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DE51C20C-4AA2-4C31-AB7F-C96A605D606C}" xr6:coauthVersionLast="47" xr6:coauthVersionMax="47" xr10:uidLastSave="{00000000-0000-0000-0000-000000000000}"/>
  <bookViews>
    <workbookView xWindow="-108" yWindow="-108" windowWidth="23256" windowHeight="12456" tabRatio="899" firstSheet="6" activeTab="1" xr2:uid="{BF4EE783-D743-4B41-B65A-54CFF4809DA7}"/>
  </bookViews>
  <sheets>
    <sheet name="configuration@deprecated" sheetId="62" r:id="rId1"/>
    <sheet name="type_installation@deprecated" sheetId="60" r:id="rId2"/>
    <sheet name="configuration" sheetId="107" r:id="rId3"/>
    <sheet name="type_installation_solaire" sheetId="109" r:id="rId4"/>
    <sheet name="usage_generateur" sheetId="61" r:id="rId5"/>
    <sheet name="type_chauffage" sheetId="64" r:id="rId6"/>
    <sheet name="type_generateur" sheetId="69" r:id="rId7"/>
    <sheet name="type_generateur@next" sheetId="92" r:id="rId8"/>
    <sheet name="utilisation_generateur" sheetId="108" r:id="rId9"/>
    <sheet name="energie" sheetId="100" r:id="rId10"/>
    <sheet name="type_distribution" sheetId="97" r:id="rId11"/>
    <sheet name="type_emission" sheetId="96" r:id="rId12"/>
    <sheet name="type_regulation" sheetId="65" r:id="rId13"/>
    <sheet name="equipement_intermittence" sheetId="66" r:id="rId14"/>
    <sheet name="type_emission_distribution" sheetId="68" r:id="rId15"/>
    <sheet name="temperature_distribution" sheetId="67" r:id="rId16"/>
    <sheet name="combustion" sheetId="80" r:id="rId17"/>
    <sheet name="fch" sheetId="88" r:id="rId18"/>
    <sheet name="i0" sheetId="99" r:id="rId19"/>
    <sheet name="rg" sheetId="76" r:id="rId20"/>
    <sheet name="rd" sheetId="79" r:id="rId21"/>
    <sheet name="re" sheetId="77" r:id="rId22"/>
    <sheet name="rr" sheetId="78" r:id="rId23"/>
    <sheet name="scop" sheetId="74" r:id="rId24"/>
    <sheet name="tfonc30" sheetId="72" r:id="rId25"/>
    <sheet name="tfonc100" sheetId="7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07" l="1"/>
  <c r="D10" i="107"/>
  <c r="C27" i="78" l="1"/>
  <c r="E27" i="78"/>
  <c r="G27" i="78"/>
  <c r="C26" i="78"/>
  <c r="E26" i="78"/>
  <c r="G26" i="78"/>
  <c r="C10" i="71" l="1"/>
  <c r="C9" i="71"/>
  <c r="C8" i="71"/>
  <c r="C7" i="71"/>
  <c r="C6" i="71"/>
  <c r="C5" i="71"/>
  <c r="C4" i="71"/>
  <c r="C3" i="71"/>
  <c r="C2" i="71"/>
  <c r="E379" i="72"/>
  <c r="C379" i="72"/>
  <c r="E378" i="72"/>
  <c r="C378" i="72"/>
  <c r="E377" i="72"/>
  <c r="C377" i="72"/>
  <c r="E376" i="72"/>
  <c r="C376" i="72"/>
  <c r="E375" i="72"/>
  <c r="C375" i="72"/>
  <c r="E374" i="72"/>
  <c r="C374" i="72"/>
  <c r="E373" i="72"/>
  <c r="C373" i="72"/>
  <c r="E372" i="72"/>
  <c r="C372" i="72"/>
  <c r="E371" i="72"/>
  <c r="C371" i="72"/>
  <c r="E370" i="72"/>
  <c r="C370" i="72"/>
  <c r="E369" i="72"/>
  <c r="C369" i="72"/>
  <c r="E368" i="72"/>
  <c r="C368" i="72"/>
  <c r="E367" i="72"/>
  <c r="C367" i="72"/>
  <c r="E366" i="72"/>
  <c r="C366" i="72"/>
  <c r="E365" i="72"/>
  <c r="C365" i="72"/>
  <c r="E364" i="72"/>
  <c r="C364" i="72"/>
  <c r="E363" i="72"/>
  <c r="C363" i="72"/>
  <c r="E362" i="72"/>
  <c r="C362" i="72"/>
  <c r="E361" i="72"/>
  <c r="C361" i="72"/>
  <c r="E360" i="72"/>
  <c r="C360" i="72"/>
  <c r="E359" i="72"/>
  <c r="C359" i="72"/>
  <c r="E358" i="72"/>
  <c r="C358" i="72"/>
  <c r="E357" i="72"/>
  <c r="C357" i="72"/>
  <c r="E356" i="72"/>
  <c r="C356" i="72"/>
  <c r="E355" i="72"/>
  <c r="C355" i="72"/>
  <c r="E354" i="72"/>
  <c r="C354" i="72"/>
  <c r="E353" i="72"/>
  <c r="C353" i="72"/>
  <c r="E352" i="72"/>
  <c r="C352" i="72"/>
  <c r="E351" i="72"/>
  <c r="C351" i="72"/>
  <c r="E350" i="72"/>
  <c r="C350" i="72"/>
  <c r="E349" i="72"/>
  <c r="C349" i="72"/>
  <c r="E348" i="72"/>
  <c r="C348" i="72"/>
  <c r="E347" i="72"/>
  <c r="C347" i="72"/>
  <c r="E346" i="72"/>
  <c r="C346" i="72"/>
  <c r="E345" i="72"/>
  <c r="C345" i="72"/>
  <c r="E344" i="72"/>
  <c r="C344" i="72"/>
  <c r="E343" i="72"/>
  <c r="C343" i="72"/>
  <c r="E342" i="72"/>
  <c r="C342" i="72"/>
  <c r="E341" i="72"/>
  <c r="C341" i="72"/>
  <c r="E340" i="72"/>
  <c r="C340" i="72"/>
  <c r="E339" i="72"/>
  <c r="C339" i="72"/>
  <c r="E338" i="72"/>
  <c r="C338" i="72"/>
  <c r="E337" i="72"/>
  <c r="C337" i="72"/>
  <c r="E336" i="72"/>
  <c r="C336" i="72"/>
  <c r="E335" i="72"/>
  <c r="C335" i="72"/>
  <c r="E334" i="72"/>
  <c r="C334" i="72"/>
  <c r="E333" i="72"/>
  <c r="C333" i="72"/>
  <c r="E332" i="72"/>
  <c r="C332" i="72"/>
  <c r="E331" i="72"/>
  <c r="C331" i="72"/>
  <c r="E330" i="72"/>
  <c r="C330" i="72"/>
  <c r="E329" i="72"/>
  <c r="C329" i="72"/>
  <c r="E328" i="72"/>
  <c r="C328" i="72"/>
  <c r="E327" i="72"/>
  <c r="C327" i="72"/>
  <c r="E326" i="72"/>
  <c r="C326" i="72"/>
  <c r="E325" i="72"/>
  <c r="C325" i="72"/>
  <c r="E324" i="72"/>
  <c r="C324" i="72"/>
  <c r="E323" i="72"/>
  <c r="C323" i="72"/>
  <c r="E322" i="72"/>
  <c r="C322" i="72"/>
  <c r="E321" i="72"/>
  <c r="C321" i="72"/>
  <c r="E320" i="72"/>
  <c r="C320" i="72"/>
  <c r="E319" i="72"/>
  <c r="C319" i="72"/>
  <c r="E318" i="72"/>
  <c r="C318" i="72"/>
  <c r="E317" i="72"/>
  <c r="C317" i="72"/>
  <c r="E316" i="72"/>
  <c r="C316" i="72"/>
  <c r="E315" i="72"/>
  <c r="C315" i="72"/>
  <c r="E314" i="72"/>
  <c r="C314" i="72"/>
  <c r="E313" i="72"/>
  <c r="C313" i="72"/>
  <c r="E312" i="72"/>
  <c r="C312" i="72"/>
  <c r="E311" i="72"/>
  <c r="C311" i="72"/>
  <c r="E310" i="72"/>
  <c r="C310" i="72"/>
  <c r="E309" i="72"/>
  <c r="C309" i="72"/>
  <c r="E308" i="72"/>
  <c r="C308" i="72"/>
  <c r="E307" i="72"/>
  <c r="C307" i="72"/>
  <c r="E306" i="72"/>
  <c r="C306" i="72"/>
  <c r="E305" i="72"/>
  <c r="C305" i="72"/>
  <c r="E304" i="72"/>
  <c r="C304" i="72"/>
  <c r="E303" i="72"/>
  <c r="C303" i="72"/>
  <c r="E302" i="72"/>
  <c r="C302" i="72"/>
  <c r="E301" i="72"/>
  <c r="C301" i="72"/>
  <c r="E300" i="72"/>
  <c r="C300" i="72"/>
  <c r="E299" i="72"/>
  <c r="C299" i="72"/>
  <c r="E298" i="72"/>
  <c r="C298" i="72"/>
  <c r="E297" i="72"/>
  <c r="C297" i="72"/>
  <c r="E296" i="72"/>
  <c r="C296" i="72"/>
  <c r="E295" i="72"/>
  <c r="C295" i="72"/>
  <c r="E294" i="72"/>
  <c r="C294" i="72"/>
  <c r="E293" i="72"/>
  <c r="C293" i="72"/>
  <c r="E292" i="72"/>
  <c r="C292" i="72"/>
  <c r="E291" i="72"/>
  <c r="C291" i="72"/>
  <c r="E290" i="72"/>
  <c r="C290" i="72"/>
  <c r="E289" i="72"/>
  <c r="C289" i="72"/>
  <c r="E288" i="72"/>
  <c r="C288" i="72"/>
  <c r="E287" i="72"/>
  <c r="C287" i="72"/>
  <c r="E286" i="72"/>
  <c r="C286" i="72"/>
  <c r="E285" i="72"/>
  <c r="C285" i="72"/>
  <c r="E284" i="72"/>
  <c r="C284" i="72"/>
  <c r="E283" i="72"/>
  <c r="C283" i="72"/>
  <c r="E282" i="72"/>
  <c r="C282" i="72"/>
  <c r="E281" i="72"/>
  <c r="C281" i="72"/>
  <c r="E280" i="72"/>
  <c r="C280" i="72"/>
  <c r="E279" i="72"/>
  <c r="C279" i="72"/>
  <c r="E278" i="72"/>
  <c r="C278" i="72"/>
  <c r="E277" i="72"/>
  <c r="C277" i="72"/>
  <c r="E276" i="72"/>
  <c r="C276" i="72"/>
  <c r="E275" i="72"/>
  <c r="C275" i="72"/>
  <c r="E274" i="72"/>
  <c r="C274" i="72"/>
  <c r="E273" i="72"/>
  <c r="C273" i="72"/>
  <c r="E272" i="72"/>
  <c r="C272" i="72"/>
  <c r="E271" i="72"/>
  <c r="C271" i="72"/>
  <c r="E270" i="72"/>
  <c r="C270" i="72"/>
  <c r="E269" i="72"/>
  <c r="C269" i="72"/>
  <c r="E268" i="72"/>
  <c r="C268" i="72"/>
  <c r="E267" i="72"/>
  <c r="C267" i="72"/>
  <c r="E266" i="72"/>
  <c r="C266" i="72"/>
  <c r="E265" i="72"/>
  <c r="C265" i="72"/>
  <c r="E264" i="72"/>
  <c r="C264" i="72"/>
  <c r="E263" i="72"/>
  <c r="C263" i="72"/>
  <c r="E262" i="72"/>
  <c r="C262" i="72"/>
  <c r="E261" i="72"/>
  <c r="C261" i="72"/>
  <c r="E260" i="72"/>
  <c r="C260" i="72"/>
  <c r="E259" i="72"/>
  <c r="C259" i="72"/>
  <c r="E258" i="72"/>
  <c r="C258" i="72"/>
  <c r="E257" i="72"/>
  <c r="C257" i="72"/>
  <c r="E256" i="72"/>
  <c r="C256" i="72"/>
  <c r="E255" i="72"/>
  <c r="C255" i="72"/>
  <c r="E254" i="72"/>
  <c r="C254" i="72"/>
  <c r="E253" i="72"/>
  <c r="C253" i="72"/>
  <c r="E252" i="72"/>
  <c r="C252" i="72"/>
  <c r="E251" i="72"/>
  <c r="C251" i="72"/>
  <c r="E250" i="72"/>
  <c r="C250" i="72"/>
  <c r="E249" i="72"/>
  <c r="C249" i="72"/>
  <c r="E248" i="72"/>
  <c r="C248" i="72"/>
  <c r="E247" i="72"/>
  <c r="C247" i="72"/>
  <c r="E246" i="72"/>
  <c r="C246" i="72"/>
  <c r="E245" i="72"/>
  <c r="C245" i="72"/>
  <c r="E244" i="72"/>
  <c r="C244" i="72"/>
  <c r="E243" i="72"/>
  <c r="C243" i="72"/>
  <c r="E242" i="72"/>
  <c r="C242" i="72"/>
  <c r="E241" i="72"/>
  <c r="C241" i="72"/>
  <c r="E240" i="72"/>
  <c r="C240" i="72"/>
  <c r="E239" i="72"/>
  <c r="C239" i="72"/>
  <c r="E238" i="72"/>
  <c r="C238" i="72"/>
  <c r="E237" i="72"/>
  <c r="C237" i="72"/>
  <c r="E236" i="72"/>
  <c r="C236" i="72"/>
  <c r="E235" i="72"/>
  <c r="C235" i="72"/>
  <c r="E234" i="72"/>
  <c r="C234" i="72"/>
  <c r="E233" i="72"/>
  <c r="C233" i="72"/>
  <c r="E232" i="72"/>
  <c r="C232" i="72"/>
  <c r="E231" i="72"/>
  <c r="C231" i="72"/>
  <c r="E230" i="72"/>
  <c r="C230" i="72"/>
  <c r="E229" i="72"/>
  <c r="C229" i="72"/>
  <c r="E228" i="72"/>
  <c r="C228" i="72"/>
  <c r="E227" i="72"/>
  <c r="C227" i="72"/>
  <c r="E226" i="72"/>
  <c r="C226" i="72"/>
  <c r="E225" i="72"/>
  <c r="C225" i="72"/>
  <c r="E224" i="72"/>
  <c r="C224" i="72"/>
  <c r="E223" i="72"/>
  <c r="C223" i="72"/>
  <c r="E222" i="72"/>
  <c r="C222" i="72"/>
  <c r="E221" i="72"/>
  <c r="C221" i="72"/>
  <c r="E220" i="72"/>
  <c r="C220" i="72"/>
  <c r="E219" i="72"/>
  <c r="C219" i="72"/>
  <c r="E218" i="72"/>
  <c r="C218" i="72"/>
  <c r="E217" i="72"/>
  <c r="C217" i="72"/>
  <c r="E216" i="72"/>
  <c r="C216" i="72"/>
  <c r="E215" i="72"/>
  <c r="C215" i="72"/>
  <c r="E214" i="72"/>
  <c r="C214" i="72"/>
  <c r="E213" i="72"/>
  <c r="C213" i="72"/>
  <c r="E212" i="72"/>
  <c r="C212" i="72"/>
  <c r="E211" i="72"/>
  <c r="C211" i="72"/>
  <c r="E210" i="72"/>
  <c r="C210" i="72"/>
  <c r="E209" i="72"/>
  <c r="C209" i="72"/>
  <c r="E208" i="72"/>
  <c r="C208" i="72"/>
  <c r="E207" i="72"/>
  <c r="C207" i="72"/>
  <c r="E206" i="72"/>
  <c r="C206" i="72"/>
  <c r="E205" i="72"/>
  <c r="C205" i="72"/>
  <c r="E204" i="72"/>
  <c r="C204" i="72"/>
  <c r="E203" i="72"/>
  <c r="C203" i="72"/>
  <c r="E202" i="72"/>
  <c r="C202" i="72"/>
  <c r="E201" i="72"/>
  <c r="C201" i="72"/>
  <c r="E200" i="72"/>
  <c r="C200" i="72"/>
  <c r="E199" i="72"/>
  <c r="C199" i="72"/>
  <c r="E198" i="72"/>
  <c r="C198" i="72"/>
  <c r="E197" i="72"/>
  <c r="C197" i="72"/>
  <c r="E196" i="72"/>
  <c r="C196" i="72"/>
  <c r="E195" i="72"/>
  <c r="C195" i="72"/>
  <c r="E194" i="72"/>
  <c r="C194" i="72"/>
  <c r="E193" i="72"/>
  <c r="C193" i="72"/>
  <c r="E192" i="72"/>
  <c r="C192" i="72"/>
  <c r="E191" i="72"/>
  <c r="C191" i="72"/>
  <c r="E190" i="72"/>
  <c r="C190" i="72"/>
  <c r="E189" i="72"/>
  <c r="C189" i="72"/>
  <c r="E188" i="72"/>
  <c r="C188" i="72"/>
  <c r="E187" i="72"/>
  <c r="C187" i="72"/>
  <c r="E186" i="72"/>
  <c r="C186" i="72"/>
  <c r="E185" i="72"/>
  <c r="C185" i="72"/>
  <c r="E184" i="72"/>
  <c r="C184" i="72"/>
  <c r="E183" i="72"/>
  <c r="C183" i="72"/>
  <c r="E182" i="72"/>
  <c r="C182" i="72"/>
  <c r="E181" i="72"/>
  <c r="C181" i="72"/>
  <c r="E180" i="72"/>
  <c r="C180" i="72"/>
  <c r="E179" i="72"/>
  <c r="C179" i="72"/>
  <c r="E178" i="72"/>
  <c r="C178" i="72"/>
  <c r="E177" i="72"/>
  <c r="C177" i="72"/>
  <c r="E176" i="72"/>
  <c r="C176" i="72"/>
  <c r="E175" i="72"/>
  <c r="C175" i="72"/>
  <c r="E174" i="72"/>
  <c r="C174" i="72"/>
  <c r="E173" i="72"/>
  <c r="C173" i="72"/>
  <c r="E172" i="72"/>
  <c r="C172" i="72"/>
  <c r="E171" i="72"/>
  <c r="C171" i="72"/>
  <c r="E170" i="72"/>
  <c r="C170" i="72"/>
  <c r="E169" i="72"/>
  <c r="C169" i="72"/>
  <c r="E168" i="72"/>
  <c r="C168" i="72"/>
  <c r="E167" i="72"/>
  <c r="C167" i="72"/>
  <c r="E166" i="72"/>
  <c r="C166" i="72"/>
  <c r="E165" i="72"/>
  <c r="C165" i="72"/>
  <c r="E164" i="72"/>
  <c r="C164" i="72"/>
  <c r="E163" i="72"/>
  <c r="C163" i="72"/>
  <c r="E162" i="72"/>
  <c r="C162" i="72"/>
  <c r="E161" i="72"/>
  <c r="C161" i="72"/>
  <c r="E160" i="72"/>
  <c r="C160" i="72"/>
  <c r="E159" i="72"/>
  <c r="C159" i="72"/>
  <c r="E158" i="72"/>
  <c r="C158" i="72"/>
  <c r="E157" i="72"/>
  <c r="C157" i="72"/>
  <c r="E156" i="72"/>
  <c r="C156" i="72"/>
  <c r="E155" i="72"/>
  <c r="C155" i="72"/>
  <c r="E154" i="72"/>
  <c r="C154" i="72"/>
  <c r="E153" i="72"/>
  <c r="C153" i="72"/>
  <c r="E152" i="72"/>
  <c r="C152" i="72"/>
  <c r="E151" i="72"/>
  <c r="C151" i="72"/>
  <c r="E150" i="72"/>
  <c r="C150" i="72"/>
  <c r="E149" i="72"/>
  <c r="C149" i="72"/>
  <c r="E148" i="72"/>
  <c r="C148" i="72"/>
  <c r="E147" i="72"/>
  <c r="C147" i="72"/>
  <c r="E146" i="72"/>
  <c r="C146" i="72"/>
  <c r="E145" i="72"/>
  <c r="C145" i="72"/>
  <c r="E144" i="72"/>
  <c r="C144" i="72"/>
  <c r="E143" i="72"/>
  <c r="C143" i="72"/>
  <c r="E142" i="72"/>
  <c r="C142" i="72"/>
  <c r="E141" i="72"/>
  <c r="C141" i="72"/>
  <c r="E140" i="72"/>
  <c r="C140" i="72"/>
  <c r="E139" i="72"/>
  <c r="C139" i="72"/>
  <c r="E138" i="72"/>
  <c r="C138" i="72"/>
  <c r="E137" i="72"/>
  <c r="C137" i="72"/>
  <c r="E136" i="72"/>
  <c r="C136" i="72"/>
  <c r="E135" i="72"/>
  <c r="C135" i="72"/>
  <c r="E134" i="72"/>
  <c r="C134" i="72"/>
  <c r="E133" i="72"/>
  <c r="C133" i="72"/>
  <c r="E132" i="72"/>
  <c r="C132" i="72"/>
  <c r="E131" i="72"/>
  <c r="C131" i="72"/>
  <c r="E130" i="72"/>
  <c r="C130" i="72"/>
  <c r="E129" i="72"/>
  <c r="C129" i="72"/>
  <c r="E128" i="72"/>
  <c r="C128" i="72"/>
  <c r="E127" i="72"/>
  <c r="C127" i="72"/>
  <c r="E126" i="72"/>
  <c r="C126" i="72"/>
  <c r="E125" i="72"/>
  <c r="C125" i="72"/>
  <c r="E124" i="72"/>
  <c r="C124" i="72"/>
  <c r="E123" i="72"/>
  <c r="C123" i="72"/>
  <c r="E122" i="72"/>
  <c r="C122" i="72"/>
  <c r="E121" i="72"/>
  <c r="C121" i="72"/>
  <c r="E120" i="72"/>
  <c r="C120" i="72"/>
  <c r="E119" i="72"/>
  <c r="C119" i="72"/>
  <c r="E118" i="72"/>
  <c r="C118" i="72"/>
  <c r="E117" i="72"/>
  <c r="C117" i="72"/>
  <c r="E116" i="72"/>
  <c r="C116" i="72"/>
  <c r="E115" i="72"/>
  <c r="C115" i="72"/>
  <c r="E114" i="72"/>
  <c r="C114" i="72"/>
  <c r="E113" i="72"/>
  <c r="C113" i="72"/>
  <c r="E112" i="72"/>
  <c r="C112" i="72"/>
  <c r="E111" i="72"/>
  <c r="C111" i="72"/>
  <c r="E110" i="72"/>
  <c r="C110" i="72"/>
  <c r="E109" i="72"/>
  <c r="C109" i="72"/>
  <c r="E108" i="72"/>
  <c r="C108" i="72"/>
  <c r="E107" i="72"/>
  <c r="C107" i="72"/>
  <c r="E106" i="72"/>
  <c r="C106" i="72"/>
  <c r="E105" i="72"/>
  <c r="C105" i="72"/>
  <c r="E104" i="72"/>
  <c r="C104" i="72"/>
  <c r="E103" i="72"/>
  <c r="C103" i="72"/>
  <c r="E102" i="72"/>
  <c r="C102" i="72"/>
  <c r="E101" i="72"/>
  <c r="C101" i="72"/>
  <c r="E100" i="72"/>
  <c r="C100" i="72"/>
  <c r="E99" i="72"/>
  <c r="C99" i="72"/>
  <c r="E98" i="72"/>
  <c r="C98" i="72"/>
  <c r="E97" i="72"/>
  <c r="C97" i="72"/>
  <c r="E96" i="72"/>
  <c r="C96" i="72"/>
  <c r="E95" i="72"/>
  <c r="C95" i="72"/>
  <c r="E94" i="72"/>
  <c r="C94" i="72"/>
  <c r="E93" i="72"/>
  <c r="C93" i="72"/>
  <c r="E92" i="72"/>
  <c r="C92" i="72"/>
  <c r="E91" i="72"/>
  <c r="C91" i="72"/>
  <c r="E90" i="72"/>
  <c r="C90" i="72"/>
  <c r="E89" i="72"/>
  <c r="C89" i="72"/>
  <c r="E88" i="72"/>
  <c r="C88" i="72"/>
  <c r="E87" i="72"/>
  <c r="C87" i="72"/>
  <c r="E86" i="72"/>
  <c r="C86" i="72"/>
  <c r="E85" i="72"/>
  <c r="C85" i="72"/>
  <c r="E84" i="72"/>
  <c r="C84" i="72"/>
  <c r="E83" i="72"/>
  <c r="C83" i="72"/>
  <c r="E82" i="72"/>
  <c r="C82" i="72"/>
  <c r="E81" i="72"/>
  <c r="C81" i="72"/>
  <c r="E80" i="72"/>
  <c r="C80" i="72"/>
  <c r="E79" i="72"/>
  <c r="C79" i="72"/>
  <c r="E78" i="72"/>
  <c r="C78" i="72"/>
  <c r="E77" i="72"/>
  <c r="C77" i="72"/>
  <c r="E76" i="72"/>
  <c r="C76" i="72"/>
  <c r="E75" i="72"/>
  <c r="C75" i="72"/>
  <c r="E74" i="72"/>
  <c r="C74" i="72"/>
  <c r="E73" i="72"/>
  <c r="C73" i="72"/>
  <c r="E72" i="72"/>
  <c r="C72" i="72"/>
  <c r="E71" i="72"/>
  <c r="C71" i="72"/>
  <c r="E70" i="72"/>
  <c r="C70" i="72"/>
  <c r="E69" i="72"/>
  <c r="C69" i="72"/>
  <c r="E68" i="72"/>
  <c r="C68" i="72"/>
  <c r="E67" i="72"/>
  <c r="C67" i="72"/>
  <c r="E66" i="72"/>
  <c r="C66" i="72"/>
  <c r="E65" i="72"/>
  <c r="C65" i="72"/>
  <c r="E64" i="72"/>
  <c r="C64" i="72"/>
  <c r="E63" i="72"/>
  <c r="C63" i="72"/>
  <c r="E62" i="72"/>
  <c r="C62" i="72"/>
  <c r="E61" i="72"/>
  <c r="C61" i="72"/>
  <c r="E60" i="72"/>
  <c r="C60" i="72"/>
  <c r="E59" i="72"/>
  <c r="C59" i="72"/>
  <c r="E58" i="72"/>
  <c r="C58" i="72"/>
  <c r="E57" i="72"/>
  <c r="C57" i="72"/>
  <c r="E56" i="72"/>
  <c r="C56" i="72"/>
  <c r="E55" i="72"/>
  <c r="C55" i="72"/>
  <c r="E54" i="72"/>
  <c r="C54" i="72"/>
  <c r="E53" i="72"/>
  <c r="C53" i="72"/>
  <c r="E52" i="72"/>
  <c r="C52" i="72"/>
  <c r="E51" i="72"/>
  <c r="C51" i="72"/>
  <c r="E50" i="72"/>
  <c r="C50" i="72"/>
  <c r="E49" i="72"/>
  <c r="C49" i="72"/>
  <c r="E48" i="72"/>
  <c r="C48" i="72"/>
  <c r="E47" i="72"/>
  <c r="C47" i="72"/>
  <c r="E46" i="72"/>
  <c r="C46" i="72"/>
  <c r="E45" i="72"/>
  <c r="C45" i="72"/>
  <c r="E44" i="72"/>
  <c r="C44" i="72"/>
  <c r="E43" i="72"/>
  <c r="C43" i="72"/>
  <c r="E42" i="72"/>
  <c r="C42" i="72"/>
  <c r="E41" i="72"/>
  <c r="C41" i="72"/>
  <c r="E40" i="72"/>
  <c r="C40" i="72"/>
  <c r="E39" i="72"/>
  <c r="C39" i="72"/>
  <c r="E38" i="72"/>
  <c r="C38" i="72"/>
  <c r="E37" i="72"/>
  <c r="C37" i="72"/>
  <c r="E36" i="72"/>
  <c r="C36" i="72"/>
  <c r="E35" i="72"/>
  <c r="C35" i="72"/>
  <c r="E34" i="72"/>
  <c r="C34" i="72"/>
  <c r="E33" i="72"/>
  <c r="C33" i="72"/>
  <c r="E32" i="72"/>
  <c r="C32" i="72"/>
  <c r="E31" i="72"/>
  <c r="C31" i="72"/>
  <c r="E30" i="72"/>
  <c r="C30" i="72"/>
  <c r="E29" i="72"/>
  <c r="C29" i="72"/>
  <c r="E28" i="72"/>
  <c r="C28" i="72"/>
  <c r="E27" i="72"/>
  <c r="C27" i="72"/>
  <c r="E26" i="72"/>
  <c r="C26" i="72"/>
  <c r="E25" i="72"/>
  <c r="C25" i="72"/>
  <c r="E24" i="72"/>
  <c r="C24" i="72"/>
  <c r="E23" i="72"/>
  <c r="C23" i="72"/>
  <c r="E22" i="72"/>
  <c r="C22" i="72"/>
  <c r="E21" i="72"/>
  <c r="C21" i="72"/>
  <c r="E20" i="72"/>
  <c r="C20" i="72"/>
  <c r="E19" i="72"/>
  <c r="C19" i="72"/>
  <c r="E18" i="72"/>
  <c r="C18" i="72"/>
  <c r="E17" i="72"/>
  <c r="C17" i="72"/>
  <c r="E16" i="72"/>
  <c r="C16" i="72"/>
  <c r="E15" i="72"/>
  <c r="C15" i="72"/>
  <c r="E14" i="72"/>
  <c r="C14" i="72"/>
  <c r="E13" i="72"/>
  <c r="C13" i="72"/>
  <c r="E12" i="72"/>
  <c r="C12" i="72"/>
  <c r="E11" i="72"/>
  <c r="C11" i="72"/>
  <c r="E10" i="72"/>
  <c r="C10" i="72"/>
  <c r="E9" i="72"/>
  <c r="C9" i="72"/>
  <c r="E8" i="72"/>
  <c r="C8" i="72"/>
  <c r="E7" i="72"/>
  <c r="C7" i="72"/>
  <c r="E6" i="72"/>
  <c r="C6" i="72"/>
  <c r="E5" i="72"/>
  <c r="C5" i="72"/>
  <c r="E4" i="72"/>
  <c r="C4" i="72"/>
  <c r="E3" i="72"/>
  <c r="C3" i="72"/>
  <c r="E2" i="72"/>
  <c r="C2" i="72"/>
  <c r="D274" i="74"/>
  <c r="D273" i="74"/>
  <c r="D272" i="74"/>
  <c r="D271" i="74"/>
  <c r="D270" i="74"/>
  <c r="D269" i="74"/>
  <c r="D268" i="74"/>
  <c r="D267" i="74"/>
  <c r="D266" i="74"/>
  <c r="D265" i="74"/>
  <c r="D264" i="74"/>
  <c r="D263" i="74"/>
  <c r="D262" i="74"/>
  <c r="D261" i="74"/>
  <c r="D260" i="74"/>
  <c r="D259" i="74"/>
  <c r="D258" i="74"/>
  <c r="D257" i="74"/>
  <c r="D256" i="74"/>
  <c r="D255" i="74"/>
  <c r="D254" i="74"/>
  <c r="D253" i="74"/>
  <c r="D252" i="74"/>
  <c r="D251" i="74"/>
  <c r="D250" i="74"/>
  <c r="D249" i="74"/>
  <c r="D248" i="74"/>
  <c r="D247" i="74"/>
  <c r="D246" i="74"/>
  <c r="D245" i="74"/>
  <c r="D244" i="74"/>
  <c r="D243" i="74"/>
  <c r="D242" i="74"/>
  <c r="D241" i="74"/>
  <c r="D240" i="74"/>
  <c r="D239" i="74"/>
  <c r="D238" i="74"/>
  <c r="D237" i="74"/>
  <c r="D236" i="74"/>
  <c r="D235" i="74"/>
  <c r="D234" i="74"/>
  <c r="D233" i="74"/>
  <c r="D232" i="74"/>
  <c r="D231" i="74"/>
  <c r="D230" i="74"/>
  <c r="D229" i="74"/>
  <c r="D228" i="74"/>
  <c r="D227" i="74"/>
  <c r="D226" i="74"/>
  <c r="D225" i="74"/>
  <c r="D224" i="74"/>
  <c r="D223" i="74"/>
  <c r="D222" i="74"/>
  <c r="D221" i="74"/>
  <c r="D220" i="74"/>
  <c r="D219" i="74"/>
  <c r="D218" i="74"/>
  <c r="D217" i="74"/>
  <c r="D216" i="74"/>
  <c r="D215" i="74"/>
  <c r="D214" i="74"/>
  <c r="D213" i="74"/>
  <c r="D212" i="74"/>
  <c r="D211" i="74"/>
  <c r="D210" i="74"/>
  <c r="D209" i="74"/>
  <c r="D208" i="74"/>
  <c r="D207" i="74"/>
  <c r="D206" i="74"/>
  <c r="D205" i="74"/>
  <c r="D204" i="74"/>
  <c r="D203" i="74"/>
  <c r="D202" i="74"/>
  <c r="D201" i="74"/>
  <c r="D200" i="74"/>
  <c r="D199" i="74"/>
  <c r="D198" i="74"/>
  <c r="D197" i="74"/>
  <c r="D196" i="74"/>
  <c r="D195" i="74"/>
  <c r="D194" i="74"/>
  <c r="D193" i="74"/>
  <c r="D192" i="74"/>
  <c r="D191" i="74"/>
  <c r="D190" i="74"/>
  <c r="D189" i="74"/>
  <c r="D188" i="74"/>
  <c r="D187" i="74"/>
  <c r="D186" i="74"/>
  <c r="D185" i="74"/>
  <c r="D184" i="74"/>
  <c r="D183" i="74"/>
  <c r="D182" i="74"/>
  <c r="D181" i="74"/>
  <c r="D180" i="74"/>
  <c r="D179" i="74"/>
  <c r="D178" i="74"/>
  <c r="D177" i="74"/>
  <c r="D176" i="74"/>
  <c r="D175" i="74"/>
  <c r="D174" i="74"/>
  <c r="D173" i="74"/>
  <c r="D172" i="74"/>
  <c r="D171" i="74"/>
  <c r="D170" i="74"/>
  <c r="D169" i="74"/>
  <c r="D168" i="74"/>
  <c r="D167" i="74"/>
  <c r="D166" i="74"/>
  <c r="D165" i="74"/>
  <c r="D164" i="74"/>
  <c r="D163" i="74"/>
  <c r="D162" i="74"/>
  <c r="D161" i="74"/>
  <c r="D160" i="74"/>
  <c r="D159" i="74"/>
  <c r="D158" i="74"/>
  <c r="D157" i="74"/>
  <c r="D156" i="74"/>
  <c r="D155" i="74"/>
  <c r="D154" i="74"/>
  <c r="D153" i="74"/>
  <c r="D152" i="74"/>
  <c r="D151" i="74"/>
  <c r="D150" i="74"/>
  <c r="D149" i="74"/>
  <c r="D148" i="74"/>
  <c r="D147" i="74"/>
  <c r="D146" i="74"/>
  <c r="D145" i="74"/>
  <c r="D144" i="74"/>
  <c r="D143" i="74"/>
  <c r="D142" i="74"/>
  <c r="D141" i="74"/>
  <c r="D140" i="74"/>
  <c r="D139" i="74"/>
  <c r="D138" i="74"/>
  <c r="D137" i="74"/>
  <c r="D136" i="74"/>
  <c r="D135" i="74"/>
  <c r="D134" i="74"/>
  <c r="D133" i="74"/>
  <c r="D132" i="74"/>
  <c r="D131" i="74"/>
  <c r="D130" i="74"/>
  <c r="D129" i="74"/>
  <c r="D128" i="74"/>
  <c r="D127" i="74"/>
  <c r="D126" i="74"/>
  <c r="D125" i="74"/>
  <c r="D124" i="74"/>
  <c r="D123" i="74"/>
  <c r="D122" i="74"/>
  <c r="D121" i="74"/>
  <c r="D120" i="74"/>
  <c r="D119" i="74"/>
  <c r="D118" i="74"/>
  <c r="D117" i="74"/>
  <c r="D116" i="74"/>
  <c r="D115" i="74"/>
  <c r="D114" i="74"/>
  <c r="D113" i="74"/>
  <c r="D112" i="74"/>
  <c r="D111" i="74"/>
  <c r="D110" i="74"/>
  <c r="D109" i="74"/>
  <c r="D108" i="74"/>
  <c r="D107" i="74"/>
  <c r="D106" i="74"/>
  <c r="D105" i="74"/>
  <c r="D104" i="74"/>
  <c r="D103" i="74"/>
  <c r="D102" i="74"/>
  <c r="D101" i="74"/>
  <c r="D100" i="74"/>
  <c r="D99" i="74"/>
  <c r="D98" i="74"/>
  <c r="D97" i="74"/>
  <c r="D96" i="74"/>
  <c r="D95" i="74"/>
  <c r="D94" i="74"/>
  <c r="D93" i="74"/>
  <c r="D92" i="74"/>
  <c r="D91" i="74"/>
  <c r="D90" i="74"/>
  <c r="D89" i="74"/>
  <c r="D88" i="74"/>
  <c r="D87" i="74"/>
  <c r="D86" i="74"/>
  <c r="D85" i="74"/>
  <c r="D84" i="74"/>
  <c r="D83" i="74"/>
  <c r="D82" i="74"/>
  <c r="D81" i="74"/>
  <c r="D80" i="74"/>
  <c r="D79" i="74"/>
  <c r="D78" i="74"/>
  <c r="D77" i="74"/>
  <c r="D76" i="74"/>
  <c r="D75" i="74"/>
  <c r="D74" i="74"/>
  <c r="D73" i="74"/>
  <c r="D72" i="74"/>
  <c r="D71" i="74"/>
  <c r="D70" i="74"/>
  <c r="D69" i="74"/>
  <c r="D68" i="74"/>
  <c r="D67" i="74"/>
  <c r="D66" i="74"/>
  <c r="D65" i="74"/>
  <c r="D64" i="74"/>
  <c r="D63" i="74"/>
  <c r="D62" i="74"/>
  <c r="D61" i="74"/>
  <c r="D60" i="74"/>
  <c r="D59" i="74"/>
  <c r="D58" i="74"/>
  <c r="D57" i="74"/>
  <c r="D56" i="74"/>
  <c r="D55" i="74"/>
  <c r="D54" i="74"/>
  <c r="D53" i="74"/>
  <c r="D52" i="74"/>
  <c r="D51" i="74"/>
  <c r="D50" i="74"/>
  <c r="D49" i="74"/>
  <c r="D48" i="74"/>
  <c r="D47" i="74"/>
  <c r="D46" i="74"/>
  <c r="D45" i="74"/>
  <c r="D44" i="74"/>
  <c r="D43" i="74"/>
  <c r="D42" i="74"/>
  <c r="D41" i="74"/>
  <c r="D40" i="74"/>
  <c r="D39" i="74"/>
  <c r="D38" i="74"/>
  <c r="D37" i="74"/>
  <c r="D36" i="74"/>
  <c r="D35" i="74"/>
  <c r="D34" i="74"/>
  <c r="D33" i="74"/>
  <c r="D32" i="74"/>
  <c r="D31" i="74"/>
  <c r="D30" i="74"/>
  <c r="D29" i="74"/>
  <c r="D28" i="74"/>
  <c r="D27" i="74"/>
  <c r="D26" i="74"/>
  <c r="D25" i="74"/>
  <c r="D24" i="74"/>
  <c r="D23" i="74"/>
  <c r="D22" i="74"/>
  <c r="D21" i="74"/>
  <c r="D20" i="74"/>
  <c r="D19" i="74"/>
  <c r="D18" i="74"/>
  <c r="D17" i="74"/>
  <c r="D16" i="74"/>
  <c r="D15" i="74"/>
  <c r="D14" i="74"/>
  <c r="D13" i="74"/>
  <c r="D12" i="74"/>
  <c r="D11" i="74"/>
  <c r="D10" i="74"/>
  <c r="D9" i="74"/>
  <c r="D8" i="74"/>
  <c r="D7" i="74"/>
  <c r="D6" i="74"/>
  <c r="D5" i="74"/>
  <c r="D4" i="74"/>
  <c r="D3" i="74"/>
  <c r="D2" i="74"/>
  <c r="G25" i="78"/>
  <c r="E25" i="78"/>
  <c r="C25" i="78"/>
  <c r="G24" i="78"/>
  <c r="E24" i="78"/>
  <c r="C24" i="78"/>
  <c r="G23" i="78"/>
  <c r="E23" i="78"/>
  <c r="C23" i="78"/>
  <c r="G22" i="78"/>
  <c r="E22" i="78"/>
  <c r="C22" i="78"/>
  <c r="G21" i="78"/>
  <c r="E21" i="78"/>
  <c r="C21" i="78"/>
  <c r="G20" i="78"/>
  <c r="E20" i="78"/>
  <c r="C20" i="78"/>
  <c r="G19" i="78"/>
  <c r="E19" i="78"/>
  <c r="C19" i="78"/>
  <c r="G18" i="78"/>
  <c r="E18" i="78"/>
  <c r="C18" i="78"/>
  <c r="G17" i="78"/>
  <c r="E17" i="78"/>
  <c r="C17" i="78"/>
  <c r="G16" i="78"/>
  <c r="E16" i="78"/>
  <c r="C16" i="78"/>
  <c r="G15" i="78"/>
  <c r="E15" i="78"/>
  <c r="C15" i="78"/>
  <c r="G14" i="78"/>
  <c r="E14" i="78"/>
  <c r="C14" i="78"/>
  <c r="G13" i="78"/>
  <c r="E13" i="78"/>
  <c r="C13" i="78"/>
  <c r="G12" i="78"/>
  <c r="E12" i="78"/>
  <c r="C12" i="78"/>
  <c r="G11" i="78"/>
  <c r="E11" i="78"/>
  <c r="C11" i="78"/>
  <c r="G10" i="78"/>
  <c r="E10" i="78"/>
  <c r="C10" i="78"/>
  <c r="G9" i="78"/>
  <c r="E9" i="78"/>
  <c r="C9" i="78"/>
  <c r="G8" i="78"/>
  <c r="E8" i="78"/>
  <c r="C8" i="78"/>
  <c r="G7" i="78"/>
  <c r="E7" i="78"/>
  <c r="C7" i="78"/>
  <c r="G6" i="78"/>
  <c r="E6" i="78"/>
  <c r="C6" i="78"/>
  <c r="G5" i="78"/>
  <c r="E5" i="78"/>
  <c r="C5" i="78"/>
  <c r="G4" i="78"/>
  <c r="E4" i="78"/>
  <c r="C4" i="78"/>
  <c r="G3" i="78"/>
  <c r="E3" i="78"/>
  <c r="C3" i="78"/>
  <c r="G2" i="78"/>
  <c r="E2" i="78"/>
  <c r="C2" i="78"/>
  <c r="E14" i="77"/>
  <c r="C14" i="77"/>
  <c r="E13" i="77"/>
  <c r="C13" i="77"/>
  <c r="E12" i="77"/>
  <c r="C12" i="77"/>
  <c r="E11" i="77"/>
  <c r="C11" i="77"/>
  <c r="E10" i="77"/>
  <c r="C10" i="77"/>
  <c r="E9" i="77"/>
  <c r="C9" i="77"/>
  <c r="E8" i="77"/>
  <c r="C8" i="77"/>
  <c r="E7" i="77"/>
  <c r="C7" i="77"/>
  <c r="E6" i="77"/>
  <c r="C6" i="77"/>
  <c r="E5" i="77"/>
  <c r="C5" i="77"/>
  <c r="E4" i="77"/>
  <c r="C4" i="77"/>
  <c r="E3" i="77"/>
  <c r="C3" i="77"/>
  <c r="E2" i="77"/>
  <c r="C2" i="77"/>
  <c r="C13" i="79"/>
  <c r="C12" i="79"/>
  <c r="C11" i="79"/>
  <c r="C10" i="79"/>
  <c r="C9" i="79"/>
  <c r="C8" i="79"/>
  <c r="C7" i="79"/>
  <c r="C6" i="79"/>
  <c r="C5" i="79"/>
  <c r="C4" i="79"/>
  <c r="C3" i="79"/>
  <c r="C2" i="79"/>
  <c r="C46" i="76"/>
  <c r="C45" i="76"/>
  <c r="C44" i="76"/>
  <c r="C43" i="76"/>
  <c r="C42" i="76"/>
  <c r="C41" i="76"/>
  <c r="C40" i="76"/>
  <c r="C39" i="76"/>
  <c r="C38" i="76"/>
  <c r="C37" i="76"/>
  <c r="C36" i="76"/>
  <c r="C35" i="76"/>
  <c r="C34" i="76"/>
  <c r="C33" i="76"/>
  <c r="C32" i="76"/>
  <c r="C31" i="76"/>
  <c r="C30" i="76"/>
  <c r="C29" i="76"/>
  <c r="C28" i="76"/>
  <c r="C27" i="76"/>
  <c r="C26" i="76"/>
  <c r="C25" i="76"/>
  <c r="C24" i="76"/>
  <c r="C23" i="76"/>
  <c r="C22" i="76"/>
  <c r="C21" i="76"/>
  <c r="C20" i="76"/>
  <c r="C19" i="76"/>
  <c r="C18" i="76"/>
  <c r="C17" i="76"/>
  <c r="C16" i="76"/>
  <c r="C15" i="76"/>
  <c r="C14" i="76"/>
  <c r="C13" i="76"/>
  <c r="C12" i="76"/>
  <c r="C11" i="76"/>
  <c r="C10" i="76"/>
  <c r="C9" i="76"/>
  <c r="C8" i="76"/>
  <c r="C7" i="76"/>
  <c r="C6" i="76"/>
  <c r="C5" i="76"/>
  <c r="C4" i="76"/>
  <c r="C3" i="76"/>
  <c r="C2" i="76"/>
  <c r="K189" i="99"/>
  <c r="I189" i="99"/>
  <c r="G189" i="99"/>
  <c r="E189" i="99"/>
  <c r="K188" i="99"/>
  <c r="I188" i="99"/>
  <c r="G188" i="99"/>
  <c r="E188" i="99"/>
  <c r="K187" i="99"/>
  <c r="I187" i="99"/>
  <c r="G187" i="99"/>
  <c r="E187" i="99"/>
  <c r="K186" i="99"/>
  <c r="I186" i="99"/>
  <c r="G186" i="99"/>
  <c r="E186" i="99"/>
  <c r="K185" i="99"/>
  <c r="I185" i="99"/>
  <c r="G185" i="99"/>
  <c r="E185" i="99"/>
  <c r="K184" i="99"/>
  <c r="I184" i="99"/>
  <c r="G184" i="99"/>
  <c r="E184" i="99"/>
  <c r="K183" i="99"/>
  <c r="I183" i="99"/>
  <c r="G183" i="99"/>
  <c r="E183" i="99"/>
  <c r="K182" i="99"/>
  <c r="I182" i="99"/>
  <c r="G182" i="99"/>
  <c r="E182" i="99"/>
  <c r="K181" i="99"/>
  <c r="I181" i="99"/>
  <c r="G181" i="99"/>
  <c r="E181" i="99"/>
  <c r="K180" i="99"/>
  <c r="I180" i="99"/>
  <c r="G180" i="99"/>
  <c r="E180" i="99"/>
  <c r="K179" i="99"/>
  <c r="I179" i="99"/>
  <c r="G179" i="99"/>
  <c r="E179" i="99"/>
  <c r="K178" i="99"/>
  <c r="I178" i="99"/>
  <c r="G178" i="99"/>
  <c r="E178" i="99"/>
  <c r="K177" i="99"/>
  <c r="I177" i="99"/>
  <c r="G177" i="99"/>
  <c r="E177" i="99"/>
  <c r="K176" i="99"/>
  <c r="I176" i="99"/>
  <c r="G176" i="99"/>
  <c r="E176" i="99"/>
  <c r="K175" i="99"/>
  <c r="I175" i="99"/>
  <c r="G175" i="99"/>
  <c r="E175" i="99"/>
  <c r="K174" i="99"/>
  <c r="I174" i="99"/>
  <c r="G174" i="99"/>
  <c r="E174" i="99"/>
  <c r="K173" i="99"/>
  <c r="I173" i="99"/>
  <c r="G173" i="99"/>
  <c r="E173" i="99"/>
  <c r="K172" i="99"/>
  <c r="I172" i="99"/>
  <c r="G172" i="99"/>
  <c r="E172" i="99"/>
  <c r="K171" i="99"/>
  <c r="I171" i="99"/>
  <c r="G171" i="99"/>
  <c r="E171" i="99"/>
  <c r="K170" i="99"/>
  <c r="I170" i="99"/>
  <c r="G170" i="99"/>
  <c r="E170" i="99"/>
  <c r="K169" i="99"/>
  <c r="I169" i="99"/>
  <c r="G169" i="99"/>
  <c r="E169" i="99"/>
  <c r="K168" i="99"/>
  <c r="I168" i="99"/>
  <c r="G168" i="99"/>
  <c r="E168" i="99"/>
  <c r="K167" i="99"/>
  <c r="I167" i="99"/>
  <c r="G167" i="99"/>
  <c r="E167" i="99"/>
  <c r="K166" i="99"/>
  <c r="I166" i="99"/>
  <c r="G166" i="99"/>
  <c r="E166" i="99"/>
  <c r="K165" i="99"/>
  <c r="I165" i="99"/>
  <c r="G165" i="99"/>
  <c r="E165" i="99"/>
  <c r="K164" i="99"/>
  <c r="I164" i="99"/>
  <c r="G164" i="99"/>
  <c r="E164" i="99"/>
  <c r="K163" i="99"/>
  <c r="I163" i="99"/>
  <c r="G163" i="99"/>
  <c r="E163" i="99"/>
  <c r="K162" i="99"/>
  <c r="I162" i="99"/>
  <c r="G162" i="99"/>
  <c r="E162" i="99"/>
  <c r="K161" i="99"/>
  <c r="I161" i="99"/>
  <c r="G161" i="99"/>
  <c r="E161" i="99"/>
  <c r="K160" i="99"/>
  <c r="I160" i="99"/>
  <c r="G160" i="99"/>
  <c r="E160" i="99"/>
  <c r="K159" i="99"/>
  <c r="I159" i="99"/>
  <c r="G159" i="99"/>
  <c r="E159" i="99"/>
  <c r="K158" i="99"/>
  <c r="I158" i="99"/>
  <c r="G158" i="99"/>
  <c r="E158" i="99"/>
  <c r="K157" i="99"/>
  <c r="I157" i="99"/>
  <c r="G157" i="99"/>
  <c r="E157" i="99"/>
  <c r="K156" i="99"/>
  <c r="I156" i="99"/>
  <c r="G156" i="99"/>
  <c r="E156" i="99"/>
  <c r="K155" i="99"/>
  <c r="I155" i="99"/>
  <c r="G155" i="99"/>
  <c r="E155" i="99"/>
  <c r="K154" i="99"/>
  <c r="I154" i="99"/>
  <c r="G154" i="99"/>
  <c r="E154" i="99"/>
  <c r="K153" i="99"/>
  <c r="I153" i="99"/>
  <c r="G153" i="99"/>
  <c r="E153" i="99"/>
  <c r="K152" i="99"/>
  <c r="I152" i="99"/>
  <c r="G152" i="99"/>
  <c r="E152" i="99"/>
  <c r="K151" i="99"/>
  <c r="I151" i="99"/>
  <c r="G151" i="99"/>
  <c r="E151" i="99"/>
  <c r="K150" i="99"/>
  <c r="I150" i="99"/>
  <c r="G150" i="99"/>
  <c r="E150" i="99"/>
  <c r="K149" i="99"/>
  <c r="I149" i="99"/>
  <c r="G149" i="99"/>
  <c r="E149" i="99"/>
  <c r="K148" i="99"/>
  <c r="I148" i="99"/>
  <c r="G148" i="99"/>
  <c r="E148" i="99"/>
  <c r="K147" i="99"/>
  <c r="I147" i="99"/>
  <c r="G147" i="99"/>
  <c r="E147" i="99"/>
  <c r="K146" i="99"/>
  <c r="I146" i="99"/>
  <c r="G146" i="99"/>
  <c r="E146" i="99"/>
  <c r="K145" i="99"/>
  <c r="I145" i="99"/>
  <c r="G145" i="99"/>
  <c r="E145" i="99"/>
  <c r="K144" i="99"/>
  <c r="I144" i="99"/>
  <c r="G144" i="99"/>
  <c r="E144" i="99"/>
  <c r="K143" i="99"/>
  <c r="I143" i="99"/>
  <c r="G143" i="99"/>
  <c r="E143" i="99"/>
  <c r="K142" i="99"/>
  <c r="I142" i="99"/>
  <c r="G142" i="99"/>
  <c r="E142" i="99"/>
  <c r="K141" i="99"/>
  <c r="I141" i="99"/>
  <c r="G141" i="99"/>
  <c r="E141" i="99"/>
  <c r="K140" i="99"/>
  <c r="I140" i="99"/>
  <c r="G140" i="99"/>
  <c r="E140" i="99"/>
  <c r="K139" i="99"/>
  <c r="I139" i="99"/>
  <c r="G139" i="99"/>
  <c r="E139" i="99"/>
  <c r="K138" i="99"/>
  <c r="I138" i="99"/>
  <c r="G138" i="99"/>
  <c r="E138" i="99"/>
  <c r="K137" i="99"/>
  <c r="I137" i="99"/>
  <c r="G137" i="99"/>
  <c r="E137" i="99"/>
  <c r="K136" i="99"/>
  <c r="I136" i="99"/>
  <c r="G136" i="99"/>
  <c r="E136" i="99"/>
  <c r="K135" i="99"/>
  <c r="I135" i="99"/>
  <c r="G135" i="99"/>
  <c r="E135" i="99"/>
  <c r="K134" i="99"/>
  <c r="I134" i="99"/>
  <c r="G134" i="99"/>
  <c r="E134" i="99"/>
  <c r="K133" i="99"/>
  <c r="I133" i="99"/>
  <c r="G133" i="99"/>
  <c r="E133" i="99"/>
  <c r="K132" i="99"/>
  <c r="I132" i="99"/>
  <c r="G132" i="99"/>
  <c r="E132" i="99"/>
  <c r="K131" i="99"/>
  <c r="I131" i="99"/>
  <c r="G131" i="99"/>
  <c r="E131" i="99"/>
  <c r="K130" i="99"/>
  <c r="I130" i="99"/>
  <c r="G130" i="99"/>
  <c r="E130" i="99"/>
  <c r="K129" i="99"/>
  <c r="I129" i="99"/>
  <c r="G129" i="99"/>
  <c r="E129" i="99"/>
  <c r="K128" i="99"/>
  <c r="I128" i="99"/>
  <c r="G128" i="99"/>
  <c r="E128" i="99"/>
  <c r="K127" i="99"/>
  <c r="I127" i="99"/>
  <c r="G127" i="99"/>
  <c r="E127" i="99"/>
  <c r="K126" i="99"/>
  <c r="I126" i="99"/>
  <c r="G126" i="99"/>
  <c r="E126" i="99"/>
  <c r="K125" i="99"/>
  <c r="I125" i="99"/>
  <c r="G125" i="99"/>
  <c r="E125" i="99"/>
  <c r="K124" i="99"/>
  <c r="I124" i="99"/>
  <c r="G124" i="99"/>
  <c r="E124" i="99"/>
  <c r="K123" i="99"/>
  <c r="I123" i="99"/>
  <c r="G123" i="99"/>
  <c r="E123" i="99"/>
  <c r="K122" i="99"/>
  <c r="I122" i="99"/>
  <c r="G122" i="99"/>
  <c r="E122" i="99"/>
  <c r="K121" i="99"/>
  <c r="I121" i="99"/>
  <c r="G121" i="99"/>
  <c r="E121" i="99"/>
  <c r="K120" i="99"/>
  <c r="I120" i="99"/>
  <c r="G120" i="99"/>
  <c r="E120" i="99"/>
  <c r="K119" i="99"/>
  <c r="I119" i="99"/>
  <c r="G119" i="99"/>
  <c r="E119" i="99"/>
  <c r="K118" i="99"/>
  <c r="I118" i="99"/>
  <c r="G118" i="99"/>
  <c r="E118" i="99"/>
  <c r="K117" i="99"/>
  <c r="I117" i="99"/>
  <c r="G117" i="99"/>
  <c r="E117" i="99"/>
  <c r="K116" i="99"/>
  <c r="I116" i="99"/>
  <c r="G116" i="99"/>
  <c r="E116" i="99"/>
  <c r="K115" i="99"/>
  <c r="I115" i="99"/>
  <c r="G115" i="99"/>
  <c r="E115" i="99"/>
  <c r="K114" i="99"/>
  <c r="I114" i="99"/>
  <c r="G114" i="99"/>
  <c r="E114" i="99"/>
  <c r="K113" i="99"/>
  <c r="I113" i="99"/>
  <c r="G113" i="99"/>
  <c r="E113" i="99"/>
  <c r="K112" i="99"/>
  <c r="I112" i="99"/>
  <c r="G112" i="99"/>
  <c r="E112" i="99"/>
  <c r="K111" i="99"/>
  <c r="I111" i="99"/>
  <c r="G111" i="99"/>
  <c r="E111" i="99"/>
  <c r="K110" i="99"/>
  <c r="I110" i="99"/>
  <c r="G110" i="99"/>
  <c r="E110" i="99"/>
  <c r="K109" i="99"/>
  <c r="I109" i="99"/>
  <c r="G109" i="99"/>
  <c r="E109" i="99"/>
  <c r="K108" i="99"/>
  <c r="I108" i="99"/>
  <c r="G108" i="99"/>
  <c r="E108" i="99"/>
  <c r="K107" i="99"/>
  <c r="I107" i="99"/>
  <c r="G107" i="99"/>
  <c r="E107" i="99"/>
  <c r="K106" i="99"/>
  <c r="I106" i="99"/>
  <c r="G106" i="99"/>
  <c r="E106" i="99"/>
  <c r="K105" i="99"/>
  <c r="I105" i="99"/>
  <c r="G105" i="99"/>
  <c r="E105" i="99"/>
  <c r="K104" i="99"/>
  <c r="I104" i="99"/>
  <c r="G104" i="99"/>
  <c r="E104" i="99"/>
  <c r="K103" i="99"/>
  <c r="I103" i="99"/>
  <c r="G103" i="99"/>
  <c r="E103" i="99"/>
  <c r="K102" i="99"/>
  <c r="I102" i="99"/>
  <c r="G102" i="99"/>
  <c r="E102" i="99"/>
  <c r="K101" i="99"/>
  <c r="I101" i="99"/>
  <c r="G101" i="99"/>
  <c r="E101" i="99"/>
  <c r="K100" i="99"/>
  <c r="I100" i="99"/>
  <c r="G100" i="99"/>
  <c r="E100" i="99"/>
  <c r="K99" i="99"/>
  <c r="I99" i="99"/>
  <c r="G99" i="99"/>
  <c r="E99" i="99"/>
  <c r="K98" i="99"/>
  <c r="I98" i="99"/>
  <c r="G98" i="99"/>
  <c r="E98" i="99"/>
  <c r="K97" i="99"/>
  <c r="I97" i="99"/>
  <c r="G97" i="99"/>
  <c r="E97" i="99"/>
  <c r="K96" i="99"/>
  <c r="I96" i="99"/>
  <c r="G96" i="99"/>
  <c r="E96" i="99"/>
  <c r="K95" i="99"/>
  <c r="I95" i="99"/>
  <c r="G95" i="99"/>
  <c r="E95" i="99"/>
  <c r="K94" i="99"/>
  <c r="I94" i="99"/>
  <c r="G94" i="99"/>
  <c r="E94" i="99"/>
  <c r="K93" i="99"/>
  <c r="I93" i="99"/>
  <c r="G93" i="99"/>
  <c r="E93" i="99"/>
  <c r="K92" i="99"/>
  <c r="I92" i="99"/>
  <c r="G92" i="99"/>
  <c r="E92" i="99"/>
  <c r="K91" i="99"/>
  <c r="I91" i="99"/>
  <c r="G91" i="99"/>
  <c r="E91" i="99"/>
  <c r="K90" i="99"/>
  <c r="I90" i="99"/>
  <c r="G90" i="99"/>
  <c r="E90" i="99"/>
  <c r="K89" i="99"/>
  <c r="I89" i="99"/>
  <c r="G89" i="99"/>
  <c r="E89" i="99"/>
  <c r="K88" i="99"/>
  <c r="I88" i="99"/>
  <c r="G88" i="99"/>
  <c r="E88" i="99"/>
  <c r="K87" i="99"/>
  <c r="I87" i="99"/>
  <c r="G87" i="99"/>
  <c r="E87" i="99"/>
  <c r="K86" i="99"/>
  <c r="I86" i="99"/>
  <c r="G86" i="99"/>
  <c r="E86" i="99"/>
  <c r="K85" i="99"/>
  <c r="I85" i="99"/>
  <c r="G85" i="99"/>
  <c r="E85" i="99"/>
  <c r="K84" i="99"/>
  <c r="I84" i="99"/>
  <c r="G84" i="99"/>
  <c r="E84" i="99"/>
  <c r="K83" i="99"/>
  <c r="I83" i="99"/>
  <c r="G83" i="99"/>
  <c r="E83" i="99"/>
  <c r="K82" i="99"/>
  <c r="I82" i="99"/>
  <c r="G82" i="99"/>
  <c r="E82" i="99"/>
  <c r="K81" i="99"/>
  <c r="I81" i="99"/>
  <c r="G81" i="99"/>
  <c r="E81" i="99"/>
  <c r="K80" i="99"/>
  <c r="I80" i="99"/>
  <c r="G80" i="99"/>
  <c r="E80" i="99"/>
  <c r="K79" i="99"/>
  <c r="I79" i="99"/>
  <c r="G79" i="99"/>
  <c r="E79" i="99"/>
  <c r="K78" i="99"/>
  <c r="I78" i="99"/>
  <c r="G78" i="99"/>
  <c r="E78" i="99"/>
  <c r="K77" i="99"/>
  <c r="I77" i="99"/>
  <c r="G77" i="99"/>
  <c r="E77" i="99"/>
  <c r="K76" i="99"/>
  <c r="I76" i="99"/>
  <c r="G76" i="99"/>
  <c r="E76" i="99"/>
  <c r="K75" i="99"/>
  <c r="I75" i="99"/>
  <c r="G75" i="99"/>
  <c r="E75" i="99"/>
  <c r="K74" i="99"/>
  <c r="I74" i="99"/>
  <c r="G74" i="99"/>
  <c r="E74" i="99"/>
  <c r="K73" i="99"/>
  <c r="I73" i="99"/>
  <c r="G73" i="99"/>
  <c r="E73" i="99"/>
  <c r="K72" i="99"/>
  <c r="I72" i="99"/>
  <c r="G72" i="99"/>
  <c r="E72" i="99"/>
  <c r="K71" i="99"/>
  <c r="I71" i="99"/>
  <c r="G71" i="99"/>
  <c r="E71" i="99"/>
  <c r="K70" i="99"/>
  <c r="I70" i="99"/>
  <c r="G70" i="99"/>
  <c r="E70" i="99"/>
  <c r="K69" i="99"/>
  <c r="I69" i="99"/>
  <c r="G69" i="99"/>
  <c r="E69" i="99"/>
  <c r="K68" i="99"/>
  <c r="I68" i="99"/>
  <c r="G68" i="99"/>
  <c r="E68" i="99"/>
  <c r="K67" i="99"/>
  <c r="I67" i="99"/>
  <c r="G67" i="99"/>
  <c r="E67" i="99"/>
  <c r="K66" i="99"/>
  <c r="I66" i="99"/>
  <c r="G66" i="99"/>
  <c r="E66" i="99"/>
  <c r="K65" i="99"/>
  <c r="I65" i="99"/>
  <c r="G65" i="99"/>
  <c r="E65" i="99"/>
  <c r="K64" i="99"/>
  <c r="I64" i="99"/>
  <c r="G64" i="99"/>
  <c r="E64" i="99"/>
  <c r="K63" i="99"/>
  <c r="I63" i="99"/>
  <c r="G63" i="99"/>
  <c r="E63" i="99"/>
  <c r="K62" i="99"/>
  <c r="I62" i="99"/>
  <c r="G62" i="99"/>
  <c r="E62" i="99"/>
  <c r="K61" i="99"/>
  <c r="I61" i="99"/>
  <c r="G61" i="99"/>
  <c r="E61" i="99"/>
  <c r="K60" i="99"/>
  <c r="I60" i="99"/>
  <c r="G60" i="99"/>
  <c r="E60" i="99"/>
  <c r="K59" i="99"/>
  <c r="I59" i="99"/>
  <c r="G59" i="99"/>
  <c r="E59" i="99"/>
  <c r="K58" i="99"/>
  <c r="I58" i="99"/>
  <c r="G58" i="99"/>
  <c r="E58" i="99"/>
  <c r="K57" i="99"/>
  <c r="I57" i="99"/>
  <c r="G57" i="99"/>
  <c r="E57" i="99"/>
  <c r="K56" i="99"/>
  <c r="I56" i="99"/>
  <c r="G56" i="99"/>
  <c r="E56" i="99"/>
  <c r="K55" i="99"/>
  <c r="I55" i="99"/>
  <c r="G55" i="99"/>
  <c r="E55" i="99"/>
  <c r="K54" i="99"/>
  <c r="I54" i="99"/>
  <c r="G54" i="99"/>
  <c r="E54" i="99"/>
  <c r="K53" i="99"/>
  <c r="I53" i="99"/>
  <c r="G53" i="99"/>
  <c r="E53" i="99"/>
  <c r="K52" i="99"/>
  <c r="I52" i="99"/>
  <c r="G52" i="99"/>
  <c r="E52" i="99"/>
  <c r="K51" i="99"/>
  <c r="I51" i="99"/>
  <c r="G51" i="99"/>
  <c r="E51" i="99"/>
  <c r="K50" i="99"/>
  <c r="I50" i="99"/>
  <c r="G50" i="99"/>
  <c r="E50" i="99"/>
  <c r="K49" i="99"/>
  <c r="I49" i="99"/>
  <c r="G49" i="99"/>
  <c r="E49" i="99"/>
  <c r="K48" i="99"/>
  <c r="I48" i="99"/>
  <c r="G48" i="99"/>
  <c r="E48" i="99"/>
  <c r="K47" i="99"/>
  <c r="I47" i="99"/>
  <c r="G47" i="99"/>
  <c r="E47" i="99"/>
  <c r="K46" i="99"/>
  <c r="I46" i="99"/>
  <c r="G46" i="99"/>
  <c r="E46" i="99"/>
  <c r="K45" i="99"/>
  <c r="I45" i="99"/>
  <c r="G45" i="99"/>
  <c r="E45" i="99"/>
  <c r="K44" i="99"/>
  <c r="I44" i="99"/>
  <c r="G44" i="99"/>
  <c r="E44" i="99"/>
  <c r="K43" i="99"/>
  <c r="I43" i="99"/>
  <c r="G43" i="99"/>
  <c r="E43" i="99"/>
  <c r="K42" i="99"/>
  <c r="I42" i="99"/>
  <c r="G42" i="99"/>
  <c r="E42" i="99"/>
  <c r="K41" i="99"/>
  <c r="I41" i="99"/>
  <c r="G41" i="99"/>
  <c r="E41" i="99"/>
  <c r="K40" i="99"/>
  <c r="I40" i="99"/>
  <c r="G40" i="99"/>
  <c r="E40" i="99"/>
  <c r="K39" i="99"/>
  <c r="I39" i="99"/>
  <c r="G39" i="99"/>
  <c r="E39" i="99"/>
  <c r="K38" i="99"/>
  <c r="I38" i="99"/>
  <c r="G38" i="99"/>
  <c r="E38" i="99"/>
  <c r="K37" i="99"/>
  <c r="I37" i="99"/>
  <c r="G37" i="99"/>
  <c r="E37" i="99"/>
  <c r="K36" i="99"/>
  <c r="I36" i="99"/>
  <c r="G36" i="99"/>
  <c r="E36" i="99"/>
  <c r="K35" i="99"/>
  <c r="I35" i="99"/>
  <c r="G35" i="99"/>
  <c r="E35" i="99"/>
  <c r="K34" i="99"/>
  <c r="I34" i="99"/>
  <c r="G34" i="99"/>
  <c r="E34" i="99"/>
  <c r="K33" i="99"/>
  <c r="I33" i="99"/>
  <c r="G33" i="99"/>
  <c r="E33" i="99"/>
  <c r="K32" i="99"/>
  <c r="I32" i="99"/>
  <c r="G32" i="99"/>
  <c r="E32" i="99"/>
  <c r="K31" i="99"/>
  <c r="I31" i="99"/>
  <c r="G31" i="99"/>
  <c r="E31" i="99"/>
  <c r="K30" i="99"/>
  <c r="I30" i="99"/>
  <c r="G30" i="99"/>
  <c r="E30" i="99"/>
  <c r="K29" i="99"/>
  <c r="I29" i="99"/>
  <c r="G29" i="99"/>
  <c r="E29" i="99"/>
  <c r="K28" i="99"/>
  <c r="I28" i="99"/>
  <c r="G28" i="99"/>
  <c r="E28" i="99"/>
  <c r="K27" i="99"/>
  <c r="I27" i="99"/>
  <c r="G27" i="99"/>
  <c r="E27" i="99"/>
  <c r="K26" i="99"/>
  <c r="I26" i="99"/>
  <c r="G26" i="99"/>
  <c r="E26" i="99"/>
  <c r="K25" i="99"/>
  <c r="I25" i="99"/>
  <c r="G25" i="99"/>
  <c r="E25" i="99"/>
  <c r="K24" i="99"/>
  <c r="I24" i="99"/>
  <c r="G24" i="99"/>
  <c r="E24" i="99"/>
  <c r="K23" i="99"/>
  <c r="I23" i="99"/>
  <c r="G23" i="99"/>
  <c r="E23" i="99"/>
  <c r="K22" i="99"/>
  <c r="I22" i="99"/>
  <c r="G22" i="99"/>
  <c r="E22" i="99"/>
  <c r="K21" i="99"/>
  <c r="I21" i="99"/>
  <c r="G21" i="99"/>
  <c r="E21" i="99"/>
  <c r="K20" i="99"/>
  <c r="I20" i="99"/>
  <c r="G20" i="99"/>
  <c r="E20" i="99"/>
  <c r="K19" i="99"/>
  <c r="I19" i="99"/>
  <c r="G19" i="99"/>
  <c r="E19" i="99"/>
  <c r="K18" i="99"/>
  <c r="I18" i="99"/>
  <c r="G18" i="99"/>
  <c r="E18" i="99"/>
  <c r="K17" i="99"/>
  <c r="I17" i="99"/>
  <c r="G17" i="99"/>
  <c r="E17" i="99"/>
  <c r="K16" i="99"/>
  <c r="I16" i="99"/>
  <c r="G16" i="99"/>
  <c r="E16" i="99"/>
  <c r="K15" i="99"/>
  <c r="I15" i="99"/>
  <c r="G15" i="99"/>
  <c r="E15" i="99"/>
  <c r="K14" i="99"/>
  <c r="I14" i="99"/>
  <c r="G14" i="99"/>
  <c r="E14" i="99"/>
  <c r="K13" i="99"/>
  <c r="I13" i="99"/>
  <c r="G13" i="99"/>
  <c r="E13" i="99"/>
  <c r="K12" i="99"/>
  <c r="I12" i="99"/>
  <c r="G12" i="99"/>
  <c r="E12" i="99"/>
  <c r="K11" i="99"/>
  <c r="I11" i="99"/>
  <c r="G11" i="99"/>
  <c r="E11" i="99"/>
  <c r="K10" i="99"/>
  <c r="I10" i="99"/>
  <c r="G10" i="99"/>
  <c r="E10" i="99"/>
  <c r="K9" i="99"/>
  <c r="I9" i="99"/>
  <c r="G9" i="99"/>
  <c r="E9" i="99"/>
  <c r="K8" i="99"/>
  <c r="I8" i="99"/>
  <c r="G8" i="99"/>
  <c r="E8" i="99"/>
  <c r="K7" i="99"/>
  <c r="I7" i="99"/>
  <c r="G7" i="99"/>
  <c r="E7" i="99"/>
  <c r="K6" i="99"/>
  <c r="I6" i="99"/>
  <c r="G6" i="99"/>
  <c r="E6" i="99"/>
  <c r="K5" i="99"/>
  <c r="I5" i="99"/>
  <c r="G5" i="99"/>
  <c r="E5" i="99"/>
  <c r="K4" i="99"/>
  <c r="I4" i="99"/>
  <c r="G4" i="99"/>
  <c r="E4" i="99"/>
  <c r="K3" i="99"/>
  <c r="I3" i="99"/>
  <c r="G3" i="99"/>
  <c r="E3" i="99"/>
  <c r="K2" i="99"/>
  <c r="I2" i="99"/>
  <c r="G2" i="99"/>
  <c r="E2" i="99"/>
  <c r="C193" i="80"/>
  <c r="C192" i="80"/>
  <c r="C191" i="80"/>
  <c r="C190" i="80"/>
  <c r="C189" i="80"/>
  <c r="C188" i="80"/>
  <c r="C187" i="80"/>
  <c r="C186" i="80"/>
  <c r="C185" i="80"/>
  <c r="C184" i="80"/>
  <c r="C183" i="80"/>
  <c r="C182" i="80"/>
  <c r="C181" i="80"/>
  <c r="C180" i="80"/>
  <c r="C179" i="80"/>
  <c r="C178" i="80"/>
  <c r="C177" i="80"/>
  <c r="C176" i="80"/>
  <c r="C175" i="80"/>
  <c r="C174" i="80"/>
  <c r="C173" i="80"/>
  <c r="C172" i="80"/>
  <c r="C171" i="80"/>
  <c r="C170" i="80"/>
  <c r="C169" i="80"/>
  <c r="C168" i="80"/>
  <c r="C167" i="80"/>
  <c r="C166" i="80"/>
  <c r="C165" i="80"/>
  <c r="C164" i="80"/>
  <c r="C163" i="80"/>
  <c r="C162" i="80"/>
  <c r="C161" i="80"/>
  <c r="C160" i="80"/>
  <c r="C159" i="80"/>
  <c r="C158" i="80"/>
  <c r="C157" i="80"/>
  <c r="C156" i="80"/>
  <c r="C155" i="80"/>
  <c r="C154" i="80"/>
  <c r="C153" i="80"/>
  <c r="C152" i="80"/>
  <c r="C151" i="80"/>
  <c r="C150" i="80"/>
  <c r="C149" i="80"/>
  <c r="C148" i="80"/>
  <c r="C147" i="80"/>
  <c r="C146" i="80"/>
  <c r="C145" i="80"/>
  <c r="C144" i="80"/>
  <c r="C143" i="80"/>
  <c r="C142" i="80"/>
  <c r="C141" i="80"/>
  <c r="C140" i="80"/>
  <c r="C139" i="80"/>
  <c r="C138" i="80"/>
  <c r="C137" i="80"/>
  <c r="C136" i="80"/>
  <c r="C135" i="80"/>
  <c r="C134" i="80"/>
  <c r="C133" i="80"/>
  <c r="C132" i="80"/>
  <c r="C131" i="80"/>
  <c r="C130" i="80"/>
  <c r="C129" i="80"/>
  <c r="C128" i="80"/>
  <c r="C127" i="80"/>
  <c r="C126" i="80"/>
  <c r="C125" i="80"/>
  <c r="C124" i="80"/>
  <c r="C123" i="80"/>
  <c r="C122" i="80"/>
  <c r="C121" i="80"/>
  <c r="C120" i="80"/>
  <c r="C119" i="80"/>
  <c r="C118" i="80"/>
  <c r="C117" i="80"/>
  <c r="C116" i="80"/>
  <c r="C115" i="80"/>
  <c r="C114" i="80"/>
  <c r="C113" i="80"/>
  <c r="C112" i="80"/>
  <c r="C111" i="80"/>
  <c r="C110" i="80"/>
  <c r="C109" i="80"/>
  <c r="C108" i="80"/>
  <c r="C107" i="80"/>
  <c r="C106" i="80"/>
  <c r="C105" i="80"/>
  <c r="C104" i="80"/>
  <c r="C103" i="80"/>
  <c r="C102" i="80"/>
  <c r="C101" i="80"/>
  <c r="C100" i="80"/>
  <c r="C99" i="80"/>
  <c r="C98" i="80"/>
  <c r="C97" i="80"/>
  <c r="C96" i="80"/>
  <c r="C95" i="80"/>
  <c r="C94" i="80"/>
  <c r="C93" i="80"/>
  <c r="C92" i="80"/>
  <c r="C91" i="80"/>
  <c r="C90" i="80"/>
  <c r="C89" i="80"/>
  <c r="C88" i="80"/>
  <c r="C87" i="80"/>
  <c r="C86" i="80"/>
  <c r="C85" i="80"/>
  <c r="C84" i="80"/>
  <c r="C83" i="80"/>
  <c r="C82" i="80"/>
  <c r="C81" i="80"/>
  <c r="C80" i="80"/>
  <c r="C79" i="80"/>
  <c r="C78" i="80"/>
  <c r="C77" i="80"/>
  <c r="C76" i="80"/>
  <c r="C75" i="80"/>
  <c r="C74" i="80"/>
  <c r="C73" i="80"/>
  <c r="C72" i="80"/>
  <c r="C71" i="80"/>
  <c r="C70" i="80"/>
  <c r="C69" i="80"/>
  <c r="C68" i="80"/>
  <c r="C67" i="80"/>
  <c r="C66" i="80"/>
  <c r="C65" i="80"/>
  <c r="C64" i="80"/>
  <c r="C63" i="80"/>
  <c r="C62" i="80"/>
  <c r="C61" i="80"/>
  <c r="C60" i="80"/>
  <c r="C59" i="80"/>
  <c r="C58" i="80"/>
  <c r="C57" i="80"/>
  <c r="C56" i="80"/>
  <c r="C55" i="80"/>
  <c r="C54" i="80"/>
  <c r="C53" i="80"/>
  <c r="C52" i="80"/>
  <c r="C51" i="80"/>
  <c r="C50" i="80"/>
  <c r="C49" i="80"/>
  <c r="C48" i="80"/>
  <c r="C47" i="80"/>
  <c r="C46" i="80"/>
  <c r="C45" i="80"/>
  <c r="C44" i="80"/>
  <c r="C43" i="80"/>
  <c r="C42" i="80"/>
  <c r="C41" i="80"/>
  <c r="C40" i="80"/>
  <c r="C39" i="80"/>
  <c r="C38" i="80"/>
  <c r="C37" i="80"/>
  <c r="C36" i="80"/>
  <c r="C35" i="80"/>
  <c r="C34" i="80"/>
  <c r="C33" i="80"/>
  <c r="C32" i="80"/>
  <c r="C31" i="80"/>
  <c r="C30" i="80"/>
  <c r="C29" i="80"/>
  <c r="C28" i="80"/>
  <c r="C27" i="80"/>
  <c r="C26" i="80"/>
  <c r="C25" i="80"/>
  <c r="C24" i="80"/>
  <c r="C23" i="80"/>
  <c r="C22" i="80"/>
  <c r="C21" i="80"/>
  <c r="C20" i="80"/>
  <c r="C19" i="80"/>
  <c r="C18" i="80"/>
  <c r="C17" i="80"/>
  <c r="C16" i="80"/>
  <c r="C15" i="80"/>
  <c r="C14" i="80"/>
  <c r="C13" i="80"/>
  <c r="C12" i="80"/>
  <c r="C11" i="80"/>
  <c r="C10" i="80"/>
  <c r="C9" i="80"/>
  <c r="C8" i="80"/>
  <c r="C7" i="80"/>
  <c r="C6" i="80"/>
  <c r="C5" i="80"/>
  <c r="C4" i="80"/>
  <c r="C3" i="80"/>
  <c r="C2" i="80"/>
  <c r="G51" i="68"/>
  <c r="D51" i="68"/>
  <c r="G50" i="68"/>
  <c r="D50" i="68"/>
  <c r="G49" i="68"/>
  <c r="D49" i="68"/>
  <c r="G48" i="68"/>
  <c r="D48" i="68"/>
  <c r="G47" i="68"/>
  <c r="D47" i="68"/>
  <c r="G46" i="68"/>
  <c r="D46" i="68"/>
  <c r="G45" i="68"/>
  <c r="D45" i="68"/>
  <c r="G44" i="68"/>
  <c r="D44" i="68"/>
  <c r="G43" i="68"/>
  <c r="D43" i="68"/>
  <c r="G42" i="68"/>
  <c r="D42" i="68"/>
  <c r="G41" i="68"/>
  <c r="D41" i="68"/>
  <c r="G40" i="68"/>
  <c r="D40" i="68"/>
  <c r="G39" i="68"/>
  <c r="D39" i="68"/>
  <c r="G38" i="68"/>
  <c r="D38" i="68"/>
  <c r="G37" i="68"/>
  <c r="D37" i="68"/>
  <c r="G36" i="68"/>
  <c r="D36" i="68"/>
  <c r="G35" i="68"/>
  <c r="D35" i="68"/>
  <c r="G34" i="68"/>
  <c r="D34" i="68"/>
  <c r="G33" i="68"/>
  <c r="D33" i="68"/>
  <c r="G32" i="68"/>
  <c r="D32" i="68"/>
  <c r="G31" i="68"/>
  <c r="D31" i="68"/>
  <c r="G30" i="68"/>
  <c r="D30" i="68"/>
  <c r="G29" i="68"/>
  <c r="D29" i="68"/>
  <c r="G28" i="68"/>
  <c r="D28" i="68"/>
  <c r="G27" i="68"/>
  <c r="D27" i="68"/>
  <c r="G26" i="68"/>
  <c r="D26" i="68"/>
  <c r="G25" i="68"/>
  <c r="D25" i="68"/>
  <c r="G24" i="68"/>
  <c r="D24" i="68"/>
  <c r="G23" i="68"/>
  <c r="D23" i="68"/>
  <c r="G22" i="68"/>
  <c r="D22" i="68"/>
  <c r="G21" i="68"/>
  <c r="D21" i="68"/>
  <c r="G20" i="68"/>
  <c r="D20" i="68"/>
  <c r="G19" i="68"/>
  <c r="D19" i="68"/>
  <c r="G18" i="68"/>
  <c r="D18" i="68"/>
  <c r="G17" i="68"/>
  <c r="D17" i="68"/>
  <c r="G16" i="68"/>
  <c r="D16" i="68"/>
  <c r="G15" i="68"/>
  <c r="D15" i="68"/>
  <c r="G14" i="68"/>
  <c r="D14" i="68"/>
  <c r="G13" i="68"/>
  <c r="D13" i="68"/>
  <c r="G12" i="68"/>
  <c r="D12" i="68"/>
  <c r="G11" i="68"/>
  <c r="D11" i="68"/>
  <c r="G10" i="68"/>
  <c r="D10" i="68"/>
  <c r="G9" i="68"/>
  <c r="D9" i="68"/>
  <c r="G8" i="68"/>
  <c r="D8" i="68"/>
  <c r="G7" i="68"/>
  <c r="D7" i="68"/>
  <c r="G6" i="68"/>
  <c r="D6" i="68"/>
  <c r="G5" i="68"/>
  <c r="D5" i="68"/>
  <c r="G4" i="68"/>
  <c r="D4" i="68"/>
  <c r="G3" i="68"/>
  <c r="D3" i="68"/>
  <c r="G2" i="68"/>
  <c r="D2" i="68"/>
  <c r="Y172" i="69"/>
  <c r="X172" i="69"/>
  <c r="W172" i="69"/>
  <c r="V172" i="69"/>
  <c r="U172" i="69"/>
  <c r="T172" i="69"/>
  <c r="S172" i="69"/>
  <c r="R172" i="69"/>
  <c r="Y171" i="69"/>
  <c r="X171" i="69"/>
  <c r="W171" i="69"/>
  <c r="V171" i="69"/>
  <c r="U171" i="69"/>
  <c r="T171" i="69"/>
  <c r="S171" i="69"/>
  <c r="R171" i="69"/>
  <c r="Y170" i="69"/>
  <c r="X170" i="69"/>
  <c r="W170" i="69"/>
  <c r="V170" i="69"/>
  <c r="U170" i="69"/>
  <c r="T170" i="69"/>
  <c r="S170" i="69"/>
  <c r="R170" i="69"/>
  <c r="Y169" i="69"/>
  <c r="X169" i="69"/>
  <c r="W169" i="69"/>
  <c r="V169" i="69"/>
  <c r="U169" i="69"/>
  <c r="T169" i="69"/>
  <c r="S169" i="69"/>
  <c r="R169" i="69"/>
  <c r="Y168" i="69"/>
  <c r="X168" i="69"/>
  <c r="W168" i="69"/>
  <c r="V168" i="69"/>
  <c r="U168" i="69"/>
  <c r="T168" i="69"/>
  <c r="S168" i="69"/>
  <c r="R168" i="69"/>
  <c r="Y167" i="69"/>
  <c r="X167" i="69"/>
  <c r="W167" i="69"/>
  <c r="V167" i="69"/>
  <c r="U167" i="69"/>
  <c r="T167" i="69"/>
  <c r="S167" i="69"/>
  <c r="R167" i="69"/>
  <c r="Y166" i="69"/>
  <c r="X166" i="69"/>
  <c r="W166" i="69"/>
  <c r="V166" i="69"/>
  <c r="U166" i="69"/>
  <c r="T166" i="69"/>
  <c r="S166" i="69"/>
  <c r="R166" i="69"/>
  <c r="Y165" i="69"/>
  <c r="X165" i="69"/>
  <c r="W165" i="69"/>
  <c r="V165" i="69"/>
  <c r="U165" i="69"/>
  <c r="T165" i="69"/>
  <c r="S165" i="69"/>
  <c r="R165" i="69"/>
  <c r="Y164" i="69"/>
  <c r="X164" i="69"/>
  <c r="W164" i="69"/>
  <c r="V164" i="69"/>
  <c r="U164" i="69"/>
  <c r="T164" i="69"/>
  <c r="S164" i="69"/>
  <c r="R164" i="69"/>
  <c r="Y163" i="69"/>
  <c r="X163" i="69"/>
  <c r="W163" i="69"/>
  <c r="V163" i="69"/>
  <c r="U163" i="69"/>
  <c r="T163" i="69"/>
  <c r="S163" i="69"/>
  <c r="R163" i="69"/>
  <c r="Y162" i="69"/>
  <c r="X162" i="69"/>
  <c r="W162" i="69"/>
  <c r="V162" i="69"/>
  <c r="U162" i="69"/>
  <c r="T162" i="69"/>
  <c r="S162" i="69"/>
  <c r="R162" i="69"/>
  <c r="Y161" i="69"/>
  <c r="X161" i="69"/>
  <c r="W161" i="69"/>
  <c r="V161" i="69"/>
  <c r="U161" i="69"/>
  <c r="T161" i="69"/>
  <c r="S161" i="69"/>
  <c r="R161" i="69"/>
  <c r="Y160" i="69"/>
  <c r="X160" i="69"/>
  <c r="W160" i="69"/>
  <c r="V160" i="69"/>
  <c r="U160" i="69"/>
  <c r="T160" i="69"/>
  <c r="S160" i="69"/>
  <c r="R160" i="69"/>
  <c r="Y159" i="69"/>
  <c r="X159" i="69"/>
  <c r="W159" i="69"/>
  <c r="V159" i="69"/>
  <c r="U159" i="69"/>
  <c r="T159" i="69"/>
  <c r="S159" i="69"/>
  <c r="R159" i="69"/>
  <c r="Y158" i="69"/>
  <c r="X158" i="69"/>
  <c r="W158" i="69"/>
  <c r="V158" i="69"/>
  <c r="U158" i="69"/>
  <c r="T158" i="69"/>
  <c r="S158" i="69"/>
  <c r="R158" i="69"/>
  <c r="Y157" i="69"/>
  <c r="X157" i="69"/>
  <c r="W157" i="69"/>
  <c r="V157" i="69"/>
  <c r="U157" i="69"/>
  <c r="T157" i="69"/>
  <c r="S157" i="69"/>
  <c r="R157" i="69"/>
  <c r="Y156" i="69"/>
  <c r="X156" i="69"/>
  <c r="W156" i="69"/>
  <c r="V156" i="69"/>
  <c r="U156" i="69"/>
  <c r="T156" i="69"/>
  <c r="S156" i="69"/>
  <c r="R156" i="69"/>
  <c r="Y155" i="69"/>
  <c r="X155" i="69"/>
  <c r="W155" i="69"/>
  <c r="V155" i="69"/>
  <c r="U155" i="69"/>
  <c r="T155" i="69"/>
  <c r="S155" i="69"/>
  <c r="R155" i="69"/>
  <c r="Y154" i="69"/>
  <c r="X154" i="69"/>
  <c r="W154" i="69"/>
  <c r="V154" i="69"/>
  <c r="U154" i="69"/>
  <c r="T154" i="69"/>
  <c r="S154" i="69"/>
  <c r="R154" i="69"/>
  <c r="Y153" i="69"/>
  <c r="X153" i="69"/>
  <c r="W153" i="69"/>
  <c r="V153" i="69"/>
  <c r="U153" i="69"/>
  <c r="T153" i="69"/>
  <c r="S153" i="69"/>
  <c r="R153" i="69"/>
  <c r="Y152" i="69"/>
  <c r="X152" i="69"/>
  <c r="W152" i="69"/>
  <c r="V152" i="69"/>
  <c r="U152" i="69"/>
  <c r="T152" i="69"/>
  <c r="S152" i="69"/>
  <c r="R152" i="69"/>
  <c r="Y151" i="69"/>
  <c r="X151" i="69"/>
  <c r="W151" i="69"/>
  <c r="V151" i="69"/>
  <c r="U151" i="69"/>
  <c r="T151" i="69"/>
  <c r="S151" i="69"/>
  <c r="R151" i="69"/>
  <c r="Y150" i="69"/>
  <c r="X150" i="69"/>
  <c r="W150" i="69"/>
  <c r="V150" i="69"/>
  <c r="U150" i="69"/>
  <c r="T150" i="69"/>
  <c r="S150" i="69"/>
  <c r="R150" i="69"/>
  <c r="Y149" i="69"/>
  <c r="X149" i="69"/>
  <c r="W149" i="69"/>
  <c r="V149" i="69"/>
  <c r="U149" i="69"/>
  <c r="T149" i="69"/>
  <c r="S149" i="69"/>
  <c r="R149" i="69"/>
  <c r="Y148" i="69"/>
  <c r="X148" i="69"/>
  <c r="W148" i="69"/>
  <c r="V148" i="69"/>
  <c r="U148" i="69"/>
  <c r="T148" i="69"/>
  <c r="S148" i="69"/>
  <c r="R148" i="69"/>
  <c r="Y147" i="69"/>
  <c r="X147" i="69"/>
  <c r="W147" i="69"/>
  <c r="V147" i="69"/>
  <c r="U147" i="69"/>
  <c r="T147" i="69"/>
  <c r="S147" i="69"/>
  <c r="R147" i="69"/>
  <c r="Y146" i="69"/>
  <c r="X146" i="69"/>
  <c r="W146" i="69"/>
  <c r="V146" i="69"/>
  <c r="U146" i="69"/>
  <c r="T146" i="69"/>
  <c r="S146" i="69"/>
  <c r="R146" i="69"/>
  <c r="Y145" i="69"/>
  <c r="X145" i="69"/>
  <c r="W145" i="69"/>
  <c r="V145" i="69"/>
  <c r="U145" i="69"/>
  <c r="T145" i="69"/>
  <c r="S145" i="69"/>
  <c r="R145" i="69"/>
  <c r="Y144" i="69"/>
  <c r="X144" i="69"/>
  <c r="W144" i="69"/>
  <c r="V144" i="69"/>
  <c r="U144" i="69"/>
  <c r="T144" i="69"/>
  <c r="S144" i="69"/>
  <c r="R144" i="69"/>
  <c r="Y143" i="69"/>
  <c r="X143" i="69"/>
  <c r="W143" i="69"/>
  <c r="V143" i="69"/>
  <c r="U143" i="69"/>
  <c r="T143" i="69"/>
  <c r="S143" i="69"/>
  <c r="R143" i="69"/>
  <c r="Y142" i="69"/>
  <c r="X142" i="69"/>
  <c r="W142" i="69"/>
  <c r="V142" i="69"/>
  <c r="U142" i="69"/>
  <c r="T142" i="69"/>
  <c r="S142" i="69"/>
  <c r="R142" i="69"/>
  <c r="Y141" i="69"/>
  <c r="X141" i="69"/>
  <c r="W141" i="69"/>
  <c r="V141" i="69"/>
  <c r="U141" i="69"/>
  <c r="T141" i="69"/>
  <c r="S141" i="69"/>
  <c r="R141" i="69"/>
  <c r="Y140" i="69"/>
  <c r="X140" i="69"/>
  <c r="W140" i="69"/>
  <c r="V140" i="69"/>
  <c r="U140" i="69"/>
  <c r="T140" i="69"/>
  <c r="S140" i="69"/>
  <c r="R140" i="69"/>
  <c r="Y139" i="69"/>
  <c r="X139" i="69"/>
  <c r="W139" i="69"/>
  <c r="V139" i="69"/>
  <c r="U139" i="69"/>
  <c r="T139" i="69"/>
  <c r="S139" i="69"/>
  <c r="R139" i="69"/>
  <c r="Y138" i="69"/>
  <c r="X138" i="69"/>
  <c r="W138" i="69"/>
  <c r="V138" i="69"/>
  <c r="U138" i="69"/>
  <c r="T138" i="69"/>
  <c r="S138" i="69"/>
  <c r="R138" i="69"/>
  <c r="Y137" i="69"/>
  <c r="X137" i="69"/>
  <c r="W137" i="69"/>
  <c r="V137" i="69"/>
  <c r="U137" i="69"/>
  <c r="T137" i="69"/>
  <c r="S137" i="69"/>
  <c r="R137" i="69"/>
  <c r="Y136" i="69"/>
  <c r="X136" i="69"/>
  <c r="W136" i="69"/>
  <c r="V136" i="69"/>
  <c r="U136" i="69"/>
  <c r="T136" i="69"/>
  <c r="S136" i="69"/>
  <c r="R136" i="69"/>
  <c r="Y135" i="69"/>
  <c r="X135" i="69"/>
  <c r="W135" i="69"/>
  <c r="V135" i="69"/>
  <c r="U135" i="69"/>
  <c r="T135" i="69"/>
  <c r="S135" i="69"/>
  <c r="R135" i="69"/>
  <c r="Y134" i="69"/>
  <c r="X134" i="69"/>
  <c r="W134" i="69"/>
  <c r="V134" i="69"/>
  <c r="U134" i="69"/>
  <c r="T134" i="69"/>
  <c r="S134" i="69"/>
  <c r="R134" i="69"/>
  <c r="Y133" i="69"/>
  <c r="X133" i="69"/>
  <c r="W133" i="69"/>
  <c r="V133" i="69"/>
  <c r="U133" i="69"/>
  <c r="T133" i="69"/>
  <c r="S133" i="69"/>
  <c r="R133" i="69"/>
  <c r="Y132" i="69"/>
  <c r="X132" i="69"/>
  <c r="W132" i="69"/>
  <c r="V132" i="69"/>
  <c r="U132" i="69"/>
  <c r="T132" i="69"/>
  <c r="S132" i="69"/>
  <c r="R132" i="69"/>
  <c r="Y131" i="69"/>
  <c r="X131" i="69"/>
  <c r="W131" i="69"/>
  <c r="V131" i="69"/>
  <c r="U131" i="69"/>
  <c r="T131" i="69"/>
  <c r="S131" i="69"/>
  <c r="R131" i="69"/>
  <c r="Y130" i="69"/>
  <c r="X130" i="69"/>
  <c r="W130" i="69"/>
  <c r="V130" i="69"/>
  <c r="U130" i="69"/>
  <c r="T130" i="69"/>
  <c r="S130" i="69"/>
  <c r="R130" i="69"/>
  <c r="Y129" i="69"/>
  <c r="X129" i="69"/>
  <c r="W129" i="69"/>
  <c r="V129" i="69"/>
  <c r="U129" i="69"/>
  <c r="T129" i="69"/>
  <c r="S129" i="69"/>
  <c r="R129" i="69"/>
  <c r="Y128" i="69"/>
  <c r="X128" i="69"/>
  <c r="W128" i="69"/>
  <c r="V128" i="69"/>
  <c r="U128" i="69"/>
  <c r="T128" i="69"/>
  <c r="S128" i="69"/>
  <c r="R128" i="69"/>
  <c r="Y127" i="69"/>
  <c r="X127" i="69"/>
  <c r="W127" i="69"/>
  <c r="V127" i="69"/>
  <c r="U127" i="69"/>
  <c r="T127" i="69"/>
  <c r="S127" i="69"/>
  <c r="R127" i="69"/>
  <c r="Y126" i="69"/>
  <c r="X126" i="69"/>
  <c r="W126" i="69"/>
  <c r="V126" i="69"/>
  <c r="U126" i="69"/>
  <c r="T126" i="69"/>
  <c r="S126" i="69"/>
  <c r="R126" i="69"/>
  <c r="Y125" i="69"/>
  <c r="X125" i="69"/>
  <c r="W125" i="69"/>
  <c r="V125" i="69"/>
  <c r="U125" i="69"/>
  <c r="T125" i="69"/>
  <c r="S125" i="69"/>
  <c r="R125" i="69"/>
  <c r="Y124" i="69"/>
  <c r="X124" i="69"/>
  <c r="W124" i="69"/>
  <c r="V124" i="69"/>
  <c r="U124" i="69"/>
  <c r="T124" i="69"/>
  <c r="S124" i="69"/>
  <c r="R124" i="69"/>
  <c r="Y123" i="69"/>
  <c r="X123" i="69"/>
  <c r="W123" i="69"/>
  <c r="V123" i="69"/>
  <c r="U123" i="69"/>
  <c r="T123" i="69"/>
  <c r="S123" i="69"/>
  <c r="R123" i="69"/>
  <c r="Y122" i="69"/>
  <c r="X122" i="69"/>
  <c r="W122" i="69"/>
  <c r="V122" i="69"/>
  <c r="U122" i="69"/>
  <c r="T122" i="69"/>
  <c r="S122" i="69"/>
  <c r="R122" i="69"/>
  <c r="Y121" i="69"/>
  <c r="X121" i="69"/>
  <c r="W121" i="69"/>
  <c r="V121" i="69"/>
  <c r="U121" i="69"/>
  <c r="T121" i="69"/>
  <c r="S121" i="69"/>
  <c r="R121" i="69"/>
  <c r="Y120" i="69"/>
  <c r="X120" i="69"/>
  <c r="W120" i="69"/>
  <c r="V120" i="69"/>
  <c r="U120" i="69"/>
  <c r="T120" i="69"/>
  <c r="S120" i="69"/>
  <c r="R120" i="69"/>
  <c r="Y119" i="69"/>
  <c r="X119" i="69"/>
  <c r="W119" i="69"/>
  <c r="V119" i="69"/>
  <c r="U119" i="69"/>
  <c r="T119" i="69"/>
  <c r="S119" i="69"/>
  <c r="R119" i="69"/>
  <c r="Y118" i="69"/>
  <c r="X118" i="69"/>
  <c r="W118" i="69"/>
  <c r="V118" i="69"/>
  <c r="U118" i="69"/>
  <c r="T118" i="69"/>
  <c r="S118" i="69"/>
  <c r="R118" i="69"/>
  <c r="Y117" i="69"/>
  <c r="X117" i="69"/>
  <c r="W117" i="69"/>
  <c r="V117" i="69"/>
  <c r="U117" i="69"/>
  <c r="T117" i="69"/>
  <c r="S117" i="69"/>
  <c r="R117" i="69"/>
  <c r="Y116" i="69"/>
  <c r="X116" i="69"/>
  <c r="W116" i="69"/>
  <c r="V116" i="69"/>
  <c r="U116" i="69"/>
  <c r="T116" i="69"/>
  <c r="S116" i="69"/>
  <c r="R116" i="69"/>
  <c r="Y115" i="69"/>
  <c r="X115" i="69"/>
  <c r="W115" i="69"/>
  <c r="V115" i="69"/>
  <c r="U115" i="69"/>
  <c r="T115" i="69"/>
  <c r="S115" i="69"/>
  <c r="R115" i="69"/>
  <c r="Y114" i="69"/>
  <c r="X114" i="69"/>
  <c r="W114" i="69"/>
  <c r="V114" i="69"/>
  <c r="U114" i="69"/>
  <c r="T114" i="69"/>
  <c r="S114" i="69"/>
  <c r="R114" i="69"/>
  <c r="Y113" i="69"/>
  <c r="X113" i="69"/>
  <c r="W113" i="69"/>
  <c r="V113" i="69"/>
  <c r="U113" i="69"/>
  <c r="T113" i="69"/>
  <c r="S113" i="69"/>
  <c r="R113" i="69"/>
  <c r="Y112" i="69"/>
  <c r="X112" i="69"/>
  <c r="W112" i="69"/>
  <c r="V112" i="69"/>
  <c r="U112" i="69"/>
  <c r="T112" i="69"/>
  <c r="S112" i="69"/>
  <c r="R112" i="69"/>
  <c r="Y111" i="69"/>
  <c r="X111" i="69"/>
  <c r="W111" i="69"/>
  <c r="V111" i="69"/>
  <c r="U111" i="69"/>
  <c r="T111" i="69"/>
  <c r="S111" i="69"/>
  <c r="R111" i="69"/>
  <c r="Y110" i="69"/>
  <c r="X110" i="69"/>
  <c r="W110" i="69"/>
  <c r="V110" i="69"/>
  <c r="U110" i="69"/>
  <c r="T110" i="69"/>
  <c r="S110" i="69"/>
  <c r="R110" i="69"/>
  <c r="Y109" i="69"/>
  <c r="X109" i="69"/>
  <c r="W109" i="69"/>
  <c r="V109" i="69"/>
  <c r="U109" i="69"/>
  <c r="T109" i="69"/>
  <c r="S109" i="69"/>
  <c r="R109" i="69"/>
  <c r="Y108" i="69"/>
  <c r="X108" i="69"/>
  <c r="W108" i="69"/>
  <c r="V108" i="69"/>
  <c r="U108" i="69"/>
  <c r="T108" i="69"/>
  <c r="S108" i="69"/>
  <c r="R108" i="69"/>
  <c r="Y107" i="69"/>
  <c r="X107" i="69"/>
  <c r="W107" i="69"/>
  <c r="V107" i="69"/>
  <c r="U107" i="69"/>
  <c r="T107" i="69"/>
  <c r="S107" i="69"/>
  <c r="R107" i="69"/>
  <c r="Y106" i="69"/>
  <c r="X106" i="69"/>
  <c r="W106" i="69"/>
  <c r="V106" i="69"/>
  <c r="U106" i="69"/>
  <c r="T106" i="69"/>
  <c r="S106" i="69"/>
  <c r="R106" i="69"/>
  <c r="Y105" i="69"/>
  <c r="X105" i="69"/>
  <c r="W105" i="69"/>
  <c r="V105" i="69"/>
  <c r="U105" i="69"/>
  <c r="T105" i="69"/>
  <c r="S105" i="69"/>
  <c r="R105" i="69"/>
  <c r="Y104" i="69"/>
  <c r="X104" i="69"/>
  <c r="W104" i="69"/>
  <c r="V104" i="69"/>
  <c r="U104" i="69"/>
  <c r="T104" i="69"/>
  <c r="S104" i="69"/>
  <c r="R104" i="69"/>
  <c r="Y103" i="69"/>
  <c r="X103" i="69"/>
  <c r="W103" i="69"/>
  <c r="V103" i="69"/>
  <c r="U103" i="69"/>
  <c r="T103" i="69"/>
  <c r="S103" i="69"/>
  <c r="R103" i="69"/>
  <c r="Y102" i="69"/>
  <c r="X102" i="69"/>
  <c r="W102" i="69"/>
  <c r="V102" i="69"/>
  <c r="U102" i="69"/>
  <c r="T102" i="69"/>
  <c r="S102" i="69"/>
  <c r="R102" i="69"/>
  <c r="Y101" i="69"/>
  <c r="X101" i="69"/>
  <c r="W101" i="69"/>
  <c r="V101" i="69"/>
  <c r="U101" i="69"/>
  <c r="T101" i="69"/>
  <c r="S101" i="69"/>
  <c r="R101" i="69"/>
  <c r="Y100" i="69"/>
  <c r="X100" i="69"/>
  <c r="W100" i="69"/>
  <c r="V100" i="69"/>
  <c r="U100" i="69"/>
  <c r="T100" i="69"/>
  <c r="S100" i="69"/>
  <c r="R100" i="69"/>
  <c r="Y99" i="69"/>
  <c r="X99" i="69"/>
  <c r="W99" i="69"/>
  <c r="V99" i="69"/>
  <c r="U99" i="69"/>
  <c r="T99" i="69"/>
  <c r="S99" i="69"/>
  <c r="R99" i="69"/>
  <c r="Y98" i="69"/>
  <c r="X98" i="69"/>
  <c r="W98" i="69"/>
  <c r="V98" i="69"/>
  <c r="U98" i="69"/>
  <c r="T98" i="69"/>
  <c r="S98" i="69"/>
  <c r="R98" i="69"/>
  <c r="Y97" i="69"/>
  <c r="X97" i="69"/>
  <c r="W97" i="69"/>
  <c r="V97" i="69"/>
  <c r="U97" i="69"/>
  <c r="T97" i="69"/>
  <c r="S97" i="69"/>
  <c r="R97" i="69"/>
  <c r="Y96" i="69"/>
  <c r="X96" i="69"/>
  <c r="W96" i="69"/>
  <c r="V96" i="69"/>
  <c r="U96" i="69"/>
  <c r="T96" i="69"/>
  <c r="S96" i="69"/>
  <c r="R96" i="69"/>
  <c r="Y95" i="69"/>
  <c r="X95" i="69"/>
  <c r="W95" i="69"/>
  <c r="V95" i="69"/>
  <c r="U95" i="69"/>
  <c r="T95" i="69"/>
  <c r="S95" i="69"/>
  <c r="R95" i="69"/>
  <c r="Y94" i="69"/>
  <c r="X94" i="69"/>
  <c r="W94" i="69"/>
  <c r="V94" i="69"/>
  <c r="U94" i="69"/>
  <c r="T94" i="69"/>
  <c r="S94" i="69"/>
  <c r="R94" i="69"/>
  <c r="Y93" i="69"/>
  <c r="X93" i="69"/>
  <c r="W93" i="69"/>
  <c r="V93" i="69"/>
  <c r="U93" i="69"/>
  <c r="T93" i="69"/>
  <c r="S93" i="69"/>
  <c r="R93" i="69"/>
  <c r="Y92" i="69"/>
  <c r="X92" i="69"/>
  <c r="W92" i="69"/>
  <c r="V92" i="69"/>
  <c r="U92" i="69"/>
  <c r="T92" i="69"/>
  <c r="S92" i="69"/>
  <c r="R92" i="69"/>
  <c r="Y91" i="69"/>
  <c r="X91" i="69"/>
  <c r="W91" i="69"/>
  <c r="V91" i="69"/>
  <c r="U91" i="69"/>
  <c r="T91" i="69"/>
  <c r="S91" i="69"/>
  <c r="R91" i="69"/>
  <c r="Y90" i="69"/>
  <c r="X90" i="69"/>
  <c r="W90" i="69"/>
  <c r="V90" i="69"/>
  <c r="U90" i="69"/>
  <c r="T90" i="69"/>
  <c r="S90" i="69"/>
  <c r="R90" i="69"/>
  <c r="Y89" i="69"/>
  <c r="X89" i="69"/>
  <c r="W89" i="69"/>
  <c r="V89" i="69"/>
  <c r="U89" i="69"/>
  <c r="T89" i="69"/>
  <c r="S89" i="69"/>
  <c r="R89" i="69"/>
  <c r="Y88" i="69"/>
  <c r="X88" i="69"/>
  <c r="W88" i="69"/>
  <c r="V88" i="69"/>
  <c r="U88" i="69"/>
  <c r="T88" i="69"/>
  <c r="S88" i="69"/>
  <c r="R88" i="69"/>
  <c r="Y87" i="69"/>
  <c r="X87" i="69"/>
  <c r="W87" i="69"/>
  <c r="V87" i="69"/>
  <c r="U87" i="69"/>
  <c r="T87" i="69"/>
  <c r="S87" i="69"/>
  <c r="R87" i="69"/>
  <c r="Y86" i="69"/>
  <c r="X86" i="69"/>
  <c r="W86" i="69"/>
  <c r="V86" i="69"/>
  <c r="U86" i="69"/>
  <c r="T86" i="69"/>
  <c r="S86" i="69"/>
  <c r="R86" i="69"/>
  <c r="Y85" i="69"/>
  <c r="X85" i="69"/>
  <c r="W85" i="69"/>
  <c r="V85" i="69"/>
  <c r="U85" i="69"/>
  <c r="T85" i="69"/>
  <c r="S85" i="69"/>
  <c r="R85" i="69"/>
  <c r="Y84" i="69"/>
  <c r="X84" i="69"/>
  <c r="W84" i="69"/>
  <c r="V84" i="69"/>
  <c r="U84" i="69"/>
  <c r="T84" i="69"/>
  <c r="S84" i="69"/>
  <c r="R84" i="69"/>
  <c r="Y83" i="69"/>
  <c r="X83" i="69"/>
  <c r="W83" i="69"/>
  <c r="V83" i="69"/>
  <c r="U83" i="69"/>
  <c r="T83" i="69"/>
  <c r="S83" i="69"/>
  <c r="R83" i="69"/>
  <c r="Y82" i="69"/>
  <c r="X82" i="69"/>
  <c r="W82" i="69"/>
  <c r="V82" i="69"/>
  <c r="U82" i="69"/>
  <c r="T82" i="69"/>
  <c r="S82" i="69"/>
  <c r="R82" i="69"/>
  <c r="Y81" i="69"/>
  <c r="X81" i="69"/>
  <c r="W81" i="69"/>
  <c r="V81" i="69"/>
  <c r="U81" i="69"/>
  <c r="T81" i="69"/>
  <c r="S81" i="69"/>
  <c r="R81" i="69"/>
  <c r="Y80" i="69"/>
  <c r="X80" i="69"/>
  <c r="W80" i="69"/>
  <c r="V80" i="69"/>
  <c r="U80" i="69"/>
  <c r="T80" i="69"/>
  <c r="S80" i="69"/>
  <c r="R80" i="69"/>
  <c r="Y79" i="69"/>
  <c r="X79" i="69"/>
  <c r="W79" i="69"/>
  <c r="V79" i="69"/>
  <c r="U79" i="69"/>
  <c r="T79" i="69"/>
  <c r="S79" i="69"/>
  <c r="R79" i="69"/>
  <c r="Y78" i="69"/>
  <c r="X78" i="69"/>
  <c r="W78" i="69"/>
  <c r="V78" i="69"/>
  <c r="U78" i="69"/>
  <c r="T78" i="69"/>
  <c r="S78" i="69"/>
  <c r="R78" i="69"/>
  <c r="Y77" i="69"/>
  <c r="X77" i="69"/>
  <c r="W77" i="69"/>
  <c r="V77" i="69"/>
  <c r="U77" i="69"/>
  <c r="T77" i="69"/>
  <c r="S77" i="69"/>
  <c r="R77" i="69"/>
  <c r="Y76" i="69"/>
  <c r="X76" i="69"/>
  <c r="W76" i="69"/>
  <c r="V76" i="69"/>
  <c r="U76" i="69"/>
  <c r="T76" i="69"/>
  <c r="S76" i="69"/>
  <c r="R76" i="69"/>
  <c r="Y75" i="69"/>
  <c r="X75" i="69"/>
  <c r="W75" i="69"/>
  <c r="V75" i="69"/>
  <c r="U75" i="69"/>
  <c r="T75" i="69"/>
  <c r="S75" i="69"/>
  <c r="R75" i="69"/>
  <c r="Y74" i="69"/>
  <c r="X74" i="69"/>
  <c r="W74" i="69"/>
  <c r="V74" i="69"/>
  <c r="U74" i="69"/>
  <c r="T74" i="69"/>
  <c r="S74" i="69"/>
  <c r="R74" i="69"/>
  <c r="Y73" i="69"/>
  <c r="X73" i="69"/>
  <c r="W73" i="69"/>
  <c r="V73" i="69"/>
  <c r="U73" i="69"/>
  <c r="T73" i="69"/>
  <c r="S73" i="69"/>
  <c r="R73" i="69"/>
  <c r="Y72" i="69"/>
  <c r="X72" i="69"/>
  <c r="W72" i="69"/>
  <c r="V72" i="69"/>
  <c r="U72" i="69"/>
  <c r="T72" i="69"/>
  <c r="S72" i="69"/>
  <c r="R72" i="69"/>
  <c r="Y71" i="69"/>
  <c r="X71" i="69"/>
  <c r="W71" i="69"/>
  <c r="V71" i="69"/>
  <c r="U71" i="69"/>
  <c r="T71" i="69"/>
  <c r="S71" i="69"/>
  <c r="R71" i="69"/>
  <c r="Y70" i="69"/>
  <c r="X70" i="69"/>
  <c r="W70" i="69"/>
  <c r="V70" i="69"/>
  <c r="U70" i="69"/>
  <c r="T70" i="69"/>
  <c r="S70" i="69"/>
  <c r="R70" i="69"/>
  <c r="Y69" i="69"/>
  <c r="X69" i="69"/>
  <c r="W69" i="69"/>
  <c r="V69" i="69"/>
  <c r="U69" i="69"/>
  <c r="T69" i="69"/>
  <c r="S69" i="69"/>
  <c r="R69" i="69"/>
  <c r="Y68" i="69"/>
  <c r="X68" i="69"/>
  <c r="W68" i="69"/>
  <c r="V68" i="69"/>
  <c r="U68" i="69"/>
  <c r="T68" i="69"/>
  <c r="S68" i="69"/>
  <c r="R68" i="69"/>
  <c r="Y67" i="69"/>
  <c r="X67" i="69"/>
  <c r="W67" i="69"/>
  <c r="V67" i="69"/>
  <c r="U67" i="69"/>
  <c r="T67" i="69"/>
  <c r="S67" i="69"/>
  <c r="R67" i="69"/>
  <c r="Y66" i="69"/>
  <c r="X66" i="69"/>
  <c r="W66" i="69"/>
  <c r="V66" i="69"/>
  <c r="U66" i="69"/>
  <c r="T66" i="69"/>
  <c r="S66" i="69"/>
  <c r="R66" i="69"/>
  <c r="Y65" i="69"/>
  <c r="X65" i="69"/>
  <c r="W65" i="69"/>
  <c r="V65" i="69"/>
  <c r="U65" i="69"/>
  <c r="T65" i="69"/>
  <c r="S65" i="69"/>
  <c r="R65" i="69"/>
  <c r="Y64" i="69"/>
  <c r="X64" i="69"/>
  <c r="W64" i="69"/>
  <c r="V64" i="69"/>
  <c r="U64" i="69"/>
  <c r="T64" i="69"/>
  <c r="S64" i="69"/>
  <c r="R64" i="69"/>
  <c r="Y63" i="69"/>
  <c r="X63" i="69"/>
  <c r="W63" i="69"/>
  <c r="V63" i="69"/>
  <c r="U63" i="69"/>
  <c r="T63" i="69"/>
  <c r="S63" i="69"/>
  <c r="R63" i="69"/>
  <c r="Y62" i="69"/>
  <c r="X62" i="69"/>
  <c r="W62" i="69"/>
  <c r="V62" i="69"/>
  <c r="U62" i="69"/>
  <c r="T62" i="69"/>
  <c r="S62" i="69"/>
  <c r="R62" i="69"/>
  <c r="Y61" i="69"/>
  <c r="X61" i="69"/>
  <c r="W61" i="69"/>
  <c r="V61" i="69"/>
  <c r="U61" i="69"/>
  <c r="T61" i="69"/>
  <c r="S61" i="69"/>
  <c r="R61" i="69"/>
  <c r="Y60" i="69"/>
  <c r="X60" i="69"/>
  <c r="W60" i="69"/>
  <c r="V60" i="69"/>
  <c r="U60" i="69"/>
  <c r="T60" i="69"/>
  <c r="S60" i="69"/>
  <c r="R60" i="69"/>
  <c r="Y59" i="69"/>
  <c r="X59" i="69"/>
  <c r="W59" i="69"/>
  <c r="V59" i="69"/>
  <c r="U59" i="69"/>
  <c r="T59" i="69"/>
  <c r="S59" i="69"/>
  <c r="R59" i="69"/>
  <c r="Y58" i="69"/>
  <c r="X58" i="69"/>
  <c r="W58" i="69"/>
  <c r="V58" i="69"/>
  <c r="U58" i="69"/>
  <c r="T58" i="69"/>
  <c r="S58" i="69"/>
  <c r="R58" i="69"/>
  <c r="Y57" i="69"/>
  <c r="X57" i="69"/>
  <c r="W57" i="69"/>
  <c r="V57" i="69"/>
  <c r="U57" i="69"/>
  <c r="T57" i="69"/>
  <c r="S57" i="69"/>
  <c r="R57" i="69"/>
  <c r="Y56" i="69"/>
  <c r="X56" i="69"/>
  <c r="W56" i="69"/>
  <c r="V56" i="69"/>
  <c r="U56" i="69"/>
  <c r="T56" i="69"/>
  <c r="S56" i="69"/>
  <c r="R56" i="69"/>
  <c r="Y55" i="69"/>
  <c r="X55" i="69"/>
  <c r="W55" i="69"/>
  <c r="V55" i="69"/>
  <c r="U55" i="69"/>
  <c r="T55" i="69"/>
  <c r="S55" i="69"/>
  <c r="R55" i="69"/>
  <c r="Y54" i="69"/>
  <c r="X54" i="69"/>
  <c r="W54" i="69"/>
  <c r="V54" i="69"/>
  <c r="U54" i="69"/>
  <c r="T54" i="69"/>
  <c r="S54" i="69"/>
  <c r="R54" i="69"/>
  <c r="Y53" i="69"/>
  <c r="X53" i="69"/>
  <c r="W53" i="69"/>
  <c r="V53" i="69"/>
  <c r="U53" i="69"/>
  <c r="T53" i="69"/>
  <c r="S53" i="69"/>
  <c r="R53" i="69"/>
  <c r="Y52" i="69"/>
  <c r="X52" i="69"/>
  <c r="W52" i="69"/>
  <c r="V52" i="69"/>
  <c r="U52" i="69"/>
  <c r="T52" i="69"/>
  <c r="S52" i="69"/>
  <c r="R52" i="69"/>
  <c r="Y51" i="69"/>
  <c r="X51" i="69"/>
  <c r="W51" i="69"/>
  <c r="V51" i="69"/>
  <c r="U51" i="69"/>
  <c r="T51" i="69"/>
  <c r="S51" i="69"/>
  <c r="R51" i="69"/>
  <c r="Y50" i="69"/>
  <c r="X50" i="69"/>
  <c r="W50" i="69"/>
  <c r="V50" i="69"/>
  <c r="U50" i="69"/>
  <c r="T50" i="69"/>
  <c r="S50" i="69"/>
  <c r="R50" i="69"/>
  <c r="Y49" i="69"/>
  <c r="X49" i="69"/>
  <c r="W49" i="69"/>
  <c r="V49" i="69"/>
  <c r="U49" i="69"/>
  <c r="T49" i="69"/>
  <c r="S49" i="69"/>
  <c r="R49" i="69"/>
  <c r="Y48" i="69"/>
  <c r="X48" i="69"/>
  <c r="W48" i="69"/>
  <c r="V48" i="69"/>
  <c r="U48" i="69"/>
  <c r="T48" i="69"/>
  <c r="S48" i="69"/>
  <c r="R48" i="69"/>
  <c r="Y47" i="69"/>
  <c r="X47" i="69"/>
  <c r="W47" i="69"/>
  <c r="V47" i="69"/>
  <c r="U47" i="69"/>
  <c r="T47" i="69"/>
  <c r="S47" i="69"/>
  <c r="R47" i="69"/>
  <c r="Y46" i="69"/>
  <c r="X46" i="69"/>
  <c r="W46" i="69"/>
  <c r="V46" i="69"/>
  <c r="U46" i="69"/>
  <c r="T46" i="69"/>
  <c r="S46" i="69"/>
  <c r="R46" i="69"/>
  <c r="Y45" i="69"/>
  <c r="X45" i="69"/>
  <c r="W45" i="69"/>
  <c r="V45" i="69"/>
  <c r="U45" i="69"/>
  <c r="T45" i="69"/>
  <c r="S45" i="69"/>
  <c r="R45" i="69"/>
  <c r="Y44" i="69"/>
  <c r="X44" i="69"/>
  <c r="W44" i="69"/>
  <c r="V44" i="69"/>
  <c r="U44" i="69"/>
  <c r="T44" i="69"/>
  <c r="S44" i="69"/>
  <c r="R44" i="69"/>
  <c r="Y43" i="69"/>
  <c r="X43" i="69"/>
  <c r="W43" i="69"/>
  <c r="V43" i="69"/>
  <c r="U43" i="69"/>
  <c r="T43" i="69"/>
  <c r="S43" i="69"/>
  <c r="R43" i="69"/>
  <c r="Y42" i="69"/>
  <c r="X42" i="69"/>
  <c r="W42" i="69"/>
  <c r="V42" i="69"/>
  <c r="U42" i="69"/>
  <c r="T42" i="69"/>
  <c r="S42" i="69"/>
  <c r="R42" i="69"/>
  <c r="Y41" i="69"/>
  <c r="X41" i="69"/>
  <c r="W41" i="69"/>
  <c r="V41" i="69"/>
  <c r="U41" i="69"/>
  <c r="T41" i="69"/>
  <c r="S41" i="69"/>
  <c r="R41" i="69"/>
  <c r="Y40" i="69"/>
  <c r="X40" i="69"/>
  <c r="W40" i="69"/>
  <c r="V40" i="69"/>
  <c r="U40" i="69"/>
  <c r="T40" i="69"/>
  <c r="S40" i="69"/>
  <c r="R40" i="69"/>
  <c r="Y39" i="69"/>
  <c r="X39" i="69"/>
  <c r="W39" i="69"/>
  <c r="V39" i="69"/>
  <c r="U39" i="69"/>
  <c r="T39" i="69"/>
  <c r="S39" i="69"/>
  <c r="R39" i="69"/>
  <c r="Y38" i="69"/>
  <c r="X38" i="69"/>
  <c r="W38" i="69"/>
  <c r="V38" i="69"/>
  <c r="U38" i="69"/>
  <c r="T38" i="69"/>
  <c r="S38" i="69"/>
  <c r="R38" i="69"/>
  <c r="Y37" i="69"/>
  <c r="X37" i="69"/>
  <c r="W37" i="69"/>
  <c r="V37" i="69"/>
  <c r="U37" i="69"/>
  <c r="T37" i="69"/>
  <c r="S37" i="69"/>
  <c r="R37" i="69"/>
  <c r="Y36" i="69"/>
  <c r="X36" i="69"/>
  <c r="W36" i="69"/>
  <c r="V36" i="69"/>
  <c r="U36" i="69"/>
  <c r="T36" i="69"/>
  <c r="S36" i="69"/>
  <c r="R36" i="69"/>
  <c r="Y35" i="69"/>
  <c r="X35" i="69"/>
  <c r="W35" i="69"/>
  <c r="V35" i="69"/>
  <c r="U35" i="69"/>
  <c r="T35" i="69"/>
  <c r="S35" i="69"/>
  <c r="R35" i="69"/>
  <c r="Y34" i="69"/>
  <c r="X34" i="69"/>
  <c r="W34" i="69"/>
  <c r="V34" i="69"/>
  <c r="U34" i="69"/>
  <c r="T34" i="69"/>
  <c r="S34" i="69"/>
  <c r="R34" i="69"/>
  <c r="Y33" i="69"/>
  <c r="X33" i="69"/>
  <c r="W33" i="69"/>
  <c r="V33" i="69"/>
  <c r="U33" i="69"/>
  <c r="T33" i="69"/>
  <c r="S33" i="69"/>
  <c r="R33" i="69"/>
  <c r="Y32" i="69"/>
  <c r="X32" i="69"/>
  <c r="W32" i="69"/>
  <c r="V32" i="69"/>
  <c r="U32" i="69"/>
  <c r="T32" i="69"/>
  <c r="S32" i="69"/>
  <c r="R32" i="69"/>
  <c r="Y31" i="69"/>
  <c r="X31" i="69"/>
  <c r="W31" i="69"/>
  <c r="V31" i="69"/>
  <c r="U31" i="69"/>
  <c r="T31" i="69"/>
  <c r="S31" i="69"/>
  <c r="R31" i="69"/>
  <c r="Y30" i="69"/>
  <c r="X30" i="69"/>
  <c r="W30" i="69"/>
  <c r="V30" i="69"/>
  <c r="U30" i="69"/>
  <c r="T30" i="69"/>
  <c r="S30" i="69"/>
  <c r="R30" i="69"/>
  <c r="Y29" i="69"/>
  <c r="X29" i="69"/>
  <c r="W29" i="69"/>
  <c r="V29" i="69"/>
  <c r="U29" i="69"/>
  <c r="T29" i="69"/>
  <c r="S29" i="69"/>
  <c r="R29" i="69"/>
  <c r="Y28" i="69"/>
  <c r="X28" i="69"/>
  <c r="W28" i="69"/>
  <c r="V28" i="69"/>
  <c r="U28" i="69"/>
  <c r="T28" i="69"/>
  <c r="S28" i="69"/>
  <c r="R28" i="69"/>
  <c r="Y27" i="69"/>
  <c r="X27" i="69"/>
  <c r="W27" i="69"/>
  <c r="V27" i="69"/>
  <c r="U27" i="69"/>
  <c r="T27" i="69"/>
  <c r="S27" i="69"/>
  <c r="R27" i="69"/>
  <c r="Y26" i="69"/>
  <c r="X26" i="69"/>
  <c r="W26" i="69"/>
  <c r="V26" i="69"/>
  <c r="U26" i="69"/>
  <c r="T26" i="69"/>
  <c r="S26" i="69"/>
  <c r="R26" i="69"/>
  <c r="Y25" i="69"/>
  <c r="X25" i="69"/>
  <c r="W25" i="69"/>
  <c r="V25" i="69"/>
  <c r="U25" i="69"/>
  <c r="T25" i="69"/>
  <c r="S25" i="69"/>
  <c r="R25" i="69"/>
  <c r="Y24" i="69"/>
  <c r="X24" i="69"/>
  <c r="W24" i="69"/>
  <c r="V24" i="69"/>
  <c r="U24" i="69"/>
  <c r="T24" i="69"/>
  <c r="S24" i="69"/>
  <c r="R24" i="69"/>
  <c r="Y23" i="69"/>
  <c r="X23" i="69"/>
  <c r="W23" i="69"/>
  <c r="V23" i="69"/>
  <c r="U23" i="69"/>
  <c r="T23" i="69"/>
  <c r="S23" i="69"/>
  <c r="R23" i="69"/>
  <c r="Y22" i="69"/>
  <c r="X22" i="69"/>
  <c r="W22" i="69"/>
  <c r="V22" i="69"/>
  <c r="U22" i="69"/>
  <c r="T22" i="69"/>
  <c r="S22" i="69"/>
  <c r="R22" i="69"/>
  <c r="Y21" i="69"/>
  <c r="X21" i="69"/>
  <c r="W21" i="69"/>
  <c r="V21" i="69"/>
  <c r="U21" i="69"/>
  <c r="T21" i="69"/>
  <c r="S21" i="69"/>
  <c r="R21" i="69"/>
  <c r="Y20" i="69"/>
  <c r="X20" i="69"/>
  <c r="W20" i="69"/>
  <c r="V20" i="69"/>
  <c r="U20" i="69"/>
  <c r="T20" i="69"/>
  <c r="S20" i="69"/>
  <c r="R20" i="69"/>
  <c r="Y19" i="69"/>
  <c r="X19" i="69"/>
  <c r="W19" i="69"/>
  <c r="V19" i="69"/>
  <c r="U19" i="69"/>
  <c r="T19" i="69"/>
  <c r="S19" i="69"/>
  <c r="R19" i="69"/>
  <c r="Y18" i="69"/>
  <c r="X18" i="69"/>
  <c r="W18" i="69"/>
  <c r="V18" i="69"/>
  <c r="U18" i="69"/>
  <c r="T18" i="69"/>
  <c r="S18" i="69"/>
  <c r="R18" i="69"/>
  <c r="Y17" i="69"/>
  <c r="X17" i="69"/>
  <c r="W17" i="69"/>
  <c r="V17" i="69"/>
  <c r="U17" i="69"/>
  <c r="T17" i="69"/>
  <c r="S17" i="69"/>
  <c r="R17" i="69"/>
  <c r="Y16" i="69"/>
  <c r="X16" i="69"/>
  <c r="W16" i="69"/>
  <c r="V16" i="69"/>
  <c r="U16" i="69"/>
  <c r="T16" i="69"/>
  <c r="S16" i="69"/>
  <c r="R16" i="69"/>
  <c r="Y15" i="69"/>
  <c r="X15" i="69"/>
  <c r="W15" i="69"/>
  <c r="V15" i="69"/>
  <c r="U15" i="69"/>
  <c r="T15" i="69"/>
  <c r="S15" i="69"/>
  <c r="R15" i="69"/>
  <c r="Y14" i="69"/>
  <c r="X14" i="69"/>
  <c r="W14" i="69"/>
  <c r="V14" i="69"/>
  <c r="U14" i="69"/>
  <c r="T14" i="69"/>
  <c r="S14" i="69"/>
  <c r="R14" i="69"/>
  <c r="Y13" i="69"/>
  <c r="X13" i="69"/>
  <c r="W13" i="69"/>
  <c r="V13" i="69"/>
  <c r="U13" i="69"/>
  <c r="T13" i="69"/>
  <c r="S13" i="69"/>
  <c r="R13" i="69"/>
  <c r="Y12" i="69"/>
  <c r="X12" i="69"/>
  <c r="W12" i="69"/>
  <c r="V12" i="69"/>
  <c r="U12" i="69"/>
  <c r="T12" i="69"/>
  <c r="S12" i="69"/>
  <c r="R12" i="69"/>
  <c r="Y11" i="69"/>
  <c r="X11" i="69"/>
  <c r="W11" i="69"/>
  <c r="V11" i="69"/>
  <c r="U11" i="69"/>
  <c r="T11" i="69"/>
  <c r="S11" i="69"/>
  <c r="R11" i="69"/>
  <c r="Y10" i="69"/>
  <c r="X10" i="69"/>
  <c r="W10" i="69"/>
  <c r="V10" i="69"/>
  <c r="U10" i="69"/>
  <c r="T10" i="69"/>
  <c r="S10" i="69"/>
  <c r="R10" i="69"/>
  <c r="Y9" i="69"/>
  <c r="X9" i="69"/>
  <c r="W9" i="69"/>
  <c r="V9" i="69"/>
  <c r="U9" i="69"/>
  <c r="T9" i="69"/>
  <c r="S9" i="69"/>
  <c r="R9" i="69"/>
  <c r="Y8" i="69"/>
  <c r="X8" i="69"/>
  <c r="W8" i="69"/>
  <c r="V8" i="69"/>
  <c r="U8" i="69"/>
  <c r="T8" i="69"/>
  <c r="S8" i="69"/>
  <c r="R8" i="69"/>
  <c r="Y7" i="69"/>
  <c r="X7" i="69"/>
  <c r="W7" i="69"/>
  <c r="V7" i="69"/>
  <c r="U7" i="69"/>
  <c r="T7" i="69"/>
  <c r="S7" i="69"/>
  <c r="R7" i="69"/>
  <c r="Y6" i="69"/>
  <c r="X6" i="69"/>
  <c r="W6" i="69"/>
  <c r="V6" i="69"/>
  <c r="U6" i="69"/>
  <c r="T6" i="69"/>
  <c r="S6" i="69"/>
  <c r="R6" i="69"/>
  <c r="Y5" i="69"/>
  <c r="X5" i="69"/>
  <c r="W5" i="69"/>
  <c r="V5" i="69"/>
  <c r="U5" i="69"/>
  <c r="T5" i="69"/>
  <c r="S5" i="69"/>
  <c r="R5" i="69"/>
  <c r="Y4" i="69"/>
  <c r="X4" i="69"/>
  <c r="W4" i="69"/>
  <c r="V4" i="69"/>
  <c r="U4" i="69"/>
  <c r="T4" i="69"/>
  <c r="S4" i="69"/>
  <c r="R4" i="69"/>
  <c r="Y3" i="69"/>
  <c r="X3" i="69"/>
  <c r="W3" i="69"/>
  <c r="V3" i="69"/>
  <c r="U3" i="69"/>
  <c r="T3" i="69"/>
  <c r="S3" i="69"/>
  <c r="R3" i="69"/>
  <c r="Y2" i="69"/>
  <c r="X2" i="69"/>
  <c r="W2" i="69"/>
  <c r="V2" i="69"/>
  <c r="U2" i="69"/>
  <c r="T2" i="69"/>
  <c r="S2" i="69"/>
  <c r="R2" i="69"/>
</calcChain>
</file>

<file path=xl/sharedStrings.xml><?xml version="1.0" encoding="utf-8"?>
<sst xmlns="http://schemas.openxmlformats.org/spreadsheetml/2006/main" count="6502" uniqueCount="743">
  <si>
    <t>id</t>
  </si>
  <si>
    <t>lib</t>
  </si>
  <si>
    <t>type_batiment_id</t>
  </si>
  <si>
    <t>type_batiment</t>
  </si>
  <si>
    <t>variables_requises</t>
  </si>
  <si>
    <t>variables_interdites</t>
  </si>
  <si>
    <t>position_probable_volume_chauffe</t>
  </si>
  <si>
    <t>categorie_open_data</t>
  </si>
  <si>
    <t>cop</t>
  </si>
  <si>
    <t>1|12</t>
  </si>
  <si>
    <t>poêle à bois bouilleur bûche installé avant 2012</t>
  </si>
  <si>
    <t>4|6|7</t>
  </si>
  <si>
    <t>Poêle bois</t>
  </si>
  <si>
    <t>poêle à bois bouilleur bûche installé à partir de 2012</t>
  </si>
  <si>
    <t>Chaudière bois bûche avant 1978</t>
  </si>
  <si>
    <t>Chaudière bois</t>
  </si>
  <si>
    <t>Chaudière bois bûche 1978-1994</t>
  </si>
  <si>
    <t>Chaudière bois bûche 1995-2003</t>
  </si>
  <si>
    <t>Chaudière bois bûche 2004-2012</t>
  </si>
  <si>
    <t>Chaudière bois bûche 2013-2017</t>
  </si>
  <si>
    <t>Chaudière bois bûche 2018-2019</t>
  </si>
  <si>
    <t>Chaudière bois bûche après 2019</t>
  </si>
  <si>
    <t>Chaudière bois plaquette avant 1978</t>
  </si>
  <si>
    <t>6|7</t>
  </si>
  <si>
    <t>Chaudière bois plaquette 1978-1994</t>
  </si>
  <si>
    <t>Chaudière bois plaquette 1995-2003</t>
  </si>
  <si>
    <t>Chaudière bois plaquette 2004-2012</t>
  </si>
  <si>
    <t>Chaudière bois plaquette 2013-2017</t>
  </si>
  <si>
    <t>Chaudière bois plaquette 2018-2019</t>
  </si>
  <si>
    <t>Chaudière bois plaquette après 2019</t>
  </si>
  <si>
    <t>Chaudière bois granulés avant 1978</t>
  </si>
  <si>
    <t>Chaudière bois granulés 1978-1994</t>
  </si>
  <si>
    <t>Chaudière bois granulés 1995-2003</t>
  </si>
  <si>
    <t>Chaudière bois granulés 2004-2012</t>
  </si>
  <si>
    <t>Chaudière bois granulés 2013-2019</t>
  </si>
  <si>
    <t>Chaudière bois granulés après 2019</t>
  </si>
  <si>
    <t>Chaudière fioul classique avant 1970</t>
  </si>
  <si>
    <t>3|14</t>
  </si>
  <si>
    <t>Chaudière fioul</t>
  </si>
  <si>
    <t>Chaudière fioul classique 1970-1975</t>
  </si>
  <si>
    <t>Chaudière fioul classique 1976-1980</t>
  </si>
  <si>
    <t>Chaudière fioul classique 1981-1990</t>
  </si>
  <si>
    <t>Chaudière fioul standard 1991-2015</t>
  </si>
  <si>
    <t>Chaudière fioul standard après 2015</t>
  </si>
  <si>
    <t>Chaudière fioul basse température 1991-2015</t>
  </si>
  <si>
    <t>Chaudière fioul basse température après 2015</t>
  </si>
  <si>
    <t>Chaudière fioul à condensation 1996-2015</t>
  </si>
  <si>
    <t>Chaudière fioul à condensation après 2015</t>
  </si>
  <si>
    <t>Chaudière gaz classique avant 1981</t>
  </si>
  <si>
    <t>Chaudière gaz classique 1981-1985</t>
  </si>
  <si>
    <t>Chaudière gaz classique 1986-1990</t>
  </si>
  <si>
    <t>Chaudière gaz standard 1991-2000</t>
  </si>
  <si>
    <t>Chaudière gaz standard 2001-2015</t>
  </si>
  <si>
    <t>Chaudière gaz standard après 2015</t>
  </si>
  <si>
    <t>Chaudière gaz basse température 1991-2000</t>
  </si>
  <si>
    <t>Chaudière gaz basse température</t>
  </si>
  <si>
    <t>Chaudière gaz basse température 2001-2015</t>
  </si>
  <si>
    <t>Chaudière gaz basse température après 2015</t>
  </si>
  <si>
    <t>Chaudière gaz à condensation 1981-1985</t>
  </si>
  <si>
    <t>Chaudière gaz à condensation 1986-2000</t>
  </si>
  <si>
    <t>Chaudière gaz à condensation 2001-2015</t>
  </si>
  <si>
    <t>Chaudière gaz à condensation après 2015</t>
  </si>
  <si>
    <t>Réseau de chaleur non isolé</t>
  </si>
  <si>
    <t>Réseau de chaleur</t>
  </si>
  <si>
    <t>Réseau de chaleur isolé</t>
  </si>
  <si>
    <t>Chaudière(s) bois multi bâtiment modélisée comme un réseau de chaleur</t>
  </si>
  <si>
    <t>4|5|6|7</t>
  </si>
  <si>
    <t>Chaudière(s) fioul multi bâtiment modélisée comme un réseau de chaleur</t>
  </si>
  <si>
    <t>Chaudière(s) gaz multi bâtiment modélisée comme un réseau de chaleur</t>
  </si>
  <si>
    <t>2|9|10|13</t>
  </si>
  <si>
    <t>Pompe(s) à chaleur multi bâtiment modélisée comme un réseau de chaleur</t>
  </si>
  <si>
    <t xml:space="preserve">Système divers </t>
  </si>
  <si>
    <t>1|2|3|4|5|6|7|9|10|11|12|13|14</t>
  </si>
  <si>
    <t>Chaudière charbon avant 1978</t>
  </si>
  <si>
    <t>11|14</t>
  </si>
  <si>
    <t>Chaudière charbon</t>
  </si>
  <si>
    <t>Chaudière charbon 1978-1994</t>
  </si>
  <si>
    <t>Chaudière charbon 1995-2003</t>
  </si>
  <si>
    <t>Chaudière charbon 2004-2012</t>
  </si>
  <si>
    <t>Chaudière charbon 2013-2017</t>
  </si>
  <si>
    <t>Chaudière charbon 2018-2019</t>
  </si>
  <si>
    <t>Chaudière charbon après 2019</t>
  </si>
  <si>
    <t>Chaudière gpl/propane/butane classique avant 1981</t>
  </si>
  <si>
    <t>9|10|13|14</t>
  </si>
  <si>
    <t>Chaudière gpl/propane/butane classique 1981-1985</t>
  </si>
  <si>
    <t>Chaudière gpl/propane/butane classique 1986-1990</t>
  </si>
  <si>
    <t>Chaudière gpl/propane/butane standard 1991-2000</t>
  </si>
  <si>
    <t>Chaudière gpl/propane/butane standard 2001-2015</t>
  </si>
  <si>
    <t>Chaudière gpl/propane/butane standard après 2015</t>
  </si>
  <si>
    <t>Chaudière gpl/propane/butane basse température 1991-2000</t>
  </si>
  <si>
    <t>Chaudière gpl/propane/butane basse température 2001-2015</t>
  </si>
  <si>
    <t>Chaudière gpl/propane/butane basse température après 2015</t>
  </si>
  <si>
    <t>Chaudière gpl/propane/butane à condensation 1981-1985</t>
  </si>
  <si>
    <t>Chaudière gpl/propane/butane à condensation 1986-2000</t>
  </si>
  <si>
    <t>Chaudière gpl/propane/butane à condensation 2001-2015</t>
  </si>
  <si>
    <t>Chaudière gpl/propane/butane à condensation après 2015</t>
  </si>
  <si>
    <t>5|6|7</t>
  </si>
  <si>
    <t>Chaudière électrique</t>
  </si>
  <si>
    <t>Chaudière(s) charbon multi bâtiment modélisée comme un réseau de chaleur</t>
  </si>
  <si>
    <t>Chauffage + ECS</t>
  </si>
  <si>
    <t>Installation individuelle</t>
  </si>
  <si>
    <t>Installation collective</t>
  </si>
  <si>
    <t>Installation collective multi-bâtiment : modélisée comme un réseau de chaleur</t>
  </si>
  <si>
    <t>Installation hybride collective-individuelle (chauffage base + appoint individuel ou convecteur bi-jonction)</t>
  </si>
  <si>
    <t>type_generateur</t>
  </si>
  <si>
    <t>annee_installation</t>
  </si>
  <si>
    <t>[1978;1994]</t>
  </si>
  <si>
    <t>[1995;2003]</t>
  </si>
  <si>
    <t>[2004;2012]</t>
  </si>
  <si>
    <t>[2013;2017]</t>
  </si>
  <si>
    <t>[2018;2019]</t>
  </si>
  <si>
    <t>[2013;2019]</t>
  </si>
  <si>
    <t>[1970;1975]</t>
  </si>
  <si>
    <t>[1976;1980]</t>
  </si>
  <si>
    <t>[1981;1990]</t>
  </si>
  <si>
    <t>[1991;2015]</t>
  </si>
  <si>
    <t>[1981;1985]</t>
  </si>
  <si>
    <t>[1986;1990]</t>
  </si>
  <si>
    <t>[1991;2000]</t>
  </si>
  <si>
    <t>[2001;2015]</t>
  </si>
  <si>
    <t>[1986;2000]</t>
  </si>
  <si>
    <t>[1996;2015]</t>
  </si>
  <si>
    <t>deprecated</t>
  </si>
  <si>
    <t>Chaudière bois bûche</t>
  </si>
  <si>
    <t>Chaudière bois plaquette</t>
  </si>
  <si>
    <t>Chaudière bois granulés</t>
  </si>
  <si>
    <t>Chaudière fioul classique</t>
  </si>
  <si>
    <t>Chaudière fioul standard</t>
  </si>
  <si>
    <t>Chaudière fioul basse température</t>
  </si>
  <si>
    <t>Chaudière fioul à condensation</t>
  </si>
  <si>
    <t>Chaudière gaz classique</t>
  </si>
  <si>
    <t>Chaudière gaz standard</t>
  </si>
  <si>
    <t>Chaudière gaz à condensation</t>
  </si>
  <si>
    <t>Chaudière gpl/propane/butane classique</t>
  </si>
  <si>
    <t>Chaudière gpl/propane/butane standard</t>
  </si>
  <si>
    <t>Chaudière gpl/propane/butane basse température</t>
  </si>
  <si>
    <t>Chaudière gpl/propane/butane à condensation</t>
  </si>
  <si>
    <t>Pompe à chaleur hybride : partie chaudière Chaudière gaz à condensation</t>
  </si>
  <si>
    <t>Poêle à bois bouilleur bûche</t>
  </si>
  <si>
    <t>Autre système à combustion gaz</t>
  </si>
  <si>
    <t>Autre système à combustion fioul</t>
  </si>
  <si>
    <t>Autre système à combustion bois</t>
  </si>
  <si>
    <t>Autre système à combustion autres energies fossiles (charbon,pétrole etc…)</t>
  </si>
  <si>
    <t>Autre système thermodynamique électrique</t>
  </si>
  <si>
    <t>Autre système thermodynamique gaz</t>
  </si>
  <si>
    <t>Système collectif par défaut en abscence d'information : chaudière fioul pénalisante</t>
  </si>
  <si>
    <t>Poêle à bois bouilleur granulés</t>
  </si>
  <si>
    <t>Réseau de chaleur non répertorié ou inconnu</t>
  </si>
  <si>
    <t>Pompe à chaleur hybride : partie chaudière Chaudière fioul à condensation</t>
  </si>
  <si>
    <t>Pompe à chaleur hybride : partie chaudière Chaudière bois granulés</t>
  </si>
  <si>
    <t>Pompe à chaleur hybride : partie chaudière Chaudière bois bûche</t>
  </si>
  <si>
    <t>Pompe à chaleur hybride : partie chaudière Chaudière bois plaquette</t>
  </si>
  <si>
    <t>Pompe à chaleur hybride : partie chaudière Chaudière gpl/propane/butane à condensation</t>
  </si>
  <si>
    <t>rd</t>
  </si>
  <si>
    <t>tv_scop_id</t>
  </si>
  <si>
    <t>zone_climatique</t>
  </si>
  <si>
    <t>scop</t>
  </si>
  <si>
    <t>H1</t>
  </si>
  <si>
    <t>H2</t>
  </si>
  <si>
    <t>H3</t>
  </si>
  <si>
    <t>type_generateur_id</t>
  </si>
  <si>
    <t>tv_generateur_combustion_id</t>
  </si>
  <si>
    <t>pn</t>
  </si>
  <si>
    <t>rpn</t>
  </si>
  <si>
    <t>rpint</t>
  </si>
  <si>
    <t>pveil</t>
  </si>
  <si>
    <t>Pn * (E + F * logPn) / 100</t>
  </si>
  <si>
    <t/>
  </si>
  <si>
    <t>pn[lte]</t>
  </si>
  <si>
    <t>pn[gt]</t>
  </si>
  <si>
    <t>84 + 2 * logPn</t>
  </si>
  <si>
    <t>87.5 + 1.5 * logPn</t>
  </si>
  <si>
    <t>91 + 3 * logPn</t>
  </si>
  <si>
    <t>47 + 6 * logPn</t>
  </si>
  <si>
    <t>57 + 6 * logPn</t>
  </si>
  <si>
    <t>67 + 6 * logPn</t>
  </si>
  <si>
    <t>80 + 2 * logPn</t>
  </si>
  <si>
    <t>89 + 2 * logPn</t>
  </si>
  <si>
    <t>90 + 2 * logPn</t>
  </si>
  <si>
    <t>91 + 2 * logPn</t>
  </si>
  <si>
    <t>92 + 2 * logPn</t>
  </si>
  <si>
    <t>80 + 3 * logPn</t>
  </si>
  <si>
    <t>103 + 2.5 * logPn</t>
  </si>
  <si>
    <t>105 + 0.5 * logPn</t>
  </si>
  <si>
    <t>98 + 3 * logPn</t>
  </si>
  <si>
    <t>48 + 6 * logPn</t>
  </si>
  <si>
    <t>58 + 6 * logPn</t>
  </si>
  <si>
    <t>68 + 6 * logPn</t>
  </si>
  <si>
    <t>88 + 2 * logPn</t>
  </si>
  <si>
    <t>qp0</t>
  </si>
  <si>
    <t>Maison</t>
  </si>
  <si>
    <t>Immeuble</t>
  </si>
  <si>
    <t>reseau_distribution_isole</t>
  </si>
  <si>
    <t>Chauffage</t>
  </si>
  <si>
    <t>nombre_generateur</t>
  </si>
  <si>
    <t>Installation de chauffage simple</t>
  </si>
  <si>
    <t>Installation de chauffage avec chauffage solaire</t>
  </si>
  <si>
    <t>Installation de chauffage avec insert ou poêle bois en appoint</t>
  </si>
  <si>
    <t>Installation de chauffage par insert, poêle bois (ou biomasse) avec un chauffage électrique dans la salle de bain</t>
  </si>
  <si>
    <t>Installation de chauffage avec en appoint un insert ou poêle bois et un chauffage électrique dans la salle de bain (différent du chauffage principal)</t>
  </si>
  <si>
    <t>Installation de chauffage avec une chaudière ou une PAC en relève d’une chaudière bois</t>
  </si>
  <si>
    <t>Installation de chauffage avec chauffage solaire et insert ou poêle bois en appoint</t>
  </si>
  <si>
    <t>Installation de chauffage avec chaudière en relève de PAC</t>
  </si>
  <si>
    <t>Installation de chauffage avec chaudière en relève de PAC avec insert ou poêle bois en appoint</t>
  </si>
  <si>
    <t>Installation de chauffage collectif avec Base + appoint</t>
  </si>
  <si>
    <t>Convecteurs bi-jonction</t>
  </si>
  <si>
    <t>Chauffage Divisé</t>
  </si>
  <si>
    <t>Chauffage Central</t>
  </si>
  <si>
    <t>Sans régulation pièce par pièce</t>
  </si>
  <si>
    <t>Avec régulation pièce par pièce</t>
  </si>
  <si>
    <t>Absent</t>
  </si>
  <si>
    <t>Central sans minimum de température</t>
  </si>
  <si>
    <t>Central avec minimum de température</t>
  </si>
  <si>
    <t>Par pièce avec minimum de température</t>
  </si>
  <si>
    <t>Par pièce avec minimum de température et détection de présence</t>
  </si>
  <si>
    <t>Central collectif</t>
  </si>
  <si>
    <t>Central collectif avec détection de présence</t>
  </si>
  <si>
    <t>Convecteur électrique NFC, NF** et NF***</t>
  </si>
  <si>
    <t>Panneau rayonnant NFC, NF** et NF***</t>
  </si>
  <si>
    <t>Autres émetteurs à effet joule</t>
  </si>
  <si>
    <t>Soufflage d'air chaud (air soufflé) avec distribution par réseau aéraulique</t>
  </si>
  <si>
    <t>Plafond rayonnant électrique avec régulation terminale</t>
  </si>
  <si>
    <t>Plafond rayonnant électrique sans régulation</t>
  </si>
  <si>
    <t>Plancher rayonnant électrique avec régulation terminale</t>
  </si>
  <si>
    <t>Plancher rayonnant électrique sans régulation</t>
  </si>
  <si>
    <t>Radiateur électrique à accumulation</t>
  </si>
  <si>
    <t>Radiateur gaz à ventouse ou sur conduit de fumée</t>
  </si>
  <si>
    <t>Poêle charbon</t>
  </si>
  <si>
    <t>Poêle fioul</t>
  </si>
  <si>
    <t>Poêle GPL</t>
  </si>
  <si>
    <t>Convecteur bi-jonction</t>
  </si>
  <si>
    <t>Autres équipements</t>
  </si>
  <si>
    <t>Soufflage d'air chaud (air soufflé) avec distribution par fluide frigorigène</t>
  </si>
  <si>
    <t>Plancher chauffant avec distribution par fluide frigorigène (plancher chauffant à détente directe)</t>
  </si>
  <si>
    <t>Plafond chauffant avec distribution par fluide frigorigène (Plafond chauffant à détente directe)</t>
  </si>
  <si>
    <t>Radiateur avec distribution par fluide frigorigène (à détente directe)</t>
  </si>
  <si>
    <t>Soufflage d'air chaud sans réseau de distribution (ventiloconvecteur éléctrique)</t>
  </si>
  <si>
    <t>rpn_sup_rpint</t>
  </si>
  <si>
    <t>PAC air/air installée avant 2008</t>
  </si>
  <si>
    <t>PAC air/air</t>
  </si>
  <si>
    <t>PAC air/air installée entre 2008 et 2014</t>
  </si>
  <si>
    <t>PAC air/air installée à partir de 2015</t>
  </si>
  <si>
    <t>PAC air/eau installée avant 2008</t>
  </si>
  <si>
    <t>PAC autre que Air/Air</t>
  </si>
  <si>
    <t>PAC air/eau installée entre 2008 et 2014</t>
  </si>
  <si>
    <t>PAC air/eau installée entre 2015 et 2016</t>
  </si>
  <si>
    <t>PAC air/eau installée après 2017</t>
  </si>
  <si>
    <t>PAC eau/eau installée avant 2008</t>
  </si>
  <si>
    <t>PAC eau/eau installée entre 2008 et 2014</t>
  </si>
  <si>
    <t>PAC eau/eau installée entre 2015 et 2016</t>
  </si>
  <si>
    <t>PAC eau/eau installée après 2017</t>
  </si>
  <si>
    <t>PAC eau glycolée/eau installée avant 2008</t>
  </si>
  <si>
    <t>PAC eau glycolée/eau installée entre 2008 et 2014</t>
  </si>
  <si>
    <t>PAC eau glycolée/eau installée entre 2015 et 2016</t>
  </si>
  <si>
    <t>PAC eau glycolée/eau installée après 2017</t>
  </si>
  <si>
    <t>PAC géothermique installée avant 2008</t>
  </si>
  <si>
    <t>PAC géothermique installée entre 2008 et 2014</t>
  </si>
  <si>
    <t>PAC géothermique installée entre 2015 et 2016</t>
  </si>
  <si>
    <t>PAC géothermique installée après 2017</t>
  </si>
  <si>
    <t>Cuisinière installé avant 1990</t>
  </si>
  <si>
    <t>3|4|5|6|7|11|14</t>
  </si>
  <si>
    <t>Poêle/Insert/Foyer fermé/Cuisinière (En majorité bois)</t>
  </si>
  <si>
    <t>Foyer fermé installé avant 1990</t>
  </si>
  <si>
    <t>4|5|6|7|11|14</t>
  </si>
  <si>
    <t>Poêle bûche installé avant 1990</t>
  </si>
  <si>
    <t>4|6|7|11|14</t>
  </si>
  <si>
    <t>insert installé avant 1990</t>
  </si>
  <si>
    <t>Cuisinière installé entre 1990 et 2004</t>
  </si>
  <si>
    <t>Foyer fermé installé entre 1990 et 2004</t>
  </si>
  <si>
    <t>Poêle bûche installé entre 1990 et 2004</t>
  </si>
  <si>
    <t>insert installé entre 1990 et 2004</t>
  </si>
  <si>
    <t>Cuisinière installé à partir de 2005 sans label flamme verte</t>
  </si>
  <si>
    <t>Foyer fermé installé à partir de 2005 sans label flamme verte</t>
  </si>
  <si>
    <t>Poêle bûche installé à partir de 2005 sans label flamme verte</t>
  </si>
  <si>
    <t>insert installé à partir de 2005 sans label flamme verte</t>
  </si>
  <si>
    <t>Cuisinière installé installé de 2005 à 2006 avec label flamme verte</t>
  </si>
  <si>
    <t>Foyer fermé installé installé de 2005 à 2006 avec label flamme verte</t>
  </si>
  <si>
    <t>Poêle bûche installé installé de 2005 à 2006 avec label flamme verte</t>
  </si>
  <si>
    <t>insert installé installé de 2005 à 2006 avec label flamme verte</t>
  </si>
  <si>
    <t>Cuisinière installé installé de 2007 à 2017 avec label flamme verte</t>
  </si>
  <si>
    <t>Foyer fermé installé installé de 2007 à 2017 avec label flamme verte</t>
  </si>
  <si>
    <t>Poêle bûche installé installé de 2007 à 2017 avec label flamme verte</t>
  </si>
  <si>
    <t>insert installé installé de 2007 à 2017 avec label flamme verte</t>
  </si>
  <si>
    <t>Cuisinière installé installé à partir de 2018 avec label flamme verte</t>
  </si>
  <si>
    <t>Foyer fermé installé installé à partir de 2018 avec label flamme verte</t>
  </si>
  <si>
    <t>Poêle bûche installé installé à partir de 2018 avec label flamme verte</t>
  </si>
  <si>
    <t>insert installé installé à partir de 2018 avec label flamme verte</t>
  </si>
  <si>
    <t>Poêle à granulés installée avant 2012 ou sans label flamme verte</t>
  </si>
  <si>
    <t>Poêle à granulés flamme verte installé entre 2012 et 2019</t>
  </si>
  <si>
    <t>Poêle à granulés flamme verte installé à partir de 2020</t>
  </si>
  <si>
    <t>Poêle fioul ou GPL ou charbon</t>
  </si>
  <si>
    <t>3|9|10|11|13|14</t>
  </si>
  <si>
    <t>Poêle fioul/GPL/charbon</t>
  </si>
  <si>
    <t>générateur à air chaud à combustion avant 2006</t>
  </si>
  <si>
    <t>3|4|5|6|7|9|10|11|13|14</t>
  </si>
  <si>
    <t>Autres générateurs gaz</t>
  </si>
  <si>
    <t>générateur à air chaud à combustion standard a partir de 2006</t>
  </si>
  <si>
    <t>générateur à air chaud à combustion à condensation a partir de 2006</t>
  </si>
  <si>
    <t>radiateur à gaz indépendant ou autonome avant 2006</t>
  </si>
  <si>
    <t>radiateur à gaz indépendant ou autonome après 2006</t>
  </si>
  <si>
    <t>Générateurs électriques à effet joule (Convecteurs/Radiateurs/Panneaux rayonnants)</t>
  </si>
  <si>
    <t>Panneau rayonnant électrique NFC, NF** et NF***</t>
  </si>
  <si>
    <t>Plancher ou plafond rayonnant électrique avec régulation terminale</t>
  </si>
  <si>
    <t>Plancher ou plafond rayonnant électrique sans régulation terminale</t>
  </si>
  <si>
    <t>convecteur bi-jonction</t>
  </si>
  <si>
    <t>Chaudière gpl/propane/butane</t>
  </si>
  <si>
    <t>2|12</t>
  </si>
  <si>
    <t>[2008;2014]</t>
  </si>
  <si>
    <t>[2015;2016]</t>
  </si>
  <si>
    <t>[1990;2004]</t>
  </si>
  <si>
    <t>[2005;2006]</t>
  </si>
  <si>
    <t>[2007;2017]</t>
  </si>
  <si>
    <t>[2012;2019]</t>
  </si>
  <si>
    <t>enum_type_generateur</t>
  </si>
  <si>
    <t>enum_type_generateur_id</t>
  </si>
  <si>
    <t>Poêle à bois bouilleur granulés installé avant 2012</t>
  </si>
  <si>
    <t>Poêle à bois bouilleur granulés installé à partir de 2012</t>
  </si>
  <si>
    <t>Pompe à chaleur hybride : partie pompe à chaleur (SUPPRIME)</t>
  </si>
  <si>
    <t>Pompe à chaleur hybride : partie chaudière (SUPPRIME)</t>
  </si>
  <si>
    <t>Pompe à chaleur hybride : partie pompe à chaleur PAC air/eau installée entre 2008 et 2014</t>
  </si>
  <si>
    <t>Pompe à chaleur hybride : partie pompe à chaleur PAC air/eau installée entre 2015 et 2016</t>
  </si>
  <si>
    <t>Pompe à chaleur hybride : partie pompe à chaleur PAC air/eau installée après 2017</t>
  </si>
  <si>
    <t>Pompe à chaleur hybride : partie chaudière Chaudière gaz à condensation 2001-2015</t>
  </si>
  <si>
    <t>Pompe à chaleur hybride : partie chaudière Chaudière gaz à condensation après 2015</t>
  </si>
  <si>
    <t>Pompe à chaleur hybride : partie chaudière Chaudière fioul à condensation 1996-2015</t>
  </si>
  <si>
    <t>Pompe à chaleur hybride : partie chaudière Chaudière fioul à condensation après 2015</t>
  </si>
  <si>
    <t>Pompe à chaleur hybride : partie chaudière Chaudière bois granulés 2013-2019</t>
  </si>
  <si>
    <t>Pompe à chaleur hybride : partie chaudière Chaudière bois granulés après 2019</t>
  </si>
  <si>
    <t>Pompe à chaleur hybride : partie chaudière Chaudière bois bûche 2013-2017</t>
  </si>
  <si>
    <t>Pompe à chaleur hybride : partie chaudière Chaudière bois bûche 2018-2019</t>
  </si>
  <si>
    <t>Pompe à chaleur hybride : partie chaudière Chaudière bois bûche après 2019</t>
  </si>
  <si>
    <t>Pompe à chaleur hybride : partie chaudière Chaudière bois plaquette 2013-2017</t>
  </si>
  <si>
    <t>Pompe à chaleur hybride : partie chaudière Chaudière bois plaquette 2018-2019</t>
  </si>
  <si>
    <t>Pompe à chaleur hybride : partie chaudière Chaudière bois plaquette après 2019</t>
  </si>
  <si>
    <t>Pompe à chaleur hybride : partie chaudière Chaudière gpl/propane/butane à condensation 2001-2015</t>
  </si>
  <si>
    <t>Pompe à chaleur hybride : partie chaudière Chaudière gpl/propane/butane à condensation après 2015</t>
  </si>
  <si>
    <t>Pompe à chaleur hybride : partie pompe à chaleur PAC eau/eau installée entre 2008 et 2014</t>
  </si>
  <si>
    <t>Pompe à chaleur hybride : partie pompe à chaleur PAC eau/eau installée entre 2015 et 2016</t>
  </si>
  <si>
    <t>Pompe à chaleur hybride : partie pompe à chaleur PAC eau/eau installée après 2017</t>
  </si>
  <si>
    <t>Pompe à chaleur hybride : partie pompe à chaleur PAC eau glycolée/eau installée entre 2008 et 2014</t>
  </si>
  <si>
    <t>Pompe à chaleur hybride : partie pompe à chaleur PAC eau glycolée/eau installée entre 2015 et 2016</t>
  </si>
  <si>
    <t>Pompe à chaleur hybride : partie pompe à chaleur PAC eau glycolée/eau installée après 2017</t>
  </si>
  <si>
    <t>Pompe à chaleur hybride : partie pompe à chaleur PAC géothermique installée entre 2008 et 2014</t>
  </si>
  <si>
    <t>Pompe à chaleur hybride : partie pompe à chaleur PAC géothermique installée entre 2015 et 2016</t>
  </si>
  <si>
    <t>Pompe à chaleur hybride : partie pompe à chaleur PAC géothermique installée après 2017</t>
  </si>
  <si>
    <t>PAC air/eau</t>
  </si>
  <si>
    <t>PAC eau/eau</t>
  </si>
  <si>
    <t>PAC eau glycolée/eau</t>
  </si>
  <si>
    <t>PAC géothermique</t>
  </si>
  <si>
    <t>Cuisinière</t>
  </si>
  <si>
    <t>Foyer fermé</t>
  </si>
  <si>
    <t>Poêle bûche</t>
  </si>
  <si>
    <t>Poêle à granulés</t>
  </si>
  <si>
    <t>Poêle à granulés flamme verte</t>
  </si>
  <si>
    <t>Pompe à chaleur hybride : partie pompe à chaleur PAC air/eau</t>
  </si>
  <si>
    <t>Pompe à chaleur hybride : partie pompe à chaleur PAC eau/eau</t>
  </si>
  <si>
    <t>Pompe à chaleur hybride : partie pompe à chaleur PAC eau glycolée/eau</t>
  </si>
  <si>
    <t>Pompe à chaleur hybride : partie pompe à chaleur PAC géothermique</t>
  </si>
  <si>
    <t>Radiateur électrique NFC, NF** et NF***</t>
  </si>
  <si>
    <t>Insert</t>
  </si>
  <si>
    <t>Générateur à air chaud à combustion</t>
  </si>
  <si>
    <t>Radiateur à gaz indépendant ou autonome</t>
  </si>
  <si>
    <t>presence_ventouse|presence_regulation_combustion</t>
  </si>
  <si>
    <t>identifiant_reseau_chaleur</t>
  </si>
  <si>
    <t>presence_ventouse|presence_regulation_combustion|identifiant_reseau_chaleur</t>
  </si>
  <si>
    <t>type_energie_id</t>
  </si>
  <si>
    <t>Abscence de réseau de distribution</t>
  </si>
  <si>
    <t>Basse</t>
  </si>
  <si>
    <t>Moyenne</t>
  </si>
  <si>
    <t>Haute</t>
  </si>
  <si>
    <t>temperature_distribution_id</t>
  </si>
  <si>
    <t>temperature_distribution</t>
  </si>
  <si>
    <t>annee_installation_emetteur[lte]</t>
  </si>
  <si>
    <t>annee_installation_emetteur[gte]</t>
  </si>
  <si>
    <t>tfonc_100</t>
  </si>
  <si>
    <t>enum_type_generateur_ch_id</t>
  </si>
  <si>
    <t>tv_temp_fonc_30_id</t>
  </si>
  <si>
    <t>type_chaudiere</t>
  </si>
  <si>
    <t>chaudière à condensation</t>
  </si>
  <si>
    <t>chaudière basse température</t>
  </si>
  <si>
    <t>chaudière classique avant 1990</t>
  </si>
  <si>
    <t>chaudière standard après 1990</t>
  </si>
  <si>
    <t>enum_generateur_ch_id</t>
  </si>
  <si>
    <t>type_emetteur</t>
  </si>
  <si>
    <t>autre</t>
  </si>
  <si>
    <t>11|12|13|14|15|16|17|18</t>
  </si>
  <si>
    <t>Planchers / Plafonds</t>
  </si>
  <si>
    <t>1|4</t>
  </si>
  <si>
    <t>Plancher chauffant sur réseau collectif eau chaude haute température &gt;= 65°C</t>
  </si>
  <si>
    <t>Plancher chauffant sur réseau individuel eau chaude haute température &gt;= 65°C</t>
  </si>
  <si>
    <t>Plafond chauffant sur réseau collectif eau chaude haute température &gt;= 65°C</t>
  </si>
  <si>
    <t>Plafond chauffant sur réseau individuel eau chaude haute température &gt;= 65°C</t>
  </si>
  <si>
    <t>Radiateur monotube sans robinet thermostatique sur réseau collectif eau chaude haute température &gt;= 65°C</t>
  </si>
  <si>
    <t>Radiateur monotube sans robinet thermostatique sur réseau individuel eau chaude haute température &gt;= 65°C</t>
  </si>
  <si>
    <t>Radiateur monotube avec robinet thermostatique sur réseau collectif eau chaude haute température &gt;= 65°C</t>
  </si>
  <si>
    <t>Radiateur monotube avec robinet thermostatique sur réseau individuel eau chaude haute température &gt;= 65°C</t>
  </si>
  <si>
    <t>Radiateur bitube sans robinet thermostatique sur réseau collectif eau chaude haute température &gt;= 65°C</t>
  </si>
  <si>
    <t>Radiateur bitube sans robinet thermostatique sur réseau individuel eau chaude haute température &gt;= 65°C</t>
  </si>
  <si>
    <t>Radiateur bitube avec robinet thermostatique sur réseau collectif eau chaude haute température &gt;= 65°C</t>
  </si>
  <si>
    <t>Radiateur bitube avec robinet thermostatique sur réseau individuel eau chaude haute température &gt;= 65°C</t>
  </si>
  <si>
    <t>Soufflage d'air chaud (Ventiloconvecteur) sur réseau collectif eau chaude haute température &gt;= 65°C</t>
  </si>
  <si>
    <t>Soufflage d'air chaud (Ventiloconvecteur) sur réseau individuel eau chaude haute température &gt;= 65°C</t>
  </si>
  <si>
    <t>Plancher chauffant sur réseau collectif eau chaude basse ou moyenne température&lt; 65°C</t>
  </si>
  <si>
    <t>Plancher chauffant sur réseau individuel eau chaude basse ou moyenne température&lt; 65°C</t>
  </si>
  <si>
    <t>Plafond chauffant sur réseau collectif eau chaude basse ou moyenne température&lt; 65°C</t>
  </si>
  <si>
    <t>Plafond chauffant sur réseau individuel eau chaude basse ou moyenne température&lt; 65°C</t>
  </si>
  <si>
    <t>Radiateur monotube sans robinet thermostatique sur réseau collectif eau chaude basse ou moyenne température&lt; 65°C</t>
  </si>
  <si>
    <t>Radiateur monotube sans robinet thermostatique sur réseau individuel eau chaude basse ou moyenne température&lt; 65°C</t>
  </si>
  <si>
    <t>Radiateur monotube avec robinet thermostatique sur réseau collectif eau chaude basse ou moyenne température&lt; 65°C</t>
  </si>
  <si>
    <t>Radiateur monotube avec robinet thermostatique sur réseau individuel eau chaude basse ou moyenne température&lt; 65°C</t>
  </si>
  <si>
    <t>Radiateur bitube sans robinet thermostatique sur réseau collectif eau chaude basse ou moyenne température&lt; 65°C</t>
  </si>
  <si>
    <t>Radiateur bitube sans robinet thermostatique sur réseau individuel eau chaude basse ou moyenne température&lt; 65°C</t>
  </si>
  <si>
    <t>Radiateur bitube avec robinet thermostatique sur réseau collectif eau chaude basse ou moyenne température&lt; 65°C</t>
  </si>
  <si>
    <t>Radiateur bitube avec robinet thermostatique sur réseau individuel eau chaude basse ou moyenne température&lt; 65°C</t>
  </si>
  <si>
    <t>Soufflage d'air chaud (Ventiloconvecteur) sur réseau collectif eau chaude basse ou moyenne température&lt; 65°C</t>
  </si>
  <si>
    <t>Soufflage d'air chaud (Ventiloconvecteur) sur réseau individuel eau chaude basse ou moyenne température&lt; 65°C</t>
  </si>
  <si>
    <t>plancher_plafond_chauffant</t>
  </si>
  <si>
    <t>type_emission_ditribution_id</t>
  </si>
  <si>
    <t>enum_generateur_ch</t>
  </si>
  <si>
    <t>tv_rendement_generation_id</t>
  </si>
  <si>
    <t>type_generateur_ch</t>
  </si>
  <si>
    <t>rg</t>
  </si>
  <si>
    <t xml:space="preserve">Cuisinière installé avant 1990 </t>
  </si>
  <si>
    <t xml:space="preserve">Foyer fermé installé avant 1990 </t>
  </si>
  <si>
    <t xml:space="preserve">Poêle bûche installé avant 1990 </t>
  </si>
  <si>
    <t xml:space="preserve"> insert installé avant 1990 </t>
  </si>
  <si>
    <t xml:space="preserve">Cuisinière installé entre 1990 et 2004 </t>
  </si>
  <si>
    <t xml:space="preserve">Foyer fermé installé entre 1990 et 2004 </t>
  </si>
  <si>
    <t xml:space="preserve">Poêle bûche installé entre 1990 et 2004 </t>
  </si>
  <si>
    <t xml:space="preserve"> insert installé entre 1990 et 2004 </t>
  </si>
  <si>
    <t xml:space="preserve">Cuisinière installé à partir de 2005 sans label flamme verte </t>
  </si>
  <si>
    <t xml:space="preserve">Foyer fermé installé à partir de 2005 sans label flamme verte </t>
  </si>
  <si>
    <t xml:space="preserve">Poêle bûche installé à partir de 2005 sans label flamme verte </t>
  </si>
  <si>
    <t xml:space="preserve"> insert installé à partir de 2005 sans label flamme verte </t>
  </si>
  <si>
    <t xml:space="preserve">Cuisinière installé installé de 2005 à 2006 avec label flamme verte </t>
  </si>
  <si>
    <t xml:space="preserve">Foyer fermé installé installé de 2005 à 2006 avec label flamme verte </t>
  </si>
  <si>
    <t xml:space="preserve">Poêle bûche installé installé de 2005 à 2006 avec label flamme verte </t>
  </si>
  <si>
    <t xml:space="preserve"> insert installé installé de 2005 à 2006 avec label flamme verte </t>
  </si>
  <si>
    <t xml:space="preserve">Cuisinière installé installé de 2007 à 2017 avec label flamme verte </t>
  </si>
  <si>
    <t xml:space="preserve">Foyer fermé installé installé de 2007 à 2017 avec label flamme verte </t>
  </si>
  <si>
    <t xml:space="preserve">Poêle bûche installé installé de 2007 à 2017 avec label flamme verte </t>
  </si>
  <si>
    <t xml:space="preserve"> insert installé installé de 2007 à 2017 avec label flamme verte </t>
  </si>
  <si>
    <t xml:space="preserve">Cuisinière installé installé à partir de 2018 avec label flamme verte </t>
  </si>
  <si>
    <t xml:space="preserve">Foyer fermé installé installé à partir de 2018 avec label flamme verte </t>
  </si>
  <si>
    <t xml:space="preserve">Poêle bûche installé installé à partir de 2018 avec label flamme verte </t>
  </si>
  <si>
    <t xml:space="preserve"> insert installé installé à partir de 2018 avec label flamme verte </t>
  </si>
  <si>
    <t>Générateur à effet joule direct</t>
  </si>
  <si>
    <t>tv_rendement_emission_id</t>
  </si>
  <si>
    <t>enum_type_emission_distribution_id</t>
  </si>
  <si>
    <t>type_emission</t>
  </si>
  <si>
    <t>re</t>
  </si>
  <si>
    <t>2|3</t>
  </si>
  <si>
    <t>Panneau rayonnant ou radiateur électrique NFC, NF** et NF***</t>
  </si>
  <si>
    <t>4|10|40</t>
  </si>
  <si>
    <t>5|42|46|47|48|49|50</t>
  </si>
  <si>
    <t>Soufflage d'air chaud</t>
  </si>
  <si>
    <t>8|9|11|12|13|14|43</t>
  </si>
  <si>
    <t>Plancher chauffant</t>
  </si>
  <si>
    <t>6|7|15|16|17|18|44</t>
  </si>
  <si>
    <t>Plafond chauffant</t>
  </si>
  <si>
    <t>19|20|21|22|23|24|25|26|27|28|29|30|31|32|33|34|35|36|37|38|39|41|45</t>
  </si>
  <si>
    <t>tv_rendement_regulation_id</t>
  </si>
  <si>
    <t>type_emission_regulation</t>
  </si>
  <si>
    <t>rr</t>
  </si>
  <si>
    <t>6|8</t>
  </si>
  <si>
    <t>7|9</t>
  </si>
  <si>
    <t>Plancher ou plafond rayonnant électrique sans régulation</t>
  </si>
  <si>
    <t>13|14|17|18</t>
  </si>
  <si>
    <t>Plancher ou plafond chauffant à eau en individuel</t>
  </si>
  <si>
    <t>11|12|15|16</t>
  </si>
  <si>
    <t>Plancher ou plafond chauffant à eau en collectif</t>
  </si>
  <si>
    <t>20|21|22|23</t>
  </si>
  <si>
    <t>Poêle charbon / bois / fioul / GPL ou insert</t>
  </si>
  <si>
    <t>24|25|26|27|32|33|34|35</t>
  </si>
  <si>
    <t>Radiateur eau chaude sans robinet thermostatique</t>
  </si>
  <si>
    <t>28|29|30|31|36|37|38|39</t>
  </si>
  <si>
    <t>Radiateur eau chaude avec robinet thermostatique</t>
  </si>
  <si>
    <t>Air soufflé</t>
  </si>
  <si>
    <t>41|43|44|45</t>
  </si>
  <si>
    <t>Autres cas</t>
  </si>
  <si>
    <t>tv_rendement_distribution_ch_id</t>
  </si>
  <si>
    <t>reseau_distribution</t>
  </si>
  <si>
    <t>1|2|3|4|6|7|8|9|10|19|20|21|22|23|40|41|50</t>
  </si>
  <si>
    <t>Pas de réseau de distribution</t>
  </si>
  <si>
    <t>5|41</t>
  </si>
  <si>
    <t>Réseau aéraulique</t>
  </si>
  <si>
    <t>11|15|24|28|32|36|41|46</t>
  </si>
  <si>
    <t>Réseau collectif eau chaude haute température (≥ 65°C)</t>
  </si>
  <si>
    <t>12|16|25|29|33|37|41|47</t>
  </si>
  <si>
    <t>Réseau collectif eau chaude moyenne ou basse température (&lt; 65°C)</t>
  </si>
  <si>
    <t>13|17|26|30|34|38|41|48</t>
  </si>
  <si>
    <t>Réseau individuel eau chaude haute température (≥ 65°C)</t>
  </si>
  <si>
    <t>14|18|27|31|35|39|41|49</t>
  </si>
  <si>
    <t>Réseau individuel eau chaude moyenne ou basse température (&lt; 65°C)</t>
  </si>
  <si>
    <t>41|42|43|44|45</t>
  </si>
  <si>
    <t>réseau de distribution par fluide frigorigène</t>
  </si>
  <si>
    <t>critere_pn</t>
  </si>
  <si>
    <t>85|127</t>
  </si>
  <si>
    <t>Chaudière gaz  classique avant 1981</t>
  </si>
  <si>
    <t>Pn</t>
  </si>
  <si>
    <t>86|128</t>
  </si>
  <si>
    <t>Chaudière gaz  classique 1981-1985</t>
  </si>
  <si>
    <t>87|129</t>
  </si>
  <si>
    <t>Chaudière gaz  classique 1986-1990</t>
  </si>
  <si>
    <t>88|130</t>
  </si>
  <si>
    <t>89|131</t>
  </si>
  <si>
    <t>90|132</t>
  </si>
  <si>
    <t>91|133</t>
  </si>
  <si>
    <t>92|134</t>
  </si>
  <si>
    <t>93|135</t>
  </si>
  <si>
    <t>94|136</t>
  </si>
  <si>
    <t>95|137</t>
  </si>
  <si>
    <t>96|138|148|160</t>
  </si>
  <si>
    <t>97|139|149|161</t>
  </si>
  <si>
    <t>Pn ≤ 70 kW</t>
  </si>
  <si>
    <t>70 kW &lt; Pn ≤ 400 kW</t>
  </si>
  <si>
    <t>Pn &gt; 400 kW</t>
  </si>
  <si>
    <t>75|119</t>
  </si>
  <si>
    <t>Chaudière fioul  classique avant 1970</t>
  </si>
  <si>
    <t>76|119</t>
  </si>
  <si>
    <t>Chaudière fioul  classique 1970-1975</t>
  </si>
  <si>
    <t>77|119</t>
  </si>
  <si>
    <t>Chaudière fioul  classique 1976-1980</t>
  </si>
  <si>
    <t>78|119</t>
  </si>
  <si>
    <t>Chaudière fioul  classique 1981-1990</t>
  </si>
  <si>
    <t>79|119</t>
  </si>
  <si>
    <t>80|119</t>
  </si>
  <si>
    <t>83|150</t>
  </si>
  <si>
    <t>84|151</t>
  </si>
  <si>
    <t>55|62|120</t>
  </si>
  <si>
    <t>Chaudière bois bûche ou plaquette &lt;1978</t>
  </si>
  <si>
    <t>Pn≤70</t>
  </si>
  <si>
    <t>70&lt;Pn≤400</t>
  </si>
  <si>
    <t>Pn&gt;400</t>
  </si>
  <si>
    <t>56|63|121|48</t>
  </si>
  <si>
    <t>Chaudière bois bûche ou plaquette 1978-1994</t>
  </si>
  <si>
    <t>57|64|122</t>
  </si>
  <si>
    <t>Chaudière bois bûche ou plaquette 1995-2003</t>
  </si>
  <si>
    <t>58|65|123|49</t>
  </si>
  <si>
    <t>Chaudière bois bûche ou plaquette 2004-2012</t>
  </si>
  <si>
    <t>59|66|124|154|157</t>
  </si>
  <si>
    <t>Chaudière bois bûche ou plaquette 2013-2017</t>
  </si>
  <si>
    <t>60|67|125|155|158</t>
  </si>
  <si>
    <t>Chaudière bois bûche ou plaquette 2018-2019</t>
  </si>
  <si>
    <t>61|68|126|156|159</t>
  </si>
  <si>
    <t>Chaudière bois bûche ou plaquette &gt;2019</t>
  </si>
  <si>
    <t>Pn≤20</t>
  </si>
  <si>
    <t>20&lt;Pn≤70</t>
  </si>
  <si>
    <t>Chaudière bois granulés &lt;1978</t>
  </si>
  <si>
    <t>70|140</t>
  </si>
  <si>
    <t>72|141</t>
  </si>
  <si>
    <t>73|152</t>
  </si>
  <si>
    <t>74|153</t>
  </si>
  <si>
    <t>Chaudière bois granulés &gt;2019</t>
  </si>
  <si>
    <t>Pn≤300</t>
  </si>
  <si>
    <t>Pn&gt;300</t>
  </si>
  <si>
    <t>Pn≤5</t>
  </si>
  <si>
    <t>Pn&gt;5</t>
  </si>
  <si>
    <t>tv_intermittence_id</t>
  </si>
  <si>
    <t>enum_methode_application_dpe_log_id</t>
  </si>
  <si>
    <t>configuration_chauffage</t>
  </si>
  <si>
    <t>enum_type_installation_id</t>
  </si>
  <si>
    <t>type_chauffage</t>
  </si>
  <si>
    <t>equipement_intermittence</t>
  </si>
  <si>
    <t>type_regulation</t>
  </si>
  <si>
    <t>type_emission_simple</t>
  </si>
  <si>
    <t>enum_classe_inertie_id</t>
  </si>
  <si>
    <t>inertie</t>
  </si>
  <si>
    <t>comptage_individuel</t>
  </si>
  <si>
    <t>i0</t>
  </si>
  <si>
    <t>maison individuelle chauffage individuel</t>
  </si>
  <si>
    <t>1|2|3|4</t>
  </si>
  <si>
    <t>3|4</t>
  </si>
  <si>
    <t>légère ou moyenne</t>
  </si>
  <si>
    <t>1|2|3|4|10|40|19|20|21|22|23|24|25|26|27|28|29|30|31|32|33|34|35|36|37|38|39|41|45</t>
  </si>
  <si>
    <t>Radiateur / Convecteur</t>
  </si>
  <si>
    <t>1|2|3|4|10|24|25|26|27|28|29|30|31|32|33|34|35|36|37|38|39|40|41|45</t>
  </si>
  <si>
    <t xml:space="preserve">Radiateur </t>
  </si>
  <si>
    <t>1|2</t>
  </si>
  <si>
    <t>lourde ou très lourde</t>
  </si>
  <si>
    <t>2|4|6|8|10|12|26|27|28|29|31|32|33|34|35|36|38|39</t>
  </si>
  <si>
    <t>immeuble collectif chauffage individuel</t>
  </si>
  <si>
    <t>3|5|7|9|11|13|26|27|28|30|31|32|33|34|35|37|38|40</t>
  </si>
  <si>
    <t>immeuble collectif chauffage collectif</t>
  </si>
  <si>
    <t>2|3|4</t>
  </si>
  <si>
    <t>type_chauffage_id</t>
  </si>
  <si>
    <t>equipement_intermittence_id</t>
  </si>
  <si>
    <t>type_regulation_id</t>
  </si>
  <si>
    <t>inertie_lourde</t>
  </si>
  <si>
    <t>pn_max</t>
  </si>
  <si>
    <t>91 + * logPn</t>
  </si>
  <si>
    <t>94 + * logPn</t>
  </si>
  <si>
    <t>97 + * logPn</t>
  </si>
  <si>
    <t>100 + * logPn</t>
  </si>
  <si>
    <t>77+3* logPn</t>
  </si>
  <si>
    <t>84 + 2* logPn</t>
  </si>
  <si>
    <t>85 + 2* logPn</t>
  </si>
  <si>
    <t>77+ 3 * logPn</t>
  </si>
  <si>
    <t>Pn * (1.75 - 0.55 * logPn)</t>
  </si>
  <si>
    <t>enum_type_generateur_ch</t>
  </si>
  <si>
    <t>type_emission_id</t>
  </si>
  <si>
    <t>Réseau par fluide frigorigène</t>
  </si>
  <si>
    <t>type_distibution_id</t>
  </si>
  <si>
    <t>type_distribution</t>
  </si>
  <si>
    <t>distribution_haute_temperature</t>
  </si>
  <si>
    <t>tfonc30</t>
  </si>
  <si>
    <t>type_distribution_id</t>
  </si>
  <si>
    <t>enum_type_emission_distribution</t>
  </si>
  <si>
    <t>Radiateur monotube sans robinet thermostatique</t>
  </si>
  <si>
    <t>Radiateur monotube avec robinet thermostatique</t>
  </si>
  <si>
    <t>Radiateur bitube sans robinet thermostatique</t>
  </si>
  <si>
    <t>Radiateur bitube avec robinet thermostatique</t>
  </si>
  <si>
    <t>Autres radiateurs</t>
  </si>
  <si>
    <t>Générateur à air chaud à combustion standard</t>
  </si>
  <si>
    <t>Générateur à air chaud à combustion à condensation</t>
  </si>
  <si>
    <t>0.08 * Pn * Pn^-0.27</t>
  </si>
  <si>
    <t>0.07 * Pn * Pn^-0.3</t>
  </si>
  <si>
    <t>0.085 * Pn * Pn^-0.4</t>
  </si>
  <si>
    <t>0.08 * Pn * Pn^-0.3</t>
  </si>
  <si>
    <t>annee_installation_emetteur|presence_ventouse|presence_regulation_combustion</t>
  </si>
  <si>
    <t>anne_installation_generateur[gte]</t>
  </si>
  <si>
    <t>anne_installation_generateur[lte]</t>
  </si>
  <si>
    <t>annee_installation_generateur[gte]</t>
  </si>
  <si>
    <t>annee_installation_generateur[lte]</t>
  </si>
  <si>
    <t>tv_facteur_couverture_solaire_id</t>
  </si>
  <si>
    <t>type_installation_solaire</t>
  </si>
  <si>
    <t>H1a</t>
  </si>
  <si>
    <t>Chauffage solaire (seul ou combiné)</t>
  </si>
  <si>
    <t>maison</t>
  </si>
  <si>
    <t>H1b</t>
  </si>
  <si>
    <t>H1c</t>
  </si>
  <si>
    <t>H2a</t>
  </si>
  <si>
    <t>H2b</t>
  </si>
  <si>
    <t>H2c</t>
  </si>
  <si>
    <t>H2d</t>
  </si>
  <si>
    <t>type_installation_solaire_id</t>
  </si>
  <si>
    <t>fch</t>
  </si>
  <si>
    <t>plancher_chauffant</t>
  </si>
  <si>
    <t>plafond_chauffant</t>
  </si>
  <si>
    <t>[annee_construction;2007]</t>
  </si>
  <si>
    <t>[annee_construction;1989]</t>
  </si>
  <si>
    <t>[annee_construction;2011]</t>
  </si>
  <si>
    <t>[annee_construction;2005]</t>
  </si>
  <si>
    <t>[annee_construction;1977]</t>
  </si>
  <si>
    <t>[annee_construction;1969]</t>
  </si>
  <si>
    <t>[annee_construction;1980]</t>
  </si>
  <si>
    <t>[2015;current]</t>
  </si>
  <si>
    <t>[2017;current]</t>
  </si>
  <si>
    <t>[2005;current]</t>
  </si>
  <si>
    <t>[2018;current]</t>
  </si>
  <si>
    <t>[2020;current]</t>
  </si>
  <si>
    <t>[2012;current]</t>
  </si>
  <si>
    <t>[2006;current]</t>
  </si>
  <si>
    <t>[2016;current]</t>
  </si>
  <si>
    <t>[2019;current]</t>
  </si>
  <si>
    <t>tv_rendement_generation_id,rendement_generation</t>
  </si>
  <si>
    <t>tfonc100</t>
  </si>
  <si>
    <t>sortie</t>
  </si>
  <si>
    <t>pn,qp0,rpn,rpint,rendement_generation</t>
  </si>
  <si>
    <t>pn,rpn,rendement_generation</t>
  </si>
  <si>
    <t>pn,qp0,temp_fonc_30,temp_fonc_100,rpn,rpint,rendement_generation</t>
  </si>
  <si>
    <t>pn,qp0,temp_fonc_30,temp_fonc_100,rpn,rendement_generation</t>
  </si>
  <si>
    <t>combustion</t>
  </si>
  <si>
    <t>annee_installation_generateur</t>
  </si>
  <si>
    <t>annee_installation_generateur|presence_ventouse</t>
  </si>
  <si>
    <t>annee_installation_generateur|annee_installation_emetteur|presence_ventouse|presence_regulation_combustion</t>
  </si>
  <si>
    <t>annee_installation_generateur|presence_ventouse|presence_regulation_combustion</t>
  </si>
  <si>
    <t>2|3|4|5|6|7|8</t>
  </si>
  <si>
    <t>7|8</t>
  </si>
  <si>
    <t>2|3|4|5|6|7|8|10|11</t>
  </si>
  <si>
    <t>2|3|4|5|6</t>
  </si>
  <si>
    <t>Absence de réseau de distribution - Émission directe</t>
  </si>
  <si>
    <t>categorie</t>
  </si>
  <si>
    <t>Pompe à chaleur</t>
  </si>
  <si>
    <t>Poêles et inserts</t>
  </si>
  <si>
    <t>Chaudière gaz</t>
  </si>
  <si>
    <t>Chauffage électrique</t>
  </si>
  <si>
    <t>tv_rendement_distribution_ch_id2</t>
  </si>
  <si>
    <t>Émetteurs électriques</t>
  </si>
  <si>
    <t>installation_collective</t>
  </si>
  <si>
    <t>Réseau hydraulique</t>
  </si>
  <si>
    <t>1|3</t>
  </si>
  <si>
    <t>Générateur à air chaud</t>
  </si>
  <si>
    <t>2|3|4|5|6|7|8|9</t>
  </si>
  <si>
    <t>1|2|7|8|9|10</t>
  </si>
  <si>
    <t>3|4|5|6|7|8|9</t>
  </si>
  <si>
    <t>1|2|3|4|5|6|7|8|9|10</t>
  </si>
  <si>
    <t>7|8|9</t>
  </si>
  <si>
    <t>2|10</t>
  </si>
  <si>
    <t>8|9</t>
  </si>
  <si>
    <t>categorie_id</t>
  </si>
  <si>
    <t>type_emission_gategorie_id</t>
  </si>
  <si>
    <t>type_emission_gategorie</t>
  </si>
  <si>
    <t>usage_generateur_id</t>
  </si>
  <si>
    <t>energie_id</t>
  </si>
  <si>
    <t>Électricité</t>
  </si>
  <si>
    <t>Gaz naturel</t>
  </si>
  <si>
    <t>Fioul domestique</t>
  </si>
  <si>
    <t>Bois – Bûches</t>
  </si>
  <si>
    <t>Bois – Granulés (pellets) ou briquettes</t>
  </si>
  <si>
    <t>Bois – Plaquettes forestières</t>
  </si>
  <si>
    <t>Bois – Plaquettes d’industrie</t>
  </si>
  <si>
    <t>Réseau de Chauffage urbain</t>
  </si>
  <si>
    <t>Propane</t>
  </si>
  <si>
    <t>Butane</t>
  </si>
  <si>
    <t>Charbon</t>
  </si>
  <si>
    <t>Électricité d'origine renouvelable utilisée dans le bâtiment</t>
  </si>
  <si>
    <t>GPL</t>
  </si>
  <si>
    <t>Réseau de Froid Urbain</t>
  </si>
  <si>
    <t>Autre combustible fossile</t>
  </si>
  <si>
    <t>couverture_generation_id</t>
  </si>
  <si>
    <t>presence_ventouse|presence_regulation_combustion|identifiant_reseau_chaleur|scop_saisi</t>
  </si>
  <si>
    <t>identifiant_reseau_chaleur|scop_saisi</t>
  </si>
  <si>
    <t>presence_ventouse|presence_regulation_combustion|scop_saisi</t>
  </si>
  <si>
    <t>presence_ventouse</t>
  </si>
  <si>
    <t>Chaudière multi bâtiment</t>
  </si>
  <si>
    <t>scenario_saisi</t>
  </si>
  <si>
    <t>position_volume_chauffe</t>
  </si>
  <si>
    <t>Poêle à bois bouilleur</t>
  </si>
  <si>
    <t>Radiateur à gaz</t>
  </si>
  <si>
    <t>Chaudière</t>
  </si>
  <si>
    <t>Chaudière bois/charbon</t>
  </si>
  <si>
    <t>Chaudière fioul/gaz</t>
  </si>
  <si>
    <t>emission_multiple</t>
  </si>
  <si>
    <t>effet_joule</t>
  </si>
  <si>
    <t>Autres chaudières</t>
  </si>
  <si>
    <t>Base</t>
  </si>
  <si>
    <t>Relève</t>
  </si>
  <si>
    <t>Appoint</t>
  </si>
  <si>
    <t>1 - DHTj / DHTj14</t>
  </si>
  <si>
    <t>DHTj / DHTj14</t>
  </si>
  <si>
    <t>Base + Relève</t>
  </si>
  <si>
    <t>Base + Appoint</t>
  </si>
  <si>
    <t>rdim_base</t>
  </si>
  <si>
    <t>rdim_relève</t>
  </si>
  <si>
    <t>rdim_appoint</t>
  </si>
  <si>
    <t>Base PAC + Relève</t>
  </si>
  <si>
    <t>Base PAC + Relève + Appoint</t>
  </si>
  <si>
    <t>Base collective + Appoint</t>
  </si>
  <si>
    <t>correspondance</t>
  </si>
  <si>
    <t>annee_installation_emetteur|temperature_distribution</t>
  </si>
  <si>
    <t>generateur_collectif</t>
  </si>
  <si>
    <t>0|1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</si>
</sst>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302"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6173CF-A72F-48F9-B272-EB5AAC10C66F}" name="configuration_deprecated" displayName="configuration_deprecated" ref="A1:D12" totalsRowShown="0" headerRowDxfId="301" dataDxfId="300">
  <autoFilter ref="A1:D12" xr:uid="{536173CF-A72F-48F9-B272-EB5AAC10C66F}"/>
  <sortState xmlns:xlrd2="http://schemas.microsoft.com/office/spreadsheetml/2017/richdata2" ref="A2:C12">
    <sortCondition ref="A1:A12"/>
  </sortState>
  <tableColumns count="4">
    <tableColumn id="1" xr3:uid="{0A063D6D-A03E-4619-83A2-E1855FBDA1C4}" name="id" dataDxfId="299"/>
    <tableColumn id="2" xr3:uid="{6A337F22-D301-4B89-A8DC-1869AF3D1B4C}" name="lib" dataDxfId="298"/>
    <tableColumn id="3" xr3:uid="{C585AA45-2EF0-4EC3-852C-786F6CA38C8B}" name="nombre_generateur" dataDxfId="297"/>
    <tableColumn id="5" xr3:uid="{C256EE59-025E-4510-86E7-F3CB4437E870}" name="type_batiment_id" dataDxfId="2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FC48A-7935-48D7-BF71-4A983A3F7947}" name="energie" displayName="energie" ref="A1:B16" totalsRowShown="0" headerRowDxfId="283" dataDxfId="282">
  <autoFilter ref="A1:B16" xr:uid="{7C8FC48A-7935-48D7-BF71-4A983A3F7947}">
    <filterColumn colId="0" hiddenButton="1"/>
    <filterColumn colId="1" hiddenButton="1"/>
  </autoFilter>
  <tableColumns count="2">
    <tableColumn id="1" xr3:uid="{041B47AB-6E34-4300-9CE8-DFAFBC61EC16}" name="id" dataDxfId="281"/>
    <tableColumn id="2" xr3:uid="{D1C56165-8452-4123-B2D6-3ABD5B9CE264}" name="lib" dataDxfId="28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CA86697-1778-46DC-9812-217D090AE6E9}" name="type_distribution" displayName="type_distribution" ref="A1:E5" totalsRowShown="0" headerRowDxfId="199" dataDxfId="198">
  <autoFilter ref="A1:E5" xr:uid="{CCA86697-1778-46DC-9812-217D090AE6E9}"/>
  <tableColumns count="5">
    <tableColumn id="1" xr3:uid="{BEC389D2-5102-4E2A-851A-B51DB454B7F6}" name="id" dataDxfId="197"/>
    <tableColumn id="2" xr3:uid="{6872A236-3F75-41B8-878C-705B4747C8DE}" name="lib" dataDxfId="196"/>
    <tableColumn id="5" xr3:uid="{BE98BF5A-F82E-4160-9960-07BF1815705D}" name="variables_requises" dataDxfId="4"/>
    <tableColumn id="3" xr3:uid="{788B78A7-500E-44E0-8EB6-85E4EC6A58FA}" name="variables_interdites" dataDxfId="195"/>
    <tableColumn id="4" xr3:uid="{9178A96D-D9E1-44CF-A700-5AC7226E2DF2}" name="type_emission_id" dataDxfId="194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0686F86-9BC0-4E9F-B922-93471ABC8872}" name="type_emission" displayName="type_emission" ref="A1:D11" totalsRowShown="0" headerRowDxfId="193" dataDxfId="192">
  <autoFilter ref="A1:D11" xr:uid="{E0686F86-9BC0-4E9F-B922-93471ABC8872}"/>
  <tableColumns count="4">
    <tableColumn id="1" xr3:uid="{31272DCF-2AE0-4472-872F-08B6813CF6CD}" name="id" dataDxfId="191"/>
    <tableColumn id="2" xr3:uid="{428830B8-4A8E-4EA6-87B3-59ECD6F573A7}" name="lib" dataDxfId="190"/>
    <tableColumn id="5" xr3:uid="{20ABDD08-DD44-4BC3-BC89-BE6D5329D5D1}" name="categorie_id" dataDxfId="189"/>
    <tableColumn id="4" xr3:uid="{3CC69C3C-1DBD-4C41-9B67-C024455F14BE}" name="categorie" dataDxfId="18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D4CC25-DCD1-475B-BCE2-5B315EB23903}" name="type_regulation" displayName="type_regulation" ref="A1:B3" totalsRowShown="0" headerRowDxfId="187" dataDxfId="186">
  <autoFilter ref="A1:B3" xr:uid="{EFD4CC25-DCD1-475B-BCE2-5B315EB23903}">
    <filterColumn colId="0" hiddenButton="1"/>
    <filterColumn colId="1" hiddenButton="1"/>
  </autoFilter>
  <tableColumns count="2">
    <tableColumn id="1" xr3:uid="{827EC5B8-E7E8-492F-B697-AD43E26284B2}" name="id" dataDxfId="185"/>
    <tableColumn id="2" xr3:uid="{DBACC08B-93D7-4EE2-B003-AA26986B29D6}" name="lib" dataDxfId="18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8D1DEE-C0B4-45F6-BFED-03A13CF5D79A}" name="equipement_intermittence" displayName="equipement_intermittence" ref="A1:B8" totalsRowShown="0" headerRowDxfId="279" dataDxfId="278">
  <autoFilter ref="A1:B8" xr:uid="{E18D1DEE-C0B4-45F6-BFED-03A13CF5D79A}">
    <filterColumn colId="0" hiddenButton="1"/>
    <filterColumn colId="1" hiddenButton="1"/>
  </autoFilter>
  <tableColumns count="2">
    <tableColumn id="1" xr3:uid="{D064DAA6-ED53-4E96-A802-15028E93BF7D}" name="id" dataDxfId="277"/>
    <tableColumn id="2" xr3:uid="{60DE2709-787E-4B23-8B95-592518EF9F10}" name="lib" dataDxfId="276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DCE599-50FD-4970-9699-F83991359643}" name="type_emission_distribution" displayName="type_emission_distribution" ref="A1:H51" totalsRowShown="0" headerRowDxfId="183" dataDxfId="182">
  <autoFilter ref="A1:H51" xr:uid="{9FDCE599-50FD-4970-9699-F83991359643}"/>
  <sortState xmlns:xlrd2="http://schemas.microsoft.com/office/spreadsheetml/2017/richdata2" ref="A2:H51">
    <sortCondition ref="C1:C51"/>
  </sortState>
  <tableColumns count="8">
    <tableColumn id="1" xr3:uid="{B7C02EAE-203B-4E24-8186-3228FBB7ABA7}" name="id" dataDxfId="181"/>
    <tableColumn id="2" xr3:uid="{177FCD94-3C71-46AA-8C6B-5B6DD2B11AE9}" name="lib" dataDxfId="180"/>
    <tableColumn id="5" xr3:uid="{CE97E16A-7EC7-4A71-9AE3-0247C87351C9}" name="type_distibution_id" dataDxfId="179"/>
    <tableColumn id="6" xr3:uid="{02818F09-6D20-4C16-B530-E26386ABF130}" name="type_distribution" dataDxfId="178">
      <calculatedColumnFormula>IF(ISBLANK(type_emission_distribution[[#This Row],[type_distibution_id]]),"",VLOOKUP(type_emission_distribution[[#This Row],[type_distibution_id]],type_distribution[],2,FALSE))</calculatedColumnFormula>
    </tableColumn>
    <tableColumn id="10" xr3:uid="{6D90AB20-6BCF-488C-A55D-9A91238EB7D5}" name="installation_collective" dataDxfId="177"/>
    <tableColumn id="4" xr3:uid="{5BEB5A5E-E1F7-4725-99D0-49A3D231E2B0}" name="type_emission_id" dataDxfId="176"/>
    <tableColumn id="3" xr3:uid="{2D2763D3-D2F8-44AB-9378-275A4BEE74D4}" name="type_emission" dataDxfId="175">
      <calculatedColumnFormula>VLOOKUP(type_emission_distribution[[#This Row],[type_emission_id]],type_emission[],2,FALSE)</calculatedColumnFormula>
    </tableColumn>
    <tableColumn id="7" xr3:uid="{8065BDEB-DAE1-437F-9809-904D8E456CB4}" name="distribution_haute_temperature" dataDxfId="174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58041F-D4D5-4F20-AF0D-C6083C01654C}" name="temperature_distribution" displayName="temperature_distribution" ref="A1:C5" totalsRowShown="0" headerRowDxfId="173" dataDxfId="172">
  <autoFilter ref="A1:C5" xr:uid="{A858041F-D4D5-4F20-AF0D-C6083C01654C}">
    <filterColumn colId="0" hiddenButton="1"/>
    <filterColumn colId="1" hiddenButton="1"/>
    <filterColumn colId="2" hiddenButton="1"/>
  </autoFilter>
  <tableColumns count="3">
    <tableColumn id="1" xr3:uid="{DE04F977-C07C-4146-9C43-F2182AC779BC}" name="id" dataDxfId="171"/>
    <tableColumn id="2" xr3:uid="{CFA9AAAC-44DD-4B62-B79A-C183EAE77CC4}" name="lib" dataDxfId="170"/>
    <tableColumn id="3" xr3:uid="{56DCABB3-C6B7-4112-BCCF-4C52826037A9}" name="deprecated" dataDxfId="5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C7A995C-44B9-487B-B8F6-DA7420C0002E}" name="combustion" displayName="combustion" ref="A1:Q193" totalsRowShown="0" headerRowDxfId="169" dataDxfId="168">
  <autoFilter ref="A1:Q193" xr:uid="{CC7A995C-44B9-487B-B8F6-DA7420C0002E}"/>
  <sortState xmlns:xlrd2="http://schemas.microsoft.com/office/spreadsheetml/2017/richdata2" ref="A2:Q193">
    <sortCondition ref="A1:A193"/>
  </sortState>
  <tableColumns count="17">
    <tableColumn id="1" xr3:uid="{C464C20F-B2F2-423B-8C00-497CF8E1F827}" name="id" dataDxfId="167"/>
    <tableColumn id="15" xr3:uid="{B1927485-31C7-40BB-B496-73FD04FC7571}" name="type_generateur_id" dataDxfId="166"/>
    <tableColumn id="17" xr3:uid="{8533DAB9-86FE-4532-A57D-07B715BCBBFA}" name="type_generateur" dataDxfId="165">
      <calculatedColumnFormula>VLOOKUP(combustion[[#This Row],[type_generateur_id]],type_generateur[],2,FALSE)</calculatedColumnFormula>
    </tableColumn>
    <tableColumn id="19" xr3:uid="{13E10EAF-7802-4504-8143-6B32D880845B}" name="annee_installation_generateur[gte]" dataDxfId="164"/>
    <tableColumn id="20" xr3:uid="{E4F2C505-737D-4EB9-A8A0-C9CBAA3166B2}" name="annee_installation_generateur[lte]" dataDxfId="163"/>
    <tableColumn id="4" xr3:uid="{6A41255C-6AD3-4555-9734-0EE5B916F61B}" name="pn[gt]" dataDxfId="162"/>
    <tableColumn id="5" xr3:uid="{33FE63DD-7F3F-4B70-B058-3E72CA759AAC}" name="pn[lte]" dataDxfId="161"/>
    <tableColumn id="6" xr3:uid="{6BE2A014-01D2-4B67-A036-2F9C379CBCD7}" name="pn_max" dataDxfId="160"/>
    <tableColumn id="7" xr3:uid="{4FC08270-0D33-4C44-AA9D-70C66C52C7B9}" name="rpn" dataDxfId="159"/>
    <tableColumn id="8" xr3:uid="{D89A2CF4-FD2F-4DA1-9109-E5AFF3FEBCFC}" name="rpint" dataDxfId="158"/>
    <tableColumn id="9" xr3:uid="{7C77990F-CB9D-4E77-BDE6-F497E7D62F50}" name="qp0" dataDxfId="157"/>
    <tableColumn id="10" xr3:uid="{CDDEDA54-ED00-4755-985B-A2BFE37A7F40}" name="pveil" dataDxfId="156"/>
    <tableColumn id="11" xr3:uid="{EAD83C6C-91F5-4267-A602-0178E4B4EED0}" name="tv_generateur_combustion_id" dataDxfId="155"/>
    <tableColumn id="2" xr3:uid="{BD141B74-6CFC-4990-9656-50328C1C193B}" name="enum_type_generateur_ch_id" dataDxfId="154"/>
    <tableColumn id="3" xr3:uid="{F0FFB660-A4AD-4AD9-8B43-99E147155B25}" name="enum_type_generateur_ch" dataDxfId="153"/>
    <tableColumn id="12" xr3:uid="{0333273F-66F7-41C7-A951-CE22B4138EA4}" name="critere_pn" dataDxfId="152"/>
    <tableColumn id="13" xr3:uid="{09C61C2A-A87E-4330-84C4-3A1BEB456370}" name="pn" dataDxfId="151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55E3AD-FE09-464E-9B56-020636CA2165}" name="fch" displayName="fch" ref="A1:H9" totalsRowShown="0" headerRowDxfId="150" dataDxfId="149">
  <autoFilter ref="A1:H9" xr:uid="{3955E3AD-FE09-464E-9B56-020636CA21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F7444C9-F93E-4F20-AEA2-E47F7FD77765}" name="id" dataDxfId="148"/>
    <tableColumn id="2" xr3:uid="{73018496-46DB-403E-A6B6-10CE39E37BE5}" name="zone_climatique" dataDxfId="147"/>
    <tableColumn id="5" xr3:uid="{EB93D6C9-1C45-47C5-9461-CC352B89DB41}" name="type_batiment_id" dataDxfId="146"/>
    <tableColumn id="6" xr3:uid="{5FB04F14-6342-440C-B61D-D98E007DBFAB}" name="type_batiment" dataDxfId="145"/>
    <tableColumn id="7" xr3:uid="{464F6B43-769B-4C00-9955-29784B4E4913}" name="fch" dataDxfId="144"/>
    <tableColumn id="8" xr3:uid="{A79377F3-B047-40FE-8828-D341CD878E4F}" name="tv_facteur_couverture_solaire_id" dataDxfId="143"/>
    <tableColumn id="3" xr3:uid="{D4A83F88-E98C-40A8-808D-F040C0304929}" name="type_installation_solaire_id" dataDxfId="142"/>
    <tableColumn id="4" xr3:uid="{ED44372E-2F16-4B18-BAE8-07683A76F6E7}" name="type_installation_solaire" dataDxfId="141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FBEB222-5B11-4253-AB63-79786FC92B2D}" name="i0" displayName="i0" ref="A1:W189" totalsRowShown="0" headerRowDxfId="140" dataDxfId="139">
  <autoFilter ref="A1:W189" xr:uid="{2FBEB222-5B11-4253-AB63-79786FC92B2D}"/>
  <tableColumns count="23">
    <tableColumn id="23" xr3:uid="{FC4933FA-DF48-45E3-AED2-0F91A70F23D8}" name="id" dataDxfId="138"/>
    <tableColumn id="2" xr3:uid="{AD89740C-1D80-4E33-8235-632B5DBB2792}" name="type_batiment_id" dataDxfId="137"/>
    <tableColumn id="3" xr3:uid="{3451F4BC-D96D-4C13-8E63-207EDCF4BF46}" name="type_batiment" dataDxfId="136"/>
    <tableColumn id="6" xr3:uid="{047E8825-BE66-4FFD-9A0E-E0C40C076275}" name="type_chauffage_id" dataDxfId="135"/>
    <tableColumn id="7" xr3:uid="{845B6661-6DBF-4234-BF2B-4DB498E476FE}" name="type_chauffage" dataDxfId="134">
      <calculatedColumnFormula>VLOOKUP(i0[[#This Row],[type_chauffage_id]],type_chauffage[],2,FALSE)</calculatedColumnFormula>
    </tableColumn>
    <tableColumn id="8" xr3:uid="{5C901AF4-9DD0-4619-AD45-EEE225394B92}" name="equipement_intermittence_id" dataDxfId="133"/>
    <tableColumn id="9" xr3:uid="{0C7CD985-73D8-466B-A7B5-FE30AD0F7732}" name="equipement_intermittence" dataDxfId="132">
      <calculatedColumnFormula>VLOOKUP(i0[[#This Row],[equipement_intermittence_id]],equipement_intermittence[],2,FALSE)</calculatedColumnFormula>
    </tableColumn>
    <tableColumn id="10" xr3:uid="{36C2D327-5675-49F4-89A1-C0E211649929}" name="type_regulation_id" dataDxfId="131"/>
    <tableColumn id="11" xr3:uid="{0BFA7B91-3DE8-4F9A-871E-7338FA7CD1E7}" name="type_regulation" dataDxfId="130">
      <calculatedColumnFormula>VLOOKUP(i0[[#This Row],[type_regulation_id]],type_regulation[],2,FALSE)</calculatedColumnFormula>
    </tableColumn>
    <tableColumn id="21" xr3:uid="{4692DDCE-4EFE-4475-ADFF-49877AE67AB4}" name="type_emission_gategorie_id" dataDxfId="129"/>
    <tableColumn id="22" xr3:uid="{91058B86-18EB-49C9-94CB-082C16309DAD}" name="type_emission_gategorie" dataDxfId="128">
      <calculatedColumnFormula>VLOOKUP(i0[[#This Row],[type_emission_gategorie_id]],type_emission[[categorie_id]:[categorie]],2,FALSE)</calculatedColumnFormula>
    </tableColumn>
    <tableColumn id="4" xr3:uid="{5664ED71-6146-4E32-87B0-67F020FE6DAD}" name="installation_collective" dataDxfId="127"/>
    <tableColumn id="20" xr3:uid="{2797C3AF-9B0F-4582-8466-FF884B965FA7}" name="inertie_lourde" dataDxfId="126"/>
    <tableColumn id="16" xr3:uid="{76EE015C-C3A1-43E9-BAE6-65308D14D304}" name="comptage_individuel" dataDxfId="125"/>
    <tableColumn id="17" xr3:uid="{10A681F6-A950-4C4E-8104-F3E14D072E7D}" name="i0" dataDxfId="124"/>
    <tableColumn id="1" xr3:uid="{00F692CC-573D-4753-9356-4351B6A4886A}" name="tv_intermittence_id" dataDxfId="123"/>
    <tableColumn id="5" xr3:uid="{B35EB25A-CA79-4058-A42F-8F5FFA3DADDF}" name="enum_type_installation_id" dataDxfId="122"/>
    <tableColumn id="18" xr3:uid="{4BCEECFD-E4BB-499C-A84A-2E098D310F7E}" name="enum_methode_application_dpe_log_id" dataDxfId="121"/>
    <tableColumn id="19" xr3:uid="{9E3775F1-A886-460F-B52D-252CEDF9E358}" name="configuration_chauffage" dataDxfId="120"/>
    <tableColumn id="14" xr3:uid="{433A8398-8E78-42EE-A0E6-133D3EBF4130}" name="enum_classe_inertie_id" dataDxfId="119"/>
    <tableColumn id="15" xr3:uid="{B1BAFC27-85F9-4D2A-A9B8-FF5CA22530EC}" name="inertie" dataDxfId="118"/>
    <tableColumn id="12" xr3:uid="{E57E0637-D13E-43B4-B63F-DF032FBFB33B}" name="enum_type_emission_distribution_id" dataDxfId="117"/>
    <tableColumn id="13" xr3:uid="{F0FA47D0-18F5-4C58-AF1C-0DB3324D3D58}" name="type_emission_simple" dataDxfId="1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0D52C9-B6F8-4B7B-BE6C-8A1866FF937C}" name="type_installation" displayName="type_installation" ref="A1:C5" totalsRowShown="0" headerRowDxfId="296" dataDxfId="295">
  <autoFilter ref="A1:C5" xr:uid="{840D52C9-B6F8-4B7B-BE6C-8A1866FF937C}">
    <filterColumn colId="0" hiddenButton="1"/>
    <filterColumn colId="1" hiddenButton="1"/>
    <filterColumn colId="2" hiddenButton="1"/>
  </autoFilter>
  <tableColumns count="3">
    <tableColumn id="1" xr3:uid="{695E1EFE-3635-4BFC-99E0-B8A355D1CC0D}" name="id" dataDxfId="294"/>
    <tableColumn id="2" xr3:uid="{DE268595-A28F-4B3F-9639-2936671B75CD}" name="lib" dataDxfId="293"/>
    <tableColumn id="3" xr3:uid="{B5B21080-9662-4DF7-8432-A606AD038E1C}" name="variables_requises" dataDxfId="292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87AD40B-A6FB-4688-84F7-999071EDB5C8}" name="rg" displayName="rg" ref="A1:I46" totalsRowShown="0" headerRowDxfId="115" dataDxfId="114">
  <autoFilter ref="A1:I46" xr:uid="{D87AD40B-A6FB-4688-84F7-999071EDB5C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2:I46">
    <sortCondition ref="B1:B46"/>
  </sortState>
  <tableColumns count="9">
    <tableColumn id="1" xr3:uid="{9B49FD38-C998-4DB6-A840-419379373249}" name="id" dataDxfId="113"/>
    <tableColumn id="2" xr3:uid="{1DDA4969-7433-4C33-BAE3-8C2D6997D1B0}" name="type_generateur_id" dataDxfId="112"/>
    <tableColumn id="3" xr3:uid="{FB4837AF-89EC-4A43-8300-5392D1BC8D12}" name="type_generateur" dataDxfId="111">
      <calculatedColumnFormula>VLOOKUP(rg[[#This Row],[type_generateur_id]],type_generateur[],2,FALSE)</calculatedColumnFormula>
    </tableColumn>
    <tableColumn id="9" xr3:uid="{E5942E53-0F00-4BC0-B90A-D197BE56EED8}" name="anne_installation_generateur[gte]" dataDxfId="110"/>
    <tableColumn id="10" xr3:uid="{BA5D61F0-68A4-4918-9431-652DAD1E5E9A}" name="anne_installation_generateur[lte]" dataDxfId="109"/>
    <tableColumn id="4" xr3:uid="{2C94820A-03F9-457B-AB26-2F7A91733262}" name="rg" dataDxfId="108"/>
    <tableColumn id="5" xr3:uid="{B03C5FAF-5A5B-4AB7-A3C2-0283CCFB88A4}" name="tv_rendement_generation_id" dataDxfId="107"/>
    <tableColumn id="6" xr3:uid="{1DD4B8E2-5F3F-4E7C-9F3F-A04D49F61870}" name="enum_type_generateur_ch_id" dataDxfId="106"/>
    <tableColumn id="7" xr3:uid="{8B75D89E-117F-4842-9ABE-C5E0C5E51F15}" name="type_generateur_ch" dataDxfId="105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E96F67-6595-4DB2-958D-1BAB95BB27AA}" name="rd" displayName="rd" ref="A1:K13" totalsRowShown="0" headerRowDxfId="104" dataDxfId="103">
  <autoFilter ref="A1:K13" xr:uid="{EBE96F67-6595-4DB2-958D-1BAB95BB27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9DE397E-34FB-429D-BE8D-39D849DE886C}" name="id" dataDxfId="102"/>
    <tableColumn id="2" xr3:uid="{2235249E-E581-4449-9080-CD3AE9432E9E}" name="type_distribution_id" dataDxfId="101"/>
    <tableColumn id="3" xr3:uid="{95F35AD8-0663-41AB-94A1-55EAF63AF44A}" name="type_distribution" dataDxfId="100">
      <calculatedColumnFormula>VLOOKUP(rd[[#This Row],[type_distribution_id]],type_distribution[],2,FALSE)</calculatedColumnFormula>
    </tableColumn>
    <tableColumn id="11" xr3:uid="{A0AB3089-E6BC-48D2-AE4D-B5991D711122}" name="installation_collective" dataDxfId="99"/>
    <tableColumn id="9" xr3:uid="{07EAF66B-6C6B-47B1-AAED-50C55A0C35B9}" name="distribution_haute_temperature" dataDxfId="98"/>
    <tableColumn id="6" xr3:uid="{2D6F9F64-4FBC-4AB0-99EB-4A82F51A0C56}" name="reseau_distribution_isole" dataDxfId="97"/>
    <tableColumn id="7" xr3:uid="{A7D7FBCE-2456-4EAC-BC24-A7035F05DC58}" name="rd" dataDxfId="96"/>
    <tableColumn id="8" xr3:uid="{18111472-1411-45D0-8488-C4B4924C4DA6}" name="tv_rendement_distribution_ch_id" dataDxfId="95"/>
    <tableColumn id="4" xr3:uid="{8EA38211-8171-4C37-A118-9806A12E21C1}" name="enum_type_emission_distribution_id" dataDxfId="94"/>
    <tableColumn id="5" xr3:uid="{EAD7B2E8-E954-4DF9-808F-5C9D5BBD408F}" name="reseau_distribution" dataDxfId="93"/>
    <tableColumn id="10" xr3:uid="{28038BF9-3297-476E-BA5C-B8EEC4D5335E}" name="tv_rendement_distribution_ch_id2" dataDxfId="92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EC04041-FE4B-4218-AAE2-167B6B8D7640}" name="re" displayName="re" ref="A1:I14" totalsRowShown="0" headerRowDxfId="91" dataDxfId="90">
  <autoFilter ref="A1:I14" xr:uid="{0EC04041-FE4B-4218-AAE2-167B6B8D7640}"/>
  <sortState xmlns:xlrd2="http://schemas.microsoft.com/office/spreadsheetml/2017/richdata2" ref="A2:I14">
    <sortCondition ref="A1:A14"/>
  </sortState>
  <tableColumns count="9">
    <tableColumn id="1" xr3:uid="{F64A0F40-1A31-4382-8728-D80C2FCDB0B6}" name="id" dataDxfId="89"/>
    <tableColumn id="2" xr3:uid="{1D2E4311-7247-442F-A314-D23402B8E403}" name="type_emission_id" dataDxfId="88"/>
    <tableColumn id="3" xr3:uid="{E9D9104B-3B45-4924-8C6D-6466F3DA63FC}" name="type_emission" dataDxfId="87">
      <calculatedColumnFormula>VLOOKUP(re[[#This Row],[type_emission_id]],type_emission[],2,FALSE)</calculatedColumnFormula>
    </tableColumn>
    <tableColumn id="4" xr3:uid="{087A3B13-411B-442F-8F62-D386BF58E9D4}" name="type_generateur_id" dataDxfId="86"/>
    <tableColumn id="5" xr3:uid="{B2EDDCF0-37F3-4CFE-AE04-2457CFD7025E}" name="type_generateur" dataDxfId="85">
      <calculatedColumnFormula>IF(ISBLANK(re[[#This Row],[type_generateur_id]]),"",VLOOKUP(re[[#This Row],[type_generateur_id]],type_generateur[],2,FALSE))</calculatedColumnFormula>
    </tableColumn>
    <tableColumn id="8" xr3:uid="{8315912D-81E2-43C0-8DF0-A225524F0E15}" name="re" dataDxfId="84"/>
    <tableColumn id="9" xr3:uid="{CAEF8B76-DDFA-4D01-BD6E-589F8CF8B37B}" name="tv_rendement_emission_id" dataDxfId="83"/>
    <tableColumn id="6" xr3:uid="{A30ADCFA-F714-42D0-9998-011ABC712E94}" name="enum_type_emission_distribution_id" dataDxfId="82"/>
    <tableColumn id="7" xr3:uid="{75B6B6B1-7978-4673-8684-03ADB331DD34}" name="enum_type_emission_distribution" dataDxfId="81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2F78ED1-F45E-41E5-A4A6-414B3BA732E2}" name="rr" displayName="rr" ref="A1:L27" totalsRowShown="0" headerRowDxfId="80" dataDxfId="79">
  <autoFilter ref="A1:L27" xr:uid="{52F78ED1-F45E-41E5-A4A6-414B3BA732E2}"/>
  <sortState xmlns:xlrd2="http://schemas.microsoft.com/office/spreadsheetml/2017/richdata2" ref="A2:L25">
    <sortCondition ref="B1:B25"/>
  </sortState>
  <tableColumns count="12">
    <tableColumn id="1" xr3:uid="{3059876A-DE7C-47EE-9446-26CAE192417B}" name="id" dataDxfId="78"/>
    <tableColumn id="8" xr3:uid="{AF94EB48-C8D8-435E-B94D-A2BC555B6A3B}" name="type_generateur_id" dataDxfId="77"/>
    <tableColumn id="9" xr3:uid="{BC817AC1-A01A-4954-A3F6-E9A296B95AAF}" name="type_generateur" dataDxfId="76">
      <calculatedColumnFormula>IF(ISBLANK(rr[[#This Row],[type_generateur_id]]),"",VLOOKUP(rr[[#This Row],[type_generateur_id]],type_generateur[],2,FALSE))</calculatedColumnFormula>
    </tableColumn>
    <tableColumn id="7" xr3:uid="{05529892-BA24-4A7F-9D4E-C74FF4691A05}" name="type_emission_id" dataDxfId="75"/>
    <tableColumn id="2" xr3:uid="{59E13594-CC38-48C7-A598-88FA16DC1C8C}" name="type_emission" dataDxfId="74">
      <calculatedColumnFormula>IF(ISBLANK(rr[[#This Row],[type_emission_id]]),"",VLOOKUP(rr[[#This Row],[type_emission_id]],type_emission[],2,FALSE))</calculatedColumnFormula>
    </tableColumn>
    <tableColumn id="12" xr3:uid="{FA144FB5-3C30-49AE-B739-1DA18834EF37}" name="type_distribution_id" dataDxfId="73"/>
    <tableColumn id="13" xr3:uid="{A54B90E5-4D8F-4FFA-8CAF-679246F83CCF}" name="type_distribution" dataDxfId="72">
      <calculatedColumnFormula>IF(ISBLANK(rr[[#This Row],[type_distribution_id]]),"",VLOOKUP(rr[[#This Row],[type_distribution_id]],type_distribution[],2,FALSE))</calculatedColumnFormula>
    </tableColumn>
    <tableColumn id="10" xr3:uid="{B81FD9A9-4CA2-41DB-A005-1BAB725EDCAD}" name="installation_collective" dataDxfId="71"/>
    <tableColumn id="5" xr3:uid="{2E9D43E3-272C-4A56-B344-9923C58D0F52}" name="rr" dataDxfId="70"/>
    <tableColumn id="6" xr3:uid="{8B17B7ED-1EE1-491C-9C7F-10874C44BDB2}" name="tv_rendement_regulation_id" dataDxfId="69"/>
    <tableColumn id="3" xr3:uid="{D67083C8-934C-4367-97B4-05AE1DE21813}" name="enum_type_emission_distribution_id" dataDxfId="68"/>
    <tableColumn id="4" xr3:uid="{AA01FE0F-0ADF-49D8-B963-09CA36E5B3B8}" name="type_emission_regulation" dataDxfId="67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B04AA6-54C3-42E7-8A37-745A47E2C8C6}" name="scop" displayName="scop" ref="A1:P274" totalsRowShown="0" headerRowDxfId="66">
  <autoFilter ref="A1:P274" xr:uid="{4BB04AA6-54C3-42E7-8A37-745A47E2C8C6}"/>
  <sortState xmlns:xlrd2="http://schemas.microsoft.com/office/spreadsheetml/2017/richdata2" ref="A2:P274">
    <sortCondition ref="A1:A274"/>
  </sortState>
  <tableColumns count="16">
    <tableColumn id="1" xr3:uid="{73C3C652-E1EC-4DAF-91DE-E15B26F0B5B1}" name="id" dataDxfId="65"/>
    <tableColumn id="2" xr3:uid="{8325FEE9-A269-4E5B-8ED9-A95761F1A5E5}" name="zone_climatique" dataDxfId="64"/>
    <tableColumn id="15" xr3:uid="{55479D96-294F-4E97-90F6-8B176609876E}" name="type_generateur_id" dataDxfId="63"/>
    <tableColumn id="16" xr3:uid="{9C9F7FCA-F417-4EFC-99E4-09A83391DF02}" name="type_generateur" dataDxfId="62">
      <calculatedColumnFormula>VLOOKUP(scop[[#This Row],[type_generateur_id]],type_generateur[],2,FALSE)</calculatedColumnFormula>
    </tableColumn>
    <tableColumn id="10" xr3:uid="{A7BDB925-FF25-43EC-83B6-DB41B1E79953}" name="plancher_chauffant" dataDxfId="61"/>
    <tableColumn id="13" xr3:uid="{FDFC350A-460C-4E0A-8380-C2F18A1C212A}" name="plafond_chauffant" dataDxfId="60"/>
    <tableColumn id="12" xr3:uid="{092E2035-7968-4E56-AC90-2ECE9BA9C3DE}" name="plancher_plafond_chauffant" dataDxfId="59"/>
    <tableColumn id="19" xr3:uid="{9FC61739-89CA-47C6-8102-0D1D4D9DC38F}" name="annee_installation_generateur[lte]" dataDxfId="58"/>
    <tableColumn id="14" xr3:uid="{8E8E6F8D-21ED-45A6-B0CB-C39821004057}" name="annee_installation_generateur[gte]" dataDxfId="57"/>
    <tableColumn id="3" xr3:uid="{70B363E5-11D4-48DC-A7A7-C55FDAB7881E}" name="cop" dataDxfId="56"/>
    <tableColumn id="5" xr3:uid="{77B60F78-1016-4834-BF46-75E233F455D0}" name="scop" dataDxfId="55"/>
    <tableColumn id="11" xr3:uid="{1015FC61-5A3D-4B3A-AB41-7FCF8ACFF280}" name="tv_scop_id" dataDxfId="54"/>
    <tableColumn id="4" xr3:uid="{EC6A226D-0EDC-424B-8968-81B5C5818B5C}" name="enum_generateur_ch_id" dataDxfId="53"/>
    <tableColumn id="6" xr3:uid="{AF8D3965-6CDA-4EA0-BA14-CA0D5F723611}" name="enum_generateur_ch" dataDxfId="52"/>
    <tableColumn id="7" xr3:uid="{032CF3F9-74FA-4131-8020-DCEF33CAFB72}" name="type_emission_ditribution_id" dataDxfId="51"/>
    <tableColumn id="8" xr3:uid="{085C5ACB-594B-4BD9-9094-7170F4FF59BA}" name="type_emetteur" dataDxfId="50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94C9817-992F-4865-9720-D946CDE75C41}" name="tfonc30" displayName="tfonc30" ref="A1:K379" totalsRowShown="0" headerRowDxfId="49" dataDxfId="48">
  <autoFilter ref="A1:K379" xr:uid="{B94C9817-992F-4865-9720-D946CDE75C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I379">
    <sortCondition ref="A1:A379"/>
  </sortState>
  <tableColumns count="11">
    <tableColumn id="1" xr3:uid="{1B7873D2-796A-4E47-BA07-5B68E7047995}" name="id" dataDxfId="47"/>
    <tableColumn id="2" xr3:uid="{D5383821-DD74-4062-A4DD-C9130B9328FD}" name="type_generateur_id" dataDxfId="46"/>
    <tableColumn id="3" xr3:uid="{26B59D3C-D9ED-4CE8-8F62-EBDDE53C096E}" name="type_generateur" dataDxfId="45">
      <calculatedColumnFormula>VLOOKUP(tfonc30[[#This Row],[type_generateur_id]],type_generateur[],2,FALSE)</calculatedColumnFormula>
    </tableColumn>
    <tableColumn id="4" xr3:uid="{E0A8A0E1-021E-4C84-8BA5-DE0B79022304}" name="temperature_distribution_id" dataDxfId="44"/>
    <tableColumn id="5" xr3:uid="{2D8C12B4-19E1-452C-8E76-670956724F45}" name="temperature_distribution" dataDxfId="43">
      <calculatedColumnFormula>VLOOKUP(tfonc30[[#This Row],[temperature_distribution_id]],temperature_distribution[],2,FALSE)</calculatedColumnFormula>
    </tableColumn>
    <tableColumn id="6" xr3:uid="{F5C9AAB1-67DA-4FF7-8405-7DED61306791}" name="annee_installation_emetteur[gte]" dataDxfId="42"/>
    <tableColumn id="7" xr3:uid="{A750FFCD-8D4E-463E-B6D9-750DFE16836B}" name="annee_installation_emetteur[lte]" dataDxfId="41"/>
    <tableColumn id="10" xr3:uid="{4245FDDF-57F9-4688-A37E-A74D7747D8C9}" name="tfonc30" dataDxfId="40"/>
    <tableColumn id="11" xr3:uid="{9381F9E1-306F-4585-9DDE-9D2215019018}" name="tv_temp_fonc_30_id" dataDxfId="39"/>
    <tableColumn id="8" xr3:uid="{2F235419-A5E6-44DD-BCA9-6006ECE68A60}" name="enum_type_generateur_ch_id" dataDxfId="38"/>
    <tableColumn id="9" xr3:uid="{9A7DCD24-6F47-496B-9074-9A5FFC42FAA3}" name="type_chaudiere" dataDxfId="37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9D54CD-778D-4207-979F-73DAA47C7FE3}" name="tfonc100" displayName="tfonc100" ref="A1:F10" totalsRowShown="0" headerRowDxfId="36" dataDxfId="35">
  <autoFilter ref="A1:F10" xr:uid="{109D54CD-778D-4207-979F-73DAA47C7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FF767AC-CA53-42E1-857B-51C5F5215327}" name="id" dataDxfId="34"/>
    <tableColumn id="2" xr3:uid="{2687D6B2-66DE-4C6C-9D91-077B641C7A5B}" name="temperature_distribution_id" dataDxfId="33"/>
    <tableColumn id="5" xr3:uid="{0854C99B-DDA0-4E21-8C90-7A4CD2D65BA1}" name="temperature_distribution" dataDxfId="32">
      <calculatedColumnFormula>VLOOKUP(tfonc100[[#This Row],[temperature_distribution_id]],temperature_distribution[],2,FALSE)</calculatedColumnFormula>
    </tableColumn>
    <tableColumn id="6" xr3:uid="{9866D92C-1C42-471A-B879-A3312044F038}" name="annee_installation_emetteur[gte]" dataDxfId="31"/>
    <tableColumn id="3" xr3:uid="{AEC42015-B9BF-49A0-8870-23EA11011DE4}" name="annee_installation_emetteur[lte]" dataDxfId="30"/>
    <tableColumn id="4" xr3:uid="{CA7AB149-B761-41E6-AA70-D7E6C57B36DE}" name="tfonc_100" dataDxfId="2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885BDC5-3006-4FBC-A0C2-C09B94618731}" name="Tableau26" displayName="Tableau26" ref="A1:F10" totalsRowShown="0" headerRowDxfId="12" dataDxfId="13">
  <autoFilter ref="A1:F10" xr:uid="{0885BDC5-3006-4FBC-A0C2-C09B94618731}"/>
  <tableColumns count="6">
    <tableColumn id="9" xr3:uid="{E6EA5D63-1CAB-4422-A602-714259874EAB}" name="id" dataDxfId="7"/>
    <tableColumn id="8" xr3:uid="{830A6125-4B2A-445D-9900-BE6D8808ED2C}" name="lib" dataDxfId="6"/>
    <tableColumn id="1" xr3:uid="{3A94E25A-D790-44D2-AE5D-201B80C7F320}" name="correspondance" dataDxfId="8"/>
    <tableColumn id="5" xr3:uid="{225DFEFC-81EE-477B-9340-B24E0E980673}" name="rdim_base" dataDxfId="11"/>
    <tableColumn id="6" xr3:uid="{D47B2A33-C5C7-4578-8315-59C58507937A}" name="rdim_relève" dataDxfId="10"/>
    <tableColumn id="7" xr3:uid="{FF9BCCCF-F5B6-49E1-B834-48EDC9A7E882}" name="rdim_appoi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4BD027E-4080-4257-80B6-7D96D7A05329}" name="type_installation_solaire" displayName="type_installation_solaire" ref="A1:B3" totalsRowShown="0" headerRowDxfId="0" dataDxfId="1">
  <autoFilter ref="A1:B3" xr:uid="{F4BD027E-4080-4257-80B6-7D96D7A05329}">
    <filterColumn colId="0" hiddenButton="1"/>
    <filterColumn colId="1" hiddenButton="1"/>
  </autoFilter>
  <tableColumns count="2">
    <tableColumn id="1" xr3:uid="{2A7F7EC3-7C31-4428-BD38-FF37F42C448F}" name="id" dataDxfId="3"/>
    <tableColumn id="2" xr3:uid="{56DA4708-E585-49E3-8C78-BB63C9A1CFA2}" name="lib" dataDxf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6C1D7-4E05-445B-989E-4B4501F9B165}" name="usage_generateur" displayName="usage_generateur" ref="A1:B3" totalsRowShown="0" headerRowDxfId="287" dataDxfId="286">
  <autoFilter ref="A1:B3" xr:uid="{1956C1D7-4E05-445B-989E-4B4501F9B165}">
    <filterColumn colId="0" hiddenButton="1"/>
    <filterColumn colId="1" hiddenButton="1"/>
  </autoFilter>
  <tableColumns count="2">
    <tableColumn id="1" xr3:uid="{D03E5F05-7DF5-4510-9629-B120E7E08A95}" name="id" dataDxfId="285"/>
    <tableColumn id="2" xr3:uid="{28AC3F29-1F49-436A-810F-B3CEAA204102}" name="lib" dataDxfId="28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9471E8-965C-480C-B6AE-D5861E45893E}" name="type_chauffage" displayName="type_chauffage" ref="A1:B3" totalsRowShown="0" headerRowDxfId="291" dataDxfId="290">
  <autoFilter ref="A1:B3" xr:uid="{F99471E8-965C-480C-B6AE-D5861E45893E}">
    <filterColumn colId="0" hiddenButton="1"/>
    <filterColumn colId="1" hiddenButton="1"/>
  </autoFilter>
  <tableColumns count="2">
    <tableColumn id="1" xr3:uid="{87F3F603-E63A-4514-A18A-D181E33CF360}" name="id" dataDxfId="289"/>
    <tableColumn id="2" xr3:uid="{5B4BBF2E-1022-4CE2-98CD-8CB017970E31}" name="lib" dataDxfId="28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C1F8F8-63CD-4472-8D6F-D2BF0F7A6EB2}" name="type_generateur" displayName="type_generateur" ref="A1:Y172" totalsRowShown="0" headerRowDxfId="275" dataDxfId="274">
  <autoFilter ref="A1:Y172" xr:uid="{B7C1F8F8-63CD-4472-8D6F-D2BF0F7A6EB2}"/>
  <sortState xmlns:xlrd2="http://schemas.microsoft.com/office/spreadsheetml/2017/richdata2" ref="A48:Y172">
    <sortCondition ref="C1:C172"/>
  </sortState>
  <tableColumns count="25">
    <tableColumn id="1" xr3:uid="{441BDA3A-A7AD-4F31-826C-8BE0DE1EDE5B}" name="id" dataDxfId="273"/>
    <tableColumn id="2" xr3:uid="{87ABD76C-9467-4CA6-B08F-3B054BCDA0A5}" name="lib" dataDxfId="272"/>
    <tableColumn id="25" xr3:uid="{85D9AB1B-5B2C-43B5-AAD7-163F6357903E}" name="categorie" dataDxfId="271"/>
    <tableColumn id="15" xr3:uid="{04E26B23-9B19-4FEA-801E-41B9AA61A88F}" name="annee_installation" dataDxfId="270"/>
    <tableColumn id="9" xr3:uid="{465023A9-9729-492B-923C-47D51C5F20F6}" name="deprecated" dataDxfId="269"/>
    <tableColumn id="8" xr3:uid="{CD8574CE-5043-49F7-9B1A-A3A8D8254476}" name="type_energie_id" dataDxfId="268"/>
    <tableColumn id="23" xr3:uid="{6E59FF78-FE50-410D-BEBD-13394BFBCDAB}" name="type_emission_id" dataDxfId="267"/>
    <tableColumn id="24" xr3:uid="{DCF92D1E-1C9D-4CBB-873F-572A2247BFB0}" name="type_distribution_id" dataDxfId="266"/>
    <tableColumn id="6" xr3:uid="{6BCC53F5-B1A8-483F-941D-421C26925DEA}" name="variables_requises" dataDxfId="265"/>
    <tableColumn id="7" xr3:uid="{43426E6F-0154-43A1-9769-3DCAC19B7D15}" name="variables_interdites" dataDxfId="264"/>
    <tableColumn id="3" xr3:uid="{771E0E03-7CEC-4463-A887-94AD7873833B}" name="enum_type_generateur_id" dataDxfId="263"/>
    <tableColumn id="4" xr3:uid="{2143BF90-15AA-4F27-BE03-4A4D6C047C1E}" name="enum_type_generateur" dataDxfId="262"/>
    <tableColumn id="12" xr3:uid="{CFD57CF7-D6A4-4D1E-9A7C-6C92D64E1242}" name="categorie_open_data" dataDxfId="261"/>
    <tableColumn id="11" xr3:uid="{7AB6C794-4A8A-4281-A368-2A499C3CBB59}" name="position_probable_volume_chauffe" dataDxfId="260"/>
    <tableColumn id="13" xr3:uid="{C5C57A61-E923-451B-BF35-0F2C62D79CA4}" name="sortie" dataDxfId="259"/>
    <tableColumn id="5" xr3:uid="{43ABE120-72A5-43D6-A9EF-93399D665F9E}" name="combustion" dataDxfId="258"/>
    <tableColumn id="10" xr3:uid="{6120B9D2-C87B-45AF-997A-789C44C50BD4}" name="rpn_sup_rpint" dataDxfId="257"/>
    <tableColumn id="14" xr3:uid="{04BF7D19-E850-4E61-AAF6-BD406116D0DC}" name="tfonc30" dataDxfId="256">
      <calculatedColumnFormula>IF(IFERROR(FIND("temp_fonc_30",type_generateur[[#This Row],[sortie]]),0)&gt;0,1,0)</calculatedColumnFormula>
    </tableColumn>
    <tableColumn id="16" xr3:uid="{8276046B-3081-4B33-86A2-42EC895F4C8F}" name="tfonc100" dataDxfId="255">
      <calculatedColumnFormula>IF(IFERROR(FIND("temp_fonc_100",type_generateur[[#This Row],[sortie]]),0)&gt;0,1,0)</calculatedColumnFormula>
    </tableColumn>
    <tableColumn id="17" xr3:uid="{20FA254F-1B7B-4F01-83B8-02F880A3197C}" name="pn" dataDxfId="254">
      <calculatedColumnFormula>IF(IFERROR(FIND("pn",type_generateur[[#This Row],[sortie]]),0)&gt;0,1,0)</calculatedColumnFormula>
    </tableColumn>
    <tableColumn id="20" xr3:uid="{CAFFABD6-A7A9-4A69-86C8-E5D606400994}" name="qp0" dataDxfId="253">
      <calculatedColumnFormula>IF(IFERROR(FIND("qp0",type_generateur[[#This Row],[sortie]]),0)&gt;0,1,0)</calculatedColumnFormula>
    </tableColumn>
    <tableColumn id="19" xr3:uid="{D4E08640-C8D8-42D7-ACC4-E047FBBA6F17}" name="rpn" dataDxfId="252">
      <calculatedColumnFormula>IF(IFERROR(FIND("rpn",type_generateur[[#This Row],[sortie]]),0)&gt;0,1,0)</calculatedColumnFormula>
    </tableColumn>
    <tableColumn id="21" xr3:uid="{6DA907B2-D4D7-460C-B384-698161D034FF}" name="rpint" dataDxfId="251">
      <calculatedColumnFormula>IF(IFERROR(FIND("rpint",type_generateur[[#This Row],[sortie]]),0)&gt;0,1,0)</calculatedColumnFormula>
    </tableColumn>
    <tableColumn id="22" xr3:uid="{DC45DDB2-BD8F-418B-8758-164DA8D76355}" name="rg" dataDxfId="250">
      <calculatedColumnFormula>IF(IFERROR(FIND("rendement_generation",type_generateur[[#This Row],[sortie]]),0)&gt;0,1,0)</calculatedColumnFormula>
    </tableColumn>
    <tableColumn id="18" xr3:uid="{2C97FD21-84EA-4F5E-AAF0-B4830EEDC8C0}" name="scop" dataDxfId="249">
      <calculatedColumnFormula>IF(IFERROR(FIND("scop",type_generateur[[#This Row],[sortie]]),0)&gt;0,1,0)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46D3619-7E8A-4F0C-A759-50B0E6303EAE}" name="type_generateur_next" displayName="type_generateur_next" ref="A1:AB71" headerRowDxfId="248" dataDxfId="247" totalsRowDxfId="246">
  <autoFilter ref="A1:AB71" xr:uid="{046D3619-7E8A-4F0C-A759-50B0E6303EAE}"/>
  <sortState xmlns:xlrd2="http://schemas.microsoft.com/office/spreadsheetml/2017/richdata2" ref="A2:AB71">
    <sortCondition ref="L1:L71"/>
  </sortState>
  <tableColumns count="28">
    <tableColumn id="1" xr3:uid="{00859057-D285-4692-9D0E-42DAB67AE756}" name="id" totalsRowLabel="Total" dataDxfId="245" totalsRowDxfId="244"/>
    <tableColumn id="2" xr3:uid="{CA2FE811-677B-45C7-B65B-F7DA74380D1E}" name="lib" dataDxfId="243" totalsRowDxfId="242"/>
    <tableColumn id="3" xr3:uid="{61A4DC0B-B86B-4939-ADB3-2C139265E6B3}" name="categorie" totalsRowFunction="count" dataDxfId="241" totalsRowDxfId="240"/>
    <tableColumn id="4" xr3:uid="{C86C788A-F58B-4D95-8F4E-C700748ADDD5}" name="deprecated" dataDxfId="239" totalsRowDxfId="238"/>
    <tableColumn id="30" xr3:uid="{85232238-1CC8-4020-8A03-6E6BA6DEAA25}" name="generateur_collectif" dataDxfId="25" totalsRowDxfId="26"/>
    <tableColumn id="23" xr3:uid="{193D5F6F-8002-41B8-B72C-A16F41E052F4}" name="type_chauffage_id" dataDxfId="237" totalsRowDxfId="236"/>
    <tableColumn id="24" xr3:uid="{620BB99B-C54F-47A7-B786-488C99217CEC}" name="usage_generateur_id" dataDxfId="235" totalsRowDxfId="234"/>
    <tableColumn id="31" xr3:uid="{25FC3918-98DD-40F9-BCDD-FD150151332B}" name="couverture_generation_id" dataDxfId="22" totalsRowDxfId="23"/>
    <tableColumn id="5" xr3:uid="{011E1759-9E8B-4476-8AA5-DE326394997B}" name="energie_id" dataDxfId="233" totalsRowDxfId="232"/>
    <tableColumn id="7" xr3:uid="{31F85852-9882-4558-8A70-A7F63C592A1B}" name="type_distribution_id" dataDxfId="231" totalsRowDxfId="230"/>
    <tableColumn id="6" xr3:uid="{CBE75237-0D05-4C35-AFF8-08F9F5ACAA20}" name="type_emission_id" dataDxfId="229" totalsRowDxfId="228"/>
    <tableColumn id="32" xr3:uid="{08F07352-9ED2-43E8-BBD1-60836158ACA6}" name="emission_multiple" dataDxfId="20" totalsRowDxfId="21"/>
    <tableColumn id="25" xr3:uid="{E5C57955-8C6A-4F25-9688-9D5D49D66871}" name="scenario_saisi" dataDxfId="27" totalsRowDxfId="28"/>
    <tableColumn id="8" xr3:uid="{8DDE8706-DFF8-455B-BD91-3EFA0CFA9040}" name="variables_requises" dataDxfId="227" totalsRowDxfId="226"/>
    <tableColumn id="9" xr3:uid="{D26905DF-CA51-4AEE-BB21-09B3195373AF}" name="variables_interdites" dataDxfId="225" totalsRowDxfId="224"/>
    <tableColumn id="10" xr3:uid="{FA7D6BD9-1FDF-4340-BF73-D4E87E688706}" name="position_volume_chauffe" dataDxfId="223" totalsRowDxfId="222"/>
    <tableColumn id="11" xr3:uid="{4900965A-0860-49C7-BD3C-80B06270DCB6}" name="sortie" dataDxfId="221" totalsRowDxfId="220"/>
    <tableColumn id="12" xr3:uid="{9979F699-2542-4A0D-80C0-EE6F00D7C07E}" name="combustion" dataDxfId="219" totalsRowDxfId="218"/>
    <tableColumn id="33" xr3:uid="{5593B954-95D7-4BF5-9934-0A2C114A507A}" name="effet_joule" dataDxfId="18" totalsRowDxfId="19"/>
    <tableColumn id="13" xr3:uid="{2ABC7B29-ED8C-43C5-B9AF-85F43BE2B50D}" name="rpn_sup_rpint" dataDxfId="217" totalsRowDxfId="216"/>
    <tableColumn id="14" xr3:uid="{064C1DE5-424F-4F72-B3E9-C09A984727C6}" name="tfonc30" dataDxfId="215" totalsRowDxfId="214"/>
    <tableColumn id="15" xr3:uid="{C29B0D91-1A13-47AC-AD15-99A2D5F92E1F}" name="tfonc100" dataDxfId="213" totalsRowDxfId="212"/>
    <tableColumn id="16" xr3:uid="{D462F5DD-A9DF-4747-8FFD-E0B33431B7A6}" name="pn" dataDxfId="211" totalsRowDxfId="210"/>
    <tableColumn id="17" xr3:uid="{17661D81-17F8-4263-AC19-7FA2E72FDE5B}" name="qp0" dataDxfId="209" totalsRowDxfId="208"/>
    <tableColumn id="18" xr3:uid="{26D469AF-6D1E-45B7-98C7-90B7C47E59AB}" name="rpn" dataDxfId="207" totalsRowDxfId="206"/>
    <tableColumn id="19" xr3:uid="{355D25E4-2125-426D-B6BF-DBBE578237AA}" name="rpint" dataDxfId="205" totalsRowDxfId="204"/>
    <tableColumn id="20" xr3:uid="{B52B618F-B5B6-495F-ACF7-286B3200D81D}" name="rg" dataDxfId="203" totalsRowDxfId="202"/>
    <tableColumn id="21" xr3:uid="{2CD50719-E2F8-48E6-BD84-B2EEE37FBDCE}" name="scop" totalsRowFunction="sum" dataDxfId="201" totalsRowDxfId="20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790E135-09B4-4C25-A27D-45800D0BAD17}" name="utilisation_generateur" displayName="utilisation_generateur" ref="A1:B4" totalsRowShown="0" headerRowDxfId="17" dataDxfId="16">
  <autoFilter ref="A1:B4" xr:uid="{3790E135-09B4-4C25-A27D-45800D0BAD17}"/>
  <tableColumns count="2">
    <tableColumn id="1" xr3:uid="{620470B8-B88C-406C-B334-BFBA2047D429}" name="id" dataDxfId="15"/>
    <tableColumn id="2" xr3:uid="{D0CC56CB-64FC-4D9D-8DD8-6B993A9F004C}" name="lib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06EE-0E97-42F3-AFF3-C2E5709422AF}">
  <dimension ref="A1:D12"/>
  <sheetViews>
    <sheetView topLeftCell="B1" zoomScale="85" zoomScaleNormal="85" workbookViewId="0">
      <selection activeCell="B6" sqref="B6"/>
    </sheetView>
  </sheetViews>
  <sheetFormatPr baseColWidth="10" defaultRowHeight="14.4" x14ac:dyDescent="0.3"/>
  <cols>
    <col min="2" max="2" width="128.21875" bestFit="1" customWidth="1"/>
    <col min="3" max="3" width="24.33203125" style="3" bestFit="1" customWidth="1"/>
    <col min="4" max="4" width="24.33203125" style="3" customWidth="1"/>
    <col min="5" max="5" width="20.33203125" bestFit="1" customWidth="1"/>
  </cols>
  <sheetData>
    <row r="1" spans="1:4" x14ac:dyDescent="0.3">
      <c r="A1" s="4" t="s">
        <v>0</v>
      </c>
      <c r="B1" s="4" t="s">
        <v>1</v>
      </c>
      <c r="C1" s="4" t="s">
        <v>194</v>
      </c>
      <c r="D1" s="4" t="s">
        <v>2</v>
      </c>
    </row>
    <row r="2" spans="1:4" x14ac:dyDescent="0.3">
      <c r="A2" s="3">
        <v>1</v>
      </c>
      <c r="B2" s="3" t="s">
        <v>195</v>
      </c>
      <c r="C2" s="3">
        <v>1</v>
      </c>
      <c r="D2" s="3" t="s">
        <v>578</v>
      </c>
    </row>
    <row r="3" spans="1:4" x14ac:dyDescent="0.3">
      <c r="A3" s="3">
        <v>2</v>
      </c>
      <c r="B3" s="3" t="s">
        <v>196</v>
      </c>
      <c r="C3" s="3">
        <v>1</v>
      </c>
      <c r="D3" s="3">
        <v>1</v>
      </c>
    </row>
    <row r="4" spans="1:4" x14ac:dyDescent="0.3">
      <c r="A4" s="3">
        <v>3</v>
      </c>
      <c r="B4" s="3" t="s">
        <v>197</v>
      </c>
      <c r="C4" s="3">
        <v>2</v>
      </c>
      <c r="D4" s="3" t="s">
        <v>578</v>
      </c>
    </row>
    <row r="5" spans="1:4" x14ac:dyDescent="0.3">
      <c r="A5" s="3">
        <v>4</v>
      </c>
      <c r="B5" s="3" t="s">
        <v>198</v>
      </c>
      <c r="C5" s="3">
        <v>2</v>
      </c>
      <c r="D5" s="3">
        <v>1</v>
      </c>
    </row>
    <row r="6" spans="1:4" x14ac:dyDescent="0.3">
      <c r="A6" s="3">
        <v>5</v>
      </c>
      <c r="B6" s="3" t="s">
        <v>199</v>
      </c>
      <c r="C6" s="3">
        <v>3</v>
      </c>
      <c r="D6" s="3">
        <v>1</v>
      </c>
    </row>
    <row r="7" spans="1:4" x14ac:dyDescent="0.3">
      <c r="A7" s="3">
        <v>6</v>
      </c>
      <c r="B7" s="3" t="s">
        <v>200</v>
      </c>
      <c r="C7" s="3">
        <v>2</v>
      </c>
      <c r="D7" s="3">
        <v>1</v>
      </c>
    </row>
    <row r="8" spans="1:4" x14ac:dyDescent="0.3">
      <c r="A8" s="3">
        <v>7</v>
      </c>
      <c r="B8" s="3" t="s">
        <v>201</v>
      </c>
      <c r="C8" s="3">
        <v>2</v>
      </c>
      <c r="D8" s="3" t="s">
        <v>578</v>
      </c>
    </row>
    <row r="9" spans="1:4" x14ac:dyDescent="0.3">
      <c r="A9" s="3">
        <v>8</v>
      </c>
      <c r="B9" s="3" t="s">
        <v>202</v>
      </c>
      <c r="C9" s="3">
        <v>2</v>
      </c>
      <c r="D9" s="3" t="s">
        <v>578</v>
      </c>
    </row>
    <row r="10" spans="1:4" x14ac:dyDescent="0.3">
      <c r="A10" s="3">
        <v>9</v>
      </c>
      <c r="B10" s="3" t="s">
        <v>203</v>
      </c>
      <c r="C10" s="3">
        <v>3</v>
      </c>
      <c r="D10" s="3" t="s">
        <v>578</v>
      </c>
    </row>
    <row r="11" spans="1:4" x14ac:dyDescent="0.3">
      <c r="A11" s="3">
        <v>10</v>
      </c>
      <c r="B11" s="3" t="s">
        <v>204</v>
      </c>
      <c r="C11" s="3">
        <v>2</v>
      </c>
      <c r="D11" s="3" t="s">
        <v>578</v>
      </c>
    </row>
    <row r="12" spans="1:4" x14ac:dyDescent="0.3">
      <c r="A12" s="3">
        <v>11</v>
      </c>
      <c r="B12" s="3" t="s">
        <v>205</v>
      </c>
      <c r="C12" s="3">
        <v>1</v>
      </c>
      <c r="D12" s="3" t="s">
        <v>578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3B1B-CF8A-4602-81FF-574CD540621A}">
  <dimension ref="A1:B16"/>
  <sheetViews>
    <sheetView zoomScale="85" zoomScaleNormal="85" workbookViewId="0">
      <selection activeCell="B11" sqref="B11"/>
    </sheetView>
  </sheetViews>
  <sheetFormatPr baseColWidth="10" defaultRowHeight="14.4" x14ac:dyDescent="0.3"/>
  <cols>
    <col min="2" max="2" width="48.4414062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695</v>
      </c>
    </row>
    <row r="3" spans="1:2" x14ac:dyDescent="0.3">
      <c r="A3" s="3">
        <v>2</v>
      </c>
      <c r="B3" s="3" t="s">
        <v>696</v>
      </c>
    </row>
    <row r="4" spans="1:2" x14ac:dyDescent="0.3">
      <c r="A4" s="3">
        <v>3</v>
      </c>
      <c r="B4" s="3" t="s">
        <v>697</v>
      </c>
    </row>
    <row r="5" spans="1:2" x14ac:dyDescent="0.3">
      <c r="A5" s="3">
        <v>4</v>
      </c>
      <c r="B5" s="3" t="s">
        <v>698</v>
      </c>
    </row>
    <row r="6" spans="1:2" x14ac:dyDescent="0.3">
      <c r="A6" s="3">
        <v>5</v>
      </c>
      <c r="B6" s="3" t="s">
        <v>699</v>
      </c>
    </row>
    <row r="7" spans="1:2" x14ac:dyDescent="0.3">
      <c r="A7" s="3">
        <v>6</v>
      </c>
      <c r="B7" s="3" t="s">
        <v>700</v>
      </c>
    </row>
    <row r="8" spans="1:2" x14ac:dyDescent="0.3">
      <c r="A8" s="3">
        <v>7</v>
      </c>
      <c r="B8" s="3" t="s">
        <v>701</v>
      </c>
    </row>
    <row r="9" spans="1:2" x14ac:dyDescent="0.3">
      <c r="A9" s="3">
        <v>8</v>
      </c>
      <c r="B9" s="3" t="s">
        <v>702</v>
      </c>
    </row>
    <row r="10" spans="1:2" x14ac:dyDescent="0.3">
      <c r="A10" s="3">
        <v>9</v>
      </c>
      <c r="B10" s="3" t="s">
        <v>703</v>
      </c>
    </row>
    <row r="11" spans="1:2" x14ac:dyDescent="0.3">
      <c r="A11" s="3">
        <v>10</v>
      </c>
      <c r="B11" s="3" t="s">
        <v>704</v>
      </c>
    </row>
    <row r="12" spans="1:2" x14ac:dyDescent="0.3">
      <c r="A12" s="3">
        <v>11</v>
      </c>
      <c r="B12" s="3" t="s">
        <v>705</v>
      </c>
    </row>
    <row r="13" spans="1:2" x14ac:dyDescent="0.3">
      <c r="A13" s="3">
        <v>12</v>
      </c>
      <c r="B13" s="3" t="s">
        <v>706</v>
      </c>
    </row>
    <row r="14" spans="1:2" x14ac:dyDescent="0.3">
      <c r="A14" s="3">
        <v>13</v>
      </c>
      <c r="B14" s="3" t="s">
        <v>707</v>
      </c>
    </row>
    <row r="15" spans="1:2" x14ac:dyDescent="0.3">
      <c r="A15" s="3">
        <v>14</v>
      </c>
      <c r="B15" s="3" t="s">
        <v>709</v>
      </c>
    </row>
    <row r="16" spans="1:2" x14ac:dyDescent="0.3">
      <c r="A16" s="3">
        <v>15</v>
      </c>
      <c r="B16" s="3" t="s">
        <v>708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C9BC-0939-4513-B630-37D4BC5D8C3A}">
  <dimension ref="A1:E5"/>
  <sheetViews>
    <sheetView workbookViewId="0">
      <selection activeCell="C14" sqref="C14"/>
    </sheetView>
  </sheetViews>
  <sheetFormatPr baseColWidth="10" defaultRowHeight="14.4" x14ac:dyDescent="0.3"/>
  <cols>
    <col min="2" max="2" width="43.6640625" bestFit="1" customWidth="1"/>
    <col min="3" max="3" width="21.6640625" bestFit="1" customWidth="1"/>
    <col min="4" max="4" width="46.5546875" bestFit="1" customWidth="1"/>
    <col min="5" max="5" width="20.88671875" bestFit="1" customWidth="1"/>
  </cols>
  <sheetData>
    <row r="1" spans="1:5" x14ac:dyDescent="0.3">
      <c r="A1" s="4" t="s">
        <v>0</v>
      </c>
      <c r="B1" s="4" t="s">
        <v>1</v>
      </c>
      <c r="C1" s="4" t="s">
        <v>4</v>
      </c>
      <c r="D1" s="4" t="s">
        <v>5</v>
      </c>
      <c r="E1" s="4" t="s">
        <v>600</v>
      </c>
    </row>
    <row r="2" spans="1:5" x14ac:dyDescent="0.3">
      <c r="A2" s="3">
        <v>1</v>
      </c>
      <c r="B2" s="3" t="s">
        <v>671</v>
      </c>
      <c r="C2" s="3"/>
      <c r="D2" s="3" t="s">
        <v>740</v>
      </c>
      <c r="E2" s="3" t="s">
        <v>684</v>
      </c>
    </row>
    <row r="3" spans="1:5" x14ac:dyDescent="0.3">
      <c r="A3" s="3">
        <v>2</v>
      </c>
      <c r="B3" s="3" t="s">
        <v>680</v>
      </c>
      <c r="C3" s="3" t="s">
        <v>371</v>
      </c>
      <c r="D3" s="3"/>
      <c r="E3" s="3" t="s">
        <v>685</v>
      </c>
    </row>
    <row r="4" spans="1:5" x14ac:dyDescent="0.3">
      <c r="A4" s="3">
        <v>3</v>
      </c>
      <c r="B4" s="3" t="s">
        <v>485</v>
      </c>
      <c r="C4" s="3"/>
      <c r="D4" s="3" t="s">
        <v>371</v>
      </c>
      <c r="E4" s="3">
        <v>2</v>
      </c>
    </row>
    <row r="5" spans="1:5" x14ac:dyDescent="0.3">
      <c r="A5" s="3">
        <v>4</v>
      </c>
      <c r="B5" s="3" t="s">
        <v>601</v>
      </c>
      <c r="C5" s="3"/>
      <c r="D5" s="3"/>
      <c r="E5" s="3" t="s">
        <v>687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6021-EADD-466E-8590-4CBD8A314AD4}">
  <dimension ref="A1:D11"/>
  <sheetViews>
    <sheetView workbookViewId="0">
      <selection activeCell="A4" sqref="A4:D7"/>
    </sheetView>
  </sheetViews>
  <sheetFormatPr baseColWidth="10" defaultRowHeight="14.4" x14ac:dyDescent="0.3"/>
  <cols>
    <col min="2" max="2" width="42" bestFit="1" customWidth="1"/>
    <col min="3" max="3" width="15.77734375" bestFit="1" customWidth="1"/>
    <col min="4" max="4" width="20" bestFit="1" customWidth="1"/>
  </cols>
  <sheetData>
    <row r="1" spans="1:4" x14ac:dyDescent="0.3">
      <c r="A1" s="4" t="s">
        <v>0</v>
      </c>
      <c r="B1" s="4" t="s">
        <v>1</v>
      </c>
      <c r="C1" s="4" t="s">
        <v>690</v>
      </c>
      <c r="D1" s="4" t="s">
        <v>672</v>
      </c>
    </row>
    <row r="2" spans="1:4" x14ac:dyDescent="0.3">
      <c r="A2" s="3">
        <v>1</v>
      </c>
      <c r="B2" s="3" t="s">
        <v>678</v>
      </c>
      <c r="C2" s="3">
        <v>1</v>
      </c>
      <c r="D2" s="3" t="s">
        <v>575</v>
      </c>
    </row>
    <row r="3" spans="1:4" x14ac:dyDescent="0.3">
      <c r="A3" s="3">
        <v>2</v>
      </c>
      <c r="B3" s="3" t="s">
        <v>477</v>
      </c>
      <c r="C3" s="3">
        <v>2</v>
      </c>
      <c r="D3" s="3" t="s">
        <v>477</v>
      </c>
    </row>
    <row r="4" spans="1:4" x14ac:dyDescent="0.3">
      <c r="A4" s="3">
        <v>3</v>
      </c>
      <c r="B4" s="3" t="s">
        <v>608</v>
      </c>
      <c r="C4" s="3">
        <v>1</v>
      </c>
      <c r="D4" s="3" t="s">
        <v>575</v>
      </c>
    </row>
    <row r="5" spans="1:4" x14ac:dyDescent="0.3">
      <c r="A5" s="3">
        <v>4</v>
      </c>
      <c r="B5" s="3" t="s">
        <v>609</v>
      </c>
      <c r="C5" s="3">
        <v>1</v>
      </c>
      <c r="D5" s="3" t="s">
        <v>575</v>
      </c>
    </row>
    <row r="6" spans="1:4" x14ac:dyDescent="0.3">
      <c r="A6" s="3">
        <v>5</v>
      </c>
      <c r="B6" s="3" t="s">
        <v>610</v>
      </c>
      <c r="C6" s="3">
        <v>1</v>
      </c>
      <c r="D6" s="3" t="s">
        <v>575</v>
      </c>
    </row>
    <row r="7" spans="1:4" x14ac:dyDescent="0.3">
      <c r="A7" s="3">
        <v>6</v>
      </c>
      <c r="B7" s="3" t="s">
        <v>611</v>
      </c>
      <c r="C7" s="3">
        <v>1</v>
      </c>
      <c r="D7" s="3" t="s">
        <v>575</v>
      </c>
    </row>
    <row r="8" spans="1:4" x14ac:dyDescent="0.3">
      <c r="A8" s="3">
        <v>7</v>
      </c>
      <c r="B8" s="3" t="s">
        <v>612</v>
      </c>
      <c r="C8" s="3">
        <v>1</v>
      </c>
      <c r="D8" s="3" t="s">
        <v>575</v>
      </c>
    </row>
    <row r="9" spans="1:4" x14ac:dyDescent="0.3">
      <c r="A9" s="3">
        <v>8</v>
      </c>
      <c r="B9" s="3" t="s">
        <v>457</v>
      </c>
      <c r="C9" s="3">
        <v>3</v>
      </c>
      <c r="D9" s="3" t="s">
        <v>457</v>
      </c>
    </row>
    <row r="10" spans="1:4" x14ac:dyDescent="0.3">
      <c r="A10" s="3">
        <v>9</v>
      </c>
      <c r="B10" s="3" t="s">
        <v>459</v>
      </c>
      <c r="C10" s="3">
        <v>4</v>
      </c>
      <c r="D10" s="3" t="s">
        <v>459</v>
      </c>
    </row>
    <row r="11" spans="1:4" x14ac:dyDescent="0.3">
      <c r="A11" s="3">
        <v>10</v>
      </c>
      <c r="B11" s="3" t="s">
        <v>231</v>
      </c>
      <c r="C11" s="3">
        <v>1</v>
      </c>
      <c r="D11" s="3" t="s">
        <v>575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A922-D3D9-49F4-965A-27498EC5ED3F}">
  <dimension ref="A1:B3"/>
  <sheetViews>
    <sheetView workbookViewId="0">
      <selection activeCell="B11" sqref="B11"/>
    </sheetView>
  </sheetViews>
  <sheetFormatPr baseColWidth="10" defaultRowHeight="14.4" x14ac:dyDescent="0.3"/>
  <cols>
    <col min="2" max="2" width="26.4414062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208</v>
      </c>
    </row>
    <row r="3" spans="1:2" x14ac:dyDescent="0.3">
      <c r="A3" s="3">
        <v>2</v>
      </c>
      <c r="B3" s="3" t="s">
        <v>209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54C8-0528-4805-A662-3C33B3A5F94D}">
  <dimension ref="A1:B8"/>
  <sheetViews>
    <sheetView workbookViewId="0">
      <selection activeCell="B8" sqref="A2:B8"/>
    </sheetView>
  </sheetViews>
  <sheetFormatPr baseColWidth="10" defaultRowHeight="14.4" x14ac:dyDescent="0.3"/>
  <cols>
    <col min="2" max="2" width="55.2187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210</v>
      </c>
    </row>
    <row r="3" spans="1:2" x14ac:dyDescent="0.3">
      <c r="A3" s="3">
        <v>2</v>
      </c>
      <c r="B3" s="3" t="s">
        <v>211</v>
      </c>
    </row>
    <row r="4" spans="1:2" x14ac:dyDescent="0.3">
      <c r="A4" s="3">
        <v>3</v>
      </c>
      <c r="B4" s="3" t="s">
        <v>212</v>
      </c>
    </row>
    <row r="5" spans="1:2" x14ac:dyDescent="0.3">
      <c r="A5" s="3">
        <v>4</v>
      </c>
      <c r="B5" s="3" t="s">
        <v>213</v>
      </c>
    </row>
    <row r="6" spans="1:2" x14ac:dyDescent="0.3">
      <c r="A6" s="3">
        <v>5</v>
      </c>
      <c r="B6" s="3" t="s">
        <v>214</v>
      </c>
    </row>
    <row r="7" spans="1:2" x14ac:dyDescent="0.3">
      <c r="A7" s="3">
        <v>6</v>
      </c>
      <c r="B7" s="3" t="s">
        <v>215</v>
      </c>
    </row>
    <row r="8" spans="1:2" x14ac:dyDescent="0.3">
      <c r="A8" s="3">
        <v>7</v>
      </c>
      <c r="B8" s="3" t="s">
        <v>216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C965-08BC-4A99-8A56-1A392CF9F631}">
  <dimension ref="A1:H51"/>
  <sheetViews>
    <sheetView zoomScale="70" zoomScaleNormal="70" workbookViewId="0">
      <selection activeCell="C35" sqref="C35"/>
    </sheetView>
  </sheetViews>
  <sheetFormatPr baseColWidth="10" defaultRowHeight="14.4" x14ac:dyDescent="0.3"/>
  <cols>
    <col min="2" max="2" width="109.33203125" bestFit="1" customWidth="1"/>
    <col min="3" max="3" width="24.44140625" bestFit="1" customWidth="1"/>
    <col min="4" max="4" width="47.5546875" bestFit="1" customWidth="1"/>
    <col min="5" max="5" width="26.109375" bestFit="1" customWidth="1"/>
    <col min="6" max="6" width="22.44140625" bestFit="1" customWidth="1"/>
    <col min="7" max="7" width="44.88671875" bestFit="1" customWidth="1"/>
    <col min="8" max="8" width="30.109375" bestFit="1" customWidth="1"/>
  </cols>
  <sheetData>
    <row r="1" spans="1:8" x14ac:dyDescent="0.3">
      <c r="A1" s="4" t="s">
        <v>0</v>
      </c>
      <c r="B1" s="4" t="s">
        <v>1</v>
      </c>
      <c r="C1" s="4" t="s">
        <v>602</v>
      </c>
      <c r="D1" s="4" t="s">
        <v>603</v>
      </c>
      <c r="E1" s="4" t="s">
        <v>679</v>
      </c>
      <c r="F1" s="4" t="s">
        <v>600</v>
      </c>
      <c r="G1" s="4" t="s">
        <v>449</v>
      </c>
      <c r="H1" s="4" t="s">
        <v>604</v>
      </c>
    </row>
    <row r="2" spans="1:8" x14ac:dyDescent="0.3">
      <c r="A2" s="3">
        <v>1</v>
      </c>
      <c r="B2" s="3" t="s">
        <v>217</v>
      </c>
      <c r="C2" s="3">
        <v>1</v>
      </c>
      <c r="D2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2" s="3"/>
      <c r="F2" s="3">
        <v>1</v>
      </c>
      <c r="G2" s="3" t="str">
        <f>VLOOKUP(type_emission_distribution[[#This Row],[type_emission_id]],type_emission[],2,FALSE)</f>
        <v>Émetteurs électriques</v>
      </c>
      <c r="H2" s="3"/>
    </row>
    <row r="3" spans="1:8" x14ac:dyDescent="0.3">
      <c r="A3" s="3">
        <v>2</v>
      </c>
      <c r="B3" s="3" t="s">
        <v>218</v>
      </c>
      <c r="C3" s="3">
        <v>1</v>
      </c>
      <c r="D3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3" s="3"/>
      <c r="F3" s="3">
        <v>1</v>
      </c>
      <c r="G3" s="3" t="str">
        <f>VLOOKUP(type_emission_distribution[[#This Row],[type_emission_id]],type_emission[],2,FALSE)</f>
        <v>Émetteurs électriques</v>
      </c>
      <c r="H3" s="3"/>
    </row>
    <row r="4" spans="1:8" x14ac:dyDescent="0.3">
      <c r="A4" s="3">
        <v>3</v>
      </c>
      <c r="B4" s="3" t="s">
        <v>358</v>
      </c>
      <c r="C4" s="3">
        <v>1</v>
      </c>
      <c r="D4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4" s="3"/>
      <c r="F4" s="3">
        <v>1</v>
      </c>
      <c r="G4" s="3" t="str">
        <f>VLOOKUP(type_emission_distribution[[#This Row],[type_emission_id]],type_emission[],2,FALSE)</f>
        <v>Émetteurs électriques</v>
      </c>
      <c r="H4" s="3"/>
    </row>
    <row r="5" spans="1:8" x14ac:dyDescent="0.3">
      <c r="A5" s="3">
        <v>4</v>
      </c>
      <c r="B5" s="3" t="s">
        <v>219</v>
      </c>
      <c r="C5" s="3">
        <v>1</v>
      </c>
      <c r="D5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5" s="3"/>
      <c r="F5" s="3">
        <v>1</v>
      </c>
      <c r="G5" s="3" t="str">
        <f>VLOOKUP(type_emission_distribution[[#This Row],[type_emission_id]],type_emission[],2,FALSE)</f>
        <v>Émetteurs électriques</v>
      </c>
      <c r="H5" s="3"/>
    </row>
    <row r="6" spans="1:8" x14ac:dyDescent="0.3">
      <c r="A6" s="3">
        <v>10</v>
      </c>
      <c r="B6" s="3" t="s">
        <v>225</v>
      </c>
      <c r="C6" s="3">
        <v>1</v>
      </c>
      <c r="D6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6" s="3"/>
      <c r="F6" s="3">
        <v>1</v>
      </c>
      <c r="G6" s="3" t="str">
        <f>VLOOKUP(type_emission_distribution[[#This Row],[type_emission_id]],type_emission[],2,FALSE)</f>
        <v>Émetteurs électriques</v>
      </c>
      <c r="H6" s="3"/>
    </row>
    <row r="7" spans="1:8" x14ac:dyDescent="0.3">
      <c r="A7" s="3">
        <v>40</v>
      </c>
      <c r="B7" s="3" t="s">
        <v>230</v>
      </c>
      <c r="C7" s="3">
        <v>1</v>
      </c>
      <c r="D7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7" s="3"/>
      <c r="F7" s="3">
        <v>1</v>
      </c>
      <c r="G7" s="3" t="str">
        <f>VLOOKUP(type_emission_distribution[[#This Row],[type_emission_id]],type_emission[],2,FALSE)</f>
        <v>Émetteurs électriques</v>
      </c>
      <c r="H7" s="3"/>
    </row>
    <row r="8" spans="1:8" x14ac:dyDescent="0.3">
      <c r="A8" s="3">
        <v>19</v>
      </c>
      <c r="B8" s="3" t="s">
        <v>226</v>
      </c>
      <c r="C8" s="3">
        <v>1</v>
      </c>
      <c r="D8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8" s="3"/>
      <c r="F8" s="3">
        <v>7</v>
      </c>
      <c r="G8" s="3" t="str">
        <f>VLOOKUP(type_emission_distribution[[#This Row],[type_emission_id]],type_emission[],2,FALSE)</f>
        <v>Autres radiateurs</v>
      </c>
      <c r="H8" s="3"/>
    </row>
    <row r="9" spans="1:8" x14ac:dyDescent="0.3">
      <c r="A9" s="3">
        <v>8</v>
      </c>
      <c r="B9" s="3" t="s">
        <v>223</v>
      </c>
      <c r="C9" s="3">
        <v>1</v>
      </c>
      <c r="D9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9" s="3"/>
      <c r="F9" s="3">
        <v>8</v>
      </c>
      <c r="G9" s="3" t="str">
        <f>VLOOKUP(type_emission_distribution[[#This Row],[type_emission_id]],type_emission[],2,FALSE)</f>
        <v>Plancher chauffant</v>
      </c>
      <c r="H9" s="3"/>
    </row>
    <row r="10" spans="1:8" x14ac:dyDescent="0.3">
      <c r="A10" s="3">
        <v>9</v>
      </c>
      <c r="B10" s="3" t="s">
        <v>224</v>
      </c>
      <c r="C10" s="3">
        <v>1</v>
      </c>
      <c r="D10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10" s="3"/>
      <c r="F10" s="3">
        <v>8</v>
      </c>
      <c r="G10" s="3" t="str">
        <f>VLOOKUP(type_emission_distribution[[#This Row],[type_emission_id]],type_emission[],2,FALSE)</f>
        <v>Plancher chauffant</v>
      </c>
      <c r="H10" s="3"/>
    </row>
    <row r="11" spans="1:8" x14ac:dyDescent="0.3">
      <c r="A11" s="3">
        <v>6</v>
      </c>
      <c r="B11" s="3" t="s">
        <v>221</v>
      </c>
      <c r="C11" s="3">
        <v>1</v>
      </c>
      <c r="D11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11" s="3"/>
      <c r="F11" s="3">
        <v>9</v>
      </c>
      <c r="G11" s="3" t="str">
        <f>VLOOKUP(type_emission_distribution[[#This Row],[type_emission_id]],type_emission[],2,FALSE)</f>
        <v>Plafond chauffant</v>
      </c>
      <c r="H11" s="3"/>
    </row>
    <row r="12" spans="1:8" x14ac:dyDescent="0.3">
      <c r="A12" s="3">
        <v>7</v>
      </c>
      <c r="B12" s="3" t="s">
        <v>222</v>
      </c>
      <c r="C12" s="3">
        <v>1</v>
      </c>
      <c r="D12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12" s="3"/>
      <c r="F12" s="3">
        <v>9</v>
      </c>
      <c r="G12" s="3" t="str">
        <f>VLOOKUP(type_emission_distribution[[#This Row],[type_emission_id]],type_emission[],2,FALSE)</f>
        <v>Plafond chauffant</v>
      </c>
      <c r="H12" s="3"/>
    </row>
    <row r="13" spans="1:8" x14ac:dyDescent="0.3">
      <c r="A13" s="3">
        <v>20</v>
      </c>
      <c r="B13" s="3" t="s">
        <v>227</v>
      </c>
      <c r="C13" s="3">
        <v>1</v>
      </c>
      <c r="D13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13" s="3"/>
      <c r="F13" s="3">
        <v>10</v>
      </c>
      <c r="G13" s="3" t="str">
        <f>VLOOKUP(type_emission_distribution[[#This Row],[type_emission_id]],type_emission[],2,FALSE)</f>
        <v>Autres équipements</v>
      </c>
      <c r="H13" s="3"/>
    </row>
    <row r="14" spans="1:8" x14ac:dyDescent="0.3">
      <c r="A14" s="3">
        <v>21</v>
      </c>
      <c r="B14" s="3" t="s">
        <v>12</v>
      </c>
      <c r="C14" s="3">
        <v>1</v>
      </c>
      <c r="D14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14" s="3"/>
      <c r="F14" s="3">
        <v>10</v>
      </c>
      <c r="G14" s="3" t="str">
        <f>VLOOKUP(type_emission_distribution[[#This Row],[type_emission_id]],type_emission[],2,FALSE)</f>
        <v>Autres équipements</v>
      </c>
      <c r="H14" s="3"/>
    </row>
    <row r="15" spans="1:8" x14ac:dyDescent="0.3">
      <c r="A15" s="3">
        <v>22</v>
      </c>
      <c r="B15" s="3" t="s">
        <v>228</v>
      </c>
      <c r="C15" s="3">
        <v>1</v>
      </c>
      <c r="D15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15" s="3"/>
      <c r="F15" s="3">
        <v>10</v>
      </c>
      <c r="G15" s="3" t="str">
        <f>VLOOKUP(type_emission_distribution[[#This Row],[type_emission_id]],type_emission[],2,FALSE)</f>
        <v>Autres équipements</v>
      </c>
      <c r="H15" s="3"/>
    </row>
    <row r="16" spans="1:8" x14ac:dyDescent="0.3">
      <c r="A16" s="3">
        <v>23</v>
      </c>
      <c r="B16" s="3" t="s">
        <v>229</v>
      </c>
      <c r="C16" s="3">
        <v>1</v>
      </c>
      <c r="D16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16" s="3"/>
      <c r="F16" s="3">
        <v>10</v>
      </c>
      <c r="G16" s="3" t="str">
        <f>VLOOKUP(type_emission_distribution[[#This Row],[type_emission_id]],type_emission[],2,FALSE)</f>
        <v>Autres équipements</v>
      </c>
      <c r="H16" s="3"/>
    </row>
    <row r="17" spans="1:8" x14ac:dyDescent="0.3">
      <c r="A17" s="3">
        <v>50</v>
      </c>
      <c r="B17" s="3" t="s">
        <v>236</v>
      </c>
      <c r="C17" s="3">
        <v>1</v>
      </c>
      <c r="D17" s="3" t="str">
        <f>IF(ISBLANK(type_emission_distribution[[#This Row],[type_distibution_id]]),"",VLOOKUP(type_emission_distribution[[#This Row],[type_distibution_id]],type_distribution[],2,FALSE))</f>
        <v>Absence de réseau de distribution - Émission directe</v>
      </c>
      <c r="E17" s="3"/>
      <c r="F17" s="3">
        <v>2</v>
      </c>
      <c r="G17" s="3" t="str">
        <f>VLOOKUP(type_emission_distribution[[#This Row],[type_emission_id]],type_emission[],2,FALSE)</f>
        <v>Air soufflé</v>
      </c>
      <c r="H17" s="3"/>
    </row>
    <row r="18" spans="1:8" x14ac:dyDescent="0.3">
      <c r="A18" s="3">
        <v>5</v>
      </c>
      <c r="B18" s="3" t="s">
        <v>220</v>
      </c>
      <c r="C18" s="3">
        <v>3</v>
      </c>
      <c r="D18" s="3" t="str">
        <f>IF(ISBLANK(type_emission_distribution[[#This Row],[type_distibution_id]]),"",VLOOKUP(type_emission_distribution[[#This Row],[type_distibution_id]],type_distribution[],2,FALSE))</f>
        <v>Réseau aéraulique</v>
      </c>
      <c r="E18" s="3"/>
      <c r="F18" s="3">
        <v>2</v>
      </c>
      <c r="G18" s="3" t="str">
        <f>VLOOKUP(type_emission_distribution[[#This Row],[type_emission_id]],type_emission[],2,FALSE)</f>
        <v>Air soufflé</v>
      </c>
      <c r="H18" s="3"/>
    </row>
    <row r="19" spans="1:8" x14ac:dyDescent="0.3">
      <c r="A19" s="3">
        <v>24</v>
      </c>
      <c r="B19" s="3" t="s">
        <v>392</v>
      </c>
      <c r="C19" s="3">
        <v>2</v>
      </c>
      <c r="D19" s="3" t="str">
        <f>IF(ISBLANK(type_emission_distribution[[#This Row],[type_distibution_id]]),"",VLOOKUP(type_emission_distribution[[#This Row],[type_distibution_id]],type_distribution[],2,FALSE))</f>
        <v>Réseau hydraulique</v>
      </c>
      <c r="E19" s="3">
        <v>1</v>
      </c>
      <c r="F19" s="3">
        <v>3</v>
      </c>
      <c r="G19" s="3" t="str">
        <f>VLOOKUP(type_emission_distribution[[#This Row],[type_emission_id]],type_emission[],2,FALSE)</f>
        <v>Radiateur monotube sans robinet thermostatique</v>
      </c>
      <c r="H19" s="3">
        <v>1</v>
      </c>
    </row>
    <row r="20" spans="1:8" x14ac:dyDescent="0.3">
      <c r="A20" s="3">
        <v>25</v>
      </c>
      <c r="B20" s="3" t="s">
        <v>406</v>
      </c>
      <c r="C20" s="3">
        <v>2</v>
      </c>
      <c r="D20" s="3" t="str">
        <f>IF(ISBLANK(type_emission_distribution[[#This Row],[type_distibution_id]]),"",VLOOKUP(type_emission_distribution[[#This Row],[type_distibution_id]],type_distribution[],2,FALSE))</f>
        <v>Réseau hydraulique</v>
      </c>
      <c r="E20" s="3">
        <v>1</v>
      </c>
      <c r="F20" s="3">
        <v>3</v>
      </c>
      <c r="G20" s="3" t="str">
        <f>VLOOKUP(type_emission_distribution[[#This Row],[type_emission_id]],type_emission[],2,FALSE)</f>
        <v>Radiateur monotube sans robinet thermostatique</v>
      </c>
      <c r="H20" s="3">
        <v>0</v>
      </c>
    </row>
    <row r="21" spans="1:8" x14ac:dyDescent="0.3">
      <c r="A21" s="3">
        <v>28</v>
      </c>
      <c r="B21" s="3" t="s">
        <v>394</v>
      </c>
      <c r="C21" s="3">
        <v>2</v>
      </c>
      <c r="D21" s="3" t="str">
        <f>IF(ISBLANK(type_emission_distribution[[#This Row],[type_distibution_id]]),"",VLOOKUP(type_emission_distribution[[#This Row],[type_distibution_id]],type_distribution[],2,FALSE))</f>
        <v>Réseau hydraulique</v>
      </c>
      <c r="E21" s="3">
        <v>1</v>
      </c>
      <c r="F21" s="3">
        <v>4</v>
      </c>
      <c r="G21" s="3" t="str">
        <f>VLOOKUP(type_emission_distribution[[#This Row],[type_emission_id]],type_emission[],2,FALSE)</f>
        <v>Radiateur monotube avec robinet thermostatique</v>
      </c>
      <c r="H21" s="3">
        <v>1</v>
      </c>
    </row>
    <row r="22" spans="1:8" x14ac:dyDescent="0.3">
      <c r="A22" s="3">
        <v>29</v>
      </c>
      <c r="B22" s="3" t="s">
        <v>408</v>
      </c>
      <c r="C22" s="3">
        <v>2</v>
      </c>
      <c r="D22" s="3" t="str">
        <f>IF(ISBLANK(type_emission_distribution[[#This Row],[type_distibution_id]]),"",VLOOKUP(type_emission_distribution[[#This Row],[type_distibution_id]],type_distribution[],2,FALSE))</f>
        <v>Réseau hydraulique</v>
      </c>
      <c r="E22" s="3">
        <v>1</v>
      </c>
      <c r="F22" s="3">
        <v>4</v>
      </c>
      <c r="G22" s="3" t="str">
        <f>VLOOKUP(type_emission_distribution[[#This Row],[type_emission_id]],type_emission[],2,FALSE)</f>
        <v>Radiateur monotube avec robinet thermostatique</v>
      </c>
      <c r="H22" s="3">
        <v>0</v>
      </c>
    </row>
    <row r="23" spans="1:8" x14ac:dyDescent="0.3">
      <c r="A23" s="3">
        <v>32</v>
      </c>
      <c r="B23" s="3" t="s">
        <v>396</v>
      </c>
      <c r="C23" s="3">
        <v>2</v>
      </c>
      <c r="D23" s="3" t="str">
        <f>IF(ISBLANK(type_emission_distribution[[#This Row],[type_distibution_id]]),"",VLOOKUP(type_emission_distribution[[#This Row],[type_distibution_id]],type_distribution[],2,FALSE))</f>
        <v>Réseau hydraulique</v>
      </c>
      <c r="E23" s="3">
        <v>1</v>
      </c>
      <c r="F23" s="3">
        <v>5</v>
      </c>
      <c r="G23" s="3" t="str">
        <f>VLOOKUP(type_emission_distribution[[#This Row],[type_emission_id]],type_emission[],2,FALSE)</f>
        <v>Radiateur bitube sans robinet thermostatique</v>
      </c>
      <c r="H23" s="3">
        <v>1</v>
      </c>
    </row>
    <row r="24" spans="1:8" x14ac:dyDescent="0.3">
      <c r="A24" s="3">
        <v>33</v>
      </c>
      <c r="B24" s="3" t="s">
        <v>410</v>
      </c>
      <c r="C24" s="3">
        <v>2</v>
      </c>
      <c r="D24" s="3" t="str">
        <f>IF(ISBLANK(type_emission_distribution[[#This Row],[type_distibution_id]]),"",VLOOKUP(type_emission_distribution[[#This Row],[type_distibution_id]],type_distribution[],2,FALSE))</f>
        <v>Réseau hydraulique</v>
      </c>
      <c r="E24" s="3">
        <v>1</v>
      </c>
      <c r="F24" s="3">
        <v>5</v>
      </c>
      <c r="G24" s="3" t="str">
        <f>VLOOKUP(type_emission_distribution[[#This Row],[type_emission_id]],type_emission[],2,FALSE)</f>
        <v>Radiateur bitube sans robinet thermostatique</v>
      </c>
      <c r="H24" s="3">
        <v>0</v>
      </c>
    </row>
    <row r="25" spans="1:8" x14ac:dyDescent="0.3">
      <c r="A25" s="3">
        <v>36</v>
      </c>
      <c r="B25" s="3" t="s">
        <v>398</v>
      </c>
      <c r="C25" s="3">
        <v>2</v>
      </c>
      <c r="D25" s="3" t="str">
        <f>IF(ISBLANK(type_emission_distribution[[#This Row],[type_distibution_id]]),"",VLOOKUP(type_emission_distribution[[#This Row],[type_distibution_id]],type_distribution[],2,FALSE))</f>
        <v>Réseau hydraulique</v>
      </c>
      <c r="E25" s="3">
        <v>1</v>
      </c>
      <c r="F25" s="3">
        <v>6</v>
      </c>
      <c r="G25" s="3" t="str">
        <f>VLOOKUP(type_emission_distribution[[#This Row],[type_emission_id]],type_emission[],2,FALSE)</f>
        <v>Radiateur bitube avec robinet thermostatique</v>
      </c>
      <c r="H25" s="3">
        <v>1</v>
      </c>
    </row>
    <row r="26" spans="1:8" x14ac:dyDescent="0.3">
      <c r="A26" s="3">
        <v>37</v>
      </c>
      <c r="B26" s="3" t="s">
        <v>412</v>
      </c>
      <c r="C26" s="3">
        <v>2</v>
      </c>
      <c r="D26" s="3" t="str">
        <f>IF(ISBLANK(type_emission_distribution[[#This Row],[type_distibution_id]]),"",VLOOKUP(type_emission_distribution[[#This Row],[type_distibution_id]],type_distribution[],2,FALSE))</f>
        <v>Réseau hydraulique</v>
      </c>
      <c r="E26" s="3">
        <v>1</v>
      </c>
      <c r="F26" s="3">
        <v>6</v>
      </c>
      <c r="G26" s="3" t="str">
        <f>VLOOKUP(type_emission_distribution[[#This Row],[type_emission_id]],type_emission[],2,FALSE)</f>
        <v>Radiateur bitube avec robinet thermostatique</v>
      </c>
      <c r="H26" s="3">
        <v>0</v>
      </c>
    </row>
    <row r="27" spans="1:8" x14ac:dyDescent="0.3">
      <c r="A27" s="3">
        <v>11</v>
      </c>
      <c r="B27" s="3" t="s">
        <v>388</v>
      </c>
      <c r="C27" s="3">
        <v>2</v>
      </c>
      <c r="D27" s="3" t="str">
        <f>IF(ISBLANK(type_emission_distribution[[#This Row],[type_distibution_id]]),"",VLOOKUP(type_emission_distribution[[#This Row],[type_distibution_id]],type_distribution[],2,FALSE))</f>
        <v>Réseau hydraulique</v>
      </c>
      <c r="E27" s="3">
        <v>1</v>
      </c>
      <c r="F27" s="3">
        <v>8</v>
      </c>
      <c r="G27" s="3" t="str">
        <f>VLOOKUP(type_emission_distribution[[#This Row],[type_emission_id]],type_emission[],2,FALSE)</f>
        <v>Plancher chauffant</v>
      </c>
      <c r="H27" s="3">
        <v>1</v>
      </c>
    </row>
    <row r="28" spans="1:8" x14ac:dyDescent="0.3">
      <c r="A28" s="3">
        <v>12</v>
      </c>
      <c r="B28" s="3" t="s">
        <v>402</v>
      </c>
      <c r="C28" s="3">
        <v>2</v>
      </c>
      <c r="D28" s="3" t="str">
        <f>IF(ISBLANK(type_emission_distribution[[#This Row],[type_distibution_id]]),"",VLOOKUP(type_emission_distribution[[#This Row],[type_distibution_id]],type_distribution[],2,FALSE))</f>
        <v>Réseau hydraulique</v>
      </c>
      <c r="E28" s="3">
        <v>1</v>
      </c>
      <c r="F28" s="3">
        <v>8</v>
      </c>
      <c r="G28" s="3" t="str">
        <f>VLOOKUP(type_emission_distribution[[#This Row],[type_emission_id]],type_emission[],2,FALSE)</f>
        <v>Plancher chauffant</v>
      </c>
      <c r="H28" s="3">
        <v>0</v>
      </c>
    </row>
    <row r="29" spans="1:8" x14ac:dyDescent="0.3">
      <c r="A29" s="3">
        <v>15</v>
      </c>
      <c r="B29" s="3" t="s">
        <v>390</v>
      </c>
      <c r="C29" s="3">
        <v>2</v>
      </c>
      <c r="D29" s="3" t="str">
        <f>IF(ISBLANK(type_emission_distribution[[#This Row],[type_distibution_id]]),"",VLOOKUP(type_emission_distribution[[#This Row],[type_distibution_id]],type_distribution[],2,FALSE))</f>
        <v>Réseau hydraulique</v>
      </c>
      <c r="E29" s="3">
        <v>1</v>
      </c>
      <c r="F29" s="3">
        <v>9</v>
      </c>
      <c r="G29" s="3" t="str">
        <f>VLOOKUP(type_emission_distribution[[#This Row],[type_emission_id]],type_emission[],2,FALSE)</f>
        <v>Plafond chauffant</v>
      </c>
      <c r="H29" s="3">
        <v>1</v>
      </c>
    </row>
    <row r="30" spans="1:8" x14ac:dyDescent="0.3">
      <c r="A30" s="3">
        <v>16</v>
      </c>
      <c r="B30" s="3" t="s">
        <v>404</v>
      </c>
      <c r="C30" s="3">
        <v>2</v>
      </c>
      <c r="D30" s="3" t="str">
        <f>IF(ISBLANK(type_emission_distribution[[#This Row],[type_distibution_id]]),"",VLOOKUP(type_emission_distribution[[#This Row],[type_distibution_id]],type_distribution[],2,FALSE))</f>
        <v>Réseau hydraulique</v>
      </c>
      <c r="E30" s="3">
        <v>1</v>
      </c>
      <c r="F30" s="3">
        <v>9</v>
      </c>
      <c r="G30" s="3" t="str">
        <f>VLOOKUP(type_emission_distribution[[#This Row],[type_emission_id]],type_emission[],2,FALSE)</f>
        <v>Plafond chauffant</v>
      </c>
      <c r="H30" s="3">
        <v>0</v>
      </c>
    </row>
    <row r="31" spans="1:8" x14ac:dyDescent="0.3">
      <c r="A31" s="3">
        <v>46</v>
      </c>
      <c r="B31" s="3" t="s">
        <v>400</v>
      </c>
      <c r="C31" s="3">
        <v>2</v>
      </c>
      <c r="D31" s="3" t="str">
        <f>IF(ISBLANK(type_emission_distribution[[#This Row],[type_distibution_id]]),"",VLOOKUP(type_emission_distribution[[#This Row],[type_distibution_id]],type_distribution[],2,FALSE))</f>
        <v>Réseau hydraulique</v>
      </c>
      <c r="E31" s="3">
        <v>1</v>
      </c>
      <c r="F31" s="3">
        <v>2</v>
      </c>
      <c r="G31" s="3" t="str">
        <f>VLOOKUP(type_emission_distribution[[#This Row],[type_emission_id]],type_emission[],2,FALSE)</f>
        <v>Air soufflé</v>
      </c>
      <c r="H31" s="3">
        <v>1</v>
      </c>
    </row>
    <row r="32" spans="1:8" x14ac:dyDescent="0.3">
      <c r="A32" s="3">
        <v>47</v>
      </c>
      <c r="B32" s="3" t="s">
        <v>414</v>
      </c>
      <c r="C32" s="3">
        <v>2</v>
      </c>
      <c r="D32" s="3" t="str">
        <f>IF(ISBLANK(type_emission_distribution[[#This Row],[type_distibution_id]]),"",VLOOKUP(type_emission_distribution[[#This Row],[type_distibution_id]],type_distribution[],2,FALSE))</f>
        <v>Réseau hydraulique</v>
      </c>
      <c r="E32" s="3">
        <v>1</v>
      </c>
      <c r="F32" s="3">
        <v>2</v>
      </c>
      <c r="G32" s="3" t="str">
        <f>VLOOKUP(type_emission_distribution[[#This Row],[type_emission_id]],type_emission[],2,FALSE)</f>
        <v>Air soufflé</v>
      </c>
      <c r="H32" s="3">
        <v>0</v>
      </c>
    </row>
    <row r="33" spans="1:8" x14ac:dyDescent="0.3">
      <c r="A33" s="3">
        <v>26</v>
      </c>
      <c r="B33" s="3" t="s">
        <v>393</v>
      </c>
      <c r="C33" s="3">
        <v>2</v>
      </c>
      <c r="D33" s="3" t="str">
        <f>IF(ISBLANK(type_emission_distribution[[#This Row],[type_distibution_id]]),"",VLOOKUP(type_emission_distribution[[#This Row],[type_distibution_id]],type_distribution[],2,FALSE))</f>
        <v>Réseau hydraulique</v>
      </c>
      <c r="E33" s="3">
        <v>0</v>
      </c>
      <c r="F33" s="3">
        <v>3</v>
      </c>
      <c r="G33" s="3" t="str">
        <f>VLOOKUP(type_emission_distribution[[#This Row],[type_emission_id]],type_emission[],2,FALSE)</f>
        <v>Radiateur monotube sans robinet thermostatique</v>
      </c>
      <c r="H33" s="3">
        <v>1</v>
      </c>
    </row>
    <row r="34" spans="1:8" x14ac:dyDescent="0.3">
      <c r="A34" s="3">
        <v>27</v>
      </c>
      <c r="B34" s="3" t="s">
        <v>407</v>
      </c>
      <c r="C34" s="3">
        <v>2</v>
      </c>
      <c r="D34" s="3" t="str">
        <f>IF(ISBLANK(type_emission_distribution[[#This Row],[type_distibution_id]]),"",VLOOKUP(type_emission_distribution[[#This Row],[type_distibution_id]],type_distribution[],2,FALSE))</f>
        <v>Réseau hydraulique</v>
      </c>
      <c r="E34" s="3">
        <v>0</v>
      </c>
      <c r="F34" s="3">
        <v>3</v>
      </c>
      <c r="G34" s="3" t="str">
        <f>VLOOKUP(type_emission_distribution[[#This Row],[type_emission_id]],type_emission[],2,FALSE)</f>
        <v>Radiateur monotube sans robinet thermostatique</v>
      </c>
      <c r="H34" s="3">
        <v>0</v>
      </c>
    </row>
    <row r="35" spans="1:8" x14ac:dyDescent="0.3">
      <c r="A35" s="3">
        <v>30</v>
      </c>
      <c r="B35" s="3" t="s">
        <v>395</v>
      </c>
      <c r="C35" s="3">
        <v>2</v>
      </c>
      <c r="D35" s="3" t="str">
        <f>IF(ISBLANK(type_emission_distribution[[#This Row],[type_distibution_id]]),"",VLOOKUP(type_emission_distribution[[#This Row],[type_distibution_id]],type_distribution[],2,FALSE))</f>
        <v>Réseau hydraulique</v>
      </c>
      <c r="E35" s="3">
        <v>0</v>
      </c>
      <c r="F35" s="3">
        <v>4</v>
      </c>
      <c r="G35" s="3" t="str">
        <f>VLOOKUP(type_emission_distribution[[#This Row],[type_emission_id]],type_emission[],2,FALSE)</f>
        <v>Radiateur monotube avec robinet thermostatique</v>
      </c>
      <c r="H35" s="3">
        <v>1</v>
      </c>
    </row>
    <row r="36" spans="1:8" x14ac:dyDescent="0.3">
      <c r="A36" s="3">
        <v>31</v>
      </c>
      <c r="B36" s="3" t="s">
        <v>409</v>
      </c>
      <c r="C36" s="3">
        <v>2</v>
      </c>
      <c r="D36" s="3" t="str">
        <f>IF(ISBLANK(type_emission_distribution[[#This Row],[type_distibution_id]]),"",VLOOKUP(type_emission_distribution[[#This Row],[type_distibution_id]],type_distribution[],2,FALSE))</f>
        <v>Réseau hydraulique</v>
      </c>
      <c r="E36" s="3">
        <v>0</v>
      </c>
      <c r="F36" s="3">
        <v>4</v>
      </c>
      <c r="G36" s="3" t="str">
        <f>VLOOKUP(type_emission_distribution[[#This Row],[type_emission_id]],type_emission[],2,FALSE)</f>
        <v>Radiateur monotube avec robinet thermostatique</v>
      </c>
      <c r="H36" s="3">
        <v>0</v>
      </c>
    </row>
    <row r="37" spans="1:8" x14ac:dyDescent="0.3">
      <c r="A37" s="3">
        <v>34</v>
      </c>
      <c r="B37" s="3" t="s">
        <v>397</v>
      </c>
      <c r="C37" s="3">
        <v>2</v>
      </c>
      <c r="D37" s="3" t="str">
        <f>IF(ISBLANK(type_emission_distribution[[#This Row],[type_distibution_id]]),"",VLOOKUP(type_emission_distribution[[#This Row],[type_distibution_id]],type_distribution[],2,FALSE))</f>
        <v>Réseau hydraulique</v>
      </c>
      <c r="E37" s="3">
        <v>0</v>
      </c>
      <c r="F37" s="3">
        <v>5</v>
      </c>
      <c r="G37" s="3" t="str">
        <f>VLOOKUP(type_emission_distribution[[#This Row],[type_emission_id]],type_emission[],2,FALSE)</f>
        <v>Radiateur bitube sans robinet thermostatique</v>
      </c>
      <c r="H37" s="3">
        <v>1</v>
      </c>
    </row>
    <row r="38" spans="1:8" x14ac:dyDescent="0.3">
      <c r="A38" s="3">
        <v>35</v>
      </c>
      <c r="B38" s="3" t="s">
        <v>411</v>
      </c>
      <c r="C38" s="3">
        <v>2</v>
      </c>
      <c r="D38" s="3" t="str">
        <f>IF(ISBLANK(type_emission_distribution[[#This Row],[type_distibution_id]]),"",VLOOKUP(type_emission_distribution[[#This Row],[type_distibution_id]],type_distribution[],2,FALSE))</f>
        <v>Réseau hydraulique</v>
      </c>
      <c r="E38" s="3">
        <v>0</v>
      </c>
      <c r="F38" s="3">
        <v>5</v>
      </c>
      <c r="G38" s="3" t="str">
        <f>VLOOKUP(type_emission_distribution[[#This Row],[type_emission_id]],type_emission[],2,FALSE)</f>
        <v>Radiateur bitube sans robinet thermostatique</v>
      </c>
      <c r="H38" s="3">
        <v>0</v>
      </c>
    </row>
    <row r="39" spans="1:8" x14ac:dyDescent="0.3">
      <c r="A39" s="3">
        <v>38</v>
      </c>
      <c r="B39" s="3" t="s">
        <v>399</v>
      </c>
      <c r="C39" s="3">
        <v>2</v>
      </c>
      <c r="D39" s="3" t="str">
        <f>IF(ISBLANK(type_emission_distribution[[#This Row],[type_distibution_id]]),"",VLOOKUP(type_emission_distribution[[#This Row],[type_distibution_id]],type_distribution[],2,FALSE))</f>
        <v>Réseau hydraulique</v>
      </c>
      <c r="E39" s="3">
        <v>0</v>
      </c>
      <c r="F39" s="3">
        <v>6</v>
      </c>
      <c r="G39" s="3" t="str">
        <f>VLOOKUP(type_emission_distribution[[#This Row],[type_emission_id]],type_emission[],2,FALSE)</f>
        <v>Radiateur bitube avec robinet thermostatique</v>
      </c>
      <c r="H39" s="3">
        <v>1</v>
      </c>
    </row>
    <row r="40" spans="1:8" x14ac:dyDescent="0.3">
      <c r="A40" s="3">
        <v>39</v>
      </c>
      <c r="B40" s="3" t="s">
        <v>413</v>
      </c>
      <c r="C40" s="3">
        <v>2</v>
      </c>
      <c r="D40" s="3" t="str">
        <f>IF(ISBLANK(type_emission_distribution[[#This Row],[type_distibution_id]]),"",VLOOKUP(type_emission_distribution[[#This Row],[type_distibution_id]],type_distribution[],2,FALSE))</f>
        <v>Réseau hydraulique</v>
      </c>
      <c r="E40" s="3">
        <v>0</v>
      </c>
      <c r="F40" s="3">
        <v>6</v>
      </c>
      <c r="G40" s="3" t="str">
        <f>VLOOKUP(type_emission_distribution[[#This Row],[type_emission_id]],type_emission[],2,FALSE)</f>
        <v>Radiateur bitube avec robinet thermostatique</v>
      </c>
      <c r="H40" s="3">
        <v>0</v>
      </c>
    </row>
    <row r="41" spans="1:8" x14ac:dyDescent="0.3">
      <c r="A41" s="3">
        <v>13</v>
      </c>
      <c r="B41" s="3" t="s">
        <v>389</v>
      </c>
      <c r="C41" s="3">
        <v>2</v>
      </c>
      <c r="D41" s="3" t="str">
        <f>IF(ISBLANK(type_emission_distribution[[#This Row],[type_distibution_id]]),"",VLOOKUP(type_emission_distribution[[#This Row],[type_distibution_id]],type_distribution[],2,FALSE))</f>
        <v>Réseau hydraulique</v>
      </c>
      <c r="E41" s="3">
        <v>0</v>
      </c>
      <c r="F41" s="3">
        <v>8</v>
      </c>
      <c r="G41" s="3" t="str">
        <f>VLOOKUP(type_emission_distribution[[#This Row],[type_emission_id]],type_emission[],2,FALSE)</f>
        <v>Plancher chauffant</v>
      </c>
      <c r="H41" s="3">
        <v>1</v>
      </c>
    </row>
    <row r="42" spans="1:8" x14ac:dyDescent="0.3">
      <c r="A42" s="3">
        <v>14</v>
      </c>
      <c r="B42" s="3" t="s">
        <v>403</v>
      </c>
      <c r="C42" s="3">
        <v>2</v>
      </c>
      <c r="D42" s="3" t="str">
        <f>IF(ISBLANK(type_emission_distribution[[#This Row],[type_distibution_id]]),"",VLOOKUP(type_emission_distribution[[#This Row],[type_distibution_id]],type_distribution[],2,FALSE))</f>
        <v>Réseau hydraulique</v>
      </c>
      <c r="E42" s="3">
        <v>0</v>
      </c>
      <c r="F42" s="3">
        <v>8</v>
      </c>
      <c r="G42" s="3" t="str">
        <f>VLOOKUP(type_emission_distribution[[#This Row],[type_emission_id]],type_emission[],2,FALSE)</f>
        <v>Plancher chauffant</v>
      </c>
      <c r="H42" s="3">
        <v>0</v>
      </c>
    </row>
    <row r="43" spans="1:8" x14ac:dyDescent="0.3">
      <c r="A43" s="3">
        <v>17</v>
      </c>
      <c r="B43" s="3" t="s">
        <v>391</v>
      </c>
      <c r="C43" s="3">
        <v>2</v>
      </c>
      <c r="D43" s="3" t="str">
        <f>IF(ISBLANK(type_emission_distribution[[#This Row],[type_distibution_id]]),"",VLOOKUP(type_emission_distribution[[#This Row],[type_distibution_id]],type_distribution[],2,FALSE))</f>
        <v>Réseau hydraulique</v>
      </c>
      <c r="E43" s="3">
        <v>0</v>
      </c>
      <c r="F43" s="3">
        <v>9</v>
      </c>
      <c r="G43" s="3" t="str">
        <f>VLOOKUP(type_emission_distribution[[#This Row],[type_emission_id]],type_emission[],2,FALSE)</f>
        <v>Plafond chauffant</v>
      </c>
      <c r="H43" s="3">
        <v>1</v>
      </c>
    </row>
    <row r="44" spans="1:8" x14ac:dyDescent="0.3">
      <c r="A44" s="3">
        <v>18</v>
      </c>
      <c r="B44" s="3" t="s">
        <v>405</v>
      </c>
      <c r="C44" s="3">
        <v>2</v>
      </c>
      <c r="D44" s="3" t="str">
        <f>IF(ISBLANK(type_emission_distribution[[#This Row],[type_distibution_id]]),"",VLOOKUP(type_emission_distribution[[#This Row],[type_distibution_id]],type_distribution[],2,FALSE))</f>
        <v>Réseau hydraulique</v>
      </c>
      <c r="E44" s="3">
        <v>0</v>
      </c>
      <c r="F44" s="3">
        <v>9</v>
      </c>
      <c r="G44" s="3" t="str">
        <f>VLOOKUP(type_emission_distribution[[#This Row],[type_emission_id]],type_emission[],2,FALSE)</f>
        <v>Plafond chauffant</v>
      </c>
      <c r="H44" s="3">
        <v>0</v>
      </c>
    </row>
    <row r="45" spans="1:8" x14ac:dyDescent="0.3">
      <c r="A45" s="3">
        <v>48</v>
      </c>
      <c r="B45" s="3" t="s">
        <v>401</v>
      </c>
      <c r="C45" s="3">
        <v>2</v>
      </c>
      <c r="D45" s="3" t="str">
        <f>IF(ISBLANK(type_emission_distribution[[#This Row],[type_distibution_id]]),"",VLOOKUP(type_emission_distribution[[#This Row],[type_distibution_id]],type_distribution[],2,FALSE))</f>
        <v>Réseau hydraulique</v>
      </c>
      <c r="E45" s="3">
        <v>0</v>
      </c>
      <c r="F45" s="3">
        <v>2</v>
      </c>
      <c r="G45" s="3" t="str">
        <f>VLOOKUP(type_emission_distribution[[#This Row],[type_emission_id]],type_emission[],2,FALSE)</f>
        <v>Air soufflé</v>
      </c>
      <c r="H45" s="3">
        <v>1</v>
      </c>
    </row>
    <row r="46" spans="1:8" x14ac:dyDescent="0.3">
      <c r="A46" s="3">
        <v>49</v>
      </c>
      <c r="B46" s="3" t="s">
        <v>415</v>
      </c>
      <c r="C46" s="3">
        <v>2</v>
      </c>
      <c r="D46" s="3" t="str">
        <f>IF(ISBLANK(type_emission_distribution[[#This Row],[type_distibution_id]]),"",VLOOKUP(type_emission_distribution[[#This Row],[type_distibution_id]],type_distribution[],2,FALSE))</f>
        <v>Réseau hydraulique</v>
      </c>
      <c r="E46" s="3">
        <v>0</v>
      </c>
      <c r="F46" s="3">
        <v>2</v>
      </c>
      <c r="G46" s="3" t="str">
        <f>VLOOKUP(type_emission_distribution[[#This Row],[type_emission_id]],type_emission[],2,FALSE)</f>
        <v>Air soufflé</v>
      </c>
      <c r="H46" s="3">
        <v>0</v>
      </c>
    </row>
    <row r="47" spans="1:8" x14ac:dyDescent="0.3">
      <c r="A47" s="3">
        <v>45</v>
      </c>
      <c r="B47" s="3" t="s">
        <v>235</v>
      </c>
      <c r="C47" s="3">
        <v>4</v>
      </c>
      <c r="D47" s="3" t="str">
        <f>IF(ISBLANK(type_emission_distribution[[#This Row],[type_distibution_id]]),"",VLOOKUP(type_emission_distribution[[#This Row],[type_distibution_id]],type_distribution[],2,FALSE))</f>
        <v>Réseau par fluide frigorigène</v>
      </c>
      <c r="E47" s="3"/>
      <c r="F47" s="3">
        <v>7</v>
      </c>
      <c r="G47" s="3" t="str">
        <f>VLOOKUP(type_emission_distribution[[#This Row],[type_emission_id]],type_emission[],2,FALSE)</f>
        <v>Autres radiateurs</v>
      </c>
      <c r="H47" s="3"/>
    </row>
    <row r="48" spans="1:8" x14ac:dyDescent="0.3">
      <c r="A48" s="3">
        <v>43</v>
      </c>
      <c r="B48" s="3" t="s">
        <v>233</v>
      </c>
      <c r="C48" s="3">
        <v>4</v>
      </c>
      <c r="D48" s="3" t="str">
        <f>IF(ISBLANK(type_emission_distribution[[#This Row],[type_distibution_id]]),"",VLOOKUP(type_emission_distribution[[#This Row],[type_distibution_id]],type_distribution[],2,FALSE))</f>
        <v>Réseau par fluide frigorigène</v>
      </c>
      <c r="E48" s="3"/>
      <c r="F48" s="3">
        <v>8</v>
      </c>
      <c r="G48" s="3" t="str">
        <f>VLOOKUP(type_emission_distribution[[#This Row],[type_emission_id]],type_emission[],2,FALSE)</f>
        <v>Plancher chauffant</v>
      </c>
      <c r="H48" s="3"/>
    </row>
    <row r="49" spans="1:8" x14ac:dyDescent="0.3">
      <c r="A49" s="3">
        <v>44</v>
      </c>
      <c r="B49" s="3" t="s">
        <v>234</v>
      </c>
      <c r="C49" s="3">
        <v>4</v>
      </c>
      <c r="D49" s="3" t="str">
        <f>IF(ISBLANK(type_emission_distribution[[#This Row],[type_distibution_id]]),"",VLOOKUP(type_emission_distribution[[#This Row],[type_distibution_id]],type_distribution[],2,FALSE))</f>
        <v>Réseau par fluide frigorigène</v>
      </c>
      <c r="E49" s="3"/>
      <c r="F49" s="3">
        <v>9</v>
      </c>
      <c r="G49" s="3" t="str">
        <f>VLOOKUP(type_emission_distribution[[#This Row],[type_emission_id]],type_emission[],2,FALSE)</f>
        <v>Plafond chauffant</v>
      </c>
      <c r="H49" s="3"/>
    </row>
    <row r="50" spans="1:8" x14ac:dyDescent="0.3">
      <c r="A50" s="3">
        <v>42</v>
      </c>
      <c r="B50" s="3" t="s">
        <v>232</v>
      </c>
      <c r="C50" s="3">
        <v>3</v>
      </c>
      <c r="D50" s="3" t="str">
        <f>IF(ISBLANK(type_emission_distribution[[#This Row],[type_distibution_id]]),"",VLOOKUP(type_emission_distribution[[#This Row],[type_distibution_id]],type_distribution[],2,FALSE))</f>
        <v>Réseau aéraulique</v>
      </c>
      <c r="E50" s="3"/>
      <c r="F50" s="3">
        <v>2</v>
      </c>
      <c r="G50" s="3" t="str">
        <f>VLOOKUP(type_emission_distribution[[#This Row],[type_emission_id]],type_emission[],2,FALSE)</f>
        <v>Air soufflé</v>
      </c>
      <c r="H50" s="3"/>
    </row>
    <row r="51" spans="1:8" s="11" customFormat="1" x14ac:dyDescent="0.3">
      <c r="A51" s="10">
        <v>41</v>
      </c>
      <c r="B51" s="10" t="s">
        <v>231</v>
      </c>
      <c r="C51" s="10"/>
      <c r="D51" s="10" t="str">
        <f>IF(ISBLANK(type_emission_distribution[[#This Row],[type_distibution_id]]),"",VLOOKUP(type_emission_distribution[[#This Row],[type_distibution_id]],type_distribution[],2,FALSE))</f>
        <v/>
      </c>
      <c r="E51" s="10"/>
      <c r="F51" s="10">
        <v>10</v>
      </c>
      <c r="G51" s="3" t="str">
        <f>VLOOKUP(type_emission_distribution[[#This Row],[type_emission_id]],type_emission[],2,FALSE)</f>
        <v>Autres équipements</v>
      </c>
      <c r="H51" s="10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D7F7-016C-4922-94D8-1DE280ED907B}">
  <dimension ref="A1:C5"/>
  <sheetViews>
    <sheetView zoomScale="85" zoomScaleNormal="85" workbookViewId="0">
      <selection activeCell="E13" sqref="E13"/>
    </sheetView>
  </sheetViews>
  <sheetFormatPr baseColWidth="10" defaultRowHeight="14.4" x14ac:dyDescent="0.3"/>
  <cols>
    <col min="2" max="2" width="31.109375" bestFit="1" customWidth="1"/>
  </cols>
  <sheetData>
    <row r="1" spans="1:3" x14ac:dyDescent="0.3">
      <c r="A1" s="4" t="s">
        <v>0</v>
      </c>
      <c r="B1" s="4" t="s">
        <v>1</v>
      </c>
      <c r="C1" s="4" t="s">
        <v>122</v>
      </c>
    </row>
    <row r="2" spans="1:3" x14ac:dyDescent="0.3">
      <c r="A2" s="3">
        <v>1</v>
      </c>
      <c r="B2" s="3" t="s">
        <v>366</v>
      </c>
      <c r="C2" s="3">
        <v>1</v>
      </c>
    </row>
    <row r="3" spans="1:3" x14ac:dyDescent="0.3">
      <c r="A3" s="3">
        <v>2</v>
      </c>
      <c r="B3" s="3" t="s">
        <v>367</v>
      </c>
      <c r="C3" s="3">
        <v>0</v>
      </c>
    </row>
    <row r="4" spans="1:3" x14ac:dyDescent="0.3">
      <c r="A4" s="3">
        <v>3</v>
      </c>
      <c r="B4" s="3" t="s">
        <v>368</v>
      </c>
      <c r="C4" s="3">
        <v>0</v>
      </c>
    </row>
    <row r="5" spans="1:3" x14ac:dyDescent="0.3">
      <c r="A5" s="3">
        <v>4</v>
      </c>
      <c r="B5" s="3" t="s">
        <v>369</v>
      </c>
      <c r="C5" s="3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5BF3-0565-4A78-BFA8-EFC6B59F8320}">
  <dimension ref="A1:Q193"/>
  <sheetViews>
    <sheetView zoomScale="85" zoomScaleNormal="85" workbookViewId="0">
      <selection activeCell="C20" sqref="C20"/>
    </sheetView>
  </sheetViews>
  <sheetFormatPr baseColWidth="10" defaultRowHeight="14.4" x14ac:dyDescent="0.3"/>
  <cols>
    <col min="1" max="1" width="9" style="2" bestFit="1" customWidth="1"/>
    <col min="2" max="2" width="24.88671875" style="2" bestFit="1" customWidth="1"/>
    <col min="3" max="3" width="60.77734375" style="2" customWidth="1"/>
    <col min="4" max="4" width="38.44140625" style="2" bestFit="1" customWidth="1"/>
    <col min="5" max="5" width="37.77734375" style="2" bestFit="1" customWidth="1"/>
    <col min="6" max="6" width="12.6640625" style="2" bestFit="1" customWidth="1"/>
    <col min="7" max="7" width="13.33203125" style="2" bestFit="1" customWidth="1"/>
    <col min="8" max="8" width="14.21875" style="2" bestFit="1" customWidth="1"/>
    <col min="9" max="10" width="16.33203125" style="2" bestFit="1" customWidth="1"/>
    <col min="11" max="11" width="22.44140625" style="2" bestFit="1" customWidth="1"/>
    <col min="12" max="12" width="11.5546875" style="2" bestFit="1" customWidth="1"/>
    <col min="13" max="14" width="33.88671875" style="2" bestFit="1" customWidth="1"/>
    <col min="15" max="15" width="63.109375" style="2" bestFit="1" customWidth="1"/>
    <col min="16" max="16" width="19.44140625" style="2" bestFit="1" customWidth="1"/>
    <col min="17" max="17" width="9.6640625" style="2" bestFit="1" customWidth="1"/>
    <col min="18" max="16384" width="11.5546875" style="2"/>
  </cols>
  <sheetData>
    <row r="1" spans="1:17" s="1" customFormat="1" x14ac:dyDescent="0.3">
      <c r="A1" s="1" t="s">
        <v>0</v>
      </c>
      <c r="B1" s="1" t="s">
        <v>160</v>
      </c>
      <c r="C1" s="1" t="s">
        <v>104</v>
      </c>
      <c r="D1" s="1" t="s">
        <v>622</v>
      </c>
      <c r="E1" s="1" t="s">
        <v>623</v>
      </c>
      <c r="F1" s="1" t="s">
        <v>169</v>
      </c>
      <c r="G1" s="1" t="s">
        <v>168</v>
      </c>
      <c r="H1" s="1" t="s">
        <v>589</v>
      </c>
      <c r="I1" s="1" t="s">
        <v>163</v>
      </c>
      <c r="J1" s="1" t="s">
        <v>164</v>
      </c>
      <c r="K1" s="1" t="s">
        <v>189</v>
      </c>
      <c r="L1" s="1" t="s">
        <v>165</v>
      </c>
      <c r="M1" s="1" t="s">
        <v>161</v>
      </c>
      <c r="N1" s="1" t="s">
        <v>375</v>
      </c>
      <c r="O1" s="1" t="s">
        <v>599</v>
      </c>
      <c r="P1" s="1" t="s">
        <v>496</v>
      </c>
      <c r="Q1" s="1" t="s">
        <v>162</v>
      </c>
    </row>
    <row r="2" spans="1:17" x14ac:dyDescent="0.3">
      <c r="A2" s="2">
        <v>1</v>
      </c>
      <c r="B2" s="2">
        <v>25</v>
      </c>
      <c r="C2" s="2" t="str">
        <f>VLOOKUP(combustion[[#This Row],[type_generateur_id]],type_generateur[],2,FALSE)</f>
        <v>Chaudière gaz classique</v>
      </c>
      <c r="D2" s="2">
        <v>1900</v>
      </c>
      <c r="E2" s="2">
        <v>2007</v>
      </c>
      <c r="H2" s="2" t="s">
        <v>167</v>
      </c>
      <c r="I2" s="2" t="s">
        <v>170</v>
      </c>
      <c r="J2" s="2" t="s">
        <v>181</v>
      </c>
      <c r="K2" s="2">
        <v>0.04</v>
      </c>
      <c r="L2" s="2">
        <v>240</v>
      </c>
      <c r="M2" s="2">
        <v>1</v>
      </c>
      <c r="N2" s="2" t="s">
        <v>497</v>
      </c>
      <c r="O2" s="2" t="s">
        <v>498</v>
      </c>
      <c r="Q2" s="2" t="s">
        <v>499</v>
      </c>
    </row>
    <row r="3" spans="1:17" x14ac:dyDescent="0.3">
      <c r="A3" s="2">
        <v>2</v>
      </c>
      <c r="B3" s="2">
        <v>52</v>
      </c>
      <c r="C3" s="2" t="str">
        <f>VLOOKUP(combustion[[#This Row],[type_generateur_id]],type_generateur[],2,FALSE)</f>
        <v>Chaudière gpl/propane/butane classique</v>
      </c>
      <c r="D3" s="2">
        <v>1900</v>
      </c>
      <c r="E3" s="2">
        <v>2007</v>
      </c>
      <c r="H3" s="2" t="s">
        <v>167</v>
      </c>
      <c r="I3" s="2" t="s">
        <v>170</v>
      </c>
      <c r="J3" s="2" t="s">
        <v>181</v>
      </c>
      <c r="K3" s="2">
        <v>0.04</v>
      </c>
      <c r="L3" s="2">
        <v>240</v>
      </c>
      <c r="M3" s="2">
        <v>1</v>
      </c>
      <c r="N3" s="2" t="s">
        <v>497</v>
      </c>
      <c r="O3" s="2" t="s">
        <v>498</v>
      </c>
      <c r="Q3" s="2" t="s">
        <v>499</v>
      </c>
    </row>
    <row r="4" spans="1:17" x14ac:dyDescent="0.3">
      <c r="A4" s="2">
        <v>3</v>
      </c>
      <c r="B4" s="2">
        <v>25</v>
      </c>
      <c r="C4" s="2" t="str">
        <f>VLOOKUP(combustion[[#This Row],[type_generateur_id]],type_generateur[],2,FALSE)</f>
        <v>Chaudière gaz classique</v>
      </c>
      <c r="D4" s="2">
        <v>2008</v>
      </c>
      <c r="E4" s="2">
        <v>2014</v>
      </c>
      <c r="H4" s="2" t="s">
        <v>167</v>
      </c>
      <c r="I4" s="2" t="s">
        <v>170</v>
      </c>
      <c r="J4" s="2" t="s">
        <v>181</v>
      </c>
      <c r="K4" s="2">
        <v>0.02</v>
      </c>
      <c r="L4" s="2">
        <v>150</v>
      </c>
      <c r="M4" s="2">
        <v>2</v>
      </c>
      <c r="N4" s="2" t="s">
        <v>500</v>
      </c>
      <c r="O4" s="2" t="s">
        <v>501</v>
      </c>
      <c r="Q4" s="2" t="s">
        <v>499</v>
      </c>
    </row>
    <row r="5" spans="1:17" x14ac:dyDescent="0.3">
      <c r="A5" s="2">
        <v>4</v>
      </c>
      <c r="B5" s="2">
        <v>52</v>
      </c>
      <c r="C5" s="2" t="str">
        <f>VLOOKUP(combustion[[#This Row],[type_generateur_id]],type_generateur[],2,FALSE)</f>
        <v>Chaudière gpl/propane/butane classique</v>
      </c>
      <c r="D5" s="2">
        <v>2008</v>
      </c>
      <c r="E5" s="2">
        <v>2014</v>
      </c>
      <c r="H5" s="2" t="s">
        <v>167</v>
      </c>
      <c r="I5" s="2" t="s">
        <v>170</v>
      </c>
      <c r="J5" s="2" t="s">
        <v>181</v>
      </c>
      <c r="K5" s="2">
        <v>0.02</v>
      </c>
      <c r="L5" s="2">
        <v>150</v>
      </c>
      <c r="M5" s="2">
        <v>2</v>
      </c>
      <c r="N5" s="2" t="s">
        <v>500</v>
      </c>
      <c r="O5" s="2" t="s">
        <v>501</v>
      </c>
      <c r="Q5" s="2" t="s">
        <v>499</v>
      </c>
    </row>
    <row r="6" spans="1:17" x14ac:dyDescent="0.3">
      <c r="A6" s="2">
        <v>5</v>
      </c>
      <c r="B6" s="2">
        <v>25</v>
      </c>
      <c r="C6" s="2" t="str">
        <f>VLOOKUP(combustion[[#This Row],[type_generateur_id]],type_generateur[],2,FALSE)</f>
        <v>Chaudière gaz classique</v>
      </c>
      <c r="D6" s="2">
        <v>2015</v>
      </c>
      <c r="H6" s="2" t="s">
        <v>167</v>
      </c>
      <c r="I6" s="2" t="s">
        <v>170</v>
      </c>
      <c r="J6" s="2" t="s">
        <v>181</v>
      </c>
      <c r="K6" s="2">
        <v>1.4999999999999999E-2</v>
      </c>
      <c r="L6" s="2">
        <v>150</v>
      </c>
      <c r="M6" s="2">
        <v>3</v>
      </c>
      <c r="N6" s="2" t="s">
        <v>502</v>
      </c>
      <c r="O6" s="2" t="s">
        <v>503</v>
      </c>
      <c r="Q6" s="2" t="s">
        <v>499</v>
      </c>
    </row>
    <row r="7" spans="1:17" x14ac:dyDescent="0.3">
      <c r="A7" s="2">
        <v>6</v>
      </c>
      <c r="B7" s="2">
        <v>52</v>
      </c>
      <c r="C7" s="2" t="str">
        <f>VLOOKUP(combustion[[#This Row],[type_generateur_id]],type_generateur[],2,FALSE)</f>
        <v>Chaudière gpl/propane/butane classique</v>
      </c>
      <c r="D7" s="2">
        <v>2015</v>
      </c>
      <c r="H7" s="2" t="s">
        <v>167</v>
      </c>
      <c r="I7" s="2" t="s">
        <v>170</v>
      </c>
      <c r="J7" s="2" t="s">
        <v>181</v>
      </c>
      <c r="K7" s="2">
        <v>1.4999999999999999E-2</v>
      </c>
      <c r="L7" s="2">
        <v>150</v>
      </c>
      <c r="M7" s="2">
        <v>3</v>
      </c>
      <c r="N7" s="2" t="s">
        <v>502</v>
      </c>
      <c r="O7" s="2" t="s">
        <v>503</v>
      </c>
      <c r="Q7" s="2" t="s">
        <v>499</v>
      </c>
    </row>
    <row r="8" spans="1:17" x14ac:dyDescent="0.3">
      <c r="A8" s="2">
        <v>7</v>
      </c>
      <c r="B8" s="2">
        <v>26</v>
      </c>
      <c r="C8" s="2" t="str">
        <f>VLOOKUP(combustion[[#This Row],[type_generateur_id]],type_generateur[],2,FALSE)</f>
        <v>Chaudière gaz standard</v>
      </c>
      <c r="D8" s="2">
        <v>1900</v>
      </c>
      <c r="E8" s="2">
        <v>2007</v>
      </c>
      <c r="H8" s="2" t="s">
        <v>167</v>
      </c>
      <c r="I8" s="2" t="s">
        <v>170</v>
      </c>
      <c r="J8" s="2" t="s">
        <v>181</v>
      </c>
      <c r="K8" s="2">
        <v>1.2E-2</v>
      </c>
      <c r="L8" s="2">
        <v>120</v>
      </c>
      <c r="M8" s="2">
        <v>4</v>
      </c>
      <c r="N8" s="2" t="s">
        <v>504</v>
      </c>
      <c r="O8" s="2" t="s">
        <v>51</v>
      </c>
      <c r="Q8" s="2" t="s">
        <v>499</v>
      </c>
    </row>
    <row r="9" spans="1:17" x14ac:dyDescent="0.3">
      <c r="A9" s="2">
        <v>8</v>
      </c>
      <c r="B9" s="2">
        <v>53</v>
      </c>
      <c r="C9" s="2" t="str">
        <f>VLOOKUP(combustion[[#This Row],[type_generateur_id]],type_generateur[],2,FALSE)</f>
        <v>Chaudière gpl/propane/butane standard</v>
      </c>
      <c r="D9" s="2">
        <v>1900</v>
      </c>
      <c r="E9" s="2">
        <v>2007</v>
      </c>
      <c r="H9" s="2" t="s">
        <v>167</v>
      </c>
      <c r="I9" s="2" t="s">
        <v>170</v>
      </c>
      <c r="J9" s="2" t="s">
        <v>181</v>
      </c>
      <c r="K9" s="2">
        <v>1.2E-2</v>
      </c>
      <c r="L9" s="2">
        <v>120</v>
      </c>
      <c r="M9" s="2">
        <v>4</v>
      </c>
      <c r="N9" s="2" t="s">
        <v>504</v>
      </c>
      <c r="O9" s="2" t="s">
        <v>51</v>
      </c>
      <c r="Q9" s="2" t="s">
        <v>499</v>
      </c>
    </row>
    <row r="10" spans="1:17" x14ac:dyDescent="0.3">
      <c r="A10" s="2">
        <v>9</v>
      </c>
      <c r="B10" s="2">
        <v>26</v>
      </c>
      <c r="C10" s="2" t="str">
        <f>VLOOKUP(combustion[[#This Row],[type_generateur_id]],type_generateur[],2,FALSE)</f>
        <v>Chaudière gaz standard</v>
      </c>
      <c r="D10" s="2">
        <v>2008</v>
      </c>
      <c r="E10" s="2">
        <v>2014</v>
      </c>
      <c r="H10" s="2" t="s">
        <v>167</v>
      </c>
      <c r="I10" s="2" t="s">
        <v>170</v>
      </c>
      <c r="J10" s="2" t="s">
        <v>181</v>
      </c>
      <c r="K10" s="2">
        <v>0.01</v>
      </c>
      <c r="M10" s="2">
        <v>5</v>
      </c>
      <c r="N10" s="2" t="s">
        <v>505</v>
      </c>
      <c r="O10" s="2" t="s">
        <v>52</v>
      </c>
      <c r="Q10" s="2" t="s">
        <v>499</v>
      </c>
    </row>
    <row r="11" spans="1:17" x14ac:dyDescent="0.3">
      <c r="A11" s="2">
        <v>10</v>
      </c>
      <c r="B11" s="2">
        <v>53</v>
      </c>
      <c r="C11" s="2" t="str">
        <f>VLOOKUP(combustion[[#This Row],[type_generateur_id]],type_generateur[],2,FALSE)</f>
        <v>Chaudière gpl/propane/butane standard</v>
      </c>
      <c r="D11" s="2">
        <v>2008</v>
      </c>
      <c r="E11" s="2">
        <v>2014</v>
      </c>
      <c r="H11" s="2" t="s">
        <v>167</v>
      </c>
      <c r="I11" s="2" t="s">
        <v>170</v>
      </c>
      <c r="J11" s="2" t="s">
        <v>181</v>
      </c>
      <c r="K11" s="2">
        <v>0.01</v>
      </c>
      <c r="M11" s="2">
        <v>5</v>
      </c>
      <c r="N11" s="2" t="s">
        <v>505</v>
      </c>
      <c r="O11" s="2" t="s">
        <v>52</v>
      </c>
      <c r="Q11" s="2" t="s">
        <v>499</v>
      </c>
    </row>
    <row r="12" spans="1:17" x14ac:dyDescent="0.3">
      <c r="A12" s="2">
        <v>11</v>
      </c>
      <c r="B12" s="2">
        <v>26</v>
      </c>
      <c r="C12" s="2" t="str">
        <f>VLOOKUP(combustion[[#This Row],[type_generateur_id]],type_generateur[],2,FALSE)</f>
        <v>Chaudière gaz standard</v>
      </c>
      <c r="D12" s="2">
        <v>2015</v>
      </c>
      <c r="E12" s="2">
        <v>2016</v>
      </c>
      <c r="H12" s="2" t="s">
        <v>167</v>
      </c>
      <c r="I12" s="2" t="s">
        <v>170</v>
      </c>
      <c r="J12" s="2" t="s">
        <v>181</v>
      </c>
      <c r="K12" s="2" t="s">
        <v>166</v>
      </c>
      <c r="M12" s="2">
        <v>6</v>
      </c>
      <c r="N12" s="2" t="s">
        <v>506</v>
      </c>
      <c r="O12" s="2" t="s">
        <v>53</v>
      </c>
      <c r="Q12" s="2" t="s">
        <v>499</v>
      </c>
    </row>
    <row r="13" spans="1:17" x14ac:dyDescent="0.3">
      <c r="A13" s="2">
        <v>12</v>
      </c>
      <c r="B13" s="2">
        <v>53</v>
      </c>
      <c r="C13" s="2" t="str">
        <f>VLOOKUP(combustion[[#This Row],[type_generateur_id]],type_generateur[],2,FALSE)</f>
        <v>Chaudière gpl/propane/butane standard</v>
      </c>
      <c r="D13" s="2">
        <v>2015</v>
      </c>
      <c r="E13" s="2">
        <v>2016</v>
      </c>
      <c r="H13" s="2" t="s">
        <v>167</v>
      </c>
      <c r="I13" s="2" t="s">
        <v>170</v>
      </c>
      <c r="J13" s="2" t="s">
        <v>181</v>
      </c>
      <c r="K13" s="2" t="s">
        <v>166</v>
      </c>
      <c r="M13" s="2">
        <v>6</v>
      </c>
      <c r="N13" s="2" t="s">
        <v>506</v>
      </c>
      <c r="O13" s="2" t="s">
        <v>53</v>
      </c>
      <c r="Q13" s="2" t="s">
        <v>499</v>
      </c>
    </row>
    <row r="14" spans="1:17" x14ac:dyDescent="0.3">
      <c r="A14" s="2">
        <v>13</v>
      </c>
      <c r="B14" s="2">
        <v>27</v>
      </c>
      <c r="C14" s="2" t="str">
        <f>VLOOKUP(combustion[[#This Row],[type_generateur_id]],type_generateur[],2,FALSE)</f>
        <v>Chaudière gaz basse température</v>
      </c>
      <c r="D14" s="2">
        <v>2017</v>
      </c>
      <c r="H14" s="2" t="s">
        <v>167</v>
      </c>
      <c r="I14" s="2" t="s">
        <v>171</v>
      </c>
      <c r="J14" s="2" t="s">
        <v>171</v>
      </c>
      <c r="K14" s="2">
        <v>1.2E-2</v>
      </c>
      <c r="L14" s="2">
        <v>120</v>
      </c>
      <c r="M14" s="2">
        <v>7</v>
      </c>
      <c r="N14" s="2" t="s">
        <v>507</v>
      </c>
      <c r="O14" s="2" t="s">
        <v>54</v>
      </c>
      <c r="Q14" s="2" t="s">
        <v>499</v>
      </c>
    </row>
    <row r="15" spans="1:17" x14ac:dyDescent="0.3">
      <c r="A15" s="2">
        <v>14</v>
      </c>
      <c r="B15" s="2">
        <v>54</v>
      </c>
      <c r="C15" s="2" t="str">
        <f>VLOOKUP(combustion[[#This Row],[type_generateur_id]],type_generateur[],2,FALSE)</f>
        <v>Chaudière gpl/propane/butane basse température</v>
      </c>
      <c r="D15" s="2">
        <v>2017</v>
      </c>
      <c r="H15" s="2" t="s">
        <v>167</v>
      </c>
      <c r="I15" s="2" t="s">
        <v>171</v>
      </c>
      <c r="J15" s="2" t="s">
        <v>171</v>
      </c>
      <c r="K15" s="2">
        <v>1.2E-2</v>
      </c>
      <c r="L15" s="2">
        <v>120</v>
      </c>
      <c r="M15" s="2">
        <v>7</v>
      </c>
      <c r="N15" s="2" t="s">
        <v>507</v>
      </c>
      <c r="O15" s="2" t="s">
        <v>54</v>
      </c>
      <c r="Q15" s="2" t="s">
        <v>499</v>
      </c>
    </row>
    <row r="16" spans="1:17" x14ac:dyDescent="0.3">
      <c r="A16" s="2">
        <v>15</v>
      </c>
      <c r="B16" s="2">
        <v>27</v>
      </c>
      <c r="C16" s="2" t="str">
        <f>VLOOKUP(combustion[[#This Row],[type_generateur_id]],type_generateur[],2,FALSE)</f>
        <v>Chaudière gaz basse température</v>
      </c>
      <c r="D16" s="2">
        <v>1900</v>
      </c>
      <c r="E16" s="2">
        <v>2007</v>
      </c>
      <c r="H16" s="2" t="s">
        <v>167</v>
      </c>
      <c r="I16" s="2" t="s">
        <v>171</v>
      </c>
      <c r="J16" s="2" t="s">
        <v>171</v>
      </c>
      <c r="K16" s="2">
        <v>0.01</v>
      </c>
      <c r="M16" s="2">
        <v>8</v>
      </c>
      <c r="N16" s="2" t="s">
        <v>508</v>
      </c>
      <c r="O16" s="2" t="s">
        <v>56</v>
      </c>
      <c r="Q16" s="2" t="s">
        <v>499</v>
      </c>
    </row>
    <row r="17" spans="1:17" x14ac:dyDescent="0.3">
      <c r="A17" s="2">
        <v>16</v>
      </c>
      <c r="B17" s="2">
        <v>54</v>
      </c>
      <c r="C17" s="2" t="str">
        <f>VLOOKUP(combustion[[#This Row],[type_generateur_id]],type_generateur[],2,FALSE)</f>
        <v>Chaudière gpl/propane/butane basse température</v>
      </c>
      <c r="D17" s="2">
        <v>1900</v>
      </c>
      <c r="E17" s="2">
        <v>2007</v>
      </c>
      <c r="H17" s="2" t="s">
        <v>167</v>
      </c>
      <c r="I17" s="2" t="s">
        <v>171</v>
      </c>
      <c r="J17" s="2" t="s">
        <v>171</v>
      </c>
      <c r="K17" s="2">
        <v>0.01</v>
      </c>
      <c r="M17" s="2">
        <v>8</v>
      </c>
      <c r="N17" s="2" t="s">
        <v>508</v>
      </c>
      <c r="O17" s="2" t="s">
        <v>56</v>
      </c>
      <c r="Q17" s="2" t="s">
        <v>499</v>
      </c>
    </row>
    <row r="18" spans="1:17" x14ac:dyDescent="0.3">
      <c r="A18" s="2">
        <v>17</v>
      </c>
      <c r="B18" s="2">
        <v>27</v>
      </c>
      <c r="C18" s="2" t="str">
        <f>VLOOKUP(combustion[[#This Row],[type_generateur_id]],type_generateur[],2,FALSE)</f>
        <v>Chaudière gaz basse température</v>
      </c>
      <c r="D18" s="2">
        <v>2008</v>
      </c>
      <c r="E18" s="2">
        <v>2014</v>
      </c>
      <c r="H18" s="2" t="s">
        <v>167</v>
      </c>
      <c r="I18" s="2" t="s">
        <v>171</v>
      </c>
      <c r="J18" s="2" t="s">
        <v>171</v>
      </c>
      <c r="K18" s="2" t="s">
        <v>166</v>
      </c>
      <c r="M18" s="2">
        <v>9</v>
      </c>
      <c r="N18" s="2" t="s">
        <v>509</v>
      </c>
      <c r="O18" s="2" t="s">
        <v>57</v>
      </c>
      <c r="Q18" s="2" t="s">
        <v>499</v>
      </c>
    </row>
    <row r="19" spans="1:17" x14ac:dyDescent="0.3">
      <c r="A19" s="2">
        <v>18</v>
      </c>
      <c r="B19" s="2">
        <v>54</v>
      </c>
      <c r="C19" s="2" t="str">
        <f>VLOOKUP(combustion[[#This Row],[type_generateur_id]],type_generateur[],2,FALSE)</f>
        <v>Chaudière gpl/propane/butane basse température</v>
      </c>
      <c r="D19" s="2">
        <v>2008</v>
      </c>
      <c r="E19" s="2">
        <v>2014</v>
      </c>
      <c r="H19" s="2" t="s">
        <v>167</v>
      </c>
      <c r="I19" s="2" t="s">
        <v>171</v>
      </c>
      <c r="J19" s="2" t="s">
        <v>171</v>
      </c>
      <c r="K19" s="2" t="s">
        <v>166</v>
      </c>
      <c r="M19" s="2">
        <v>9</v>
      </c>
      <c r="N19" s="2" t="s">
        <v>509</v>
      </c>
      <c r="O19" s="2" t="s">
        <v>57</v>
      </c>
      <c r="Q19" s="2" t="s">
        <v>499</v>
      </c>
    </row>
    <row r="20" spans="1:17" x14ac:dyDescent="0.3">
      <c r="A20" s="2">
        <v>19</v>
      </c>
      <c r="B20" s="2">
        <v>28</v>
      </c>
      <c r="C20" s="2" t="str">
        <f>VLOOKUP(combustion[[#This Row],[type_generateur_id]],type_generateur[],2,FALSE)</f>
        <v>Chaudière gaz à condensation</v>
      </c>
      <c r="D20" s="2">
        <v>2015</v>
      </c>
      <c r="E20" s="2">
        <v>2016</v>
      </c>
      <c r="H20" s="2" t="s">
        <v>167</v>
      </c>
      <c r="I20" s="2" t="s">
        <v>590</v>
      </c>
      <c r="J20" s="2" t="s">
        <v>592</v>
      </c>
      <c r="K20" s="2">
        <v>0.01</v>
      </c>
      <c r="L20" s="2">
        <v>150</v>
      </c>
      <c r="M20" s="2">
        <v>10</v>
      </c>
      <c r="N20" s="2" t="s">
        <v>510</v>
      </c>
      <c r="O20" s="2" t="s">
        <v>58</v>
      </c>
      <c r="Q20" s="2" t="s">
        <v>499</v>
      </c>
    </row>
    <row r="21" spans="1:17" x14ac:dyDescent="0.3">
      <c r="A21" s="2">
        <v>20</v>
      </c>
      <c r="B21" s="2">
        <v>55</v>
      </c>
      <c r="C21" s="2" t="str">
        <f>VLOOKUP(combustion[[#This Row],[type_generateur_id]],type_generateur[],2,FALSE)</f>
        <v>Chaudière gpl/propane/butane à condensation</v>
      </c>
      <c r="D21" s="2">
        <v>2015</v>
      </c>
      <c r="E21" s="2">
        <v>2016</v>
      </c>
      <c r="H21" s="2" t="s">
        <v>167</v>
      </c>
      <c r="I21" s="2" t="s">
        <v>590</v>
      </c>
      <c r="J21" s="2" t="s">
        <v>592</v>
      </c>
      <c r="K21" s="2">
        <v>0.01</v>
      </c>
      <c r="L21" s="2">
        <v>150</v>
      </c>
      <c r="M21" s="2">
        <v>10</v>
      </c>
      <c r="N21" s="2" t="s">
        <v>510</v>
      </c>
      <c r="O21" s="2" t="s">
        <v>58</v>
      </c>
      <c r="Q21" s="2" t="s">
        <v>499</v>
      </c>
    </row>
    <row r="22" spans="1:17" x14ac:dyDescent="0.3">
      <c r="A22" s="2">
        <v>21</v>
      </c>
      <c r="B22" s="2">
        <v>28</v>
      </c>
      <c r="C22" s="2" t="str">
        <f>VLOOKUP(combustion[[#This Row],[type_generateur_id]],type_generateur[],2,FALSE)</f>
        <v>Chaudière gaz à condensation</v>
      </c>
      <c r="D22" s="2">
        <v>2017</v>
      </c>
      <c r="H22" s="2" t="s">
        <v>167</v>
      </c>
      <c r="I22" s="2" t="s">
        <v>590</v>
      </c>
      <c r="J22" s="2" t="s">
        <v>592</v>
      </c>
      <c r="K22" s="2">
        <v>0.01</v>
      </c>
      <c r="L22" s="2">
        <v>120</v>
      </c>
      <c r="M22" s="2">
        <v>11</v>
      </c>
      <c r="N22" s="2" t="s">
        <v>511</v>
      </c>
      <c r="O22" s="2" t="s">
        <v>59</v>
      </c>
      <c r="Q22" s="2" t="s">
        <v>499</v>
      </c>
    </row>
    <row r="23" spans="1:17" x14ac:dyDescent="0.3">
      <c r="A23" s="2">
        <v>22</v>
      </c>
      <c r="B23" s="2">
        <v>55</v>
      </c>
      <c r="C23" s="2" t="str">
        <f>VLOOKUP(combustion[[#This Row],[type_generateur_id]],type_generateur[],2,FALSE)</f>
        <v>Chaudière gpl/propane/butane à condensation</v>
      </c>
      <c r="D23" s="2">
        <v>2017</v>
      </c>
      <c r="H23" s="2" t="s">
        <v>167</v>
      </c>
      <c r="I23" s="2" t="s">
        <v>590</v>
      </c>
      <c r="J23" s="2" t="s">
        <v>592</v>
      </c>
      <c r="K23" s="2">
        <v>0.01</v>
      </c>
      <c r="L23" s="2">
        <v>120</v>
      </c>
      <c r="M23" s="2">
        <v>11</v>
      </c>
      <c r="N23" s="2" t="s">
        <v>511</v>
      </c>
      <c r="O23" s="2" t="s">
        <v>59</v>
      </c>
      <c r="Q23" s="2" t="s">
        <v>499</v>
      </c>
    </row>
    <row r="24" spans="1:17" x14ac:dyDescent="0.3">
      <c r="A24" s="2">
        <v>23</v>
      </c>
      <c r="B24" s="2">
        <v>28</v>
      </c>
      <c r="C24" s="2" t="str">
        <f>VLOOKUP(combustion[[#This Row],[type_generateur_id]],type_generateur[],2,FALSE)</f>
        <v>Chaudière gaz à condensation</v>
      </c>
      <c r="D24" s="2">
        <v>1900</v>
      </c>
      <c r="E24" s="2">
        <v>2007</v>
      </c>
      <c r="H24" s="2" t="s">
        <v>167</v>
      </c>
      <c r="I24" s="2" t="s">
        <v>590</v>
      </c>
      <c r="J24" s="2" t="s">
        <v>592</v>
      </c>
      <c r="K24" s="2">
        <v>0.01</v>
      </c>
      <c r="M24" s="2">
        <v>12</v>
      </c>
      <c r="N24" s="2" t="s">
        <v>512</v>
      </c>
      <c r="O24" s="2" t="s">
        <v>60</v>
      </c>
      <c r="Q24" s="2" t="s">
        <v>499</v>
      </c>
    </row>
    <row r="25" spans="1:17" x14ac:dyDescent="0.3">
      <c r="A25" s="2">
        <v>24</v>
      </c>
      <c r="B25" s="2">
        <v>55</v>
      </c>
      <c r="C25" s="2" t="str">
        <f>VLOOKUP(combustion[[#This Row],[type_generateur_id]],type_generateur[],2,FALSE)</f>
        <v>Chaudière gpl/propane/butane à condensation</v>
      </c>
      <c r="D25" s="2">
        <v>1900</v>
      </c>
      <c r="E25" s="2">
        <v>2007</v>
      </c>
      <c r="H25" s="2" t="s">
        <v>167</v>
      </c>
      <c r="I25" s="2" t="s">
        <v>590</v>
      </c>
      <c r="J25" s="2" t="s">
        <v>592</v>
      </c>
      <c r="K25" s="2">
        <v>0.01</v>
      </c>
      <c r="M25" s="2">
        <v>12</v>
      </c>
      <c r="N25" s="2" t="s">
        <v>512</v>
      </c>
      <c r="O25" s="2" t="s">
        <v>60</v>
      </c>
      <c r="Q25" s="2" t="s">
        <v>499</v>
      </c>
    </row>
    <row r="26" spans="1:17" ht="28.8" x14ac:dyDescent="0.3">
      <c r="A26" s="2">
        <v>25</v>
      </c>
      <c r="B26" s="2">
        <v>61</v>
      </c>
      <c r="C26" s="2" t="str">
        <f>VLOOKUP(combustion[[#This Row],[type_generateur_id]],type_generateur[],2,FALSE)</f>
        <v>Pompe à chaleur hybride : partie chaudière Chaudière gaz à condensation</v>
      </c>
      <c r="D26" s="2">
        <v>1900</v>
      </c>
      <c r="E26" s="2">
        <v>2007</v>
      </c>
      <c r="H26" s="2" t="s">
        <v>167</v>
      </c>
      <c r="I26" s="2" t="s">
        <v>590</v>
      </c>
      <c r="J26" s="2" t="s">
        <v>592</v>
      </c>
      <c r="K26" s="2">
        <v>5.0000000000000001E-3</v>
      </c>
      <c r="M26" s="2">
        <v>12</v>
      </c>
      <c r="N26" s="2" t="s">
        <v>512</v>
      </c>
      <c r="O26" s="2" t="s">
        <v>60</v>
      </c>
      <c r="Q26" s="2" t="s">
        <v>499</v>
      </c>
    </row>
    <row r="27" spans="1:17" ht="28.8" x14ac:dyDescent="0.3">
      <c r="A27" s="2">
        <v>26</v>
      </c>
      <c r="B27" s="2">
        <v>66</v>
      </c>
      <c r="C27" s="2" t="str">
        <f>VLOOKUP(combustion[[#This Row],[type_generateur_id]],type_generateur[],2,FALSE)</f>
        <v>Pompe à chaleur hybride : partie chaudière Chaudière gpl/propane/butane à condensation</v>
      </c>
      <c r="D27" s="2">
        <v>1900</v>
      </c>
      <c r="E27" s="2">
        <v>2007</v>
      </c>
      <c r="H27" s="2" t="s">
        <v>167</v>
      </c>
      <c r="I27" s="2" t="s">
        <v>590</v>
      </c>
      <c r="J27" s="2" t="s">
        <v>592</v>
      </c>
      <c r="K27" s="2">
        <v>5.0000000000000001E-3</v>
      </c>
      <c r="M27" s="2">
        <v>12</v>
      </c>
      <c r="N27" s="2" t="s">
        <v>512</v>
      </c>
      <c r="O27" s="2" t="s">
        <v>60</v>
      </c>
      <c r="Q27" s="2" t="s">
        <v>499</v>
      </c>
    </row>
    <row r="28" spans="1:17" x14ac:dyDescent="0.3">
      <c r="A28" s="2">
        <v>27</v>
      </c>
      <c r="B28" s="2">
        <v>28</v>
      </c>
      <c r="C28" s="2" t="str">
        <f>VLOOKUP(combustion[[#This Row],[type_generateur_id]],type_generateur[],2,FALSE)</f>
        <v>Chaudière gaz à condensation</v>
      </c>
      <c r="D28" s="2">
        <v>2008</v>
      </c>
      <c r="E28" s="2">
        <v>2014</v>
      </c>
      <c r="G28" s="2">
        <v>70</v>
      </c>
      <c r="H28" s="2" t="s">
        <v>167</v>
      </c>
      <c r="I28" s="2" t="s">
        <v>172</v>
      </c>
      <c r="J28" s="2" t="s">
        <v>182</v>
      </c>
      <c r="K28" s="2">
        <v>5.0000000000000001E-3</v>
      </c>
      <c r="M28" s="2">
        <v>13</v>
      </c>
      <c r="N28" s="2" t="s">
        <v>513</v>
      </c>
      <c r="O28" s="2" t="s">
        <v>61</v>
      </c>
      <c r="P28" s="2" t="s">
        <v>514</v>
      </c>
      <c r="Q28" s="2" t="s">
        <v>499</v>
      </c>
    </row>
    <row r="29" spans="1:17" x14ac:dyDescent="0.3">
      <c r="A29" s="2">
        <v>28</v>
      </c>
      <c r="B29" s="2">
        <v>55</v>
      </c>
      <c r="C29" s="2" t="str">
        <f>VLOOKUP(combustion[[#This Row],[type_generateur_id]],type_generateur[],2,FALSE)</f>
        <v>Chaudière gpl/propane/butane à condensation</v>
      </c>
      <c r="D29" s="2">
        <v>2008</v>
      </c>
      <c r="E29" s="2">
        <v>2014</v>
      </c>
      <c r="G29" s="2">
        <v>70</v>
      </c>
      <c r="H29" s="2" t="s">
        <v>167</v>
      </c>
      <c r="I29" s="2" t="s">
        <v>172</v>
      </c>
      <c r="J29" s="2" t="s">
        <v>182</v>
      </c>
      <c r="K29" s="2">
        <v>5.0000000000000001E-3</v>
      </c>
      <c r="M29" s="2">
        <v>13</v>
      </c>
      <c r="N29" s="2" t="s">
        <v>513</v>
      </c>
      <c r="O29" s="2" t="s">
        <v>61</v>
      </c>
      <c r="P29" s="2" t="s">
        <v>514</v>
      </c>
      <c r="Q29" s="2" t="s">
        <v>499</v>
      </c>
    </row>
    <row r="30" spans="1:17" ht="28.8" x14ac:dyDescent="0.3">
      <c r="A30" s="2">
        <v>29</v>
      </c>
      <c r="B30" s="2">
        <v>61</v>
      </c>
      <c r="C30" s="2" t="str">
        <f>VLOOKUP(combustion[[#This Row],[type_generateur_id]],type_generateur[],2,FALSE)</f>
        <v>Pompe à chaleur hybride : partie chaudière Chaudière gaz à condensation</v>
      </c>
      <c r="D30" s="2">
        <v>2008</v>
      </c>
      <c r="E30" s="2">
        <v>2014</v>
      </c>
      <c r="G30" s="2">
        <v>70</v>
      </c>
      <c r="H30" s="2" t="s">
        <v>167</v>
      </c>
      <c r="I30" s="2" t="s">
        <v>172</v>
      </c>
      <c r="J30" s="2" t="s">
        <v>182</v>
      </c>
      <c r="K30" s="2">
        <v>5.0000000000000001E-3</v>
      </c>
      <c r="M30" s="2">
        <v>13</v>
      </c>
      <c r="N30" s="2" t="s">
        <v>513</v>
      </c>
      <c r="O30" s="2" t="s">
        <v>61</v>
      </c>
      <c r="P30" s="2" t="s">
        <v>514</v>
      </c>
      <c r="Q30" s="2" t="s">
        <v>499</v>
      </c>
    </row>
    <row r="31" spans="1:17" ht="28.8" x14ac:dyDescent="0.3">
      <c r="A31" s="2">
        <v>30</v>
      </c>
      <c r="B31" s="2">
        <v>66</v>
      </c>
      <c r="C31" s="2" t="str">
        <f>VLOOKUP(combustion[[#This Row],[type_generateur_id]],type_generateur[],2,FALSE)</f>
        <v>Pompe à chaleur hybride : partie chaudière Chaudière gpl/propane/butane à condensation</v>
      </c>
      <c r="D31" s="2">
        <v>2008</v>
      </c>
      <c r="E31" s="2">
        <v>2014</v>
      </c>
      <c r="G31" s="2">
        <v>70</v>
      </c>
      <c r="H31" s="2" t="s">
        <v>167</v>
      </c>
      <c r="I31" s="2" t="s">
        <v>172</v>
      </c>
      <c r="J31" s="2" t="s">
        <v>182</v>
      </c>
      <c r="K31" s="2">
        <v>5.0000000000000001E-3</v>
      </c>
      <c r="M31" s="2">
        <v>13</v>
      </c>
      <c r="N31" s="2" t="s">
        <v>513</v>
      </c>
      <c r="O31" s="2" t="s">
        <v>61</v>
      </c>
      <c r="P31" s="2" t="s">
        <v>514</v>
      </c>
      <c r="Q31" s="2" t="s">
        <v>499</v>
      </c>
    </row>
    <row r="32" spans="1:17" x14ac:dyDescent="0.3">
      <c r="A32" s="2">
        <v>31</v>
      </c>
      <c r="B32" s="2">
        <v>28</v>
      </c>
      <c r="C32" s="2" t="str">
        <f>VLOOKUP(combustion[[#This Row],[type_generateur_id]],type_generateur[],2,FALSE)</f>
        <v>Chaudière gaz à condensation</v>
      </c>
      <c r="D32" s="2">
        <v>2015</v>
      </c>
      <c r="E32" s="2">
        <v>2016</v>
      </c>
      <c r="G32" s="2">
        <v>400</v>
      </c>
      <c r="H32" s="2" t="s">
        <v>167</v>
      </c>
      <c r="I32" s="2" t="s">
        <v>591</v>
      </c>
      <c r="J32" s="2" t="s">
        <v>183</v>
      </c>
      <c r="K32" s="2">
        <v>3.0000000000000001E-3</v>
      </c>
      <c r="M32" s="2">
        <v>14</v>
      </c>
      <c r="N32" s="2" t="s">
        <v>513</v>
      </c>
      <c r="O32" s="2" t="s">
        <v>61</v>
      </c>
      <c r="P32" s="2" t="s">
        <v>515</v>
      </c>
      <c r="Q32" s="2" t="s">
        <v>499</v>
      </c>
    </row>
    <row r="33" spans="1:17" x14ac:dyDescent="0.3">
      <c r="A33" s="2">
        <v>32</v>
      </c>
      <c r="B33" s="2">
        <v>55</v>
      </c>
      <c r="C33" s="2" t="str">
        <f>VLOOKUP(combustion[[#This Row],[type_generateur_id]],type_generateur[],2,FALSE)</f>
        <v>Chaudière gpl/propane/butane à condensation</v>
      </c>
      <c r="D33" s="2">
        <v>2015</v>
      </c>
      <c r="E33" s="2">
        <v>2016</v>
      </c>
      <c r="G33" s="2">
        <v>400</v>
      </c>
      <c r="H33" s="2" t="s">
        <v>167</v>
      </c>
      <c r="I33" s="2" t="s">
        <v>591</v>
      </c>
      <c r="J33" s="2" t="s">
        <v>183</v>
      </c>
      <c r="K33" s="2">
        <v>3.0000000000000001E-3</v>
      </c>
      <c r="M33" s="2">
        <v>14</v>
      </c>
      <c r="N33" s="2" t="s">
        <v>513</v>
      </c>
      <c r="O33" s="2" t="s">
        <v>61</v>
      </c>
      <c r="P33" s="2" t="s">
        <v>515</v>
      </c>
      <c r="Q33" s="2" t="s">
        <v>499</v>
      </c>
    </row>
    <row r="34" spans="1:17" ht="28.8" x14ac:dyDescent="0.3">
      <c r="A34" s="2">
        <v>33</v>
      </c>
      <c r="B34" s="2">
        <v>61</v>
      </c>
      <c r="C34" s="2" t="str">
        <f>VLOOKUP(combustion[[#This Row],[type_generateur_id]],type_generateur[],2,FALSE)</f>
        <v>Pompe à chaleur hybride : partie chaudière Chaudière gaz à condensation</v>
      </c>
      <c r="D34" s="2">
        <v>2015</v>
      </c>
      <c r="E34" s="2">
        <v>2016</v>
      </c>
      <c r="G34" s="2">
        <v>400</v>
      </c>
      <c r="H34" s="2" t="s">
        <v>167</v>
      </c>
      <c r="I34" s="2" t="s">
        <v>591</v>
      </c>
      <c r="J34" s="2" t="s">
        <v>183</v>
      </c>
      <c r="K34" s="2">
        <v>3.0000000000000001E-3</v>
      </c>
      <c r="M34" s="2">
        <v>14</v>
      </c>
      <c r="N34" s="2" t="s">
        <v>513</v>
      </c>
      <c r="O34" s="2" t="s">
        <v>61</v>
      </c>
      <c r="P34" s="2" t="s">
        <v>515</v>
      </c>
      <c r="Q34" s="2" t="s">
        <v>499</v>
      </c>
    </row>
    <row r="35" spans="1:17" ht="28.8" x14ac:dyDescent="0.3">
      <c r="A35" s="2">
        <v>34</v>
      </c>
      <c r="B35" s="2">
        <v>66</v>
      </c>
      <c r="C35" s="2" t="str">
        <f>VLOOKUP(combustion[[#This Row],[type_generateur_id]],type_generateur[],2,FALSE)</f>
        <v>Pompe à chaleur hybride : partie chaudière Chaudière gpl/propane/butane à condensation</v>
      </c>
      <c r="D35" s="2">
        <v>2015</v>
      </c>
      <c r="E35" s="2">
        <v>2016</v>
      </c>
      <c r="G35" s="2">
        <v>400</v>
      </c>
      <c r="H35" s="2" t="s">
        <v>167</v>
      </c>
      <c r="I35" s="2" t="s">
        <v>591</v>
      </c>
      <c r="J35" s="2" t="s">
        <v>183</v>
      </c>
      <c r="K35" s="2">
        <v>3.0000000000000001E-3</v>
      </c>
      <c r="M35" s="2">
        <v>14</v>
      </c>
      <c r="N35" s="2" t="s">
        <v>513</v>
      </c>
      <c r="O35" s="2" t="s">
        <v>61</v>
      </c>
      <c r="P35" s="2" t="s">
        <v>515</v>
      </c>
      <c r="Q35" s="2" t="s">
        <v>499</v>
      </c>
    </row>
    <row r="36" spans="1:17" x14ac:dyDescent="0.3">
      <c r="A36" s="2">
        <v>35</v>
      </c>
      <c r="B36" s="2">
        <v>28</v>
      </c>
      <c r="C36" s="2" t="str">
        <f>VLOOKUP(combustion[[#This Row],[type_generateur_id]],type_generateur[],2,FALSE)</f>
        <v>Chaudière gaz à condensation</v>
      </c>
      <c r="D36" s="2">
        <v>2017</v>
      </c>
      <c r="F36" s="2">
        <v>400</v>
      </c>
      <c r="H36" s="2">
        <v>400</v>
      </c>
      <c r="I36" s="2">
        <v>96.6</v>
      </c>
      <c r="J36" s="2">
        <v>106.3</v>
      </c>
      <c r="K36" s="2">
        <v>3.0000000000000001E-3</v>
      </c>
      <c r="M36" s="2">
        <v>15</v>
      </c>
      <c r="N36" s="2" t="s">
        <v>513</v>
      </c>
      <c r="O36" s="2" t="s">
        <v>61</v>
      </c>
      <c r="P36" s="2" t="s">
        <v>516</v>
      </c>
      <c r="Q36" s="2">
        <v>400</v>
      </c>
    </row>
    <row r="37" spans="1:17" x14ac:dyDescent="0.3">
      <c r="A37" s="2">
        <v>36</v>
      </c>
      <c r="B37" s="2">
        <v>55</v>
      </c>
      <c r="C37" s="2" t="str">
        <f>VLOOKUP(combustion[[#This Row],[type_generateur_id]],type_generateur[],2,FALSE)</f>
        <v>Chaudière gpl/propane/butane à condensation</v>
      </c>
      <c r="D37" s="2">
        <v>2017</v>
      </c>
      <c r="F37" s="2">
        <v>400</v>
      </c>
      <c r="H37" s="2">
        <v>400</v>
      </c>
      <c r="I37" s="2">
        <v>96.6</v>
      </c>
      <c r="J37" s="2">
        <v>106.3</v>
      </c>
      <c r="K37" s="2">
        <v>3.0000000000000001E-3</v>
      </c>
      <c r="M37" s="2">
        <v>15</v>
      </c>
      <c r="N37" s="2" t="s">
        <v>513</v>
      </c>
      <c r="O37" s="2" t="s">
        <v>61</v>
      </c>
      <c r="P37" s="2" t="s">
        <v>516</v>
      </c>
      <c r="Q37" s="2">
        <v>400</v>
      </c>
    </row>
    <row r="38" spans="1:17" ht="28.8" x14ac:dyDescent="0.3">
      <c r="A38" s="2">
        <v>37</v>
      </c>
      <c r="B38" s="2">
        <v>61</v>
      </c>
      <c r="C38" s="2" t="str">
        <f>VLOOKUP(combustion[[#This Row],[type_generateur_id]],type_generateur[],2,FALSE)</f>
        <v>Pompe à chaleur hybride : partie chaudière Chaudière gaz à condensation</v>
      </c>
      <c r="D38" s="2">
        <v>2017</v>
      </c>
      <c r="F38" s="2">
        <v>400</v>
      </c>
      <c r="H38" s="2">
        <v>400</v>
      </c>
      <c r="I38" s="2">
        <v>96.6</v>
      </c>
      <c r="J38" s="2">
        <v>106.3</v>
      </c>
      <c r="K38" s="2">
        <v>3.0000000000000001E-3</v>
      </c>
      <c r="M38" s="2">
        <v>15</v>
      </c>
      <c r="N38" s="2" t="s">
        <v>513</v>
      </c>
      <c r="O38" s="2" t="s">
        <v>61</v>
      </c>
      <c r="P38" s="2" t="s">
        <v>516</v>
      </c>
      <c r="Q38" s="2">
        <v>400</v>
      </c>
    </row>
    <row r="39" spans="1:17" ht="28.8" x14ac:dyDescent="0.3">
      <c r="A39" s="2">
        <v>38</v>
      </c>
      <c r="B39" s="2">
        <v>66</v>
      </c>
      <c r="C39" s="2" t="str">
        <f>VLOOKUP(combustion[[#This Row],[type_generateur_id]],type_generateur[],2,FALSE)</f>
        <v>Pompe à chaleur hybride : partie chaudière Chaudière gpl/propane/butane à condensation</v>
      </c>
      <c r="D39" s="2">
        <v>2017</v>
      </c>
      <c r="F39" s="2">
        <v>400</v>
      </c>
      <c r="H39" s="2">
        <v>400</v>
      </c>
      <c r="I39" s="2">
        <v>96.6</v>
      </c>
      <c r="J39" s="2">
        <v>106.3</v>
      </c>
      <c r="K39" s="2">
        <v>3.0000000000000001E-3</v>
      </c>
      <c r="M39" s="2">
        <v>15</v>
      </c>
      <c r="N39" s="2" t="s">
        <v>513</v>
      </c>
      <c r="O39" s="2" t="s">
        <v>61</v>
      </c>
      <c r="P39" s="2" t="s">
        <v>516</v>
      </c>
      <c r="Q39" s="2">
        <v>400</v>
      </c>
    </row>
    <row r="40" spans="1:17" x14ac:dyDescent="0.3">
      <c r="A40" s="2">
        <v>39</v>
      </c>
      <c r="B40" s="2">
        <v>21</v>
      </c>
      <c r="C40" s="2" t="str">
        <f>VLOOKUP(combustion[[#This Row],[type_generateur_id]],type_generateur[],2,FALSE)</f>
        <v>Chaudière fioul classique</v>
      </c>
      <c r="D40" s="2">
        <v>1900</v>
      </c>
      <c r="E40" s="2">
        <v>2007</v>
      </c>
      <c r="H40" s="2" t="s">
        <v>167</v>
      </c>
      <c r="I40" s="2" t="s">
        <v>170</v>
      </c>
      <c r="J40" s="2" t="s">
        <v>181</v>
      </c>
      <c r="K40" s="2">
        <v>0.04</v>
      </c>
      <c r="M40" s="2">
        <v>16</v>
      </c>
      <c r="N40" s="2" t="s">
        <v>517</v>
      </c>
      <c r="O40" s="2" t="s">
        <v>518</v>
      </c>
      <c r="Q40" s="2" t="s">
        <v>499</v>
      </c>
    </row>
    <row r="41" spans="1:17" ht="28.8" x14ac:dyDescent="0.3">
      <c r="A41" s="2">
        <v>40</v>
      </c>
      <c r="B41" s="2">
        <v>50</v>
      </c>
      <c r="C41" s="2" t="str">
        <f>VLOOKUP(combustion[[#This Row],[type_generateur_id]],type_generateur[],2,FALSE)</f>
        <v>Système collectif par défaut en abscence d'information : chaudière fioul pénalisante</v>
      </c>
      <c r="D41" s="2">
        <v>1900</v>
      </c>
      <c r="E41" s="2">
        <v>2007</v>
      </c>
      <c r="H41" s="2" t="s">
        <v>167</v>
      </c>
      <c r="I41" s="2" t="s">
        <v>170</v>
      </c>
      <c r="J41" s="2" t="s">
        <v>181</v>
      </c>
      <c r="K41" s="2">
        <v>0.04</v>
      </c>
      <c r="M41" s="2">
        <v>16</v>
      </c>
      <c r="N41" s="2" t="s">
        <v>517</v>
      </c>
      <c r="O41" s="2" t="s">
        <v>518</v>
      </c>
      <c r="Q41" s="2" t="s">
        <v>499</v>
      </c>
    </row>
    <row r="42" spans="1:17" x14ac:dyDescent="0.3">
      <c r="A42" s="2">
        <v>41</v>
      </c>
      <c r="B42" s="2">
        <v>21</v>
      </c>
      <c r="C42" s="2" t="str">
        <f>VLOOKUP(combustion[[#This Row],[type_generateur_id]],type_generateur[],2,FALSE)</f>
        <v>Chaudière fioul classique</v>
      </c>
      <c r="D42" s="2">
        <v>2008</v>
      </c>
      <c r="E42" s="2">
        <v>2014</v>
      </c>
      <c r="H42" s="2" t="s">
        <v>167</v>
      </c>
      <c r="I42" s="2" t="s">
        <v>170</v>
      </c>
      <c r="J42" s="2" t="s">
        <v>181</v>
      </c>
      <c r="K42" s="2">
        <v>0.03</v>
      </c>
      <c r="M42" s="2">
        <v>17</v>
      </c>
      <c r="N42" s="2" t="s">
        <v>519</v>
      </c>
      <c r="O42" s="2" t="s">
        <v>520</v>
      </c>
      <c r="Q42" s="2" t="s">
        <v>499</v>
      </c>
    </row>
    <row r="43" spans="1:17" ht="28.8" x14ac:dyDescent="0.3">
      <c r="A43" s="2">
        <v>42</v>
      </c>
      <c r="B43" s="2">
        <v>50</v>
      </c>
      <c r="C43" s="2" t="str">
        <f>VLOOKUP(combustion[[#This Row],[type_generateur_id]],type_generateur[],2,FALSE)</f>
        <v>Système collectif par défaut en abscence d'information : chaudière fioul pénalisante</v>
      </c>
      <c r="D43" s="2">
        <v>2008</v>
      </c>
      <c r="E43" s="2">
        <v>2014</v>
      </c>
      <c r="H43" s="2" t="s">
        <v>167</v>
      </c>
      <c r="I43" s="2" t="s">
        <v>170</v>
      </c>
      <c r="J43" s="2" t="s">
        <v>181</v>
      </c>
      <c r="K43" s="2">
        <v>0.03</v>
      </c>
      <c r="M43" s="2">
        <v>17</v>
      </c>
      <c r="N43" s="2" t="s">
        <v>519</v>
      </c>
      <c r="O43" s="2" t="s">
        <v>520</v>
      </c>
      <c r="Q43" s="2" t="s">
        <v>499</v>
      </c>
    </row>
    <row r="44" spans="1:17" x14ac:dyDescent="0.3">
      <c r="A44" s="2">
        <v>43</v>
      </c>
      <c r="B44" s="2">
        <v>21</v>
      </c>
      <c r="C44" s="2" t="str">
        <f>VLOOKUP(combustion[[#This Row],[type_generateur_id]],type_generateur[],2,FALSE)</f>
        <v>Chaudière fioul classique</v>
      </c>
      <c r="D44" s="2">
        <v>2015</v>
      </c>
      <c r="E44" s="2">
        <v>2016</v>
      </c>
      <c r="H44" s="2" t="s">
        <v>167</v>
      </c>
      <c r="I44" s="2" t="s">
        <v>170</v>
      </c>
      <c r="J44" s="2" t="s">
        <v>181</v>
      </c>
      <c r="K44" s="2">
        <v>0.02</v>
      </c>
      <c r="M44" s="2">
        <v>18</v>
      </c>
      <c r="N44" s="2" t="s">
        <v>521</v>
      </c>
      <c r="O44" s="2" t="s">
        <v>522</v>
      </c>
      <c r="Q44" s="2" t="s">
        <v>499</v>
      </c>
    </row>
    <row r="45" spans="1:17" ht="28.8" x14ac:dyDescent="0.3">
      <c r="A45" s="2">
        <v>44</v>
      </c>
      <c r="B45" s="2">
        <v>50</v>
      </c>
      <c r="C45" s="2" t="str">
        <f>VLOOKUP(combustion[[#This Row],[type_generateur_id]],type_generateur[],2,FALSE)</f>
        <v>Système collectif par défaut en abscence d'information : chaudière fioul pénalisante</v>
      </c>
      <c r="D45" s="2">
        <v>2015</v>
      </c>
      <c r="E45" s="2">
        <v>2016</v>
      </c>
      <c r="H45" s="2" t="s">
        <v>167</v>
      </c>
      <c r="I45" s="2" t="s">
        <v>170</v>
      </c>
      <c r="J45" s="2" t="s">
        <v>181</v>
      </c>
      <c r="K45" s="2">
        <v>0.02</v>
      </c>
      <c r="M45" s="2">
        <v>18</v>
      </c>
      <c r="N45" s="2" t="s">
        <v>521</v>
      </c>
      <c r="O45" s="2" t="s">
        <v>522</v>
      </c>
      <c r="Q45" s="2" t="s">
        <v>499</v>
      </c>
    </row>
    <row r="46" spans="1:17" x14ac:dyDescent="0.3">
      <c r="A46" s="2">
        <v>45</v>
      </c>
      <c r="B46" s="2">
        <v>21</v>
      </c>
      <c r="C46" s="2" t="str">
        <f>VLOOKUP(combustion[[#This Row],[type_generateur_id]],type_generateur[],2,FALSE)</f>
        <v>Chaudière fioul classique</v>
      </c>
      <c r="D46" s="2">
        <v>2017</v>
      </c>
      <c r="H46" s="2" t="s">
        <v>167</v>
      </c>
      <c r="I46" s="2" t="s">
        <v>170</v>
      </c>
      <c r="J46" s="2" t="s">
        <v>181</v>
      </c>
      <c r="K46" s="2">
        <v>0.01</v>
      </c>
      <c r="M46" s="2">
        <v>19</v>
      </c>
      <c r="N46" s="2" t="s">
        <v>523</v>
      </c>
      <c r="O46" s="2" t="s">
        <v>524</v>
      </c>
      <c r="Q46" s="2" t="s">
        <v>499</v>
      </c>
    </row>
    <row r="47" spans="1:17" ht="28.8" x14ac:dyDescent="0.3">
      <c r="A47" s="2">
        <v>46</v>
      </c>
      <c r="B47" s="2">
        <v>50</v>
      </c>
      <c r="C47" s="2" t="str">
        <f>VLOOKUP(combustion[[#This Row],[type_generateur_id]],type_generateur[],2,FALSE)</f>
        <v>Système collectif par défaut en abscence d'information : chaudière fioul pénalisante</v>
      </c>
      <c r="D47" s="2">
        <v>2017</v>
      </c>
      <c r="H47" s="2" t="s">
        <v>167</v>
      </c>
      <c r="I47" s="2" t="s">
        <v>170</v>
      </c>
      <c r="J47" s="2" t="s">
        <v>181</v>
      </c>
      <c r="K47" s="2">
        <v>0.01</v>
      </c>
      <c r="M47" s="2">
        <v>19</v>
      </c>
      <c r="N47" s="2" t="s">
        <v>523</v>
      </c>
      <c r="O47" s="2" t="s">
        <v>524</v>
      </c>
      <c r="Q47" s="2" t="s">
        <v>499</v>
      </c>
    </row>
    <row r="48" spans="1:17" x14ac:dyDescent="0.3">
      <c r="A48" s="2">
        <v>47</v>
      </c>
      <c r="B48" s="2">
        <v>22</v>
      </c>
      <c r="C48" s="2" t="str">
        <f>VLOOKUP(combustion[[#This Row],[type_generateur_id]],type_generateur[],2,FALSE)</f>
        <v>Chaudière fioul standard</v>
      </c>
      <c r="D48" s="2">
        <v>1900</v>
      </c>
      <c r="E48" s="2">
        <v>1989</v>
      </c>
      <c r="H48" s="2" t="s">
        <v>167</v>
      </c>
      <c r="I48" s="2" t="s">
        <v>170</v>
      </c>
      <c r="J48" s="2" t="s">
        <v>181</v>
      </c>
      <c r="K48" s="2">
        <v>0.01</v>
      </c>
      <c r="M48" s="2">
        <v>20</v>
      </c>
      <c r="N48" s="2" t="s">
        <v>525</v>
      </c>
      <c r="O48" s="2" t="s">
        <v>42</v>
      </c>
      <c r="Q48" s="2" t="s">
        <v>499</v>
      </c>
    </row>
    <row r="49" spans="1:17" ht="28.8" x14ac:dyDescent="0.3">
      <c r="A49" s="2">
        <v>48</v>
      </c>
      <c r="B49" s="2">
        <v>50</v>
      </c>
      <c r="C49" s="2" t="str">
        <f>VLOOKUP(combustion[[#This Row],[type_generateur_id]],type_generateur[],2,FALSE)</f>
        <v>Système collectif par défaut en abscence d'information : chaudière fioul pénalisante</v>
      </c>
      <c r="D49" s="2">
        <v>1900</v>
      </c>
      <c r="E49" s="2">
        <v>1989</v>
      </c>
      <c r="H49" s="2" t="s">
        <v>167</v>
      </c>
      <c r="I49" s="2" t="s">
        <v>170</v>
      </c>
      <c r="J49" s="2" t="s">
        <v>181</v>
      </c>
      <c r="K49" s="2">
        <v>0.01</v>
      </c>
      <c r="M49" s="2">
        <v>20</v>
      </c>
      <c r="N49" s="2" t="s">
        <v>525</v>
      </c>
      <c r="O49" s="2" t="s">
        <v>42</v>
      </c>
      <c r="Q49" s="2" t="s">
        <v>499</v>
      </c>
    </row>
    <row r="50" spans="1:17" x14ac:dyDescent="0.3">
      <c r="A50" s="2">
        <v>49</v>
      </c>
      <c r="B50" s="2">
        <v>22</v>
      </c>
      <c r="C50" s="2" t="str">
        <f>VLOOKUP(combustion[[#This Row],[type_generateur_id]],type_generateur[],2,FALSE)</f>
        <v>Chaudière fioul standard</v>
      </c>
      <c r="D50" s="2">
        <v>1900</v>
      </c>
      <c r="E50" s="2">
        <v>1989</v>
      </c>
      <c r="H50" s="2" t="s">
        <v>167</v>
      </c>
      <c r="I50" s="2" t="s">
        <v>170</v>
      </c>
      <c r="J50" s="2" t="s">
        <v>181</v>
      </c>
      <c r="K50" s="2" t="s">
        <v>166</v>
      </c>
      <c r="M50" s="2">
        <v>21</v>
      </c>
      <c r="N50" s="2" t="s">
        <v>526</v>
      </c>
      <c r="O50" s="2" t="s">
        <v>43</v>
      </c>
      <c r="Q50" s="2" t="s">
        <v>499</v>
      </c>
    </row>
    <row r="51" spans="1:17" ht="28.8" x14ac:dyDescent="0.3">
      <c r="A51" s="2">
        <v>50</v>
      </c>
      <c r="B51" s="2">
        <v>50</v>
      </c>
      <c r="C51" s="2" t="str">
        <f>VLOOKUP(combustion[[#This Row],[type_generateur_id]],type_generateur[],2,FALSE)</f>
        <v>Système collectif par défaut en abscence d'information : chaudière fioul pénalisante</v>
      </c>
      <c r="D51" s="2">
        <v>1900</v>
      </c>
      <c r="E51" s="2">
        <v>1989</v>
      </c>
      <c r="H51" s="2" t="s">
        <v>167</v>
      </c>
      <c r="I51" s="2" t="s">
        <v>170</v>
      </c>
      <c r="J51" s="2" t="s">
        <v>181</v>
      </c>
      <c r="K51" s="2" t="s">
        <v>166</v>
      </c>
      <c r="M51" s="2">
        <v>21</v>
      </c>
      <c r="N51" s="2" t="s">
        <v>526</v>
      </c>
      <c r="O51" s="2" t="s">
        <v>43</v>
      </c>
      <c r="Q51" s="2" t="s">
        <v>499</v>
      </c>
    </row>
    <row r="52" spans="1:17" x14ac:dyDescent="0.3">
      <c r="A52" s="2">
        <v>51</v>
      </c>
      <c r="B52" s="2">
        <v>23</v>
      </c>
      <c r="C52" s="2" t="str">
        <f>VLOOKUP(combustion[[#This Row],[type_generateur_id]],type_generateur[],2,FALSE)</f>
        <v>Chaudière fioul basse température</v>
      </c>
      <c r="D52" s="2">
        <v>1900</v>
      </c>
      <c r="E52" s="2">
        <v>1989</v>
      </c>
      <c r="H52" s="2" t="s">
        <v>167</v>
      </c>
      <c r="I52" s="2" t="s">
        <v>171</v>
      </c>
      <c r="J52" s="2" t="s">
        <v>171</v>
      </c>
      <c r="K52" s="2">
        <v>0.01</v>
      </c>
      <c r="M52" s="2">
        <v>22</v>
      </c>
      <c r="N52" s="2">
        <v>81</v>
      </c>
      <c r="O52" s="2" t="s">
        <v>44</v>
      </c>
      <c r="Q52" s="2" t="s">
        <v>499</v>
      </c>
    </row>
    <row r="53" spans="1:17" x14ac:dyDescent="0.3">
      <c r="A53" s="2">
        <v>52</v>
      </c>
      <c r="B53" s="2">
        <v>23</v>
      </c>
      <c r="C53" s="2" t="str">
        <f>VLOOKUP(combustion[[#This Row],[type_generateur_id]],type_generateur[],2,FALSE)</f>
        <v>Chaudière fioul basse température</v>
      </c>
      <c r="D53" s="2">
        <v>1900</v>
      </c>
      <c r="E53" s="2">
        <v>1989</v>
      </c>
      <c r="H53" s="2" t="s">
        <v>167</v>
      </c>
      <c r="I53" s="2" t="s">
        <v>171</v>
      </c>
      <c r="J53" s="2" t="s">
        <v>171</v>
      </c>
      <c r="K53" s="2" t="s">
        <v>166</v>
      </c>
      <c r="M53" s="2">
        <v>23</v>
      </c>
      <c r="N53" s="2">
        <v>82</v>
      </c>
      <c r="O53" s="2" t="s">
        <v>45</v>
      </c>
      <c r="Q53" s="2" t="s">
        <v>499</v>
      </c>
    </row>
    <row r="54" spans="1:17" x14ac:dyDescent="0.3">
      <c r="A54" s="2">
        <v>53</v>
      </c>
      <c r="B54" s="2">
        <v>24</v>
      </c>
      <c r="C54" s="2" t="str">
        <f>VLOOKUP(combustion[[#This Row],[type_generateur_id]],type_generateur[],2,FALSE)</f>
        <v>Chaudière fioul à condensation</v>
      </c>
      <c r="D54" s="2">
        <v>1990</v>
      </c>
      <c r="E54" s="2">
        <v>2004</v>
      </c>
      <c r="H54" s="2" t="s">
        <v>167</v>
      </c>
      <c r="I54" s="2" t="s">
        <v>590</v>
      </c>
      <c r="J54" s="2" t="s">
        <v>592</v>
      </c>
      <c r="K54" s="2">
        <v>0.01</v>
      </c>
      <c r="M54" s="2">
        <v>24</v>
      </c>
      <c r="N54" s="2" t="s">
        <v>527</v>
      </c>
      <c r="O54" s="2" t="s">
        <v>46</v>
      </c>
      <c r="Q54" s="2" t="s">
        <v>499</v>
      </c>
    </row>
    <row r="55" spans="1:17" ht="28.8" x14ac:dyDescent="0.3">
      <c r="A55" s="2">
        <v>54</v>
      </c>
      <c r="B55" s="2">
        <v>62</v>
      </c>
      <c r="C55" s="2" t="str">
        <f>VLOOKUP(combustion[[#This Row],[type_generateur_id]],type_generateur[],2,FALSE)</f>
        <v>Pompe à chaleur hybride : partie chaudière Chaudière fioul à condensation</v>
      </c>
      <c r="D55" s="2">
        <v>1990</v>
      </c>
      <c r="E55" s="2">
        <v>2004</v>
      </c>
      <c r="H55" s="2" t="s">
        <v>167</v>
      </c>
      <c r="I55" s="2" t="s">
        <v>590</v>
      </c>
      <c r="J55" s="2" t="s">
        <v>592</v>
      </c>
      <c r="K55" s="2">
        <v>0.01</v>
      </c>
      <c r="M55" s="2">
        <v>24</v>
      </c>
      <c r="N55" s="2" t="s">
        <v>527</v>
      </c>
      <c r="O55" s="2" t="s">
        <v>46</v>
      </c>
      <c r="Q55" s="2" t="s">
        <v>499</v>
      </c>
    </row>
    <row r="56" spans="1:17" x14ac:dyDescent="0.3">
      <c r="A56" s="2">
        <v>55</v>
      </c>
      <c r="B56" s="2">
        <v>24</v>
      </c>
      <c r="C56" s="2" t="str">
        <f>VLOOKUP(combustion[[#This Row],[type_generateur_id]],type_generateur[],2,FALSE)</f>
        <v>Chaudière fioul à condensation</v>
      </c>
      <c r="D56" s="2">
        <v>1990</v>
      </c>
      <c r="E56" s="2">
        <v>2004</v>
      </c>
      <c r="G56" s="2">
        <v>70</v>
      </c>
      <c r="H56" s="2" t="s">
        <v>167</v>
      </c>
      <c r="I56" s="2" t="s">
        <v>172</v>
      </c>
      <c r="J56" s="2" t="s">
        <v>184</v>
      </c>
      <c r="K56" s="2">
        <v>5.0000000000000001E-3</v>
      </c>
      <c r="M56" s="2">
        <v>25</v>
      </c>
      <c r="N56" s="2" t="s">
        <v>528</v>
      </c>
      <c r="O56" s="2" t="s">
        <v>47</v>
      </c>
      <c r="P56" s="2" t="s">
        <v>514</v>
      </c>
      <c r="Q56" s="2" t="s">
        <v>499</v>
      </c>
    </row>
    <row r="57" spans="1:17" ht="28.8" x14ac:dyDescent="0.3">
      <c r="A57" s="2">
        <v>56</v>
      </c>
      <c r="B57" s="2">
        <v>62</v>
      </c>
      <c r="C57" s="2" t="str">
        <f>VLOOKUP(combustion[[#This Row],[type_generateur_id]],type_generateur[],2,FALSE)</f>
        <v>Pompe à chaleur hybride : partie chaudière Chaudière fioul à condensation</v>
      </c>
      <c r="D57" s="2">
        <v>1990</v>
      </c>
      <c r="E57" s="2">
        <v>2004</v>
      </c>
      <c r="G57" s="2">
        <v>70</v>
      </c>
      <c r="H57" s="2" t="s">
        <v>167</v>
      </c>
      <c r="I57" s="2" t="s">
        <v>172</v>
      </c>
      <c r="J57" s="2" t="s">
        <v>184</v>
      </c>
      <c r="K57" s="2">
        <v>5.0000000000000001E-3</v>
      </c>
      <c r="M57" s="2">
        <v>25</v>
      </c>
      <c r="N57" s="2" t="s">
        <v>528</v>
      </c>
      <c r="O57" s="2" t="s">
        <v>47</v>
      </c>
      <c r="P57" s="2" t="s">
        <v>514</v>
      </c>
      <c r="Q57" s="2" t="s">
        <v>499</v>
      </c>
    </row>
    <row r="58" spans="1:17" x14ac:dyDescent="0.3">
      <c r="A58" s="2">
        <v>57</v>
      </c>
      <c r="B58" s="2">
        <v>24</v>
      </c>
      <c r="C58" s="2" t="str">
        <f>VLOOKUP(combustion[[#This Row],[type_generateur_id]],type_generateur[],2,FALSE)</f>
        <v>Chaudière fioul à condensation</v>
      </c>
      <c r="D58" s="2">
        <v>1990</v>
      </c>
      <c r="E58" s="2">
        <v>2004</v>
      </c>
      <c r="G58" s="2">
        <v>400</v>
      </c>
      <c r="H58" s="2" t="s">
        <v>167</v>
      </c>
      <c r="I58" s="2" t="s">
        <v>591</v>
      </c>
      <c r="J58" s="2" t="s">
        <v>593</v>
      </c>
      <c r="K58" s="2">
        <v>6.0000000000000001E-3</v>
      </c>
      <c r="M58" s="2">
        <v>26</v>
      </c>
      <c r="N58" s="2">
        <v>84</v>
      </c>
      <c r="O58" s="2" t="s">
        <v>47</v>
      </c>
      <c r="P58" s="2" t="s">
        <v>515</v>
      </c>
      <c r="Q58" s="2" t="s">
        <v>499</v>
      </c>
    </row>
    <row r="59" spans="1:17" x14ac:dyDescent="0.3">
      <c r="A59" s="2">
        <v>58</v>
      </c>
      <c r="B59" s="2">
        <v>24</v>
      </c>
      <c r="C59" s="2" t="str">
        <f>VLOOKUP(combustion[[#This Row],[type_generateur_id]],type_generateur[],2,FALSE)</f>
        <v>Chaudière fioul à condensation</v>
      </c>
      <c r="D59" s="2">
        <v>1990</v>
      </c>
      <c r="E59" s="2">
        <v>2004</v>
      </c>
      <c r="F59" s="2">
        <v>400</v>
      </c>
      <c r="H59" s="2">
        <v>400</v>
      </c>
      <c r="I59" s="2">
        <v>96.6</v>
      </c>
      <c r="J59" s="2">
        <v>102.6</v>
      </c>
      <c r="K59" s="2">
        <v>3.0000000000000001E-3</v>
      </c>
      <c r="M59" s="2">
        <v>27</v>
      </c>
      <c r="N59" s="2">
        <v>84</v>
      </c>
      <c r="O59" s="2" t="s">
        <v>47</v>
      </c>
      <c r="P59" s="2" t="s">
        <v>516</v>
      </c>
      <c r="Q59" s="2">
        <v>400</v>
      </c>
    </row>
    <row r="60" spans="1:17" x14ac:dyDescent="0.3">
      <c r="A60" s="2">
        <v>59</v>
      </c>
      <c r="B60" s="2">
        <v>18</v>
      </c>
      <c r="C60" s="2" t="str">
        <f>VLOOKUP(combustion[[#This Row],[type_generateur_id]],type_generateur[],2,FALSE)</f>
        <v>Chaudière bois bûche</v>
      </c>
      <c r="D60" s="2">
        <v>2005</v>
      </c>
      <c r="G60" s="2">
        <v>70</v>
      </c>
      <c r="H60" s="2" t="s">
        <v>167</v>
      </c>
      <c r="I60" s="2" t="s">
        <v>173</v>
      </c>
      <c r="J60" s="2" t="s">
        <v>185</v>
      </c>
      <c r="K60" s="2" t="s">
        <v>615</v>
      </c>
      <c r="M60" s="2">
        <v>28</v>
      </c>
      <c r="N60" s="2" t="s">
        <v>529</v>
      </c>
      <c r="O60" s="2" t="s">
        <v>530</v>
      </c>
      <c r="P60" s="2" t="s">
        <v>531</v>
      </c>
      <c r="Q60" s="2" t="s">
        <v>499</v>
      </c>
    </row>
    <row r="61" spans="1:17" x14ac:dyDescent="0.3">
      <c r="A61" s="2">
        <v>60</v>
      </c>
      <c r="B61" s="2">
        <v>19</v>
      </c>
      <c r="C61" s="2" t="str">
        <f>VLOOKUP(combustion[[#This Row],[type_generateur_id]],type_generateur[],2,FALSE)</f>
        <v>Chaudière bois plaquette</v>
      </c>
      <c r="D61" s="2">
        <v>2005</v>
      </c>
      <c r="G61" s="2">
        <v>70</v>
      </c>
      <c r="H61" s="2" t="s">
        <v>167</v>
      </c>
      <c r="I61" s="2" t="s">
        <v>173</v>
      </c>
      <c r="J61" s="2" t="s">
        <v>185</v>
      </c>
      <c r="K61" s="2" t="s">
        <v>615</v>
      </c>
      <c r="M61" s="2">
        <v>28</v>
      </c>
      <c r="N61" s="2" t="s">
        <v>529</v>
      </c>
      <c r="O61" s="2" t="s">
        <v>530</v>
      </c>
      <c r="P61" s="2" t="s">
        <v>531</v>
      </c>
      <c r="Q61" s="2" t="s">
        <v>499</v>
      </c>
    </row>
    <row r="62" spans="1:17" x14ac:dyDescent="0.3">
      <c r="A62" s="2">
        <v>61</v>
      </c>
      <c r="B62" s="2">
        <v>51</v>
      </c>
      <c r="C62" s="2" t="str">
        <f>VLOOKUP(combustion[[#This Row],[type_generateur_id]],type_generateur[],2,FALSE)</f>
        <v>Chaudière charbon</v>
      </c>
      <c r="D62" s="2">
        <v>2005</v>
      </c>
      <c r="G62" s="2">
        <v>70</v>
      </c>
      <c r="H62" s="2" t="s">
        <v>167</v>
      </c>
      <c r="I62" s="2" t="s">
        <v>173</v>
      </c>
      <c r="J62" s="2" t="s">
        <v>185</v>
      </c>
      <c r="K62" s="2" t="s">
        <v>615</v>
      </c>
      <c r="M62" s="2">
        <v>28</v>
      </c>
      <c r="N62" s="2" t="s">
        <v>529</v>
      </c>
      <c r="O62" s="2" t="s">
        <v>530</v>
      </c>
      <c r="P62" s="2" t="s">
        <v>531</v>
      </c>
      <c r="Q62" s="2" t="s">
        <v>499</v>
      </c>
    </row>
    <row r="63" spans="1:17" x14ac:dyDescent="0.3">
      <c r="A63" s="2">
        <v>62</v>
      </c>
      <c r="B63" s="2">
        <v>18</v>
      </c>
      <c r="C63" s="2" t="str">
        <f>VLOOKUP(combustion[[#This Row],[type_generateur_id]],type_generateur[],2,FALSE)</f>
        <v>Chaudière bois bûche</v>
      </c>
      <c r="D63" s="2">
        <v>2005</v>
      </c>
      <c r="G63" s="2">
        <v>400</v>
      </c>
      <c r="H63" s="2">
        <v>70</v>
      </c>
      <c r="I63" s="2">
        <v>58</v>
      </c>
      <c r="J63" s="2">
        <v>59</v>
      </c>
      <c r="K63" s="2">
        <v>1.8</v>
      </c>
      <c r="M63" s="2">
        <v>29</v>
      </c>
      <c r="N63" s="2" t="s">
        <v>529</v>
      </c>
      <c r="P63" s="2" t="s">
        <v>532</v>
      </c>
      <c r="Q63" s="2">
        <v>70</v>
      </c>
    </row>
    <row r="64" spans="1:17" x14ac:dyDescent="0.3">
      <c r="A64" s="2">
        <v>63</v>
      </c>
      <c r="B64" s="2">
        <v>19</v>
      </c>
      <c r="C64" s="2" t="str">
        <f>VLOOKUP(combustion[[#This Row],[type_generateur_id]],type_generateur[],2,FALSE)</f>
        <v>Chaudière bois plaquette</v>
      </c>
      <c r="D64" s="2">
        <v>2005</v>
      </c>
      <c r="G64" s="2">
        <v>400</v>
      </c>
      <c r="H64" s="2">
        <v>70</v>
      </c>
      <c r="I64" s="2">
        <v>58</v>
      </c>
      <c r="J64" s="2">
        <v>59</v>
      </c>
      <c r="K64" s="2">
        <v>1.8</v>
      </c>
      <c r="M64" s="2">
        <v>29</v>
      </c>
      <c r="N64" s="2" t="s">
        <v>529</v>
      </c>
      <c r="P64" s="2" t="s">
        <v>532</v>
      </c>
      <c r="Q64" s="2">
        <v>70</v>
      </c>
    </row>
    <row r="65" spans="1:17" x14ac:dyDescent="0.3">
      <c r="A65" s="2">
        <v>64</v>
      </c>
      <c r="B65" s="2">
        <v>51</v>
      </c>
      <c r="C65" s="2" t="str">
        <f>VLOOKUP(combustion[[#This Row],[type_generateur_id]],type_generateur[],2,FALSE)</f>
        <v>Chaudière charbon</v>
      </c>
      <c r="D65" s="2">
        <v>2005</v>
      </c>
      <c r="G65" s="2">
        <v>400</v>
      </c>
      <c r="H65" s="2">
        <v>70</v>
      </c>
      <c r="I65" s="2">
        <v>58</v>
      </c>
      <c r="J65" s="2">
        <v>59</v>
      </c>
      <c r="K65" s="2">
        <v>1.8</v>
      </c>
      <c r="M65" s="2">
        <v>29</v>
      </c>
      <c r="N65" s="2" t="s">
        <v>529</v>
      </c>
      <c r="P65" s="2" t="s">
        <v>532</v>
      </c>
      <c r="Q65" s="2">
        <v>70</v>
      </c>
    </row>
    <row r="66" spans="1:17" x14ac:dyDescent="0.3">
      <c r="A66" s="2">
        <v>65</v>
      </c>
      <c r="B66" s="2">
        <v>18</v>
      </c>
      <c r="C66" s="2" t="str">
        <f>VLOOKUP(combustion[[#This Row],[type_generateur_id]],type_generateur[],2,FALSE)</f>
        <v>Chaudière bois bûche</v>
      </c>
      <c r="D66" s="2">
        <v>2005</v>
      </c>
      <c r="F66" s="2">
        <v>400</v>
      </c>
      <c r="H66" s="2">
        <v>70</v>
      </c>
      <c r="I66" s="2">
        <v>58</v>
      </c>
      <c r="J66" s="2">
        <v>59</v>
      </c>
      <c r="K66" s="2">
        <v>1.1000000000000001</v>
      </c>
      <c r="M66" s="2">
        <v>30</v>
      </c>
      <c r="N66" s="2" t="s">
        <v>529</v>
      </c>
      <c r="P66" s="2" t="s">
        <v>533</v>
      </c>
      <c r="Q66" s="2">
        <v>70</v>
      </c>
    </row>
    <row r="67" spans="1:17" x14ac:dyDescent="0.3">
      <c r="A67" s="2">
        <v>66</v>
      </c>
      <c r="B67" s="2">
        <v>19</v>
      </c>
      <c r="C67" s="2" t="str">
        <f>VLOOKUP(combustion[[#This Row],[type_generateur_id]],type_generateur[],2,FALSE)</f>
        <v>Chaudière bois plaquette</v>
      </c>
      <c r="D67" s="2">
        <v>2005</v>
      </c>
      <c r="F67" s="2">
        <v>400</v>
      </c>
      <c r="H67" s="2">
        <v>70</v>
      </c>
      <c r="I67" s="2">
        <v>58</v>
      </c>
      <c r="J67" s="2">
        <v>59</v>
      </c>
      <c r="K67" s="2">
        <v>1.1000000000000001</v>
      </c>
      <c r="M67" s="2">
        <v>30</v>
      </c>
      <c r="N67" s="2" t="s">
        <v>529</v>
      </c>
      <c r="P67" s="2" t="s">
        <v>533</v>
      </c>
      <c r="Q67" s="2">
        <v>70</v>
      </c>
    </row>
    <row r="68" spans="1:17" x14ac:dyDescent="0.3">
      <c r="A68" s="2">
        <v>67</v>
      </c>
      <c r="B68" s="2">
        <v>51</v>
      </c>
      <c r="C68" s="2" t="str">
        <f>VLOOKUP(combustion[[#This Row],[type_generateur_id]],type_generateur[],2,FALSE)</f>
        <v>Chaudière charbon</v>
      </c>
      <c r="D68" s="2">
        <v>2005</v>
      </c>
      <c r="F68" s="2">
        <v>400</v>
      </c>
      <c r="H68" s="2">
        <v>70</v>
      </c>
      <c r="I68" s="2">
        <v>58</v>
      </c>
      <c r="J68" s="2">
        <v>59</v>
      </c>
      <c r="K68" s="2">
        <v>1.1000000000000001</v>
      </c>
      <c r="M68" s="2">
        <v>30</v>
      </c>
      <c r="N68" s="2" t="s">
        <v>529</v>
      </c>
      <c r="P68" s="2" t="s">
        <v>533</v>
      </c>
      <c r="Q68" s="2">
        <v>70</v>
      </c>
    </row>
    <row r="69" spans="1:17" x14ac:dyDescent="0.3">
      <c r="A69" s="2">
        <v>68</v>
      </c>
      <c r="B69" s="2">
        <v>13</v>
      </c>
      <c r="C69" s="2" t="str">
        <f>VLOOKUP(combustion[[#This Row],[type_generateur_id]],type_generateur[],2,FALSE)</f>
        <v>Poêle à bois bouilleur bûche</v>
      </c>
      <c r="D69" s="2">
        <v>2005</v>
      </c>
      <c r="G69" s="2">
        <v>70</v>
      </c>
      <c r="H69" s="2" t="s">
        <v>167</v>
      </c>
      <c r="I69" s="2" t="s">
        <v>173</v>
      </c>
      <c r="J69" s="2" t="s">
        <v>185</v>
      </c>
      <c r="K69" s="2" t="s">
        <v>616</v>
      </c>
      <c r="M69" s="2">
        <v>31</v>
      </c>
      <c r="N69" s="2" t="s">
        <v>534</v>
      </c>
      <c r="O69" s="2" t="s">
        <v>535</v>
      </c>
      <c r="P69" s="2" t="s">
        <v>531</v>
      </c>
      <c r="Q69" s="2" t="s">
        <v>499</v>
      </c>
    </row>
    <row r="70" spans="1:17" x14ac:dyDescent="0.3">
      <c r="A70" s="2">
        <v>69</v>
      </c>
      <c r="B70" s="2">
        <v>18</v>
      </c>
      <c r="C70" s="2" t="str">
        <f>VLOOKUP(combustion[[#This Row],[type_generateur_id]],type_generateur[],2,FALSE)</f>
        <v>Chaudière bois bûche</v>
      </c>
      <c r="D70" s="2">
        <v>2005</v>
      </c>
      <c r="G70" s="2">
        <v>70</v>
      </c>
      <c r="H70" s="2" t="s">
        <v>167</v>
      </c>
      <c r="I70" s="2" t="s">
        <v>173</v>
      </c>
      <c r="J70" s="2" t="s">
        <v>185</v>
      </c>
      <c r="K70" s="2" t="s">
        <v>616</v>
      </c>
      <c r="M70" s="2">
        <v>31</v>
      </c>
      <c r="N70" s="2" t="s">
        <v>534</v>
      </c>
      <c r="O70" s="2" t="s">
        <v>535</v>
      </c>
      <c r="P70" s="2" t="s">
        <v>531</v>
      </c>
      <c r="Q70" s="2" t="s">
        <v>499</v>
      </c>
    </row>
    <row r="71" spans="1:17" x14ac:dyDescent="0.3">
      <c r="A71" s="2">
        <v>70</v>
      </c>
      <c r="B71" s="2">
        <v>19</v>
      </c>
      <c r="C71" s="2" t="str">
        <f>VLOOKUP(combustion[[#This Row],[type_generateur_id]],type_generateur[],2,FALSE)</f>
        <v>Chaudière bois plaquette</v>
      </c>
      <c r="D71" s="2">
        <v>2005</v>
      </c>
      <c r="G71" s="2">
        <v>70</v>
      </c>
      <c r="H71" s="2" t="s">
        <v>167</v>
      </c>
      <c r="I71" s="2" t="s">
        <v>173</v>
      </c>
      <c r="J71" s="2" t="s">
        <v>185</v>
      </c>
      <c r="K71" s="2" t="s">
        <v>616</v>
      </c>
      <c r="M71" s="2">
        <v>31</v>
      </c>
      <c r="N71" s="2" t="s">
        <v>534</v>
      </c>
      <c r="O71" s="2" t="s">
        <v>535</v>
      </c>
      <c r="P71" s="2" t="s">
        <v>531</v>
      </c>
      <c r="Q71" s="2" t="s">
        <v>499</v>
      </c>
    </row>
    <row r="72" spans="1:17" x14ac:dyDescent="0.3">
      <c r="A72" s="2">
        <v>71</v>
      </c>
      <c r="B72" s="2">
        <v>51</v>
      </c>
      <c r="C72" s="2" t="str">
        <f>VLOOKUP(combustion[[#This Row],[type_generateur_id]],type_generateur[],2,FALSE)</f>
        <v>Chaudière charbon</v>
      </c>
      <c r="D72" s="2">
        <v>2005</v>
      </c>
      <c r="G72" s="2">
        <v>70</v>
      </c>
      <c r="H72" s="2" t="s">
        <v>167</v>
      </c>
      <c r="I72" s="2" t="s">
        <v>173</v>
      </c>
      <c r="J72" s="2" t="s">
        <v>185</v>
      </c>
      <c r="K72" s="2" t="s">
        <v>616</v>
      </c>
      <c r="M72" s="2">
        <v>31</v>
      </c>
      <c r="N72" s="2" t="s">
        <v>534</v>
      </c>
      <c r="O72" s="2" t="s">
        <v>535</v>
      </c>
      <c r="P72" s="2" t="s">
        <v>531</v>
      </c>
      <c r="Q72" s="2" t="s">
        <v>499</v>
      </c>
    </row>
    <row r="73" spans="1:17" x14ac:dyDescent="0.3">
      <c r="A73" s="2">
        <v>72</v>
      </c>
      <c r="B73" s="2">
        <v>13</v>
      </c>
      <c r="C73" s="2" t="str">
        <f>VLOOKUP(combustion[[#This Row],[type_generateur_id]],type_generateur[],2,FALSE)</f>
        <v>Poêle à bois bouilleur bûche</v>
      </c>
      <c r="D73" s="2">
        <v>2005</v>
      </c>
      <c r="E73" s="2">
        <v>2006</v>
      </c>
      <c r="G73" s="2">
        <v>400</v>
      </c>
      <c r="H73" s="2">
        <v>70</v>
      </c>
      <c r="I73" s="2">
        <v>58</v>
      </c>
      <c r="J73" s="2">
        <v>59</v>
      </c>
      <c r="K73" s="2">
        <v>1.4</v>
      </c>
      <c r="M73" s="2">
        <v>32</v>
      </c>
      <c r="N73" s="2" t="s">
        <v>534</v>
      </c>
      <c r="P73" s="2" t="s">
        <v>532</v>
      </c>
      <c r="Q73" s="2">
        <v>70</v>
      </c>
    </row>
    <row r="74" spans="1:17" x14ac:dyDescent="0.3">
      <c r="A74" s="2">
        <v>73</v>
      </c>
      <c r="B74" s="2">
        <v>18</v>
      </c>
      <c r="C74" s="2" t="str">
        <f>VLOOKUP(combustion[[#This Row],[type_generateur_id]],type_generateur[],2,FALSE)</f>
        <v>Chaudière bois bûche</v>
      </c>
      <c r="D74" s="2">
        <v>2005</v>
      </c>
      <c r="E74" s="2">
        <v>2006</v>
      </c>
      <c r="G74" s="2">
        <v>400</v>
      </c>
      <c r="H74" s="2">
        <v>70</v>
      </c>
      <c r="I74" s="2">
        <v>58</v>
      </c>
      <c r="J74" s="2">
        <v>59</v>
      </c>
      <c r="K74" s="2">
        <v>1.4</v>
      </c>
      <c r="M74" s="2">
        <v>32</v>
      </c>
      <c r="N74" s="2" t="s">
        <v>534</v>
      </c>
      <c r="P74" s="2" t="s">
        <v>532</v>
      </c>
      <c r="Q74" s="2">
        <v>70</v>
      </c>
    </row>
    <row r="75" spans="1:17" x14ac:dyDescent="0.3">
      <c r="A75" s="2">
        <v>74</v>
      </c>
      <c r="B75" s="2">
        <v>19</v>
      </c>
      <c r="C75" s="2" t="str">
        <f>VLOOKUP(combustion[[#This Row],[type_generateur_id]],type_generateur[],2,FALSE)</f>
        <v>Chaudière bois plaquette</v>
      </c>
      <c r="D75" s="2">
        <v>2005</v>
      </c>
      <c r="E75" s="2">
        <v>2006</v>
      </c>
      <c r="G75" s="2">
        <v>400</v>
      </c>
      <c r="H75" s="2">
        <v>70</v>
      </c>
      <c r="I75" s="2">
        <v>58</v>
      </c>
      <c r="J75" s="2">
        <v>59</v>
      </c>
      <c r="K75" s="2">
        <v>1.4</v>
      </c>
      <c r="M75" s="2">
        <v>32</v>
      </c>
      <c r="N75" s="2" t="s">
        <v>534</v>
      </c>
      <c r="P75" s="2" t="s">
        <v>532</v>
      </c>
      <c r="Q75" s="2">
        <v>70</v>
      </c>
    </row>
    <row r="76" spans="1:17" x14ac:dyDescent="0.3">
      <c r="A76" s="2">
        <v>75</v>
      </c>
      <c r="B76" s="2">
        <v>51</v>
      </c>
      <c r="C76" s="2" t="str">
        <f>VLOOKUP(combustion[[#This Row],[type_generateur_id]],type_generateur[],2,FALSE)</f>
        <v>Chaudière charbon</v>
      </c>
      <c r="D76" s="2">
        <v>2005</v>
      </c>
      <c r="E76" s="2">
        <v>2006</v>
      </c>
      <c r="G76" s="2">
        <v>400</v>
      </c>
      <c r="H76" s="2">
        <v>70</v>
      </c>
      <c r="I76" s="2">
        <v>58</v>
      </c>
      <c r="J76" s="2">
        <v>59</v>
      </c>
      <c r="K76" s="2">
        <v>1.4</v>
      </c>
      <c r="M76" s="2">
        <v>32</v>
      </c>
      <c r="N76" s="2" t="s">
        <v>534</v>
      </c>
      <c r="P76" s="2" t="s">
        <v>532</v>
      </c>
      <c r="Q76" s="2">
        <v>70</v>
      </c>
    </row>
    <row r="77" spans="1:17" x14ac:dyDescent="0.3">
      <c r="A77" s="2">
        <v>76</v>
      </c>
      <c r="B77" s="2">
        <v>13</v>
      </c>
      <c r="C77" s="2" t="str">
        <f>VLOOKUP(combustion[[#This Row],[type_generateur_id]],type_generateur[],2,FALSE)</f>
        <v>Poêle à bois bouilleur bûche</v>
      </c>
      <c r="D77" s="2">
        <v>2005</v>
      </c>
      <c r="E77" s="2">
        <v>2006</v>
      </c>
      <c r="F77" s="2">
        <v>400</v>
      </c>
      <c r="H77" s="2">
        <v>70</v>
      </c>
      <c r="I77" s="2">
        <v>58</v>
      </c>
      <c r="J77" s="2">
        <v>59</v>
      </c>
      <c r="K77" s="2">
        <v>0.8</v>
      </c>
      <c r="M77" s="2">
        <v>33</v>
      </c>
      <c r="N77" s="2" t="s">
        <v>534</v>
      </c>
      <c r="P77" s="2" t="s">
        <v>533</v>
      </c>
      <c r="Q77" s="2">
        <v>70</v>
      </c>
    </row>
    <row r="78" spans="1:17" x14ac:dyDescent="0.3">
      <c r="A78" s="2">
        <v>77</v>
      </c>
      <c r="B78" s="2">
        <v>18</v>
      </c>
      <c r="C78" s="2" t="str">
        <f>VLOOKUP(combustion[[#This Row],[type_generateur_id]],type_generateur[],2,FALSE)</f>
        <v>Chaudière bois bûche</v>
      </c>
      <c r="D78" s="2">
        <v>2005</v>
      </c>
      <c r="E78" s="2">
        <v>2006</v>
      </c>
      <c r="F78" s="2">
        <v>400</v>
      </c>
      <c r="H78" s="2">
        <v>70</v>
      </c>
      <c r="I78" s="2">
        <v>58</v>
      </c>
      <c r="J78" s="2">
        <v>59</v>
      </c>
      <c r="K78" s="2">
        <v>0.8</v>
      </c>
      <c r="M78" s="2">
        <v>33</v>
      </c>
      <c r="N78" s="2" t="s">
        <v>534</v>
      </c>
      <c r="P78" s="2" t="s">
        <v>533</v>
      </c>
      <c r="Q78" s="2">
        <v>70</v>
      </c>
    </row>
    <row r="79" spans="1:17" x14ac:dyDescent="0.3">
      <c r="A79" s="2">
        <v>78</v>
      </c>
      <c r="B79" s="2">
        <v>19</v>
      </c>
      <c r="C79" s="2" t="str">
        <f>VLOOKUP(combustion[[#This Row],[type_generateur_id]],type_generateur[],2,FALSE)</f>
        <v>Chaudière bois plaquette</v>
      </c>
      <c r="D79" s="2">
        <v>2005</v>
      </c>
      <c r="E79" s="2">
        <v>2006</v>
      </c>
      <c r="F79" s="2">
        <v>400</v>
      </c>
      <c r="H79" s="2">
        <v>70</v>
      </c>
      <c r="I79" s="2">
        <v>58</v>
      </c>
      <c r="J79" s="2">
        <v>59</v>
      </c>
      <c r="K79" s="2">
        <v>0.8</v>
      </c>
      <c r="M79" s="2">
        <v>33</v>
      </c>
      <c r="N79" s="2" t="s">
        <v>534</v>
      </c>
      <c r="P79" s="2" t="s">
        <v>533</v>
      </c>
      <c r="Q79" s="2">
        <v>70</v>
      </c>
    </row>
    <row r="80" spans="1:17" x14ac:dyDescent="0.3">
      <c r="A80" s="2">
        <v>79</v>
      </c>
      <c r="B80" s="2">
        <v>51</v>
      </c>
      <c r="C80" s="2" t="str">
        <f>VLOOKUP(combustion[[#This Row],[type_generateur_id]],type_generateur[],2,FALSE)</f>
        <v>Chaudière charbon</v>
      </c>
      <c r="D80" s="2">
        <v>2005</v>
      </c>
      <c r="E80" s="2">
        <v>2006</v>
      </c>
      <c r="F80" s="2">
        <v>400</v>
      </c>
      <c r="H80" s="2">
        <v>70</v>
      </c>
      <c r="I80" s="2">
        <v>58</v>
      </c>
      <c r="J80" s="2">
        <v>59</v>
      </c>
      <c r="K80" s="2">
        <v>0.8</v>
      </c>
      <c r="M80" s="2">
        <v>33</v>
      </c>
      <c r="N80" s="2" t="s">
        <v>534</v>
      </c>
      <c r="P80" s="2" t="s">
        <v>533</v>
      </c>
      <c r="Q80" s="2">
        <v>70</v>
      </c>
    </row>
    <row r="81" spans="1:17" x14ac:dyDescent="0.3">
      <c r="A81" s="2">
        <v>80</v>
      </c>
      <c r="B81" s="2">
        <v>18</v>
      </c>
      <c r="C81" s="2" t="str">
        <f>VLOOKUP(combustion[[#This Row],[type_generateur_id]],type_generateur[],2,FALSE)</f>
        <v>Chaudière bois bûche</v>
      </c>
      <c r="D81" s="2">
        <v>2005</v>
      </c>
      <c r="E81" s="2">
        <v>2006</v>
      </c>
      <c r="G81" s="2">
        <v>70</v>
      </c>
      <c r="H81" s="2">
        <v>0</v>
      </c>
      <c r="I81" s="2" t="s">
        <v>173</v>
      </c>
      <c r="J81" s="2" t="s">
        <v>185</v>
      </c>
      <c r="K81" s="2" t="s">
        <v>617</v>
      </c>
      <c r="M81" s="2">
        <v>34</v>
      </c>
      <c r="N81" s="2" t="s">
        <v>536</v>
      </c>
      <c r="O81" s="2" t="s">
        <v>537</v>
      </c>
      <c r="P81" s="2" t="s">
        <v>531</v>
      </c>
    </row>
    <row r="82" spans="1:17" x14ac:dyDescent="0.3">
      <c r="A82" s="2">
        <v>81</v>
      </c>
      <c r="B82" s="2">
        <v>19</v>
      </c>
      <c r="C82" s="2" t="str">
        <f>VLOOKUP(combustion[[#This Row],[type_generateur_id]],type_generateur[],2,FALSE)</f>
        <v>Chaudière bois plaquette</v>
      </c>
      <c r="D82" s="2">
        <v>2005</v>
      </c>
      <c r="E82" s="2">
        <v>2006</v>
      </c>
      <c r="G82" s="2">
        <v>70</v>
      </c>
      <c r="H82" s="2">
        <v>0</v>
      </c>
      <c r="I82" s="2" t="s">
        <v>173</v>
      </c>
      <c r="J82" s="2" t="s">
        <v>185</v>
      </c>
      <c r="K82" s="2" t="s">
        <v>617</v>
      </c>
      <c r="M82" s="2">
        <v>34</v>
      </c>
      <c r="N82" s="2" t="s">
        <v>536</v>
      </c>
      <c r="O82" s="2" t="s">
        <v>537</v>
      </c>
      <c r="P82" s="2" t="s">
        <v>531</v>
      </c>
    </row>
    <row r="83" spans="1:17" x14ac:dyDescent="0.3">
      <c r="A83" s="2">
        <v>82</v>
      </c>
      <c r="B83" s="2">
        <v>51</v>
      </c>
      <c r="C83" s="2" t="str">
        <f>VLOOKUP(combustion[[#This Row],[type_generateur_id]],type_generateur[],2,FALSE)</f>
        <v>Chaudière charbon</v>
      </c>
      <c r="D83" s="2">
        <v>2005</v>
      </c>
      <c r="E83" s="2">
        <v>2006</v>
      </c>
      <c r="G83" s="2">
        <v>70</v>
      </c>
      <c r="H83" s="2">
        <v>0</v>
      </c>
      <c r="I83" s="2" t="s">
        <v>173</v>
      </c>
      <c r="J83" s="2" t="s">
        <v>185</v>
      </c>
      <c r="K83" s="2" t="s">
        <v>617</v>
      </c>
      <c r="M83" s="2">
        <v>34</v>
      </c>
      <c r="N83" s="2" t="s">
        <v>536</v>
      </c>
      <c r="O83" s="2" t="s">
        <v>537</v>
      </c>
      <c r="P83" s="2" t="s">
        <v>531</v>
      </c>
    </row>
    <row r="84" spans="1:17" x14ac:dyDescent="0.3">
      <c r="A84" s="2">
        <v>83</v>
      </c>
      <c r="B84" s="2">
        <v>18</v>
      </c>
      <c r="C84" s="2" t="str">
        <f>VLOOKUP(combustion[[#This Row],[type_generateur_id]],type_generateur[],2,FALSE)</f>
        <v>Chaudière bois bûche</v>
      </c>
      <c r="D84" s="2">
        <v>2005</v>
      </c>
      <c r="E84" s="2">
        <v>2006</v>
      </c>
      <c r="G84" s="2">
        <v>400</v>
      </c>
      <c r="H84" s="2">
        <v>70</v>
      </c>
      <c r="I84" s="2">
        <v>58</v>
      </c>
      <c r="J84" s="2">
        <v>59</v>
      </c>
      <c r="K84" s="2">
        <v>1.1000000000000001</v>
      </c>
      <c r="M84" s="2">
        <v>35</v>
      </c>
      <c r="N84" s="2" t="s">
        <v>536</v>
      </c>
      <c r="P84" s="2" t="s">
        <v>532</v>
      </c>
      <c r="Q84" s="2">
        <v>70</v>
      </c>
    </row>
    <row r="85" spans="1:17" x14ac:dyDescent="0.3">
      <c r="A85" s="2">
        <v>84</v>
      </c>
      <c r="B85" s="2">
        <v>19</v>
      </c>
      <c r="C85" s="2" t="str">
        <f>VLOOKUP(combustion[[#This Row],[type_generateur_id]],type_generateur[],2,FALSE)</f>
        <v>Chaudière bois plaquette</v>
      </c>
      <c r="D85" s="2">
        <v>2005</v>
      </c>
      <c r="E85" s="2">
        <v>2006</v>
      </c>
      <c r="G85" s="2">
        <v>400</v>
      </c>
      <c r="H85" s="2">
        <v>70</v>
      </c>
      <c r="I85" s="2">
        <v>58</v>
      </c>
      <c r="J85" s="2">
        <v>59</v>
      </c>
      <c r="K85" s="2">
        <v>1.1000000000000001</v>
      </c>
      <c r="M85" s="2">
        <v>35</v>
      </c>
      <c r="N85" s="2" t="s">
        <v>536</v>
      </c>
      <c r="P85" s="2" t="s">
        <v>532</v>
      </c>
      <c r="Q85" s="2">
        <v>70</v>
      </c>
    </row>
    <row r="86" spans="1:17" x14ac:dyDescent="0.3">
      <c r="A86" s="2">
        <v>85</v>
      </c>
      <c r="B86" s="2">
        <v>51</v>
      </c>
      <c r="C86" s="2" t="str">
        <f>VLOOKUP(combustion[[#This Row],[type_generateur_id]],type_generateur[],2,FALSE)</f>
        <v>Chaudière charbon</v>
      </c>
      <c r="D86" s="2">
        <v>2005</v>
      </c>
      <c r="E86" s="2">
        <v>2006</v>
      </c>
      <c r="G86" s="2">
        <v>400</v>
      </c>
      <c r="H86" s="2">
        <v>70</v>
      </c>
      <c r="I86" s="2">
        <v>58</v>
      </c>
      <c r="J86" s="2">
        <v>59</v>
      </c>
      <c r="K86" s="2">
        <v>1.1000000000000001</v>
      </c>
      <c r="M86" s="2">
        <v>35</v>
      </c>
      <c r="N86" s="2" t="s">
        <v>536</v>
      </c>
      <c r="P86" s="2" t="s">
        <v>532</v>
      </c>
      <c r="Q86" s="2">
        <v>70</v>
      </c>
    </row>
    <row r="87" spans="1:17" x14ac:dyDescent="0.3">
      <c r="A87" s="2">
        <v>86</v>
      </c>
      <c r="B87" s="2">
        <v>18</v>
      </c>
      <c r="C87" s="2" t="str">
        <f>VLOOKUP(combustion[[#This Row],[type_generateur_id]],type_generateur[],2,FALSE)</f>
        <v>Chaudière bois bûche</v>
      </c>
      <c r="D87" s="2">
        <v>2007</v>
      </c>
      <c r="E87" s="2">
        <v>2017</v>
      </c>
      <c r="F87" s="2">
        <v>400</v>
      </c>
      <c r="H87" s="2">
        <v>70</v>
      </c>
      <c r="I87" s="2">
        <v>58</v>
      </c>
      <c r="J87" s="2">
        <v>59</v>
      </c>
      <c r="K87" s="2">
        <v>0.5</v>
      </c>
      <c r="M87" s="2">
        <v>36</v>
      </c>
      <c r="N87" s="2" t="s">
        <v>536</v>
      </c>
      <c r="P87" s="2" t="s">
        <v>533</v>
      </c>
      <c r="Q87" s="2">
        <v>70</v>
      </c>
    </row>
    <row r="88" spans="1:17" x14ac:dyDescent="0.3">
      <c r="A88" s="2">
        <v>87</v>
      </c>
      <c r="B88" s="2">
        <v>19</v>
      </c>
      <c r="C88" s="2" t="str">
        <f>VLOOKUP(combustion[[#This Row],[type_generateur_id]],type_generateur[],2,FALSE)</f>
        <v>Chaudière bois plaquette</v>
      </c>
      <c r="D88" s="2">
        <v>2007</v>
      </c>
      <c r="E88" s="2">
        <v>2017</v>
      </c>
      <c r="F88" s="2">
        <v>400</v>
      </c>
      <c r="H88" s="2">
        <v>70</v>
      </c>
      <c r="I88" s="2">
        <v>58</v>
      </c>
      <c r="J88" s="2">
        <v>59</v>
      </c>
      <c r="K88" s="2">
        <v>0.5</v>
      </c>
      <c r="M88" s="2">
        <v>36</v>
      </c>
      <c r="N88" s="2" t="s">
        <v>536</v>
      </c>
      <c r="P88" s="2" t="s">
        <v>533</v>
      </c>
      <c r="Q88" s="2">
        <v>70</v>
      </c>
    </row>
    <row r="89" spans="1:17" x14ac:dyDescent="0.3">
      <c r="A89" s="2">
        <v>88</v>
      </c>
      <c r="B89" s="2">
        <v>51</v>
      </c>
      <c r="C89" s="2" t="str">
        <f>VLOOKUP(combustion[[#This Row],[type_generateur_id]],type_generateur[],2,FALSE)</f>
        <v>Chaudière charbon</v>
      </c>
      <c r="D89" s="2">
        <v>2007</v>
      </c>
      <c r="E89" s="2">
        <v>2017</v>
      </c>
      <c r="F89" s="2">
        <v>400</v>
      </c>
      <c r="H89" s="2">
        <v>70</v>
      </c>
      <c r="I89" s="2">
        <v>58</v>
      </c>
      <c r="J89" s="2">
        <v>59</v>
      </c>
      <c r="K89" s="2">
        <v>0.5</v>
      </c>
      <c r="M89" s="2">
        <v>36</v>
      </c>
      <c r="N89" s="2" t="s">
        <v>536</v>
      </c>
      <c r="P89" s="2" t="s">
        <v>533</v>
      </c>
      <c r="Q89" s="2">
        <v>70</v>
      </c>
    </row>
    <row r="90" spans="1:17" x14ac:dyDescent="0.3">
      <c r="A90" s="2">
        <v>89</v>
      </c>
      <c r="B90" s="2">
        <v>13</v>
      </c>
      <c r="C90" s="2" t="str">
        <f>VLOOKUP(combustion[[#This Row],[type_generateur_id]],type_generateur[],2,FALSE)</f>
        <v>Poêle à bois bouilleur bûche</v>
      </c>
      <c r="D90" s="2">
        <v>2007</v>
      </c>
      <c r="E90" s="2">
        <v>2017</v>
      </c>
      <c r="G90" s="2">
        <v>70</v>
      </c>
      <c r="I90" s="2" t="s">
        <v>174</v>
      </c>
      <c r="J90" s="2" t="s">
        <v>186</v>
      </c>
      <c r="K90" s="2" t="s">
        <v>617</v>
      </c>
      <c r="M90" s="2">
        <v>37</v>
      </c>
      <c r="N90" s="2" t="s">
        <v>538</v>
      </c>
      <c r="O90" s="2" t="s">
        <v>539</v>
      </c>
      <c r="P90" s="2" t="s">
        <v>531</v>
      </c>
    </row>
    <row r="91" spans="1:17" x14ac:dyDescent="0.3">
      <c r="A91" s="2">
        <v>90</v>
      </c>
      <c r="B91" s="2">
        <v>18</v>
      </c>
      <c r="C91" s="2" t="str">
        <f>VLOOKUP(combustion[[#This Row],[type_generateur_id]],type_generateur[],2,FALSE)</f>
        <v>Chaudière bois bûche</v>
      </c>
      <c r="D91" s="2">
        <v>2007</v>
      </c>
      <c r="E91" s="2">
        <v>2017</v>
      </c>
      <c r="G91" s="2">
        <v>70</v>
      </c>
      <c r="I91" s="2" t="s">
        <v>174</v>
      </c>
      <c r="J91" s="2" t="s">
        <v>186</v>
      </c>
      <c r="K91" s="2" t="s">
        <v>617</v>
      </c>
      <c r="M91" s="2">
        <v>37</v>
      </c>
      <c r="N91" s="2" t="s">
        <v>538</v>
      </c>
      <c r="O91" s="2" t="s">
        <v>539</v>
      </c>
      <c r="P91" s="2" t="s">
        <v>531</v>
      </c>
    </row>
    <row r="92" spans="1:17" x14ac:dyDescent="0.3">
      <c r="A92" s="2">
        <v>91</v>
      </c>
      <c r="B92" s="2">
        <v>19</v>
      </c>
      <c r="C92" s="2" t="str">
        <f>VLOOKUP(combustion[[#This Row],[type_generateur_id]],type_generateur[],2,FALSE)</f>
        <v>Chaudière bois plaquette</v>
      </c>
      <c r="D92" s="2">
        <v>2007</v>
      </c>
      <c r="E92" s="2">
        <v>2017</v>
      </c>
      <c r="G92" s="2">
        <v>70</v>
      </c>
      <c r="I92" s="2" t="s">
        <v>174</v>
      </c>
      <c r="J92" s="2" t="s">
        <v>186</v>
      </c>
      <c r="K92" s="2" t="s">
        <v>617</v>
      </c>
      <c r="M92" s="2">
        <v>37</v>
      </c>
      <c r="N92" s="2" t="s">
        <v>538</v>
      </c>
      <c r="O92" s="2" t="s">
        <v>539</v>
      </c>
      <c r="P92" s="2" t="s">
        <v>531</v>
      </c>
    </row>
    <row r="93" spans="1:17" x14ac:dyDescent="0.3">
      <c r="A93" s="2">
        <v>92</v>
      </c>
      <c r="B93" s="2">
        <v>51</v>
      </c>
      <c r="C93" s="2" t="str">
        <f>VLOOKUP(combustion[[#This Row],[type_generateur_id]],type_generateur[],2,FALSE)</f>
        <v>Chaudière charbon</v>
      </c>
      <c r="D93" s="2">
        <v>2007</v>
      </c>
      <c r="E93" s="2">
        <v>2017</v>
      </c>
      <c r="G93" s="2">
        <v>70</v>
      </c>
      <c r="I93" s="2" t="s">
        <v>174</v>
      </c>
      <c r="J93" s="2" t="s">
        <v>186</v>
      </c>
      <c r="K93" s="2" t="s">
        <v>617</v>
      </c>
      <c r="M93" s="2">
        <v>37</v>
      </c>
      <c r="N93" s="2" t="s">
        <v>538</v>
      </c>
      <c r="O93" s="2" t="s">
        <v>539</v>
      </c>
      <c r="P93" s="2" t="s">
        <v>531</v>
      </c>
    </row>
    <row r="94" spans="1:17" x14ac:dyDescent="0.3">
      <c r="A94" s="2">
        <v>93</v>
      </c>
      <c r="B94" s="2">
        <v>13</v>
      </c>
      <c r="C94" s="2" t="str">
        <f>VLOOKUP(combustion[[#This Row],[type_generateur_id]],type_generateur[],2,FALSE)</f>
        <v>Poêle à bois bouilleur bûche</v>
      </c>
      <c r="D94" s="2">
        <v>2007</v>
      </c>
      <c r="E94" s="2">
        <v>2017</v>
      </c>
      <c r="G94" s="2">
        <v>400</v>
      </c>
      <c r="H94" s="2">
        <v>70</v>
      </c>
      <c r="I94" s="2">
        <v>68</v>
      </c>
      <c r="J94" s="2">
        <v>69</v>
      </c>
      <c r="K94" s="2">
        <v>1.1000000000000001</v>
      </c>
      <c r="M94" s="2">
        <v>38</v>
      </c>
      <c r="N94" s="2" t="s">
        <v>538</v>
      </c>
      <c r="P94" s="2" t="s">
        <v>532</v>
      </c>
      <c r="Q94" s="2">
        <v>70</v>
      </c>
    </row>
    <row r="95" spans="1:17" x14ac:dyDescent="0.3">
      <c r="A95" s="2">
        <v>94</v>
      </c>
      <c r="B95" s="2">
        <v>18</v>
      </c>
      <c r="C95" s="2" t="str">
        <f>VLOOKUP(combustion[[#This Row],[type_generateur_id]],type_generateur[],2,FALSE)</f>
        <v>Chaudière bois bûche</v>
      </c>
      <c r="D95" s="2">
        <v>2007</v>
      </c>
      <c r="E95" s="2">
        <v>2017</v>
      </c>
      <c r="G95" s="2">
        <v>400</v>
      </c>
      <c r="H95" s="2">
        <v>70</v>
      </c>
      <c r="I95" s="2">
        <v>68</v>
      </c>
      <c r="J95" s="2">
        <v>69</v>
      </c>
      <c r="K95" s="2">
        <v>1.1000000000000001</v>
      </c>
      <c r="M95" s="2">
        <v>38</v>
      </c>
      <c r="N95" s="2" t="s">
        <v>538</v>
      </c>
      <c r="P95" s="2" t="s">
        <v>532</v>
      </c>
      <c r="Q95" s="2">
        <v>70</v>
      </c>
    </row>
    <row r="96" spans="1:17" x14ac:dyDescent="0.3">
      <c r="A96" s="2">
        <v>95</v>
      </c>
      <c r="B96" s="2">
        <v>19</v>
      </c>
      <c r="C96" s="2" t="str">
        <f>VLOOKUP(combustion[[#This Row],[type_generateur_id]],type_generateur[],2,FALSE)</f>
        <v>Chaudière bois plaquette</v>
      </c>
      <c r="D96" s="2">
        <v>2007</v>
      </c>
      <c r="E96" s="2">
        <v>2017</v>
      </c>
      <c r="G96" s="2">
        <v>400</v>
      </c>
      <c r="H96" s="2">
        <v>70</v>
      </c>
      <c r="I96" s="2">
        <v>68</v>
      </c>
      <c r="J96" s="2">
        <v>69</v>
      </c>
      <c r="K96" s="2">
        <v>1.1000000000000001</v>
      </c>
      <c r="M96" s="2">
        <v>38</v>
      </c>
      <c r="N96" s="2" t="s">
        <v>538</v>
      </c>
      <c r="P96" s="2" t="s">
        <v>532</v>
      </c>
      <c r="Q96" s="2">
        <v>70</v>
      </c>
    </row>
    <row r="97" spans="1:17" x14ac:dyDescent="0.3">
      <c r="A97" s="2">
        <v>96</v>
      </c>
      <c r="B97" s="2">
        <v>51</v>
      </c>
      <c r="C97" s="2" t="str">
        <f>VLOOKUP(combustion[[#This Row],[type_generateur_id]],type_generateur[],2,FALSE)</f>
        <v>Chaudière charbon</v>
      </c>
      <c r="D97" s="2">
        <v>2007</v>
      </c>
      <c r="E97" s="2">
        <v>2017</v>
      </c>
      <c r="G97" s="2">
        <v>400</v>
      </c>
      <c r="H97" s="2">
        <v>70</v>
      </c>
      <c r="I97" s="2">
        <v>68</v>
      </c>
      <c r="J97" s="2">
        <v>69</v>
      </c>
      <c r="K97" s="2">
        <v>1.1000000000000001</v>
      </c>
      <c r="M97" s="2">
        <v>38</v>
      </c>
      <c r="N97" s="2" t="s">
        <v>538</v>
      </c>
      <c r="P97" s="2" t="s">
        <v>532</v>
      </c>
      <c r="Q97" s="2">
        <v>70</v>
      </c>
    </row>
    <row r="98" spans="1:17" x14ac:dyDescent="0.3">
      <c r="A98" s="2">
        <v>97</v>
      </c>
      <c r="B98" s="2">
        <v>13</v>
      </c>
      <c r="C98" s="2" t="str">
        <f>VLOOKUP(combustion[[#This Row],[type_generateur_id]],type_generateur[],2,FALSE)</f>
        <v>Poêle à bois bouilleur bûche</v>
      </c>
      <c r="D98" s="2">
        <v>2007</v>
      </c>
      <c r="E98" s="2">
        <v>2017</v>
      </c>
      <c r="F98" s="2">
        <v>400</v>
      </c>
      <c r="H98" s="2">
        <v>70</v>
      </c>
      <c r="I98" s="2">
        <v>68</v>
      </c>
      <c r="J98" s="2">
        <v>69</v>
      </c>
      <c r="K98" s="2">
        <v>0.5</v>
      </c>
      <c r="M98" s="2">
        <v>39</v>
      </c>
      <c r="N98" s="2" t="s">
        <v>538</v>
      </c>
      <c r="P98" s="2" t="s">
        <v>533</v>
      </c>
      <c r="Q98" s="2">
        <v>70</v>
      </c>
    </row>
    <row r="99" spans="1:17" x14ac:dyDescent="0.3">
      <c r="A99" s="2">
        <v>98</v>
      </c>
      <c r="B99" s="2">
        <v>18</v>
      </c>
      <c r="C99" s="2" t="str">
        <f>VLOOKUP(combustion[[#This Row],[type_generateur_id]],type_generateur[],2,FALSE)</f>
        <v>Chaudière bois bûche</v>
      </c>
      <c r="D99" s="2">
        <v>2007</v>
      </c>
      <c r="E99" s="2">
        <v>2017</v>
      </c>
      <c r="F99" s="2">
        <v>400</v>
      </c>
      <c r="H99" s="2">
        <v>70</v>
      </c>
      <c r="I99" s="2">
        <v>68</v>
      </c>
      <c r="J99" s="2">
        <v>69</v>
      </c>
      <c r="K99" s="2">
        <v>0.5</v>
      </c>
      <c r="M99" s="2">
        <v>39</v>
      </c>
      <c r="N99" s="2" t="s">
        <v>538</v>
      </c>
      <c r="P99" s="2" t="s">
        <v>533</v>
      </c>
      <c r="Q99" s="2">
        <v>70</v>
      </c>
    </row>
    <row r="100" spans="1:17" x14ac:dyDescent="0.3">
      <c r="A100" s="2">
        <v>99</v>
      </c>
      <c r="B100" s="2">
        <v>19</v>
      </c>
      <c r="C100" s="2" t="str">
        <f>VLOOKUP(combustion[[#This Row],[type_generateur_id]],type_generateur[],2,FALSE)</f>
        <v>Chaudière bois plaquette</v>
      </c>
      <c r="D100" s="2">
        <v>2007</v>
      </c>
      <c r="E100" s="2">
        <v>2017</v>
      </c>
      <c r="F100" s="2">
        <v>400</v>
      </c>
      <c r="H100" s="2">
        <v>70</v>
      </c>
      <c r="I100" s="2">
        <v>68</v>
      </c>
      <c r="J100" s="2">
        <v>69</v>
      </c>
      <c r="K100" s="2">
        <v>0.5</v>
      </c>
      <c r="M100" s="2">
        <v>39</v>
      </c>
      <c r="N100" s="2" t="s">
        <v>538</v>
      </c>
      <c r="P100" s="2" t="s">
        <v>533</v>
      </c>
      <c r="Q100" s="2">
        <v>70</v>
      </c>
    </row>
    <row r="101" spans="1:17" x14ac:dyDescent="0.3">
      <c r="A101" s="2">
        <v>100</v>
      </c>
      <c r="B101" s="2">
        <v>51</v>
      </c>
      <c r="C101" s="2" t="str">
        <f>VLOOKUP(combustion[[#This Row],[type_generateur_id]],type_generateur[],2,FALSE)</f>
        <v>Chaudière charbon</v>
      </c>
      <c r="D101" s="2">
        <v>2007</v>
      </c>
      <c r="E101" s="2">
        <v>2017</v>
      </c>
      <c r="F101" s="2">
        <v>400</v>
      </c>
      <c r="H101" s="2">
        <v>70</v>
      </c>
      <c r="I101" s="2">
        <v>68</v>
      </c>
      <c r="J101" s="2">
        <v>69</v>
      </c>
      <c r="K101" s="2">
        <v>0.5</v>
      </c>
      <c r="M101" s="2">
        <v>39</v>
      </c>
      <c r="N101" s="2" t="s">
        <v>538</v>
      </c>
      <c r="P101" s="2" t="s">
        <v>533</v>
      </c>
      <c r="Q101" s="2">
        <v>70</v>
      </c>
    </row>
    <row r="102" spans="1:17" x14ac:dyDescent="0.3">
      <c r="A102" s="2">
        <v>101</v>
      </c>
      <c r="B102" s="2">
        <v>18</v>
      </c>
      <c r="C102" s="2" t="str">
        <f>VLOOKUP(combustion[[#This Row],[type_generateur_id]],type_generateur[],2,FALSE)</f>
        <v>Chaudière bois bûche</v>
      </c>
      <c r="D102" s="2">
        <v>2018</v>
      </c>
      <c r="G102" s="2">
        <v>70</v>
      </c>
      <c r="I102" s="2" t="s">
        <v>175</v>
      </c>
      <c r="J102" s="2" t="s">
        <v>187</v>
      </c>
      <c r="K102" s="2" t="s">
        <v>617</v>
      </c>
      <c r="M102" s="2">
        <v>40</v>
      </c>
      <c r="N102" s="2" t="s">
        <v>540</v>
      </c>
      <c r="O102" s="2" t="s">
        <v>541</v>
      </c>
      <c r="P102" s="2" t="s">
        <v>531</v>
      </c>
    </row>
    <row r="103" spans="1:17" x14ac:dyDescent="0.3">
      <c r="A103" s="2">
        <v>102</v>
      </c>
      <c r="B103" s="2">
        <v>19</v>
      </c>
      <c r="C103" s="2" t="str">
        <f>VLOOKUP(combustion[[#This Row],[type_generateur_id]],type_generateur[],2,FALSE)</f>
        <v>Chaudière bois plaquette</v>
      </c>
      <c r="D103" s="2">
        <v>2018</v>
      </c>
      <c r="G103" s="2">
        <v>70</v>
      </c>
      <c r="I103" s="2" t="s">
        <v>175</v>
      </c>
      <c r="J103" s="2" t="s">
        <v>187</v>
      </c>
      <c r="K103" s="2" t="s">
        <v>617</v>
      </c>
      <c r="M103" s="2">
        <v>40</v>
      </c>
      <c r="N103" s="2" t="s">
        <v>540</v>
      </c>
      <c r="O103" s="2" t="s">
        <v>541</v>
      </c>
      <c r="P103" s="2" t="s">
        <v>531</v>
      </c>
    </row>
    <row r="104" spans="1:17" x14ac:dyDescent="0.3">
      <c r="A104" s="2">
        <v>103</v>
      </c>
      <c r="B104" s="2">
        <v>51</v>
      </c>
      <c r="C104" s="2" t="str">
        <f>VLOOKUP(combustion[[#This Row],[type_generateur_id]],type_generateur[],2,FALSE)</f>
        <v>Chaudière charbon</v>
      </c>
      <c r="D104" s="2">
        <v>2018</v>
      </c>
      <c r="G104" s="2">
        <v>70</v>
      </c>
      <c r="I104" s="2" t="s">
        <v>175</v>
      </c>
      <c r="J104" s="2" t="s">
        <v>187</v>
      </c>
      <c r="K104" s="2" t="s">
        <v>617</v>
      </c>
      <c r="M104" s="2">
        <v>40</v>
      </c>
      <c r="N104" s="2" t="s">
        <v>540</v>
      </c>
      <c r="O104" s="2" t="s">
        <v>541</v>
      </c>
      <c r="P104" s="2" t="s">
        <v>531</v>
      </c>
    </row>
    <row r="105" spans="1:17" x14ac:dyDescent="0.3">
      <c r="A105" s="2">
        <v>104</v>
      </c>
      <c r="B105" s="2">
        <v>64</v>
      </c>
      <c r="C105" s="2" t="str">
        <f>VLOOKUP(combustion[[#This Row],[type_generateur_id]],type_generateur[],2,FALSE)</f>
        <v>Pompe à chaleur hybride : partie chaudière Chaudière bois bûche</v>
      </c>
      <c r="D105" s="2">
        <v>2018</v>
      </c>
      <c r="G105" s="2">
        <v>70</v>
      </c>
      <c r="I105" s="2" t="s">
        <v>175</v>
      </c>
      <c r="J105" s="2" t="s">
        <v>187</v>
      </c>
      <c r="K105" s="2" t="s">
        <v>617</v>
      </c>
      <c r="M105" s="2">
        <v>40</v>
      </c>
      <c r="N105" s="2" t="s">
        <v>540</v>
      </c>
      <c r="O105" s="2" t="s">
        <v>541</v>
      </c>
      <c r="P105" s="2" t="s">
        <v>531</v>
      </c>
    </row>
    <row r="106" spans="1:17" x14ac:dyDescent="0.3">
      <c r="A106" s="2">
        <v>105</v>
      </c>
      <c r="B106" s="2">
        <v>65</v>
      </c>
      <c r="C106" s="2" t="str">
        <f>VLOOKUP(combustion[[#This Row],[type_generateur_id]],type_generateur[],2,FALSE)</f>
        <v>Pompe à chaleur hybride : partie chaudière Chaudière bois plaquette</v>
      </c>
      <c r="D106" s="2">
        <v>2018</v>
      </c>
      <c r="G106" s="2">
        <v>70</v>
      </c>
      <c r="I106" s="2" t="s">
        <v>175</v>
      </c>
      <c r="J106" s="2" t="s">
        <v>187</v>
      </c>
      <c r="K106" s="2" t="s">
        <v>617</v>
      </c>
      <c r="M106" s="2">
        <v>40</v>
      </c>
      <c r="N106" s="2" t="s">
        <v>540</v>
      </c>
      <c r="O106" s="2" t="s">
        <v>541</v>
      </c>
      <c r="P106" s="2" t="s">
        <v>531</v>
      </c>
    </row>
    <row r="107" spans="1:17" x14ac:dyDescent="0.3">
      <c r="A107" s="2">
        <v>106</v>
      </c>
      <c r="B107" s="2">
        <v>18</v>
      </c>
      <c r="C107" s="2" t="str">
        <f>VLOOKUP(combustion[[#This Row],[type_generateur_id]],type_generateur[],2,FALSE)</f>
        <v>Chaudière bois bûche</v>
      </c>
      <c r="D107" s="2">
        <v>2018</v>
      </c>
      <c r="G107" s="2">
        <v>400</v>
      </c>
      <c r="H107" s="2">
        <v>70</v>
      </c>
      <c r="I107" s="2">
        <v>78</v>
      </c>
      <c r="J107" s="2">
        <v>79</v>
      </c>
      <c r="K107" s="2">
        <v>1.1000000000000001</v>
      </c>
      <c r="M107" s="2">
        <v>41</v>
      </c>
      <c r="N107" s="2" t="s">
        <v>540</v>
      </c>
      <c r="P107" s="2" t="s">
        <v>532</v>
      </c>
      <c r="Q107" s="2">
        <v>70</v>
      </c>
    </row>
    <row r="108" spans="1:17" x14ac:dyDescent="0.3">
      <c r="A108" s="2">
        <v>107</v>
      </c>
      <c r="B108" s="2">
        <v>19</v>
      </c>
      <c r="C108" s="2" t="str">
        <f>VLOOKUP(combustion[[#This Row],[type_generateur_id]],type_generateur[],2,FALSE)</f>
        <v>Chaudière bois plaquette</v>
      </c>
      <c r="D108" s="2">
        <v>2018</v>
      </c>
      <c r="G108" s="2">
        <v>400</v>
      </c>
      <c r="H108" s="2">
        <v>70</v>
      </c>
      <c r="I108" s="2">
        <v>78</v>
      </c>
      <c r="J108" s="2">
        <v>79</v>
      </c>
      <c r="K108" s="2">
        <v>1.1000000000000001</v>
      </c>
      <c r="M108" s="2">
        <v>41</v>
      </c>
      <c r="N108" s="2" t="s">
        <v>540</v>
      </c>
      <c r="P108" s="2" t="s">
        <v>532</v>
      </c>
      <c r="Q108" s="2">
        <v>70</v>
      </c>
    </row>
    <row r="109" spans="1:17" x14ac:dyDescent="0.3">
      <c r="A109" s="2">
        <v>108</v>
      </c>
      <c r="B109" s="2">
        <v>51</v>
      </c>
      <c r="C109" s="2" t="str">
        <f>VLOOKUP(combustion[[#This Row],[type_generateur_id]],type_generateur[],2,FALSE)</f>
        <v>Chaudière charbon</v>
      </c>
      <c r="D109" s="2">
        <v>2018</v>
      </c>
      <c r="G109" s="2">
        <v>400</v>
      </c>
      <c r="H109" s="2">
        <v>70</v>
      </c>
      <c r="I109" s="2">
        <v>78</v>
      </c>
      <c r="J109" s="2">
        <v>79</v>
      </c>
      <c r="K109" s="2">
        <v>1.1000000000000001</v>
      </c>
      <c r="M109" s="2">
        <v>41</v>
      </c>
      <c r="N109" s="2" t="s">
        <v>540</v>
      </c>
      <c r="P109" s="2" t="s">
        <v>532</v>
      </c>
      <c r="Q109" s="2">
        <v>70</v>
      </c>
    </row>
    <row r="110" spans="1:17" x14ac:dyDescent="0.3">
      <c r="A110" s="2">
        <v>109</v>
      </c>
      <c r="B110" s="2">
        <v>64</v>
      </c>
      <c r="C110" s="2" t="str">
        <f>VLOOKUP(combustion[[#This Row],[type_generateur_id]],type_generateur[],2,FALSE)</f>
        <v>Pompe à chaleur hybride : partie chaudière Chaudière bois bûche</v>
      </c>
      <c r="D110" s="2">
        <v>2018</v>
      </c>
      <c r="G110" s="2">
        <v>400</v>
      </c>
      <c r="H110" s="2">
        <v>70</v>
      </c>
      <c r="I110" s="2">
        <v>78</v>
      </c>
      <c r="J110" s="2">
        <v>79</v>
      </c>
      <c r="K110" s="2">
        <v>1.1000000000000001</v>
      </c>
      <c r="M110" s="2">
        <v>41</v>
      </c>
      <c r="N110" s="2" t="s">
        <v>540</v>
      </c>
      <c r="P110" s="2" t="s">
        <v>532</v>
      </c>
      <c r="Q110" s="2">
        <v>70</v>
      </c>
    </row>
    <row r="111" spans="1:17" x14ac:dyDescent="0.3">
      <c r="A111" s="2">
        <v>110</v>
      </c>
      <c r="B111" s="2">
        <v>65</v>
      </c>
      <c r="C111" s="2" t="str">
        <f>VLOOKUP(combustion[[#This Row],[type_generateur_id]],type_generateur[],2,FALSE)</f>
        <v>Pompe à chaleur hybride : partie chaudière Chaudière bois plaquette</v>
      </c>
      <c r="D111" s="2">
        <v>2018</v>
      </c>
      <c r="G111" s="2">
        <v>400</v>
      </c>
      <c r="H111" s="2">
        <v>70</v>
      </c>
      <c r="I111" s="2">
        <v>78</v>
      </c>
      <c r="J111" s="2">
        <v>79</v>
      </c>
      <c r="K111" s="2">
        <v>1.1000000000000001</v>
      </c>
      <c r="M111" s="2">
        <v>41</v>
      </c>
      <c r="N111" s="2" t="s">
        <v>540</v>
      </c>
      <c r="P111" s="2" t="s">
        <v>532</v>
      </c>
      <c r="Q111" s="2">
        <v>70</v>
      </c>
    </row>
    <row r="112" spans="1:17" x14ac:dyDescent="0.3">
      <c r="A112" s="2">
        <v>111</v>
      </c>
      <c r="B112" s="2">
        <v>18</v>
      </c>
      <c r="C112" s="2" t="str">
        <f>VLOOKUP(combustion[[#This Row],[type_generateur_id]],type_generateur[],2,FALSE)</f>
        <v>Chaudière bois bûche</v>
      </c>
      <c r="D112" s="2">
        <v>2018</v>
      </c>
      <c r="F112" s="2">
        <v>400</v>
      </c>
      <c r="H112" s="2">
        <v>70</v>
      </c>
      <c r="I112" s="2">
        <v>78</v>
      </c>
      <c r="J112" s="2">
        <v>79</v>
      </c>
      <c r="K112" s="2">
        <v>0.5</v>
      </c>
      <c r="M112" s="2">
        <v>42</v>
      </c>
      <c r="N112" s="2" t="s">
        <v>540</v>
      </c>
      <c r="P112" s="2" t="s">
        <v>533</v>
      </c>
      <c r="Q112" s="2">
        <v>70</v>
      </c>
    </row>
    <row r="113" spans="1:17" x14ac:dyDescent="0.3">
      <c r="A113" s="2">
        <v>112</v>
      </c>
      <c r="B113" s="2">
        <v>19</v>
      </c>
      <c r="C113" s="2" t="str">
        <f>VLOOKUP(combustion[[#This Row],[type_generateur_id]],type_generateur[],2,FALSE)</f>
        <v>Chaudière bois plaquette</v>
      </c>
      <c r="D113" s="2">
        <v>2018</v>
      </c>
      <c r="F113" s="2">
        <v>400</v>
      </c>
      <c r="H113" s="2">
        <v>70</v>
      </c>
      <c r="I113" s="2">
        <v>78</v>
      </c>
      <c r="J113" s="2">
        <v>79</v>
      </c>
      <c r="K113" s="2">
        <v>0.5</v>
      </c>
      <c r="M113" s="2">
        <v>42</v>
      </c>
      <c r="N113" s="2" t="s">
        <v>540</v>
      </c>
      <c r="P113" s="2" t="s">
        <v>533</v>
      </c>
      <c r="Q113" s="2">
        <v>70</v>
      </c>
    </row>
    <row r="114" spans="1:17" x14ac:dyDescent="0.3">
      <c r="A114" s="2">
        <v>113</v>
      </c>
      <c r="B114" s="2">
        <v>51</v>
      </c>
      <c r="C114" s="2" t="str">
        <f>VLOOKUP(combustion[[#This Row],[type_generateur_id]],type_generateur[],2,FALSE)</f>
        <v>Chaudière charbon</v>
      </c>
      <c r="D114" s="2">
        <v>2018</v>
      </c>
      <c r="F114" s="2">
        <v>400</v>
      </c>
      <c r="H114" s="2">
        <v>70</v>
      </c>
      <c r="I114" s="2">
        <v>78</v>
      </c>
      <c r="J114" s="2">
        <v>79</v>
      </c>
      <c r="K114" s="2">
        <v>0.5</v>
      </c>
      <c r="M114" s="2">
        <v>42</v>
      </c>
      <c r="N114" s="2" t="s">
        <v>540</v>
      </c>
      <c r="P114" s="2" t="s">
        <v>533</v>
      </c>
      <c r="Q114" s="2">
        <v>70</v>
      </c>
    </row>
    <row r="115" spans="1:17" x14ac:dyDescent="0.3">
      <c r="A115" s="2">
        <v>114</v>
      </c>
      <c r="B115" s="2">
        <v>64</v>
      </c>
      <c r="C115" s="2" t="str">
        <f>VLOOKUP(combustion[[#This Row],[type_generateur_id]],type_generateur[],2,FALSE)</f>
        <v>Pompe à chaleur hybride : partie chaudière Chaudière bois bûche</v>
      </c>
      <c r="D115" s="2">
        <v>2018</v>
      </c>
      <c r="F115" s="2">
        <v>400</v>
      </c>
      <c r="H115" s="2">
        <v>70</v>
      </c>
      <c r="I115" s="2">
        <v>78</v>
      </c>
      <c r="J115" s="2">
        <v>79</v>
      </c>
      <c r="K115" s="2">
        <v>0.5</v>
      </c>
      <c r="M115" s="2">
        <v>42</v>
      </c>
      <c r="N115" s="2" t="s">
        <v>540</v>
      </c>
      <c r="P115" s="2" t="s">
        <v>533</v>
      </c>
      <c r="Q115" s="2">
        <v>70</v>
      </c>
    </row>
    <row r="116" spans="1:17" x14ac:dyDescent="0.3">
      <c r="A116" s="2">
        <v>115</v>
      </c>
      <c r="B116" s="2">
        <v>65</v>
      </c>
      <c r="C116" s="2" t="str">
        <f>VLOOKUP(combustion[[#This Row],[type_generateur_id]],type_generateur[],2,FALSE)</f>
        <v>Pompe à chaleur hybride : partie chaudière Chaudière bois plaquette</v>
      </c>
      <c r="D116" s="2">
        <v>2018</v>
      </c>
      <c r="F116" s="2">
        <v>400</v>
      </c>
      <c r="H116" s="2">
        <v>70</v>
      </c>
      <c r="I116" s="2">
        <v>78</v>
      </c>
      <c r="J116" s="2">
        <v>79</v>
      </c>
      <c r="K116" s="2">
        <v>0.5</v>
      </c>
      <c r="M116" s="2">
        <v>42</v>
      </c>
      <c r="N116" s="2" t="s">
        <v>540</v>
      </c>
      <c r="P116" s="2" t="s">
        <v>533</v>
      </c>
      <c r="Q116" s="2">
        <v>70</v>
      </c>
    </row>
    <row r="117" spans="1:17" x14ac:dyDescent="0.3">
      <c r="A117" s="2">
        <v>116</v>
      </c>
      <c r="B117" s="2">
        <v>18</v>
      </c>
      <c r="C117" s="2" t="str">
        <f>VLOOKUP(combustion[[#This Row],[type_generateur_id]],type_generateur[],2,FALSE)</f>
        <v>Chaudière bois bûche</v>
      </c>
      <c r="D117" s="2">
        <v>2018</v>
      </c>
      <c r="G117" s="2">
        <v>70</v>
      </c>
      <c r="I117" s="2" t="s">
        <v>176</v>
      </c>
      <c r="J117" s="2" t="s">
        <v>594</v>
      </c>
      <c r="K117" s="2" t="s">
        <v>617</v>
      </c>
      <c r="M117" s="2">
        <v>43</v>
      </c>
      <c r="N117" s="2" t="s">
        <v>542</v>
      </c>
      <c r="O117" s="2" t="s">
        <v>543</v>
      </c>
      <c r="P117" s="2" t="s">
        <v>531</v>
      </c>
    </row>
    <row r="118" spans="1:17" x14ac:dyDescent="0.3">
      <c r="A118" s="2">
        <v>117</v>
      </c>
      <c r="B118" s="2">
        <v>19</v>
      </c>
      <c r="C118" s="2" t="str">
        <f>VLOOKUP(combustion[[#This Row],[type_generateur_id]],type_generateur[],2,FALSE)</f>
        <v>Chaudière bois plaquette</v>
      </c>
      <c r="D118" s="2">
        <v>2018</v>
      </c>
      <c r="G118" s="2">
        <v>70</v>
      </c>
      <c r="I118" s="2" t="s">
        <v>176</v>
      </c>
      <c r="J118" s="2" t="s">
        <v>594</v>
      </c>
      <c r="K118" s="2" t="s">
        <v>617</v>
      </c>
      <c r="M118" s="2">
        <v>43</v>
      </c>
      <c r="N118" s="2" t="s">
        <v>542</v>
      </c>
      <c r="O118" s="2" t="s">
        <v>543</v>
      </c>
      <c r="P118" s="2" t="s">
        <v>531</v>
      </c>
    </row>
    <row r="119" spans="1:17" x14ac:dyDescent="0.3">
      <c r="A119" s="2">
        <v>118</v>
      </c>
      <c r="B119" s="2">
        <v>51</v>
      </c>
      <c r="C119" s="2" t="str">
        <f>VLOOKUP(combustion[[#This Row],[type_generateur_id]],type_generateur[],2,FALSE)</f>
        <v>Chaudière charbon</v>
      </c>
      <c r="D119" s="2">
        <v>2018</v>
      </c>
      <c r="G119" s="2">
        <v>70</v>
      </c>
      <c r="I119" s="2" t="s">
        <v>176</v>
      </c>
      <c r="J119" s="2" t="s">
        <v>594</v>
      </c>
      <c r="K119" s="2" t="s">
        <v>617</v>
      </c>
      <c r="M119" s="2">
        <v>43</v>
      </c>
      <c r="N119" s="2" t="s">
        <v>542</v>
      </c>
      <c r="O119" s="2" t="s">
        <v>543</v>
      </c>
      <c r="P119" s="2" t="s">
        <v>531</v>
      </c>
    </row>
    <row r="120" spans="1:17" x14ac:dyDescent="0.3">
      <c r="A120" s="2">
        <v>119</v>
      </c>
      <c r="B120" s="2">
        <v>64</v>
      </c>
      <c r="C120" s="2" t="str">
        <f>VLOOKUP(combustion[[#This Row],[type_generateur_id]],type_generateur[],2,FALSE)</f>
        <v>Pompe à chaleur hybride : partie chaudière Chaudière bois bûche</v>
      </c>
      <c r="D120" s="2">
        <v>2018</v>
      </c>
      <c r="G120" s="2">
        <v>70</v>
      </c>
      <c r="I120" s="2" t="s">
        <v>176</v>
      </c>
      <c r="J120" s="2" t="s">
        <v>594</v>
      </c>
      <c r="K120" s="2" t="s">
        <v>617</v>
      </c>
      <c r="M120" s="2">
        <v>43</v>
      </c>
      <c r="N120" s="2" t="s">
        <v>542</v>
      </c>
      <c r="O120" s="2" t="s">
        <v>543</v>
      </c>
      <c r="P120" s="2" t="s">
        <v>531</v>
      </c>
    </row>
    <row r="121" spans="1:17" x14ac:dyDescent="0.3">
      <c r="A121" s="2">
        <v>120</v>
      </c>
      <c r="B121" s="2">
        <v>65</v>
      </c>
      <c r="C121" s="2" t="str">
        <f>VLOOKUP(combustion[[#This Row],[type_generateur_id]],type_generateur[],2,FALSE)</f>
        <v>Pompe à chaleur hybride : partie chaudière Chaudière bois plaquette</v>
      </c>
      <c r="D121" s="2">
        <v>2018</v>
      </c>
      <c r="G121" s="2">
        <v>70</v>
      </c>
      <c r="I121" s="2" t="s">
        <v>176</v>
      </c>
      <c r="J121" s="2" t="s">
        <v>594</v>
      </c>
      <c r="K121" s="2" t="s">
        <v>617</v>
      </c>
      <c r="M121" s="2">
        <v>43</v>
      </c>
      <c r="N121" s="2" t="s">
        <v>542</v>
      </c>
      <c r="O121" s="2" t="s">
        <v>543</v>
      </c>
      <c r="P121" s="2" t="s">
        <v>531</v>
      </c>
    </row>
    <row r="122" spans="1:17" x14ac:dyDescent="0.3">
      <c r="A122" s="2">
        <v>121</v>
      </c>
      <c r="B122" s="2">
        <v>18</v>
      </c>
      <c r="C122" s="2" t="str">
        <f>VLOOKUP(combustion[[#This Row],[type_generateur_id]],type_generateur[],2,FALSE)</f>
        <v>Chaudière bois bûche</v>
      </c>
      <c r="D122" s="2">
        <v>1900</v>
      </c>
      <c r="E122" s="2">
        <v>2011</v>
      </c>
      <c r="G122" s="2">
        <v>400</v>
      </c>
      <c r="H122" s="2">
        <v>70</v>
      </c>
      <c r="I122" s="2">
        <v>84</v>
      </c>
      <c r="J122" s="2">
        <v>83</v>
      </c>
      <c r="K122" s="2">
        <v>1.1000000000000001</v>
      </c>
      <c r="M122" s="2">
        <v>44</v>
      </c>
      <c r="N122" s="2" t="s">
        <v>542</v>
      </c>
      <c r="P122" s="2" t="s">
        <v>532</v>
      </c>
      <c r="Q122" s="2">
        <v>70</v>
      </c>
    </row>
    <row r="123" spans="1:17" x14ac:dyDescent="0.3">
      <c r="A123" s="2">
        <v>122</v>
      </c>
      <c r="B123" s="2">
        <v>19</v>
      </c>
      <c r="C123" s="2" t="str">
        <f>VLOOKUP(combustion[[#This Row],[type_generateur_id]],type_generateur[],2,FALSE)</f>
        <v>Chaudière bois plaquette</v>
      </c>
      <c r="D123" s="2">
        <v>1900</v>
      </c>
      <c r="E123" s="2">
        <v>2011</v>
      </c>
      <c r="G123" s="2">
        <v>400</v>
      </c>
      <c r="H123" s="2">
        <v>70</v>
      </c>
      <c r="I123" s="2">
        <v>84</v>
      </c>
      <c r="J123" s="2">
        <v>83</v>
      </c>
      <c r="K123" s="2">
        <v>1.1000000000000001</v>
      </c>
      <c r="M123" s="2">
        <v>44</v>
      </c>
      <c r="N123" s="2" t="s">
        <v>542</v>
      </c>
      <c r="P123" s="2" t="s">
        <v>532</v>
      </c>
      <c r="Q123" s="2">
        <v>70</v>
      </c>
    </row>
    <row r="124" spans="1:17" x14ac:dyDescent="0.3">
      <c r="A124" s="2">
        <v>123</v>
      </c>
      <c r="B124" s="2">
        <v>51</v>
      </c>
      <c r="C124" s="2" t="str">
        <f>VLOOKUP(combustion[[#This Row],[type_generateur_id]],type_generateur[],2,FALSE)</f>
        <v>Chaudière charbon</v>
      </c>
      <c r="D124" s="2">
        <v>1900</v>
      </c>
      <c r="E124" s="2">
        <v>2011</v>
      </c>
      <c r="G124" s="2">
        <v>400</v>
      </c>
      <c r="H124" s="2">
        <v>70</v>
      </c>
      <c r="I124" s="2">
        <v>84</v>
      </c>
      <c r="J124" s="2">
        <v>83</v>
      </c>
      <c r="K124" s="2">
        <v>1.1000000000000001</v>
      </c>
      <c r="M124" s="2">
        <v>44</v>
      </c>
      <c r="N124" s="2" t="s">
        <v>542</v>
      </c>
      <c r="P124" s="2" t="s">
        <v>532</v>
      </c>
      <c r="Q124" s="2">
        <v>70</v>
      </c>
    </row>
    <row r="125" spans="1:17" x14ac:dyDescent="0.3">
      <c r="A125" s="2">
        <v>124</v>
      </c>
      <c r="B125" s="2">
        <v>64</v>
      </c>
      <c r="C125" s="2" t="str">
        <f>VLOOKUP(combustion[[#This Row],[type_generateur_id]],type_generateur[],2,FALSE)</f>
        <v>Pompe à chaleur hybride : partie chaudière Chaudière bois bûche</v>
      </c>
      <c r="D125" s="2">
        <v>1900</v>
      </c>
      <c r="E125" s="2">
        <v>2011</v>
      </c>
      <c r="G125" s="2">
        <v>400</v>
      </c>
      <c r="H125" s="2">
        <v>70</v>
      </c>
      <c r="I125" s="2">
        <v>84</v>
      </c>
      <c r="J125" s="2">
        <v>83</v>
      </c>
      <c r="K125" s="2">
        <v>1.1000000000000001</v>
      </c>
      <c r="M125" s="2">
        <v>44</v>
      </c>
      <c r="N125" s="2" t="s">
        <v>542</v>
      </c>
      <c r="P125" s="2" t="s">
        <v>532</v>
      </c>
      <c r="Q125" s="2">
        <v>70</v>
      </c>
    </row>
    <row r="126" spans="1:17" x14ac:dyDescent="0.3">
      <c r="A126" s="2">
        <v>125</v>
      </c>
      <c r="B126" s="2">
        <v>65</v>
      </c>
      <c r="C126" s="2" t="str">
        <f>VLOOKUP(combustion[[#This Row],[type_generateur_id]],type_generateur[],2,FALSE)</f>
        <v>Pompe à chaleur hybride : partie chaudière Chaudière bois plaquette</v>
      </c>
      <c r="D126" s="2">
        <v>1900</v>
      </c>
      <c r="E126" s="2">
        <v>2011</v>
      </c>
      <c r="G126" s="2">
        <v>400</v>
      </c>
      <c r="H126" s="2">
        <v>70</v>
      </c>
      <c r="I126" s="2">
        <v>84</v>
      </c>
      <c r="J126" s="2">
        <v>83</v>
      </c>
      <c r="K126" s="2">
        <v>1.1000000000000001</v>
      </c>
      <c r="M126" s="2">
        <v>44</v>
      </c>
      <c r="N126" s="2" t="s">
        <v>542</v>
      </c>
      <c r="P126" s="2" t="s">
        <v>532</v>
      </c>
      <c r="Q126" s="2">
        <v>70</v>
      </c>
    </row>
    <row r="127" spans="1:17" x14ac:dyDescent="0.3">
      <c r="A127" s="2">
        <v>126</v>
      </c>
      <c r="B127" s="2">
        <v>18</v>
      </c>
      <c r="C127" s="2" t="str">
        <f>VLOOKUP(combustion[[#This Row],[type_generateur_id]],type_generateur[],2,FALSE)</f>
        <v>Chaudière bois bûche</v>
      </c>
      <c r="D127" s="2">
        <v>2012</v>
      </c>
      <c r="E127" s="2">
        <v>2019</v>
      </c>
      <c r="F127" s="2">
        <v>400</v>
      </c>
      <c r="H127" s="2">
        <v>70</v>
      </c>
      <c r="I127" s="2">
        <v>84</v>
      </c>
      <c r="J127" s="2">
        <v>83</v>
      </c>
      <c r="K127" s="2">
        <v>0.5</v>
      </c>
      <c r="M127" s="2">
        <v>45</v>
      </c>
      <c r="N127" s="2" t="s">
        <v>542</v>
      </c>
      <c r="P127" s="2" t="s">
        <v>533</v>
      </c>
      <c r="Q127" s="2">
        <v>70</v>
      </c>
    </row>
    <row r="128" spans="1:17" x14ac:dyDescent="0.3">
      <c r="A128" s="2">
        <v>127</v>
      </c>
      <c r="B128" s="2">
        <v>19</v>
      </c>
      <c r="C128" s="2" t="str">
        <f>VLOOKUP(combustion[[#This Row],[type_generateur_id]],type_generateur[],2,FALSE)</f>
        <v>Chaudière bois plaquette</v>
      </c>
      <c r="D128" s="2">
        <v>2012</v>
      </c>
      <c r="E128" s="2">
        <v>2019</v>
      </c>
      <c r="F128" s="2">
        <v>400</v>
      </c>
      <c r="H128" s="2">
        <v>70</v>
      </c>
      <c r="I128" s="2">
        <v>84</v>
      </c>
      <c r="J128" s="2">
        <v>83</v>
      </c>
      <c r="K128" s="2">
        <v>0.5</v>
      </c>
      <c r="M128" s="2">
        <v>45</v>
      </c>
      <c r="N128" s="2" t="s">
        <v>542</v>
      </c>
      <c r="P128" s="2" t="s">
        <v>533</v>
      </c>
      <c r="Q128" s="2">
        <v>70</v>
      </c>
    </row>
    <row r="129" spans="1:17" x14ac:dyDescent="0.3">
      <c r="A129" s="2">
        <v>128</v>
      </c>
      <c r="B129" s="2">
        <v>51</v>
      </c>
      <c r="C129" s="2" t="str">
        <f>VLOOKUP(combustion[[#This Row],[type_generateur_id]],type_generateur[],2,FALSE)</f>
        <v>Chaudière charbon</v>
      </c>
      <c r="D129" s="2">
        <v>2012</v>
      </c>
      <c r="E129" s="2">
        <v>2019</v>
      </c>
      <c r="F129" s="2">
        <v>400</v>
      </c>
      <c r="H129" s="2">
        <v>70</v>
      </c>
      <c r="I129" s="2">
        <v>84</v>
      </c>
      <c r="J129" s="2">
        <v>83</v>
      </c>
      <c r="K129" s="2">
        <v>0.5</v>
      </c>
      <c r="M129" s="2">
        <v>45</v>
      </c>
      <c r="N129" s="2" t="s">
        <v>542</v>
      </c>
      <c r="P129" s="2" t="s">
        <v>533</v>
      </c>
      <c r="Q129" s="2">
        <v>70</v>
      </c>
    </row>
    <row r="130" spans="1:17" x14ac:dyDescent="0.3">
      <c r="A130" s="2">
        <v>129</v>
      </c>
      <c r="B130" s="2">
        <v>64</v>
      </c>
      <c r="C130" s="2" t="str">
        <f>VLOOKUP(combustion[[#This Row],[type_generateur_id]],type_generateur[],2,FALSE)</f>
        <v>Pompe à chaleur hybride : partie chaudière Chaudière bois bûche</v>
      </c>
      <c r="D130" s="2">
        <v>2012</v>
      </c>
      <c r="E130" s="2">
        <v>2019</v>
      </c>
      <c r="F130" s="2">
        <v>400</v>
      </c>
      <c r="H130" s="2">
        <v>70</v>
      </c>
      <c r="I130" s="2">
        <v>84</v>
      </c>
      <c r="J130" s="2">
        <v>83</v>
      </c>
      <c r="K130" s="2">
        <v>0.5</v>
      </c>
      <c r="M130" s="2">
        <v>45</v>
      </c>
      <c r="N130" s="2" t="s">
        <v>542</v>
      </c>
      <c r="P130" s="2" t="s">
        <v>533</v>
      </c>
      <c r="Q130" s="2">
        <v>70</v>
      </c>
    </row>
    <row r="131" spans="1:17" x14ac:dyDescent="0.3">
      <c r="A131" s="2">
        <v>130</v>
      </c>
      <c r="B131" s="2">
        <v>65</v>
      </c>
      <c r="C131" s="2" t="str">
        <f>VLOOKUP(combustion[[#This Row],[type_generateur_id]],type_generateur[],2,FALSE)</f>
        <v>Pompe à chaleur hybride : partie chaudière Chaudière bois plaquette</v>
      </c>
      <c r="D131" s="2">
        <v>2012</v>
      </c>
      <c r="E131" s="2">
        <v>2019</v>
      </c>
      <c r="F131" s="2">
        <v>400</v>
      </c>
      <c r="H131" s="2">
        <v>70</v>
      </c>
      <c r="I131" s="2">
        <v>84</v>
      </c>
      <c r="J131" s="2">
        <v>83</v>
      </c>
      <c r="K131" s="2">
        <v>0.5</v>
      </c>
      <c r="M131" s="2">
        <v>45</v>
      </c>
      <c r="N131" s="2" t="s">
        <v>542</v>
      </c>
      <c r="P131" s="2" t="s">
        <v>533</v>
      </c>
      <c r="Q131" s="2">
        <v>70</v>
      </c>
    </row>
    <row r="132" spans="1:17" x14ac:dyDescent="0.3">
      <c r="A132" s="2">
        <v>131</v>
      </c>
      <c r="B132" s="2">
        <v>18</v>
      </c>
      <c r="C132" s="2" t="str">
        <f>VLOOKUP(combustion[[#This Row],[type_generateur_id]],type_generateur[],2,FALSE)</f>
        <v>Chaudière bois bûche</v>
      </c>
      <c r="D132" s="2">
        <v>2020</v>
      </c>
      <c r="G132" s="2">
        <v>20</v>
      </c>
      <c r="I132" s="2" t="s">
        <v>177</v>
      </c>
      <c r="J132" s="2" t="s">
        <v>595</v>
      </c>
      <c r="K132" s="2" t="s">
        <v>617</v>
      </c>
      <c r="M132" s="2">
        <v>46</v>
      </c>
      <c r="N132" s="2" t="s">
        <v>544</v>
      </c>
      <c r="O132" s="2" t="s">
        <v>545</v>
      </c>
      <c r="P132" s="2" t="s">
        <v>546</v>
      </c>
    </row>
    <row r="133" spans="1:17" x14ac:dyDescent="0.3">
      <c r="A133" s="2">
        <v>132</v>
      </c>
      <c r="B133" s="2">
        <v>19</v>
      </c>
      <c r="C133" s="2" t="str">
        <f>VLOOKUP(combustion[[#This Row],[type_generateur_id]],type_generateur[],2,FALSE)</f>
        <v>Chaudière bois plaquette</v>
      </c>
      <c r="D133" s="2">
        <v>2020</v>
      </c>
      <c r="G133" s="2">
        <v>20</v>
      </c>
      <c r="I133" s="2" t="s">
        <v>177</v>
      </c>
      <c r="J133" s="2" t="s">
        <v>595</v>
      </c>
      <c r="K133" s="2" t="s">
        <v>617</v>
      </c>
      <c r="M133" s="2">
        <v>46</v>
      </c>
      <c r="N133" s="2" t="s">
        <v>544</v>
      </c>
      <c r="O133" s="2" t="s">
        <v>545</v>
      </c>
      <c r="P133" s="2" t="s">
        <v>546</v>
      </c>
    </row>
    <row r="134" spans="1:17" x14ac:dyDescent="0.3">
      <c r="A134" s="2">
        <v>133</v>
      </c>
      <c r="B134" s="2">
        <v>51</v>
      </c>
      <c r="C134" s="2" t="str">
        <f>VLOOKUP(combustion[[#This Row],[type_generateur_id]],type_generateur[],2,FALSE)</f>
        <v>Chaudière charbon</v>
      </c>
      <c r="D134" s="2">
        <v>2020</v>
      </c>
      <c r="G134" s="2">
        <v>20</v>
      </c>
      <c r="I134" s="2" t="s">
        <v>177</v>
      </c>
      <c r="J134" s="2" t="s">
        <v>595</v>
      </c>
      <c r="K134" s="2" t="s">
        <v>617</v>
      </c>
      <c r="M134" s="2">
        <v>46</v>
      </c>
      <c r="N134" s="2" t="s">
        <v>544</v>
      </c>
      <c r="O134" s="2" t="s">
        <v>545</v>
      </c>
      <c r="P134" s="2" t="s">
        <v>546</v>
      </c>
    </row>
    <row r="135" spans="1:17" x14ac:dyDescent="0.3">
      <c r="A135" s="2">
        <v>134</v>
      </c>
      <c r="B135" s="2">
        <v>64</v>
      </c>
      <c r="C135" s="2" t="str">
        <f>VLOOKUP(combustion[[#This Row],[type_generateur_id]],type_generateur[],2,FALSE)</f>
        <v>Pompe à chaleur hybride : partie chaudière Chaudière bois bûche</v>
      </c>
      <c r="D135" s="2">
        <v>2020</v>
      </c>
      <c r="G135" s="2">
        <v>20</v>
      </c>
      <c r="I135" s="2" t="s">
        <v>177</v>
      </c>
      <c r="J135" s="2" t="s">
        <v>595</v>
      </c>
      <c r="K135" s="2" t="s">
        <v>617</v>
      </c>
      <c r="M135" s="2">
        <v>46</v>
      </c>
      <c r="N135" s="2" t="s">
        <v>544</v>
      </c>
      <c r="O135" s="2" t="s">
        <v>545</v>
      </c>
      <c r="P135" s="2" t="s">
        <v>546</v>
      </c>
    </row>
    <row r="136" spans="1:17" x14ac:dyDescent="0.3">
      <c r="A136" s="2">
        <v>135</v>
      </c>
      <c r="B136" s="2">
        <v>65</v>
      </c>
      <c r="C136" s="2" t="str">
        <f>VLOOKUP(combustion[[#This Row],[type_generateur_id]],type_generateur[],2,FALSE)</f>
        <v>Pompe à chaleur hybride : partie chaudière Chaudière bois plaquette</v>
      </c>
      <c r="D136" s="2">
        <v>2020</v>
      </c>
      <c r="G136" s="2">
        <v>20</v>
      </c>
      <c r="I136" s="2" t="s">
        <v>177</v>
      </c>
      <c r="J136" s="2" t="s">
        <v>595</v>
      </c>
      <c r="K136" s="2" t="s">
        <v>617</v>
      </c>
      <c r="M136" s="2">
        <v>46</v>
      </c>
      <c r="N136" s="2" t="s">
        <v>544</v>
      </c>
      <c r="O136" s="2" t="s">
        <v>545</v>
      </c>
      <c r="P136" s="2" t="s">
        <v>546</v>
      </c>
    </row>
    <row r="137" spans="1:17" x14ac:dyDescent="0.3">
      <c r="A137" s="2">
        <v>136</v>
      </c>
      <c r="B137" s="2">
        <v>18</v>
      </c>
      <c r="C137" s="2" t="str">
        <f>VLOOKUP(combustion[[#This Row],[type_generateur_id]],type_generateur[],2,FALSE)</f>
        <v>Chaudière bois bûche</v>
      </c>
      <c r="G137" s="2">
        <v>70</v>
      </c>
      <c r="I137" s="2" t="s">
        <v>178</v>
      </c>
      <c r="J137" s="2" t="s">
        <v>596</v>
      </c>
      <c r="K137" s="2" t="s">
        <v>617</v>
      </c>
      <c r="M137" s="2">
        <v>47</v>
      </c>
      <c r="N137" s="2" t="s">
        <v>544</v>
      </c>
      <c r="P137" s="2" t="s">
        <v>547</v>
      </c>
    </row>
    <row r="138" spans="1:17" x14ac:dyDescent="0.3">
      <c r="A138" s="2">
        <v>137</v>
      </c>
      <c r="B138" s="2">
        <v>19</v>
      </c>
      <c r="C138" s="2" t="str">
        <f>VLOOKUP(combustion[[#This Row],[type_generateur_id]],type_generateur[],2,FALSE)</f>
        <v>Chaudière bois plaquette</v>
      </c>
      <c r="G138" s="2">
        <v>70</v>
      </c>
      <c r="I138" s="2" t="s">
        <v>178</v>
      </c>
      <c r="J138" s="2" t="s">
        <v>596</v>
      </c>
      <c r="K138" s="2" t="s">
        <v>617</v>
      </c>
      <c r="M138" s="2">
        <v>47</v>
      </c>
      <c r="N138" s="2" t="s">
        <v>544</v>
      </c>
      <c r="P138" s="2" t="s">
        <v>547</v>
      </c>
    </row>
    <row r="139" spans="1:17" x14ac:dyDescent="0.3">
      <c r="A139" s="2">
        <v>138</v>
      </c>
      <c r="B139" s="2">
        <v>51</v>
      </c>
      <c r="C139" s="2" t="str">
        <f>VLOOKUP(combustion[[#This Row],[type_generateur_id]],type_generateur[],2,FALSE)</f>
        <v>Chaudière charbon</v>
      </c>
      <c r="G139" s="2">
        <v>70</v>
      </c>
      <c r="I139" s="2" t="s">
        <v>178</v>
      </c>
      <c r="J139" s="2" t="s">
        <v>596</v>
      </c>
      <c r="K139" s="2" t="s">
        <v>617</v>
      </c>
      <c r="M139" s="2">
        <v>47</v>
      </c>
      <c r="N139" s="2" t="s">
        <v>544</v>
      </c>
      <c r="P139" s="2" t="s">
        <v>547</v>
      </c>
    </row>
    <row r="140" spans="1:17" x14ac:dyDescent="0.3">
      <c r="A140" s="2">
        <v>139</v>
      </c>
      <c r="B140" s="2">
        <v>64</v>
      </c>
      <c r="C140" s="2" t="str">
        <f>VLOOKUP(combustion[[#This Row],[type_generateur_id]],type_generateur[],2,FALSE)</f>
        <v>Pompe à chaleur hybride : partie chaudière Chaudière bois bûche</v>
      </c>
      <c r="G140" s="2">
        <v>70</v>
      </c>
      <c r="I140" s="2" t="s">
        <v>178</v>
      </c>
      <c r="J140" s="2" t="s">
        <v>596</v>
      </c>
      <c r="K140" s="2" t="s">
        <v>617</v>
      </c>
      <c r="M140" s="2">
        <v>47</v>
      </c>
      <c r="N140" s="2" t="s">
        <v>544</v>
      </c>
      <c r="P140" s="2" t="s">
        <v>547</v>
      </c>
    </row>
    <row r="141" spans="1:17" x14ac:dyDescent="0.3">
      <c r="A141" s="2">
        <v>140</v>
      </c>
      <c r="B141" s="2">
        <v>65</v>
      </c>
      <c r="C141" s="2" t="str">
        <f>VLOOKUP(combustion[[#This Row],[type_generateur_id]],type_generateur[],2,FALSE)</f>
        <v>Pompe à chaleur hybride : partie chaudière Chaudière bois plaquette</v>
      </c>
      <c r="G141" s="2">
        <v>70</v>
      </c>
      <c r="I141" s="2" t="s">
        <v>178</v>
      </c>
      <c r="J141" s="2" t="s">
        <v>596</v>
      </c>
      <c r="K141" s="2" t="s">
        <v>617</v>
      </c>
      <c r="M141" s="2">
        <v>47</v>
      </c>
      <c r="N141" s="2" t="s">
        <v>544</v>
      </c>
      <c r="P141" s="2" t="s">
        <v>547</v>
      </c>
    </row>
    <row r="142" spans="1:17" x14ac:dyDescent="0.3">
      <c r="A142" s="2">
        <v>141</v>
      </c>
      <c r="B142" s="2">
        <v>18</v>
      </c>
      <c r="C142" s="2" t="str">
        <f>VLOOKUP(combustion[[#This Row],[type_generateur_id]],type_generateur[],2,FALSE)</f>
        <v>Chaudière bois bûche</v>
      </c>
      <c r="D142" s="2">
        <v>1900</v>
      </c>
      <c r="E142" s="2">
        <v>2011</v>
      </c>
      <c r="G142" s="2">
        <v>400</v>
      </c>
      <c r="H142" s="2">
        <v>70</v>
      </c>
      <c r="I142" s="2">
        <v>94</v>
      </c>
      <c r="J142" s="2">
        <v>89</v>
      </c>
      <c r="K142" s="2">
        <v>1.1000000000000001</v>
      </c>
      <c r="M142" s="2">
        <v>48</v>
      </c>
      <c r="N142" s="2" t="s">
        <v>544</v>
      </c>
      <c r="P142" s="2" t="s">
        <v>532</v>
      </c>
      <c r="Q142" s="2">
        <v>70</v>
      </c>
    </row>
    <row r="143" spans="1:17" x14ac:dyDescent="0.3">
      <c r="A143" s="2">
        <v>142</v>
      </c>
      <c r="B143" s="2">
        <v>19</v>
      </c>
      <c r="C143" s="2" t="str">
        <f>VLOOKUP(combustion[[#This Row],[type_generateur_id]],type_generateur[],2,FALSE)</f>
        <v>Chaudière bois plaquette</v>
      </c>
      <c r="D143" s="2">
        <v>1900</v>
      </c>
      <c r="E143" s="2">
        <v>2011</v>
      </c>
      <c r="G143" s="2">
        <v>400</v>
      </c>
      <c r="H143" s="2">
        <v>70</v>
      </c>
      <c r="I143" s="2">
        <v>94</v>
      </c>
      <c r="J143" s="2">
        <v>89</v>
      </c>
      <c r="K143" s="2">
        <v>1.1000000000000001</v>
      </c>
      <c r="M143" s="2">
        <v>48</v>
      </c>
      <c r="N143" s="2" t="s">
        <v>544</v>
      </c>
      <c r="P143" s="2" t="s">
        <v>532</v>
      </c>
      <c r="Q143" s="2">
        <v>70</v>
      </c>
    </row>
    <row r="144" spans="1:17" x14ac:dyDescent="0.3">
      <c r="A144" s="2">
        <v>143</v>
      </c>
      <c r="B144" s="2">
        <v>51</v>
      </c>
      <c r="C144" s="2" t="str">
        <f>VLOOKUP(combustion[[#This Row],[type_generateur_id]],type_generateur[],2,FALSE)</f>
        <v>Chaudière charbon</v>
      </c>
      <c r="D144" s="2">
        <v>1900</v>
      </c>
      <c r="E144" s="2">
        <v>2011</v>
      </c>
      <c r="G144" s="2">
        <v>400</v>
      </c>
      <c r="H144" s="2">
        <v>70</v>
      </c>
      <c r="I144" s="2">
        <v>94</v>
      </c>
      <c r="J144" s="2">
        <v>89</v>
      </c>
      <c r="K144" s="2">
        <v>1.1000000000000001</v>
      </c>
      <c r="M144" s="2">
        <v>48</v>
      </c>
      <c r="N144" s="2" t="s">
        <v>544</v>
      </c>
      <c r="P144" s="2" t="s">
        <v>532</v>
      </c>
      <c r="Q144" s="2">
        <v>70</v>
      </c>
    </row>
    <row r="145" spans="1:17" x14ac:dyDescent="0.3">
      <c r="A145" s="2">
        <v>144</v>
      </c>
      <c r="B145" s="2">
        <v>64</v>
      </c>
      <c r="C145" s="2" t="str">
        <f>VLOOKUP(combustion[[#This Row],[type_generateur_id]],type_generateur[],2,FALSE)</f>
        <v>Pompe à chaleur hybride : partie chaudière Chaudière bois bûche</v>
      </c>
      <c r="D145" s="2">
        <v>1900</v>
      </c>
      <c r="E145" s="2">
        <v>2011</v>
      </c>
      <c r="G145" s="2">
        <v>400</v>
      </c>
      <c r="H145" s="2">
        <v>70</v>
      </c>
      <c r="I145" s="2">
        <v>94</v>
      </c>
      <c r="J145" s="2">
        <v>89</v>
      </c>
      <c r="K145" s="2">
        <v>1.1000000000000001</v>
      </c>
      <c r="M145" s="2">
        <v>48</v>
      </c>
      <c r="N145" s="2" t="s">
        <v>544</v>
      </c>
      <c r="P145" s="2" t="s">
        <v>532</v>
      </c>
      <c r="Q145" s="2">
        <v>70</v>
      </c>
    </row>
    <row r="146" spans="1:17" x14ac:dyDescent="0.3">
      <c r="A146" s="2">
        <v>145</v>
      </c>
      <c r="B146" s="2">
        <v>65</v>
      </c>
      <c r="C146" s="2" t="str">
        <f>VLOOKUP(combustion[[#This Row],[type_generateur_id]],type_generateur[],2,FALSE)</f>
        <v>Pompe à chaleur hybride : partie chaudière Chaudière bois plaquette</v>
      </c>
      <c r="D146" s="2">
        <v>1900</v>
      </c>
      <c r="E146" s="2">
        <v>2011</v>
      </c>
      <c r="G146" s="2">
        <v>400</v>
      </c>
      <c r="H146" s="2">
        <v>70</v>
      </c>
      <c r="I146" s="2">
        <v>94</v>
      </c>
      <c r="J146" s="2">
        <v>89</v>
      </c>
      <c r="K146" s="2">
        <v>1.1000000000000001</v>
      </c>
      <c r="M146" s="2">
        <v>48</v>
      </c>
      <c r="N146" s="2" t="s">
        <v>544</v>
      </c>
      <c r="P146" s="2" t="s">
        <v>532</v>
      </c>
      <c r="Q146" s="2">
        <v>70</v>
      </c>
    </row>
    <row r="147" spans="1:17" x14ac:dyDescent="0.3">
      <c r="A147" s="2">
        <v>146</v>
      </c>
      <c r="B147" s="2">
        <v>18</v>
      </c>
      <c r="C147" s="2" t="str">
        <f>VLOOKUP(combustion[[#This Row],[type_generateur_id]],type_generateur[],2,FALSE)</f>
        <v>Chaudière bois bûche</v>
      </c>
      <c r="D147" s="2">
        <v>2012</v>
      </c>
      <c r="F147" s="2">
        <v>400</v>
      </c>
      <c r="H147" s="2">
        <v>70</v>
      </c>
      <c r="I147" s="2">
        <v>94</v>
      </c>
      <c r="J147" s="2">
        <v>89</v>
      </c>
      <c r="K147" s="2">
        <v>0.5</v>
      </c>
      <c r="M147" s="2">
        <v>49</v>
      </c>
      <c r="N147" s="2" t="s">
        <v>544</v>
      </c>
      <c r="P147" s="2" t="s">
        <v>533</v>
      </c>
      <c r="Q147" s="2">
        <v>70</v>
      </c>
    </row>
    <row r="148" spans="1:17" x14ac:dyDescent="0.3">
      <c r="A148" s="2">
        <v>147</v>
      </c>
      <c r="B148" s="2">
        <v>19</v>
      </c>
      <c r="C148" s="2" t="str">
        <f>VLOOKUP(combustion[[#This Row],[type_generateur_id]],type_generateur[],2,FALSE)</f>
        <v>Chaudière bois plaquette</v>
      </c>
      <c r="D148" s="2">
        <v>2012</v>
      </c>
      <c r="F148" s="2">
        <v>400</v>
      </c>
      <c r="H148" s="2">
        <v>70</v>
      </c>
      <c r="I148" s="2">
        <v>94</v>
      </c>
      <c r="J148" s="2">
        <v>89</v>
      </c>
      <c r="K148" s="2">
        <v>0.5</v>
      </c>
      <c r="M148" s="2">
        <v>49</v>
      </c>
      <c r="N148" s="2" t="s">
        <v>544</v>
      </c>
      <c r="P148" s="2" t="s">
        <v>533</v>
      </c>
      <c r="Q148" s="2">
        <v>70</v>
      </c>
    </row>
    <row r="149" spans="1:17" x14ac:dyDescent="0.3">
      <c r="A149" s="2">
        <v>148</v>
      </c>
      <c r="B149" s="2">
        <v>51</v>
      </c>
      <c r="C149" s="2" t="str">
        <f>VLOOKUP(combustion[[#This Row],[type_generateur_id]],type_generateur[],2,FALSE)</f>
        <v>Chaudière charbon</v>
      </c>
      <c r="D149" s="2">
        <v>2012</v>
      </c>
      <c r="F149" s="2">
        <v>400</v>
      </c>
      <c r="H149" s="2">
        <v>70</v>
      </c>
      <c r="I149" s="2">
        <v>94</v>
      </c>
      <c r="J149" s="2">
        <v>89</v>
      </c>
      <c r="K149" s="2">
        <v>0.5</v>
      </c>
      <c r="M149" s="2">
        <v>49</v>
      </c>
      <c r="N149" s="2" t="s">
        <v>544</v>
      </c>
      <c r="P149" s="2" t="s">
        <v>533</v>
      </c>
      <c r="Q149" s="2">
        <v>70</v>
      </c>
    </row>
    <row r="150" spans="1:17" x14ac:dyDescent="0.3">
      <c r="A150" s="2">
        <v>149</v>
      </c>
      <c r="B150" s="2">
        <v>64</v>
      </c>
      <c r="C150" s="2" t="str">
        <f>VLOOKUP(combustion[[#This Row],[type_generateur_id]],type_generateur[],2,FALSE)</f>
        <v>Pompe à chaleur hybride : partie chaudière Chaudière bois bûche</v>
      </c>
      <c r="D150" s="2">
        <v>2012</v>
      </c>
      <c r="F150" s="2">
        <v>400</v>
      </c>
      <c r="H150" s="2">
        <v>70</v>
      </c>
      <c r="I150" s="2">
        <v>94</v>
      </c>
      <c r="J150" s="2">
        <v>89</v>
      </c>
      <c r="K150" s="2">
        <v>0.5</v>
      </c>
      <c r="M150" s="2">
        <v>49</v>
      </c>
      <c r="N150" s="2" t="s">
        <v>544</v>
      </c>
      <c r="P150" s="2" t="s">
        <v>533</v>
      </c>
      <c r="Q150" s="2">
        <v>70</v>
      </c>
    </row>
    <row r="151" spans="1:17" x14ac:dyDescent="0.3">
      <c r="A151" s="2">
        <v>150</v>
      </c>
      <c r="B151" s="2">
        <v>65</v>
      </c>
      <c r="C151" s="2" t="str">
        <f>VLOOKUP(combustion[[#This Row],[type_generateur_id]],type_generateur[],2,FALSE)</f>
        <v>Pompe à chaleur hybride : partie chaudière Chaudière bois plaquette</v>
      </c>
      <c r="D151" s="2">
        <v>2012</v>
      </c>
      <c r="F151" s="2">
        <v>400</v>
      </c>
      <c r="H151" s="2">
        <v>70</v>
      </c>
      <c r="I151" s="2">
        <v>94</v>
      </c>
      <c r="J151" s="2">
        <v>89</v>
      </c>
      <c r="K151" s="2">
        <v>0.5</v>
      </c>
      <c r="M151" s="2">
        <v>49</v>
      </c>
      <c r="N151" s="2" t="s">
        <v>544</v>
      </c>
      <c r="P151" s="2" t="s">
        <v>533</v>
      </c>
      <c r="Q151" s="2">
        <v>70</v>
      </c>
    </row>
    <row r="152" spans="1:17" x14ac:dyDescent="0.3">
      <c r="A152" s="2">
        <v>151</v>
      </c>
      <c r="B152" s="2">
        <v>20</v>
      </c>
      <c r="C152" s="2" t="str">
        <f>VLOOKUP(combustion[[#This Row],[type_generateur_id]],type_generateur[],2,FALSE)</f>
        <v>Chaudière bois granulés</v>
      </c>
      <c r="D152" s="2">
        <v>1900</v>
      </c>
      <c r="E152" s="2">
        <v>2005</v>
      </c>
      <c r="G152" s="2">
        <v>70</v>
      </c>
      <c r="I152" s="2" t="s">
        <v>173</v>
      </c>
      <c r="J152" s="2" t="s">
        <v>185</v>
      </c>
      <c r="K152" s="2" t="s">
        <v>615</v>
      </c>
      <c r="M152" s="2">
        <v>50</v>
      </c>
      <c r="N152" s="2">
        <v>69</v>
      </c>
      <c r="O152" s="2" t="s">
        <v>548</v>
      </c>
      <c r="P152" s="2" t="s">
        <v>531</v>
      </c>
    </row>
    <row r="153" spans="1:17" x14ac:dyDescent="0.3">
      <c r="A153" s="2">
        <v>152</v>
      </c>
      <c r="B153" s="2">
        <v>20</v>
      </c>
      <c r="C153" s="2" t="str">
        <f>VLOOKUP(combustion[[#This Row],[type_generateur_id]],type_generateur[],2,FALSE)</f>
        <v>Chaudière bois granulés</v>
      </c>
      <c r="D153" s="2">
        <v>2006</v>
      </c>
      <c r="G153" s="2">
        <v>400</v>
      </c>
      <c r="H153" s="2">
        <v>70</v>
      </c>
      <c r="I153" s="2">
        <v>58</v>
      </c>
      <c r="J153" s="2">
        <v>59</v>
      </c>
      <c r="K153" s="2">
        <v>1.8</v>
      </c>
      <c r="M153" s="2">
        <v>51</v>
      </c>
      <c r="N153" s="2">
        <v>69</v>
      </c>
      <c r="P153" s="2" t="s">
        <v>532</v>
      </c>
      <c r="Q153" s="2">
        <v>70</v>
      </c>
    </row>
    <row r="154" spans="1:17" x14ac:dyDescent="0.3">
      <c r="A154" s="2">
        <v>153</v>
      </c>
      <c r="B154" s="2">
        <v>20</v>
      </c>
      <c r="C154" s="2" t="str">
        <f>VLOOKUP(combustion[[#This Row],[type_generateur_id]],type_generateur[],2,FALSE)</f>
        <v>Chaudière bois granulés</v>
      </c>
      <c r="D154" s="2">
        <v>2006</v>
      </c>
      <c r="F154" s="2">
        <v>400</v>
      </c>
      <c r="H154" s="2">
        <v>70</v>
      </c>
      <c r="I154" s="2">
        <v>58</v>
      </c>
      <c r="J154" s="2">
        <v>59</v>
      </c>
      <c r="K154" s="2">
        <v>1.1000000000000001</v>
      </c>
      <c r="M154" s="2">
        <v>52</v>
      </c>
      <c r="N154" s="2">
        <v>69</v>
      </c>
      <c r="P154" s="2" t="s">
        <v>533</v>
      </c>
      <c r="Q154" s="2">
        <v>70</v>
      </c>
    </row>
    <row r="155" spans="1:17" x14ac:dyDescent="0.3">
      <c r="A155" s="2">
        <v>154</v>
      </c>
      <c r="B155" s="2">
        <v>20</v>
      </c>
      <c r="C155" s="2" t="str">
        <f>VLOOKUP(combustion[[#This Row],[type_generateur_id]],type_generateur[],2,FALSE)</f>
        <v>Chaudière bois granulés</v>
      </c>
      <c r="D155" s="2">
        <v>1900</v>
      </c>
      <c r="E155" s="2">
        <v>2005</v>
      </c>
      <c r="G155" s="2">
        <v>70</v>
      </c>
      <c r="I155" s="2" t="s">
        <v>173</v>
      </c>
      <c r="J155" s="2" t="s">
        <v>185</v>
      </c>
      <c r="K155" s="2" t="s">
        <v>618</v>
      </c>
      <c r="M155" s="2">
        <v>53</v>
      </c>
      <c r="N155" s="2" t="s">
        <v>549</v>
      </c>
      <c r="O155" s="2" t="s">
        <v>31</v>
      </c>
      <c r="P155" s="2" t="s">
        <v>531</v>
      </c>
    </row>
    <row r="156" spans="1:17" x14ac:dyDescent="0.3">
      <c r="A156" s="2">
        <v>155</v>
      </c>
      <c r="B156" s="2">
        <v>56</v>
      </c>
      <c r="C156" s="2" t="str">
        <f>VLOOKUP(combustion[[#This Row],[type_generateur_id]],type_generateur[],2,FALSE)</f>
        <v>Poêle à bois bouilleur granulés</v>
      </c>
      <c r="D156" s="2">
        <v>1900</v>
      </c>
      <c r="E156" s="2">
        <v>2005</v>
      </c>
      <c r="G156" s="2">
        <v>70</v>
      </c>
      <c r="I156" s="2" t="s">
        <v>173</v>
      </c>
      <c r="J156" s="2" t="s">
        <v>185</v>
      </c>
      <c r="K156" s="2" t="s">
        <v>618</v>
      </c>
      <c r="M156" s="2">
        <v>53</v>
      </c>
      <c r="N156" s="2" t="s">
        <v>549</v>
      </c>
      <c r="O156" s="2" t="s">
        <v>31</v>
      </c>
      <c r="P156" s="2" t="s">
        <v>531</v>
      </c>
    </row>
    <row r="157" spans="1:17" x14ac:dyDescent="0.3">
      <c r="A157" s="2">
        <v>156</v>
      </c>
      <c r="B157" s="2">
        <v>20</v>
      </c>
      <c r="C157" s="2" t="str">
        <f>VLOOKUP(combustion[[#This Row],[type_generateur_id]],type_generateur[],2,FALSE)</f>
        <v>Chaudière bois granulés</v>
      </c>
      <c r="D157" s="2">
        <v>2006</v>
      </c>
      <c r="G157" s="2">
        <v>400</v>
      </c>
      <c r="H157" s="2">
        <v>70</v>
      </c>
      <c r="I157" s="2">
        <v>58</v>
      </c>
      <c r="J157" s="2">
        <v>59</v>
      </c>
      <c r="K157" s="2">
        <v>1.4</v>
      </c>
      <c r="M157" s="2">
        <v>54</v>
      </c>
      <c r="N157" s="2" t="s">
        <v>549</v>
      </c>
      <c r="P157" s="2" t="s">
        <v>532</v>
      </c>
      <c r="Q157" s="2">
        <v>70</v>
      </c>
    </row>
    <row r="158" spans="1:17" x14ac:dyDescent="0.3">
      <c r="A158" s="2">
        <v>157</v>
      </c>
      <c r="B158" s="2">
        <v>56</v>
      </c>
      <c r="C158" s="2" t="str">
        <f>VLOOKUP(combustion[[#This Row],[type_generateur_id]],type_generateur[],2,FALSE)</f>
        <v>Poêle à bois bouilleur granulés</v>
      </c>
      <c r="D158" s="2">
        <v>2006</v>
      </c>
      <c r="G158" s="2">
        <v>400</v>
      </c>
      <c r="H158" s="2">
        <v>70</v>
      </c>
      <c r="I158" s="2">
        <v>58</v>
      </c>
      <c r="J158" s="2">
        <v>59</v>
      </c>
      <c r="K158" s="2">
        <v>1.4</v>
      </c>
      <c r="M158" s="2">
        <v>54</v>
      </c>
      <c r="N158" s="2" t="s">
        <v>549</v>
      </c>
      <c r="P158" s="2" t="s">
        <v>532</v>
      </c>
      <c r="Q158" s="2">
        <v>70</v>
      </c>
    </row>
    <row r="159" spans="1:17" x14ac:dyDescent="0.3">
      <c r="A159" s="2">
        <v>158</v>
      </c>
      <c r="B159" s="2">
        <v>20</v>
      </c>
      <c r="C159" s="2" t="str">
        <f>VLOOKUP(combustion[[#This Row],[type_generateur_id]],type_generateur[],2,FALSE)</f>
        <v>Chaudière bois granulés</v>
      </c>
      <c r="D159" s="2">
        <v>1900</v>
      </c>
      <c r="E159" s="2">
        <v>1977</v>
      </c>
      <c r="F159" s="2">
        <v>400</v>
      </c>
      <c r="H159" s="2">
        <v>70</v>
      </c>
      <c r="I159" s="2">
        <v>58</v>
      </c>
      <c r="J159" s="2">
        <v>59</v>
      </c>
      <c r="K159" s="2">
        <v>0.8</v>
      </c>
      <c r="M159" s="2">
        <v>55</v>
      </c>
      <c r="N159" s="2" t="s">
        <v>549</v>
      </c>
      <c r="P159" s="2" t="s">
        <v>533</v>
      </c>
      <c r="Q159" s="2">
        <v>70</v>
      </c>
    </row>
    <row r="160" spans="1:17" x14ac:dyDescent="0.3">
      <c r="A160" s="2">
        <v>159</v>
      </c>
      <c r="B160" s="2">
        <v>56</v>
      </c>
      <c r="C160" s="2" t="str">
        <f>VLOOKUP(combustion[[#This Row],[type_generateur_id]],type_generateur[],2,FALSE)</f>
        <v>Poêle à bois bouilleur granulés</v>
      </c>
      <c r="D160" s="2">
        <v>1900</v>
      </c>
      <c r="E160" s="2">
        <v>1977</v>
      </c>
      <c r="F160" s="2">
        <v>400</v>
      </c>
      <c r="H160" s="2">
        <v>70</v>
      </c>
      <c r="I160" s="2">
        <v>58</v>
      </c>
      <c r="J160" s="2">
        <v>59</v>
      </c>
      <c r="K160" s="2">
        <v>0.8</v>
      </c>
      <c r="M160" s="2">
        <v>55</v>
      </c>
      <c r="N160" s="2" t="s">
        <v>549</v>
      </c>
      <c r="P160" s="2" t="s">
        <v>533</v>
      </c>
      <c r="Q160" s="2">
        <v>70</v>
      </c>
    </row>
    <row r="161" spans="1:17" x14ac:dyDescent="0.3">
      <c r="A161" s="2">
        <v>160</v>
      </c>
      <c r="B161" s="2">
        <v>20</v>
      </c>
      <c r="C161" s="2" t="str">
        <f>VLOOKUP(combustion[[#This Row],[type_generateur_id]],type_generateur[],2,FALSE)</f>
        <v>Chaudière bois granulés</v>
      </c>
      <c r="D161" s="2">
        <v>1978</v>
      </c>
      <c r="E161" s="2">
        <v>1994</v>
      </c>
      <c r="G161" s="2">
        <v>70</v>
      </c>
      <c r="I161" s="2" t="s">
        <v>174</v>
      </c>
      <c r="J161" s="2" t="s">
        <v>186</v>
      </c>
      <c r="K161" s="2" t="s">
        <v>617</v>
      </c>
      <c r="M161" s="2">
        <v>56</v>
      </c>
      <c r="N161" s="2">
        <v>71</v>
      </c>
      <c r="O161" s="2" t="s">
        <v>32</v>
      </c>
      <c r="P161" s="2" t="s">
        <v>531</v>
      </c>
    </row>
    <row r="162" spans="1:17" x14ac:dyDescent="0.3">
      <c r="A162" s="2">
        <v>161</v>
      </c>
      <c r="B162" s="2">
        <v>20</v>
      </c>
      <c r="C162" s="2" t="str">
        <f>VLOOKUP(combustion[[#This Row],[type_generateur_id]],type_generateur[],2,FALSE)</f>
        <v>Chaudière bois granulés</v>
      </c>
      <c r="D162" s="2">
        <v>1995</v>
      </c>
      <c r="E162" s="2">
        <v>2003</v>
      </c>
      <c r="G162" s="2">
        <v>400</v>
      </c>
      <c r="H162" s="2">
        <v>70</v>
      </c>
      <c r="I162" s="2">
        <v>68</v>
      </c>
      <c r="J162" s="2">
        <v>69</v>
      </c>
      <c r="K162" s="2">
        <v>1.1000000000000001</v>
      </c>
      <c r="M162" s="2">
        <v>57</v>
      </c>
      <c r="N162" s="2">
        <v>71</v>
      </c>
      <c r="P162" s="2" t="s">
        <v>532</v>
      </c>
      <c r="Q162" s="2">
        <v>70</v>
      </c>
    </row>
    <row r="163" spans="1:17" x14ac:dyDescent="0.3">
      <c r="A163" s="2">
        <v>162</v>
      </c>
      <c r="B163" s="2">
        <v>20</v>
      </c>
      <c r="C163" s="2" t="str">
        <f>VLOOKUP(combustion[[#This Row],[type_generateur_id]],type_generateur[],2,FALSE)</f>
        <v>Chaudière bois granulés</v>
      </c>
      <c r="D163" s="2">
        <v>2004</v>
      </c>
      <c r="E163" s="2">
        <v>2012</v>
      </c>
      <c r="F163" s="2">
        <v>400</v>
      </c>
      <c r="H163" s="2">
        <v>70</v>
      </c>
      <c r="I163" s="2">
        <v>68</v>
      </c>
      <c r="J163" s="2">
        <v>69</v>
      </c>
      <c r="K163" s="2">
        <v>0.5</v>
      </c>
      <c r="M163" s="2">
        <v>58</v>
      </c>
      <c r="N163" s="2">
        <v>71</v>
      </c>
      <c r="P163" s="2" t="s">
        <v>533</v>
      </c>
      <c r="Q163" s="2">
        <v>70</v>
      </c>
    </row>
    <row r="164" spans="1:17" x14ac:dyDescent="0.3">
      <c r="A164" s="2">
        <v>163</v>
      </c>
      <c r="B164" s="2">
        <v>20</v>
      </c>
      <c r="C164" s="2" t="str">
        <f>VLOOKUP(combustion[[#This Row],[type_generateur_id]],type_generateur[],2,FALSE)</f>
        <v>Chaudière bois granulés</v>
      </c>
      <c r="D164" s="2">
        <v>2013</v>
      </c>
      <c r="E164" s="2">
        <v>2017</v>
      </c>
      <c r="G164" s="2">
        <v>70</v>
      </c>
      <c r="I164" s="2" t="s">
        <v>175</v>
      </c>
      <c r="J164" s="2" t="s">
        <v>187</v>
      </c>
      <c r="K164" s="2" t="s">
        <v>617</v>
      </c>
      <c r="M164" s="2">
        <v>59</v>
      </c>
      <c r="N164" s="2" t="s">
        <v>550</v>
      </c>
      <c r="O164" s="2" t="s">
        <v>33</v>
      </c>
      <c r="P164" s="2" t="s">
        <v>531</v>
      </c>
    </row>
    <row r="165" spans="1:17" x14ac:dyDescent="0.3">
      <c r="A165" s="2">
        <v>164</v>
      </c>
      <c r="B165" s="2">
        <v>56</v>
      </c>
      <c r="C165" s="2" t="str">
        <f>VLOOKUP(combustion[[#This Row],[type_generateur_id]],type_generateur[],2,FALSE)</f>
        <v>Poêle à bois bouilleur granulés</v>
      </c>
      <c r="D165" s="2">
        <v>2013</v>
      </c>
      <c r="E165" s="2">
        <v>2017</v>
      </c>
      <c r="G165" s="2">
        <v>70</v>
      </c>
      <c r="I165" s="2" t="s">
        <v>175</v>
      </c>
      <c r="J165" s="2" t="s">
        <v>187</v>
      </c>
      <c r="K165" s="2" t="s">
        <v>617</v>
      </c>
      <c r="M165" s="2">
        <v>59</v>
      </c>
      <c r="N165" s="2" t="s">
        <v>550</v>
      </c>
      <c r="O165" s="2" t="s">
        <v>33</v>
      </c>
      <c r="P165" s="2" t="s">
        <v>531</v>
      </c>
    </row>
    <row r="166" spans="1:17" x14ac:dyDescent="0.3">
      <c r="A166" s="2">
        <v>165</v>
      </c>
      <c r="B166" s="2">
        <v>20</v>
      </c>
      <c r="C166" s="2" t="str">
        <f>VLOOKUP(combustion[[#This Row],[type_generateur_id]],type_generateur[],2,FALSE)</f>
        <v>Chaudière bois granulés</v>
      </c>
      <c r="D166" s="2">
        <v>2018</v>
      </c>
      <c r="E166" s="2">
        <v>2019</v>
      </c>
      <c r="G166" s="2">
        <v>400</v>
      </c>
      <c r="H166" s="2">
        <v>70</v>
      </c>
      <c r="I166" s="2">
        <v>78</v>
      </c>
      <c r="J166" s="2">
        <v>79</v>
      </c>
      <c r="K166" s="2">
        <v>1.1000000000000001</v>
      </c>
      <c r="M166" s="2">
        <v>60</v>
      </c>
      <c r="N166" s="2" t="s">
        <v>550</v>
      </c>
      <c r="P166" s="2" t="s">
        <v>532</v>
      </c>
      <c r="Q166" s="2">
        <v>70</v>
      </c>
    </row>
    <row r="167" spans="1:17" x14ac:dyDescent="0.3">
      <c r="A167" s="2">
        <v>166</v>
      </c>
      <c r="B167" s="2">
        <v>56</v>
      </c>
      <c r="C167" s="2" t="str">
        <f>VLOOKUP(combustion[[#This Row],[type_generateur_id]],type_generateur[],2,FALSE)</f>
        <v>Poêle à bois bouilleur granulés</v>
      </c>
      <c r="D167" s="2">
        <v>2018</v>
      </c>
      <c r="E167" s="2">
        <v>2019</v>
      </c>
      <c r="G167" s="2">
        <v>400</v>
      </c>
      <c r="H167" s="2">
        <v>70</v>
      </c>
      <c r="I167" s="2">
        <v>78</v>
      </c>
      <c r="J167" s="2">
        <v>79</v>
      </c>
      <c r="K167" s="2">
        <v>1.1000000000000001</v>
      </c>
      <c r="M167" s="2">
        <v>60</v>
      </c>
      <c r="N167" s="2" t="s">
        <v>550</v>
      </c>
      <c r="P167" s="2" t="s">
        <v>532</v>
      </c>
      <c r="Q167" s="2">
        <v>70</v>
      </c>
    </row>
    <row r="168" spans="1:17" x14ac:dyDescent="0.3">
      <c r="A168" s="2">
        <v>167</v>
      </c>
      <c r="B168" s="2">
        <v>20</v>
      </c>
      <c r="C168" s="2" t="str">
        <f>VLOOKUP(combustion[[#This Row],[type_generateur_id]],type_generateur[],2,FALSE)</f>
        <v>Chaudière bois granulés</v>
      </c>
      <c r="D168" s="2">
        <v>2020</v>
      </c>
      <c r="F168" s="2">
        <v>400</v>
      </c>
      <c r="H168" s="2">
        <v>70</v>
      </c>
      <c r="I168" s="2">
        <v>78</v>
      </c>
      <c r="J168" s="2">
        <v>79</v>
      </c>
      <c r="K168" s="2">
        <v>0.5</v>
      </c>
      <c r="M168" s="2">
        <v>61</v>
      </c>
      <c r="N168" s="2" t="s">
        <v>550</v>
      </c>
      <c r="P168" s="2" t="s">
        <v>533</v>
      </c>
      <c r="Q168" s="2">
        <v>70</v>
      </c>
    </row>
    <row r="169" spans="1:17" x14ac:dyDescent="0.3">
      <c r="A169" s="2">
        <v>168</v>
      </c>
      <c r="B169" s="2">
        <v>56</v>
      </c>
      <c r="C169" s="2" t="str">
        <f>VLOOKUP(combustion[[#This Row],[type_generateur_id]],type_generateur[],2,FALSE)</f>
        <v>Poêle à bois bouilleur granulés</v>
      </c>
      <c r="D169" s="2">
        <v>2020</v>
      </c>
      <c r="F169" s="2">
        <v>400</v>
      </c>
      <c r="H169" s="2">
        <v>70</v>
      </c>
      <c r="I169" s="2">
        <v>78</v>
      </c>
      <c r="J169" s="2">
        <v>79</v>
      </c>
      <c r="K169" s="2">
        <v>0.5</v>
      </c>
      <c r="M169" s="2">
        <v>61</v>
      </c>
      <c r="N169" s="2" t="s">
        <v>550</v>
      </c>
      <c r="P169" s="2" t="s">
        <v>533</v>
      </c>
      <c r="Q169" s="2">
        <v>70</v>
      </c>
    </row>
    <row r="170" spans="1:17" x14ac:dyDescent="0.3">
      <c r="A170" s="2">
        <v>169</v>
      </c>
      <c r="B170" s="2">
        <v>20</v>
      </c>
      <c r="C170" s="2" t="str">
        <f>VLOOKUP(combustion[[#This Row],[type_generateur_id]],type_generateur[],2,FALSE)</f>
        <v>Chaudière bois granulés</v>
      </c>
      <c r="D170" s="2">
        <v>1900</v>
      </c>
      <c r="E170" s="2">
        <v>1977</v>
      </c>
      <c r="G170" s="2">
        <v>70</v>
      </c>
      <c r="I170" s="2" t="s">
        <v>176</v>
      </c>
      <c r="J170" s="2" t="s">
        <v>597</v>
      </c>
      <c r="K170" s="2" t="s">
        <v>617</v>
      </c>
      <c r="M170" s="2">
        <v>62</v>
      </c>
      <c r="N170" s="2" t="s">
        <v>551</v>
      </c>
      <c r="O170" s="2" t="s">
        <v>34</v>
      </c>
      <c r="P170" s="2" t="s">
        <v>531</v>
      </c>
    </row>
    <row r="171" spans="1:17" x14ac:dyDescent="0.3">
      <c r="A171" s="2">
        <v>170</v>
      </c>
      <c r="B171" s="2">
        <v>63</v>
      </c>
      <c r="C171" s="2" t="str">
        <f>VLOOKUP(combustion[[#This Row],[type_generateur_id]],type_generateur[],2,FALSE)</f>
        <v>Pompe à chaleur hybride : partie chaudière Chaudière bois granulés</v>
      </c>
      <c r="D171" s="2">
        <v>1900</v>
      </c>
      <c r="E171" s="2">
        <v>1977</v>
      </c>
      <c r="G171" s="2">
        <v>70</v>
      </c>
      <c r="I171" s="2" t="s">
        <v>176</v>
      </c>
      <c r="J171" s="2" t="s">
        <v>597</v>
      </c>
      <c r="K171" s="2" t="s">
        <v>617</v>
      </c>
      <c r="M171" s="2">
        <v>62</v>
      </c>
      <c r="N171" s="2" t="s">
        <v>551</v>
      </c>
      <c r="O171" s="2" t="s">
        <v>34</v>
      </c>
      <c r="P171" s="2" t="s">
        <v>531</v>
      </c>
    </row>
    <row r="172" spans="1:17" x14ac:dyDescent="0.3">
      <c r="A172" s="2">
        <v>171</v>
      </c>
      <c r="B172" s="2">
        <v>20</v>
      </c>
      <c r="C172" s="2" t="str">
        <f>VLOOKUP(combustion[[#This Row],[type_generateur_id]],type_generateur[],2,FALSE)</f>
        <v>Chaudière bois granulés</v>
      </c>
      <c r="D172" s="2">
        <v>1978</v>
      </c>
      <c r="E172" s="2">
        <v>1994</v>
      </c>
      <c r="G172" s="2">
        <v>400</v>
      </c>
      <c r="H172" s="2">
        <v>70</v>
      </c>
      <c r="I172" s="2">
        <v>84</v>
      </c>
      <c r="J172" s="2">
        <v>83</v>
      </c>
      <c r="K172" s="2">
        <v>1.1000000000000001</v>
      </c>
      <c r="M172" s="2">
        <v>63</v>
      </c>
      <c r="N172" s="2" t="s">
        <v>551</v>
      </c>
      <c r="P172" s="2" t="s">
        <v>532</v>
      </c>
      <c r="Q172" s="2">
        <v>70</v>
      </c>
    </row>
    <row r="173" spans="1:17" x14ac:dyDescent="0.3">
      <c r="A173" s="2">
        <v>172</v>
      </c>
      <c r="B173" s="2">
        <v>63</v>
      </c>
      <c r="C173" s="2" t="str">
        <f>VLOOKUP(combustion[[#This Row],[type_generateur_id]],type_generateur[],2,FALSE)</f>
        <v>Pompe à chaleur hybride : partie chaudière Chaudière bois granulés</v>
      </c>
      <c r="D173" s="2">
        <v>1978</v>
      </c>
      <c r="E173" s="2">
        <v>1994</v>
      </c>
      <c r="G173" s="2">
        <v>400</v>
      </c>
      <c r="H173" s="2">
        <v>70</v>
      </c>
      <c r="I173" s="2">
        <v>84</v>
      </c>
      <c r="J173" s="2">
        <v>83</v>
      </c>
      <c r="K173" s="2">
        <v>1.1000000000000001</v>
      </c>
      <c r="M173" s="2">
        <v>63</v>
      </c>
      <c r="N173" s="2" t="s">
        <v>551</v>
      </c>
      <c r="P173" s="2" t="s">
        <v>532</v>
      </c>
      <c r="Q173" s="2">
        <v>70</v>
      </c>
    </row>
    <row r="174" spans="1:17" x14ac:dyDescent="0.3">
      <c r="A174" s="2">
        <v>173</v>
      </c>
      <c r="B174" s="2">
        <v>20</v>
      </c>
      <c r="C174" s="2" t="str">
        <f>VLOOKUP(combustion[[#This Row],[type_generateur_id]],type_generateur[],2,FALSE)</f>
        <v>Chaudière bois granulés</v>
      </c>
      <c r="D174" s="2">
        <v>1995</v>
      </c>
      <c r="E174" s="2">
        <v>2003</v>
      </c>
      <c r="F174" s="2">
        <v>400</v>
      </c>
      <c r="H174" s="2">
        <v>70</v>
      </c>
      <c r="I174" s="2">
        <v>84</v>
      </c>
      <c r="J174" s="2">
        <v>83</v>
      </c>
      <c r="K174" s="2">
        <v>0.5</v>
      </c>
      <c r="M174" s="2">
        <v>64</v>
      </c>
      <c r="N174" s="2" t="s">
        <v>551</v>
      </c>
      <c r="P174" s="2" t="s">
        <v>533</v>
      </c>
      <c r="Q174" s="2">
        <v>70</v>
      </c>
    </row>
    <row r="175" spans="1:17" x14ac:dyDescent="0.3">
      <c r="A175" s="2">
        <v>174</v>
      </c>
      <c r="B175" s="2">
        <v>63</v>
      </c>
      <c r="C175" s="2" t="str">
        <f>VLOOKUP(combustion[[#This Row],[type_generateur_id]],type_generateur[],2,FALSE)</f>
        <v>Pompe à chaleur hybride : partie chaudière Chaudière bois granulés</v>
      </c>
      <c r="D175" s="2">
        <v>1995</v>
      </c>
      <c r="E175" s="2">
        <v>2003</v>
      </c>
      <c r="F175" s="2">
        <v>400</v>
      </c>
      <c r="H175" s="2">
        <v>70</v>
      </c>
      <c r="I175" s="2">
        <v>84</v>
      </c>
      <c r="J175" s="2">
        <v>83</v>
      </c>
      <c r="K175" s="2">
        <v>0.5</v>
      </c>
      <c r="M175" s="2">
        <v>64</v>
      </c>
      <c r="N175" s="2" t="s">
        <v>551</v>
      </c>
      <c r="P175" s="2" t="s">
        <v>533</v>
      </c>
      <c r="Q175" s="2">
        <v>70</v>
      </c>
    </row>
    <row r="176" spans="1:17" x14ac:dyDescent="0.3">
      <c r="A176" s="2">
        <v>175</v>
      </c>
      <c r="B176" s="2">
        <v>20</v>
      </c>
      <c r="C176" s="2" t="str">
        <f>VLOOKUP(combustion[[#This Row],[type_generateur_id]],type_generateur[],2,FALSE)</f>
        <v>Chaudière bois granulés</v>
      </c>
      <c r="D176" s="2">
        <v>2004</v>
      </c>
      <c r="E176" s="2">
        <v>2012</v>
      </c>
      <c r="G176" s="2">
        <v>20</v>
      </c>
      <c r="I176" s="2" t="s">
        <v>179</v>
      </c>
      <c r="J176" s="2" t="s">
        <v>188</v>
      </c>
      <c r="K176" s="2" t="s">
        <v>617</v>
      </c>
      <c r="M176" s="2">
        <v>65</v>
      </c>
      <c r="N176" s="2" t="s">
        <v>552</v>
      </c>
      <c r="O176" s="2" t="s">
        <v>553</v>
      </c>
      <c r="P176" s="2" t="s">
        <v>546</v>
      </c>
    </row>
    <row r="177" spans="1:17" x14ac:dyDescent="0.3">
      <c r="A177" s="2">
        <v>176</v>
      </c>
      <c r="B177" s="2">
        <v>63</v>
      </c>
      <c r="C177" s="2" t="str">
        <f>VLOOKUP(combustion[[#This Row],[type_generateur_id]],type_generateur[],2,FALSE)</f>
        <v>Pompe à chaleur hybride : partie chaudière Chaudière bois granulés</v>
      </c>
      <c r="D177" s="2">
        <v>2004</v>
      </c>
      <c r="E177" s="2">
        <v>2012</v>
      </c>
      <c r="G177" s="2">
        <v>20</v>
      </c>
      <c r="I177" s="2" t="s">
        <v>179</v>
      </c>
      <c r="J177" s="2" t="s">
        <v>188</v>
      </c>
      <c r="K177" s="2" t="s">
        <v>617</v>
      </c>
      <c r="M177" s="2">
        <v>65</v>
      </c>
      <c r="N177" s="2" t="s">
        <v>552</v>
      </c>
      <c r="O177" s="2" t="s">
        <v>553</v>
      </c>
      <c r="P177" s="2" t="s">
        <v>546</v>
      </c>
    </row>
    <row r="178" spans="1:17" x14ac:dyDescent="0.3">
      <c r="A178" s="2">
        <v>177</v>
      </c>
      <c r="B178" s="2">
        <v>20</v>
      </c>
      <c r="C178" s="2" t="str">
        <f>VLOOKUP(combustion[[#This Row],[type_generateur_id]],type_generateur[],2,FALSE)</f>
        <v>Chaudière bois granulés</v>
      </c>
      <c r="D178" s="2">
        <v>2013</v>
      </c>
      <c r="E178" s="2">
        <v>2017</v>
      </c>
      <c r="G178" s="2">
        <v>70</v>
      </c>
      <c r="I178" s="2" t="s">
        <v>180</v>
      </c>
      <c r="J178" s="2" t="s">
        <v>177</v>
      </c>
      <c r="K178" s="2" t="s">
        <v>617</v>
      </c>
      <c r="M178" s="2">
        <v>66</v>
      </c>
      <c r="N178" s="2" t="s">
        <v>552</v>
      </c>
      <c r="P178" s="2" t="s">
        <v>547</v>
      </c>
    </row>
    <row r="179" spans="1:17" x14ac:dyDescent="0.3">
      <c r="A179" s="2">
        <v>178</v>
      </c>
      <c r="B179" s="2">
        <v>63</v>
      </c>
      <c r="C179" s="2" t="str">
        <f>VLOOKUP(combustion[[#This Row],[type_generateur_id]],type_generateur[],2,FALSE)</f>
        <v>Pompe à chaleur hybride : partie chaudière Chaudière bois granulés</v>
      </c>
      <c r="D179" s="2">
        <v>2013</v>
      </c>
      <c r="E179" s="2">
        <v>2017</v>
      </c>
      <c r="G179" s="2">
        <v>70</v>
      </c>
      <c r="I179" s="2" t="s">
        <v>180</v>
      </c>
      <c r="J179" s="2" t="s">
        <v>177</v>
      </c>
      <c r="K179" s="2" t="s">
        <v>617</v>
      </c>
      <c r="M179" s="2">
        <v>66</v>
      </c>
      <c r="N179" s="2" t="s">
        <v>552</v>
      </c>
      <c r="P179" s="2" t="s">
        <v>547</v>
      </c>
    </row>
    <row r="180" spans="1:17" x14ac:dyDescent="0.3">
      <c r="A180" s="2">
        <v>179</v>
      </c>
      <c r="B180" s="2">
        <v>20</v>
      </c>
      <c r="C180" s="2" t="str">
        <f>VLOOKUP(combustion[[#This Row],[type_generateur_id]],type_generateur[],2,FALSE)</f>
        <v>Chaudière bois granulés</v>
      </c>
      <c r="D180" s="2">
        <v>2018</v>
      </c>
      <c r="E180" s="2">
        <v>2019</v>
      </c>
      <c r="G180" s="2">
        <v>400</v>
      </c>
      <c r="H180" s="2">
        <v>70</v>
      </c>
      <c r="I180" s="2">
        <v>96</v>
      </c>
      <c r="J180" s="2">
        <v>93</v>
      </c>
      <c r="K180" s="2">
        <v>1.1000000000000001</v>
      </c>
      <c r="M180" s="2">
        <v>67</v>
      </c>
      <c r="N180" s="2" t="s">
        <v>552</v>
      </c>
      <c r="P180" s="2" t="s">
        <v>532</v>
      </c>
      <c r="Q180" s="2">
        <v>70</v>
      </c>
    </row>
    <row r="181" spans="1:17" x14ac:dyDescent="0.3">
      <c r="A181" s="2">
        <v>180</v>
      </c>
      <c r="B181" s="2">
        <v>63</v>
      </c>
      <c r="C181" s="2" t="str">
        <f>VLOOKUP(combustion[[#This Row],[type_generateur_id]],type_generateur[],2,FALSE)</f>
        <v>Pompe à chaleur hybride : partie chaudière Chaudière bois granulés</v>
      </c>
      <c r="D181" s="2">
        <v>2018</v>
      </c>
      <c r="E181" s="2">
        <v>2019</v>
      </c>
      <c r="G181" s="2">
        <v>400</v>
      </c>
      <c r="H181" s="2">
        <v>70</v>
      </c>
      <c r="I181" s="2">
        <v>96</v>
      </c>
      <c r="J181" s="2">
        <v>93</v>
      </c>
      <c r="K181" s="2">
        <v>1.1000000000000001</v>
      </c>
      <c r="M181" s="2">
        <v>67</v>
      </c>
      <c r="N181" s="2" t="s">
        <v>552</v>
      </c>
      <c r="P181" s="2" t="s">
        <v>532</v>
      </c>
      <c r="Q181" s="2">
        <v>70</v>
      </c>
    </row>
    <row r="182" spans="1:17" x14ac:dyDescent="0.3">
      <c r="A182" s="2">
        <v>181</v>
      </c>
      <c r="B182" s="2">
        <v>20</v>
      </c>
      <c r="C182" s="2" t="str">
        <f>VLOOKUP(combustion[[#This Row],[type_generateur_id]],type_generateur[],2,FALSE)</f>
        <v>Chaudière bois granulés</v>
      </c>
      <c r="D182" s="2">
        <v>2020</v>
      </c>
      <c r="F182" s="2">
        <v>400</v>
      </c>
      <c r="H182" s="2">
        <v>70</v>
      </c>
      <c r="I182" s="2">
        <v>96</v>
      </c>
      <c r="J182" s="2">
        <v>93</v>
      </c>
      <c r="K182" s="2">
        <v>0.5</v>
      </c>
      <c r="M182" s="2">
        <v>68</v>
      </c>
      <c r="N182" s="2" t="s">
        <v>552</v>
      </c>
      <c r="P182" s="2" t="s">
        <v>533</v>
      </c>
      <c r="Q182" s="2">
        <v>70</v>
      </c>
    </row>
    <row r="183" spans="1:17" x14ac:dyDescent="0.3">
      <c r="A183" s="2">
        <v>182</v>
      </c>
      <c r="B183" s="2">
        <v>63</v>
      </c>
      <c r="C183" s="2" t="str">
        <f>VLOOKUP(combustion[[#This Row],[type_generateur_id]],type_generateur[],2,FALSE)</f>
        <v>Pompe à chaleur hybride : partie chaudière Chaudière bois granulés</v>
      </c>
      <c r="D183" s="2">
        <v>2020</v>
      </c>
      <c r="F183" s="2">
        <v>400</v>
      </c>
      <c r="H183" s="2">
        <v>70</v>
      </c>
      <c r="I183" s="2">
        <v>96</v>
      </c>
      <c r="J183" s="2">
        <v>93</v>
      </c>
      <c r="K183" s="2">
        <v>0.5</v>
      </c>
      <c r="M183" s="2">
        <v>68</v>
      </c>
      <c r="N183" s="2" t="s">
        <v>552</v>
      </c>
      <c r="P183" s="2" t="s">
        <v>533</v>
      </c>
      <c r="Q183" s="2">
        <v>70</v>
      </c>
    </row>
    <row r="184" spans="1:17" x14ac:dyDescent="0.3">
      <c r="A184" s="2">
        <v>183</v>
      </c>
      <c r="B184" s="2">
        <v>14</v>
      </c>
      <c r="C184" s="2" t="str">
        <f>VLOOKUP(combustion[[#This Row],[type_generateur_id]],type_generateur[],2,FALSE)</f>
        <v>Générateur à air chaud à combustion</v>
      </c>
      <c r="D184" s="2">
        <v>1900</v>
      </c>
      <c r="E184" s="2">
        <v>1977</v>
      </c>
      <c r="G184" s="2">
        <v>300</v>
      </c>
      <c r="I184" s="2">
        <v>77</v>
      </c>
      <c r="J184" s="2">
        <v>74</v>
      </c>
      <c r="K184" s="2" t="s">
        <v>598</v>
      </c>
      <c r="M184" s="2">
        <v>69</v>
      </c>
      <c r="N184" s="2">
        <v>50</v>
      </c>
      <c r="O184" s="2" t="s">
        <v>293</v>
      </c>
      <c r="P184" s="2" t="s">
        <v>554</v>
      </c>
    </row>
    <row r="185" spans="1:17" x14ac:dyDescent="0.3">
      <c r="A185" s="2">
        <v>184</v>
      </c>
      <c r="B185" s="2">
        <v>14</v>
      </c>
      <c r="C185" s="2" t="str">
        <f>VLOOKUP(combustion[[#This Row],[type_generateur_id]],type_generateur[],2,FALSE)</f>
        <v>Générateur à air chaud à combustion</v>
      </c>
      <c r="D185" s="2">
        <v>1978</v>
      </c>
      <c r="E185" s="2">
        <v>1994</v>
      </c>
      <c r="F185" s="2">
        <v>300</v>
      </c>
      <c r="H185" s="2">
        <v>300</v>
      </c>
      <c r="I185" s="2">
        <v>77</v>
      </c>
      <c r="J185" s="2">
        <v>74</v>
      </c>
      <c r="K185" s="2" t="s">
        <v>598</v>
      </c>
      <c r="M185" s="2">
        <v>70</v>
      </c>
      <c r="N185" s="2">
        <v>50</v>
      </c>
      <c r="O185" s="2" t="s">
        <v>293</v>
      </c>
      <c r="P185" s="2" t="s">
        <v>555</v>
      </c>
      <c r="Q185" s="2">
        <v>300</v>
      </c>
    </row>
    <row r="186" spans="1:17" x14ac:dyDescent="0.3">
      <c r="A186" s="2">
        <v>185</v>
      </c>
      <c r="B186" s="2">
        <v>15</v>
      </c>
      <c r="C186" s="2" t="str">
        <f>VLOOKUP(combustion[[#This Row],[type_generateur_id]],type_generateur[],2,FALSE)</f>
        <v>Générateur à air chaud à combustion standard</v>
      </c>
      <c r="D186" s="2">
        <v>1995</v>
      </c>
      <c r="E186" s="2">
        <v>2003</v>
      </c>
      <c r="G186" s="2">
        <v>300</v>
      </c>
      <c r="I186" s="2">
        <v>84</v>
      </c>
      <c r="J186" s="2">
        <v>77</v>
      </c>
      <c r="K186" s="2" t="s">
        <v>598</v>
      </c>
      <c r="M186" s="2">
        <v>71</v>
      </c>
      <c r="N186" s="2">
        <v>51</v>
      </c>
      <c r="O186" s="2" t="s">
        <v>296</v>
      </c>
      <c r="P186" s="2" t="s">
        <v>554</v>
      </c>
    </row>
    <row r="187" spans="1:17" x14ac:dyDescent="0.3">
      <c r="A187" s="2">
        <v>186</v>
      </c>
      <c r="B187" s="2">
        <v>15</v>
      </c>
      <c r="C187" s="2" t="str">
        <f>VLOOKUP(combustion[[#This Row],[type_generateur_id]],type_generateur[],2,FALSE)</f>
        <v>Générateur à air chaud à combustion standard</v>
      </c>
      <c r="D187" s="2">
        <v>2004</v>
      </c>
      <c r="E187" s="2">
        <v>2012</v>
      </c>
      <c r="F187" s="2">
        <v>300</v>
      </c>
      <c r="H187" s="2">
        <v>300</v>
      </c>
      <c r="I187" s="2">
        <v>84</v>
      </c>
      <c r="J187" s="2">
        <v>77</v>
      </c>
      <c r="K187" s="2" t="s">
        <v>598</v>
      </c>
      <c r="M187" s="2">
        <v>72</v>
      </c>
      <c r="N187" s="2">
        <v>51</v>
      </c>
      <c r="O187" s="2" t="s">
        <v>296</v>
      </c>
      <c r="P187" s="2" t="s">
        <v>555</v>
      </c>
      <c r="Q187" s="2">
        <v>300</v>
      </c>
    </row>
    <row r="188" spans="1:17" x14ac:dyDescent="0.3">
      <c r="A188" s="2">
        <v>187</v>
      </c>
      <c r="B188" s="2">
        <v>16</v>
      </c>
      <c r="C188" s="2" t="str">
        <f>VLOOKUP(combustion[[#This Row],[type_generateur_id]],type_generateur[],2,FALSE)</f>
        <v>Générateur à air chaud à combustion à condensation</v>
      </c>
      <c r="D188" s="2">
        <v>2013</v>
      </c>
      <c r="E188" s="2">
        <v>2019</v>
      </c>
      <c r="G188" s="2">
        <v>300</v>
      </c>
      <c r="I188" s="2">
        <v>90</v>
      </c>
      <c r="J188" s="2">
        <v>83</v>
      </c>
      <c r="K188" s="2" t="s">
        <v>598</v>
      </c>
      <c r="M188" s="2">
        <v>73</v>
      </c>
      <c r="N188" s="2">
        <v>52</v>
      </c>
      <c r="O188" s="2" t="s">
        <v>297</v>
      </c>
      <c r="P188" s="2" t="s">
        <v>554</v>
      </c>
    </row>
    <row r="189" spans="1:17" x14ac:dyDescent="0.3">
      <c r="A189" s="2">
        <v>188</v>
      </c>
      <c r="B189" s="2">
        <v>16</v>
      </c>
      <c r="C189" s="2" t="str">
        <f>VLOOKUP(combustion[[#This Row],[type_generateur_id]],type_generateur[],2,FALSE)</f>
        <v>Générateur à air chaud à combustion à condensation</v>
      </c>
      <c r="D189" s="2">
        <v>2020</v>
      </c>
      <c r="F189" s="2">
        <v>300</v>
      </c>
      <c r="H189" s="2">
        <v>300</v>
      </c>
      <c r="I189" s="2">
        <v>90</v>
      </c>
      <c r="J189" s="2">
        <v>83</v>
      </c>
      <c r="K189" s="2" t="s">
        <v>598</v>
      </c>
      <c r="M189" s="2">
        <v>74</v>
      </c>
      <c r="N189" s="2">
        <v>52</v>
      </c>
      <c r="O189" s="2" t="s">
        <v>297</v>
      </c>
      <c r="P189" s="2" t="s">
        <v>555</v>
      </c>
      <c r="Q189" s="2">
        <v>300</v>
      </c>
    </row>
    <row r="190" spans="1:17" x14ac:dyDescent="0.3">
      <c r="A190" s="2">
        <v>189</v>
      </c>
      <c r="B190" s="2">
        <v>17</v>
      </c>
      <c r="C190" s="2" t="str">
        <f>VLOOKUP(combustion[[#This Row],[type_generateur_id]],type_generateur[],2,FALSE)</f>
        <v>Radiateur à gaz indépendant ou autonome</v>
      </c>
      <c r="D190" s="2">
        <v>1900</v>
      </c>
      <c r="E190" s="2">
        <v>1969</v>
      </c>
      <c r="G190" s="2">
        <v>5</v>
      </c>
      <c r="I190" s="2">
        <v>70</v>
      </c>
      <c r="M190" s="2">
        <v>75</v>
      </c>
      <c r="N190" s="2">
        <v>53</v>
      </c>
      <c r="O190" s="2" t="s">
        <v>298</v>
      </c>
      <c r="P190" s="2" t="s">
        <v>556</v>
      </c>
    </row>
    <row r="191" spans="1:17" x14ac:dyDescent="0.3">
      <c r="A191" s="2">
        <v>190</v>
      </c>
      <c r="B191" s="2">
        <v>17</v>
      </c>
      <c r="C191" s="2" t="str">
        <f>VLOOKUP(combustion[[#This Row],[type_generateur_id]],type_generateur[],2,FALSE)</f>
        <v>Radiateur à gaz indépendant ou autonome</v>
      </c>
      <c r="D191" s="2">
        <v>1970</v>
      </c>
      <c r="E191" s="2">
        <v>1975</v>
      </c>
      <c r="F191" s="2">
        <v>5</v>
      </c>
      <c r="I191" s="2">
        <v>73</v>
      </c>
      <c r="M191" s="2">
        <v>76</v>
      </c>
      <c r="N191" s="2">
        <v>53</v>
      </c>
      <c r="O191" s="2" t="s">
        <v>298</v>
      </c>
      <c r="P191" s="2" t="s">
        <v>557</v>
      </c>
    </row>
    <row r="192" spans="1:17" x14ac:dyDescent="0.3">
      <c r="A192" s="2">
        <v>191</v>
      </c>
      <c r="B192" s="2">
        <v>17</v>
      </c>
      <c r="C192" s="2" t="str">
        <f>VLOOKUP(combustion[[#This Row],[type_generateur_id]],type_generateur[],2,FALSE)</f>
        <v>Radiateur à gaz indépendant ou autonome</v>
      </c>
      <c r="D192" s="2">
        <v>1976</v>
      </c>
      <c r="E192" s="2">
        <v>1980</v>
      </c>
      <c r="G192" s="2">
        <v>5</v>
      </c>
      <c r="I192" s="2">
        <v>80</v>
      </c>
      <c r="M192" s="2">
        <v>77</v>
      </c>
      <c r="N192" s="2">
        <v>54</v>
      </c>
      <c r="O192" s="2" t="s">
        <v>299</v>
      </c>
      <c r="P192" s="2" t="s">
        <v>556</v>
      </c>
    </row>
    <row r="193" spans="1:16" x14ac:dyDescent="0.3">
      <c r="A193" s="2">
        <v>192</v>
      </c>
      <c r="B193" s="2">
        <v>17</v>
      </c>
      <c r="C193" s="2" t="str">
        <f>VLOOKUP(combustion[[#This Row],[type_generateur_id]],type_generateur[],2,FALSE)</f>
        <v>Radiateur à gaz indépendant ou autonome</v>
      </c>
      <c r="D193" s="2">
        <v>1981</v>
      </c>
      <c r="E193" s="2">
        <v>1990</v>
      </c>
      <c r="F193" s="2">
        <v>5</v>
      </c>
      <c r="I193" s="2">
        <v>82</v>
      </c>
      <c r="M193" s="2">
        <v>78</v>
      </c>
      <c r="N193" s="2">
        <v>54</v>
      </c>
      <c r="O193" s="2" t="s">
        <v>299</v>
      </c>
      <c r="P193" s="2" t="s">
        <v>557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7071-C344-4A76-AF3C-E64EDA473BC0}">
  <dimension ref="A1:H9"/>
  <sheetViews>
    <sheetView zoomScale="85" zoomScaleNormal="85" workbookViewId="0">
      <selection activeCell="G2" sqref="G2:G9"/>
    </sheetView>
  </sheetViews>
  <sheetFormatPr baseColWidth="10" defaultRowHeight="14.4" x14ac:dyDescent="0.3"/>
  <cols>
    <col min="1" max="1" width="11.5546875" style="3"/>
    <col min="2" max="2" width="16.21875" style="3" customWidth="1"/>
    <col min="3" max="3" width="17.109375" style="10" bestFit="1" customWidth="1"/>
    <col min="4" max="4" width="30.33203125" style="10" bestFit="1" customWidth="1"/>
    <col min="5" max="5" width="9.5546875" style="3" customWidth="1"/>
    <col min="6" max="6" width="31.21875" style="3" bestFit="1" customWidth="1"/>
    <col min="7" max="7" width="26" style="3" bestFit="1" customWidth="1"/>
    <col min="8" max="8" width="32" style="3" bestFit="1" customWidth="1"/>
  </cols>
  <sheetData>
    <row r="1" spans="1:8" x14ac:dyDescent="0.3">
      <c r="A1" s="4" t="s">
        <v>0</v>
      </c>
      <c r="B1" s="4" t="s">
        <v>155</v>
      </c>
      <c r="C1" s="4" t="s">
        <v>2</v>
      </c>
      <c r="D1" s="4" t="s">
        <v>3</v>
      </c>
      <c r="E1" s="4" t="s">
        <v>636</v>
      </c>
      <c r="F1" s="7" t="s">
        <v>624</v>
      </c>
      <c r="G1" s="7" t="s">
        <v>635</v>
      </c>
      <c r="H1" s="7" t="s">
        <v>625</v>
      </c>
    </row>
    <row r="2" spans="1:8" x14ac:dyDescent="0.3">
      <c r="A2" s="3">
        <v>1</v>
      </c>
      <c r="B2" s="3" t="s">
        <v>626</v>
      </c>
      <c r="C2" s="3">
        <v>1</v>
      </c>
      <c r="D2" s="3" t="s">
        <v>628</v>
      </c>
      <c r="E2" s="3">
        <v>0.25</v>
      </c>
      <c r="F2" s="10">
        <v>1</v>
      </c>
      <c r="G2" s="10">
        <v>1</v>
      </c>
      <c r="H2" s="10" t="s">
        <v>627</v>
      </c>
    </row>
    <row r="3" spans="1:8" x14ac:dyDescent="0.3">
      <c r="A3" s="3">
        <v>2</v>
      </c>
      <c r="B3" s="3" t="s">
        <v>629</v>
      </c>
      <c r="C3" s="3">
        <v>1</v>
      </c>
      <c r="D3" s="3" t="s">
        <v>628</v>
      </c>
      <c r="E3" s="3">
        <v>0.22</v>
      </c>
      <c r="F3" s="10">
        <v>2</v>
      </c>
      <c r="G3" s="10">
        <v>1</v>
      </c>
      <c r="H3" s="10" t="s">
        <v>627</v>
      </c>
    </row>
    <row r="4" spans="1:8" x14ac:dyDescent="0.3">
      <c r="A4" s="3">
        <v>3</v>
      </c>
      <c r="B4" s="3" t="s">
        <v>630</v>
      </c>
      <c r="C4" s="3">
        <v>1</v>
      </c>
      <c r="D4" s="3" t="s">
        <v>628</v>
      </c>
      <c r="E4" s="3">
        <v>0.28000000000000003</v>
      </c>
      <c r="F4" s="10">
        <v>3</v>
      </c>
      <c r="G4" s="10">
        <v>1</v>
      </c>
      <c r="H4" s="10" t="s">
        <v>627</v>
      </c>
    </row>
    <row r="5" spans="1:8" x14ac:dyDescent="0.3">
      <c r="A5" s="3">
        <v>4</v>
      </c>
      <c r="B5" s="3" t="s">
        <v>631</v>
      </c>
      <c r="C5" s="3">
        <v>1</v>
      </c>
      <c r="D5" s="3" t="s">
        <v>628</v>
      </c>
      <c r="E5" s="3">
        <v>0.34</v>
      </c>
      <c r="F5" s="10">
        <v>4</v>
      </c>
      <c r="G5" s="10">
        <v>1</v>
      </c>
      <c r="H5" s="10" t="s">
        <v>627</v>
      </c>
    </row>
    <row r="6" spans="1:8" x14ac:dyDescent="0.3">
      <c r="A6" s="3">
        <v>5</v>
      </c>
      <c r="B6" s="3" t="s">
        <v>632</v>
      </c>
      <c r="C6" s="3">
        <v>1</v>
      </c>
      <c r="D6" s="3" t="s">
        <v>628</v>
      </c>
      <c r="E6" s="3">
        <v>0.33</v>
      </c>
      <c r="F6" s="10">
        <v>5</v>
      </c>
      <c r="G6" s="10">
        <v>1</v>
      </c>
      <c r="H6" s="10" t="s">
        <v>627</v>
      </c>
    </row>
    <row r="7" spans="1:8" x14ac:dyDescent="0.3">
      <c r="A7" s="3">
        <v>6</v>
      </c>
      <c r="B7" s="3" t="s">
        <v>633</v>
      </c>
      <c r="C7" s="3">
        <v>1</v>
      </c>
      <c r="D7" s="3" t="s">
        <v>628</v>
      </c>
      <c r="E7" s="3">
        <v>0.38</v>
      </c>
      <c r="F7" s="10">
        <v>6</v>
      </c>
      <c r="G7" s="10">
        <v>1</v>
      </c>
      <c r="H7" s="10" t="s">
        <v>627</v>
      </c>
    </row>
    <row r="8" spans="1:8" x14ac:dyDescent="0.3">
      <c r="A8" s="3">
        <v>7</v>
      </c>
      <c r="B8" s="3" t="s">
        <v>634</v>
      </c>
      <c r="C8" s="3">
        <v>1</v>
      </c>
      <c r="D8" s="3" t="s">
        <v>628</v>
      </c>
      <c r="E8" s="3">
        <v>0.39</v>
      </c>
      <c r="F8" s="10">
        <v>7</v>
      </c>
      <c r="G8" s="10">
        <v>1</v>
      </c>
      <c r="H8" s="10" t="s">
        <v>627</v>
      </c>
    </row>
    <row r="9" spans="1:8" x14ac:dyDescent="0.3">
      <c r="A9" s="3">
        <v>8</v>
      </c>
      <c r="B9" s="3" t="s">
        <v>159</v>
      </c>
      <c r="C9" s="3">
        <v>1</v>
      </c>
      <c r="D9" s="3" t="s">
        <v>628</v>
      </c>
      <c r="E9" s="3">
        <v>0.52</v>
      </c>
      <c r="F9" s="10">
        <v>8</v>
      </c>
      <c r="G9" s="10">
        <v>1</v>
      </c>
      <c r="H9" s="10" t="s">
        <v>627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7E66-EAA8-452E-BDD3-1AF100007B2F}">
  <dimension ref="A1:W189"/>
  <sheetViews>
    <sheetView zoomScale="85" zoomScaleNormal="85" workbookViewId="0">
      <selection activeCell="G11" sqref="G11"/>
    </sheetView>
  </sheetViews>
  <sheetFormatPr baseColWidth="10" defaultRowHeight="14.4" x14ac:dyDescent="0.3"/>
  <cols>
    <col min="1" max="1" width="7.77734375" style="10" bestFit="1" customWidth="1"/>
    <col min="2" max="2" width="22.33203125" style="10" bestFit="1" customWidth="1"/>
    <col min="3" max="3" width="19.44140625" style="3" bestFit="1" customWidth="1"/>
    <col min="4" max="4" width="22.88671875" style="10" bestFit="1" customWidth="1"/>
    <col min="5" max="5" width="20" style="3" bestFit="1" customWidth="1"/>
    <col min="6" max="6" width="33.44140625" style="3" bestFit="1" customWidth="1"/>
    <col min="7" max="7" width="57.77734375" style="3" bestFit="1" customWidth="1"/>
    <col min="8" max="8" width="23.33203125" style="3" bestFit="1" customWidth="1"/>
    <col min="9" max="9" width="28" style="3" bestFit="1" customWidth="1"/>
    <col min="10" max="10" width="31.44140625" style="3" bestFit="1" customWidth="1"/>
    <col min="11" max="11" width="28.77734375" style="3" bestFit="1" customWidth="1"/>
    <col min="12" max="12" width="25.88671875" style="3" bestFit="1" customWidth="1"/>
    <col min="13" max="13" width="18.88671875" style="3" bestFit="1" customWidth="1"/>
    <col min="14" max="14" width="25.109375" style="3" bestFit="1" customWidth="1"/>
    <col min="15" max="15" width="7.6640625" style="10" bestFit="1" customWidth="1"/>
    <col min="16" max="16" width="24.109375" style="10" bestFit="1" customWidth="1"/>
    <col min="17" max="17" width="30.44140625" style="3" bestFit="1" customWidth="1"/>
    <col min="18" max="18" width="50.77734375" style="10" bestFit="1" customWidth="1"/>
    <col min="19" max="19" width="35.6640625" style="10" bestFit="1" customWidth="1"/>
    <col min="20" max="20" width="27.33203125" style="3" bestFit="1" customWidth="1"/>
    <col min="21" max="21" width="18.6640625" style="3" bestFit="1" customWidth="1"/>
    <col min="22" max="22" width="84.6640625" style="10" bestFit="1" customWidth="1"/>
    <col min="23" max="23" width="25.88671875" style="10" bestFit="1" customWidth="1"/>
  </cols>
  <sheetData>
    <row r="1" spans="1:23" s="6" customFormat="1" x14ac:dyDescent="0.3">
      <c r="A1" s="4" t="s">
        <v>0</v>
      </c>
      <c r="B1" s="4" t="s">
        <v>2</v>
      </c>
      <c r="C1" s="4" t="s">
        <v>3</v>
      </c>
      <c r="D1" s="4" t="s">
        <v>585</v>
      </c>
      <c r="E1" s="4" t="s">
        <v>562</v>
      </c>
      <c r="F1" s="4" t="s">
        <v>586</v>
      </c>
      <c r="G1" s="4" t="s">
        <v>563</v>
      </c>
      <c r="H1" s="4" t="s">
        <v>587</v>
      </c>
      <c r="I1" s="4" t="s">
        <v>564</v>
      </c>
      <c r="J1" s="4" t="s">
        <v>691</v>
      </c>
      <c r="K1" s="4" t="s">
        <v>692</v>
      </c>
      <c r="L1" s="4" t="s">
        <v>679</v>
      </c>
      <c r="M1" s="4" t="s">
        <v>588</v>
      </c>
      <c r="N1" s="4" t="s">
        <v>568</v>
      </c>
      <c r="O1" s="4" t="s">
        <v>569</v>
      </c>
      <c r="P1" s="7" t="s">
        <v>558</v>
      </c>
      <c r="Q1" s="7" t="s">
        <v>561</v>
      </c>
      <c r="R1" s="7" t="s">
        <v>559</v>
      </c>
      <c r="S1" s="7" t="s">
        <v>560</v>
      </c>
      <c r="T1" s="7" t="s">
        <v>566</v>
      </c>
      <c r="U1" s="7" t="s">
        <v>567</v>
      </c>
      <c r="V1" s="7" t="s">
        <v>448</v>
      </c>
      <c r="W1" s="7" t="s">
        <v>565</v>
      </c>
    </row>
    <row r="2" spans="1:23" x14ac:dyDescent="0.3">
      <c r="A2" s="3">
        <v>1</v>
      </c>
      <c r="B2" s="3">
        <v>1</v>
      </c>
      <c r="C2" s="3" t="s">
        <v>190</v>
      </c>
      <c r="D2" s="3">
        <v>1</v>
      </c>
      <c r="E2" s="3" t="str">
        <f>VLOOKUP(i0[[#This Row],[type_chauffage_id]],type_chauffage[],2,FALSE)</f>
        <v>Chauffage Divisé</v>
      </c>
      <c r="F2" s="3">
        <v>1</v>
      </c>
      <c r="G2" s="3" t="str">
        <f>VLOOKUP(i0[[#This Row],[equipement_intermittence_id]],equipement_intermittence[],2,FALSE)</f>
        <v>Absent</v>
      </c>
      <c r="H2" s="3">
        <v>2</v>
      </c>
      <c r="I2" s="3" t="str">
        <f>VLOOKUP(i0[[#This Row],[type_regulation_id]],type_regulation[],2,FALSE)</f>
        <v>Avec régulation pièce par pièce</v>
      </c>
      <c r="J2" s="3">
        <v>2</v>
      </c>
      <c r="K2" s="3" t="str">
        <f>VLOOKUP(i0[[#This Row],[type_emission_gategorie_id]],type_emission[[categorie_id]:[categorie]],2,FALSE)</f>
        <v>Air soufflé</v>
      </c>
      <c r="L2" s="3">
        <v>0</v>
      </c>
      <c r="M2" s="3">
        <v>0</v>
      </c>
      <c r="O2" s="3">
        <v>0.84</v>
      </c>
      <c r="P2" s="10">
        <v>1</v>
      </c>
      <c r="Q2" s="10" t="s">
        <v>571</v>
      </c>
      <c r="R2" s="10">
        <v>1</v>
      </c>
      <c r="S2" s="10" t="s">
        <v>570</v>
      </c>
      <c r="T2" s="10" t="s">
        <v>572</v>
      </c>
      <c r="U2" s="10" t="s">
        <v>573</v>
      </c>
      <c r="V2" s="10" t="s">
        <v>454</v>
      </c>
      <c r="W2" s="10" t="s">
        <v>477</v>
      </c>
    </row>
    <row r="3" spans="1:23" x14ac:dyDescent="0.3">
      <c r="A3" s="3">
        <v>2</v>
      </c>
      <c r="B3" s="3">
        <v>1</v>
      </c>
      <c r="C3" s="3" t="s">
        <v>190</v>
      </c>
      <c r="D3" s="3">
        <v>1</v>
      </c>
      <c r="E3" s="3" t="str">
        <f>VLOOKUP(i0[[#This Row],[type_chauffage_id]],type_chauffage[],2,FALSE)</f>
        <v>Chauffage Divisé</v>
      </c>
      <c r="F3" s="3">
        <v>1</v>
      </c>
      <c r="G3" s="3" t="str">
        <f>VLOOKUP(i0[[#This Row],[equipement_intermittence_id]],equipement_intermittence[],2,FALSE)</f>
        <v>Absent</v>
      </c>
      <c r="H3" s="3">
        <v>2</v>
      </c>
      <c r="I3" s="3" t="str">
        <f>VLOOKUP(i0[[#This Row],[type_regulation_id]],type_regulation[],2,FALSE)</f>
        <v>Avec régulation pièce par pièce</v>
      </c>
      <c r="J3" s="3">
        <v>1</v>
      </c>
      <c r="K3" s="3" t="str">
        <f>VLOOKUP(i0[[#This Row],[type_emission_gategorie_id]],type_emission[[categorie_id]:[categorie]],2,FALSE)</f>
        <v>Radiateur / Convecteur</v>
      </c>
      <c r="L3" s="3">
        <v>0</v>
      </c>
      <c r="M3" s="3">
        <v>0</v>
      </c>
      <c r="O3" s="3">
        <v>0.84</v>
      </c>
      <c r="P3" s="10">
        <v>2</v>
      </c>
      <c r="Q3" s="10" t="s">
        <v>571</v>
      </c>
      <c r="R3" s="10">
        <v>1</v>
      </c>
      <c r="S3" s="10" t="s">
        <v>570</v>
      </c>
      <c r="T3" s="10" t="s">
        <v>572</v>
      </c>
      <c r="U3" s="10" t="s">
        <v>573</v>
      </c>
      <c r="V3" s="10" t="s">
        <v>574</v>
      </c>
      <c r="W3" s="10" t="s">
        <v>575</v>
      </c>
    </row>
    <row r="4" spans="1:23" x14ac:dyDescent="0.3">
      <c r="A4" s="3">
        <v>3</v>
      </c>
      <c r="B4" s="3">
        <v>1</v>
      </c>
      <c r="C4" s="3" t="s">
        <v>190</v>
      </c>
      <c r="D4" s="3">
        <v>1</v>
      </c>
      <c r="E4" s="3" t="str">
        <f>VLOOKUP(i0[[#This Row],[type_chauffage_id]],type_chauffage[],2,FALSE)</f>
        <v>Chauffage Divisé</v>
      </c>
      <c r="F4" s="3">
        <v>1</v>
      </c>
      <c r="G4" s="3" t="str">
        <f>VLOOKUP(i0[[#This Row],[equipement_intermittence_id]],equipement_intermittence[],2,FALSE)</f>
        <v>Absent</v>
      </c>
      <c r="H4" s="3">
        <v>2</v>
      </c>
      <c r="I4" s="3" t="str">
        <f>VLOOKUP(i0[[#This Row],[type_regulation_id]],type_regulation[],2,FALSE)</f>
        <v>Avec régulation pièce par pièce</v>
      </c>
      <c r="J4" s="3">
        <v>4</v>
      </c>
      <c r="K4" s="3" t="str">
        <f>VLOOKUP(i0[[#This Row],[type_emission_gategorie_id]],type_emission[[categorie_id]:[categorie]],2,FALSE)</f>
        <v>Plafond chauffant</v>
      </c>
      <c r="L4" s="3">
        <v>0</v>
      </c>
      <c r="M4" s="3">
        <v>0</v>
      </c>
      <c r="O4" s="3">
        <v>0.84</v>
      </c>
      <c r="P4" s="10">
        <v>3</v>
      </c>
      <c r="Q4" s="10" t="s">
        <v>571</v>
      </c>
      <c r="R4" s="10">
        <v>1</v>
      </c>
      <c r="S4" s="10" t="s">
        <v>570</v>
      </c>
      <c r="T4" s="10" t="s">
        <v>572</v>
      </c>
      <c r="U4" s="10" t="s">
        <v>573</v>
      </c>
      <c r="V4" s="10" t="s">
        <v>458</v>
      </c>
      <c r="W4" s="10" t="s">
        <v>459</v>
      </c>
    </row>
    <row r="5" spans="1:23" x14ac:dyDescent="0.3">
      <c r="A5" s="3">
        <v>4</v>
      </c>
      <c r="B5" s="3">
        <v>1</v>
      </c>
      <c r="C5" s="3" t="s">
        <v>190</v>
      </c>
      <c r="D5" s="3">
        <v>1</v>
      </c>
      <c r="E5" s="3" t="str">
        <f>VLOOKUP(i0[[#This Row],[type_chauffage_id]],type_chauffage[],2,FALSE)</f>
        <v>Chauffage Divisé</v>
      </c>
      <c r="F5" s="3">
        <v>1</v>
      </c>
      <c r="G5" s="3" t="str">
        <f>VLOOKUP(i0[[#This Row],[equipement_intermittence_id]],equipement_intermittence[],2,FALSE)</f>
        <v>Absent</v>
      </c>
      <c r="H5" s="3">
        <v>2</v>
      </c>
      <c r="I5" s="3" t="str">
        <f>VLOOKUP(i0[[#This Row],[type_regulation_id]],type_regulation[],2,FALSE)</f>
        <v>Avec régulation pièce par pièce</v>
      </c>
      <c r="J5" s="3">
        <v>3</v>
      </c>
      <c r="K5" s="3" t="str">
        <f>VLOOKUP(i0[[#This Row],[type_emission_gategorie_id]],type_emission[[categorie_id]:[categorie]],2,FALSE)</f>
        <v>Plancher chauffant</v>
      </c>
      <c r="L5" s="3">
        <v>0</v>
      </c>
      <c r="M5" s="3">
        <v>0</v>
      </c>
      <c r="O5" s="3">
        <v>0.9</v>
      </c>
      <c r="P5" s="10">
        <v>4</v>
      </c>
      <c r="Q5" s="10" t="s">
        <v>571</v>
      </c>
      <c r="R5" s="10">
        <v>1</v>
      </c>
      <c r="S5" s="10" t="s">
        <v>570</v>
      </c>
      <c r="T5" s="10" t="s">
        <v>572</v>
      </c>
      <c r="U5" s="10" t="s">
        <v>573</v>
      </c>
      <c r="V5" s="10" t="s">
        <v>456</v>
      </c>
      <c r="W5" s="10" t="s">
        <v>457</v>
      </c>
    </row>
    <row r="6" spans="1:23" x14ac:dyDescent="0.3">
      <c r="A6" s="3">
        <v>5</v>
      </c>
      <c r="B6" s="3">
        <v>1</v>
      </c>
      <c r="C6" s="3" t="s">
        <v>190</v>
      </c>
      <c r="D6" s="3">
        <v>2</v>
      </c>
      <c r="E6" s="3" t="str">
        <f>VLOOKUP(i0[[#This Row],[type_chauffage_id]],type_chauffage[],2,FALSE)</f>
        <v>Chauffage Central</v>
      </c>
      <c r="F6" s="3">
        <v>1</v>
      </c>
      <c r="G6" s="3" t="str">
        <f>VLOOKUP(i0[[#This Row],[equipement_intermittence_id]],equipement_intermittence[],2,FALSE)</f>
        <v>Absent</v>
      </c>
      <c r="H6" s="3">
        <v>2</v>
      </c>
      <c r="I6" s="3" t="str">
        <f>VLOOKUP(i0[[#This Row],[type_regulation_id]],type_regulation[],2,FALSE)</f>
        <v>Avec régulation pièce par pièce</v>
      </c>
      <c r="J6" s="3">
        <v>2</v>
      </c>
      <c r="K6" s="3" t="str">
        <f>VLOOKUP(i0[[#This Row],[type_emission_gategorie_id]],type_emission[[categorie_id]:[categorie]],2,FALSE)</f>
        <v>Air soufflé</v>
      </c>
      <c r="L6" s="3">
        <v>0</v>
      </c>
      <c r="M6" s="3">
        <v>0</v>
      </c>
      <c r="O6" s="3">
        <v>0.86</v>
      </c>
      <c r="P6" s="10">
        <v>5</v>
      </c>
      <c r="Q6" s="10" t="s">
        <v>571</v>
      </c>
      <c r="R6" s="10">
        <v>1</v>
      </c>
      <c r="S6" s="10" t="s">
        <v>570</v>
      </c>
      <c r="T6" s="10" t="s">
        <v>572</v>
      </c>
      <c r="U6" s="10" t="s">
        <v>573</v>
      </c>
      <c r="V6" s="10" t="s">
        <v>454</v>
      </c>
      <c r="W6" s="10" t="s">
        <v>477</v>
      </c>
    </row>
    <row r="7" spans="1:23" x14ac:dyDescent="0.3">
      <c r="A7" s="3">
        <v>6</v>
      </c>
      <c r="B7" s="3">
        <v>1</v>
      </c>
      <c r="C7" s="3" t="s">
        <v>190</v>
      </c>
      <c r="D7" s="3">
        <v>2</v>
      </c>
      <c r="E7" s="3" t="str">
        <f>VLOOKUP(i0[[#This Row],[type_chauffage_id]],type_chauffage[],2,FALSE)</f>
        <v>Chauffage Central</v>
      </c>
      <c r="F7" s="3">
        <v>1</v>
      </c>
      <c r="G7" s="3" t="str">
        <f>VLOOKUP(i0[[#This Row],[equipement_intermittence_id]],equipement_intermittence[],2,FALSE)</f>
        <v>Absent</v>
      </c>
      <c r="H7" s="3">
        <v>2</v>
      </c>
      <c r="I7" s="3" t="str">
        <f>VLOOKUP(i0[[#This Row],[type_regulation_id]],type_regulation[],2,FALSE)</f>
        <v>Avec régulation pièce par pièce</v>
      </c>
      <c r="J7" s="3">
        <v>1</v>
      </c>
      <c r="K7" s="3" t="str">
        <f>VLOOKUP(i0[[#This Row],[type_emission_gategorie_id]],type_emission[[categorie_id]:[categorie]],2,FALSE)</f>
        <v>Radiateur / Convecteur</v>
      </c>
      <c r="L7" s="3">
        <v>0</v>
      </c>
      <c r="M7" s="3">
        <v>0</v>
      </c>
      <c r="O7" s="3">
        <v>0.88</v>
      </c>
      <c r="P7" s="10">
        <v>6</v>
      </c>
      <c r="Q7" s="10" t="s">
        <v>571</v>
      </c>
      <c r="R7" s="10">
        <v>1</v>
      </c>
      <c r="S7" s="10" t="s">
        <v>570</v>
      </c>
      <c r="T7" s="10" t="s">
        <v>572</v>
      </c>
      <c r="U7" s="10" t="s">
        <v>573</v>
      </c>
      <c r="V7" s="10" t="s">
        <v>576</v>
      </c>
      <c r="W7" s="10" t="s">
        <v>577</v>
      </c>
    </row>
    <row r="8" spans="1:23" x14ac:dyDescent="0.3">
      <c r="A8" s="3">
        <v>7</v>
      </c>
      <c r="B8" s="3">
        <v>1</v>
      </c>
      <c r="C8" s="3" t="s">
        <v>190</v>
      </c>
      <c r="D8" s="3">
        <v>2</v>
      </c>
      <c r="E8" s="3" t="str">
        <f>VLOOKUP(i0[[#This Row],[type_chauffage_id]],type_chauffage[],2,FALSE)</f>
        <v>Chauffage Central</v>
      </c>
      <c r="F8" s="3">
        <v>1</v>
      </c>
      <c r="G8" s="3" t="str">
        <f>VLOOKUP(i0[[#This Row],[equipement_intermittence_id]],equipement_intermittence[],2,FALSE)</f>
        <v>Absent</v>
      </c>
      <c r="H8" s="3">
        <v>2</v>
      </c>
      <c r="I8" s="3" t="str">
        <f>VLOOKUP(i0[[#This Row],[type_regulation_id]],type_regulation[],2,FALSE)</f>
        <v>Avec régulation pièce par pièce</v>
      </c>
      <c r="J8" s="3">
        <v>4</v>
      </c>
      <c r="K8" s="3" t="str">
        <f>VLOOKUP(i0[[#This Row],[type_emission_gategorie_id]],type_emission[[categorie_id]:[categorie]],2,FALSE)</f>
        <v>Plafond chauffant</v>
      </c>
      <c r="L8" s="3">
        <v>0</v>
      </c>
      <c r="M8" s="3">
        <v>0</v>
      </c>
      <c r="O8" s="3">
        <v>0.88</v>
      </c>
      <c r="P8" s="10">
        <v>7</v>
      </c>
      <c r="Q8" s="10" t="s">
        <v>571</v>
      </c>
      <c r="R8" s="10">
        <v>1</v>
      </c>
      <c r="S8" s="10" t="s">
        <v>570</v>
      </c>
      <c r="T8" s="10" t="s">
        <v>572</v>
      </c>
      <c r="U8" s="10" t="s">
        <v>573</v>
      </c>
      <c r="V8" s="10" t="s">
        <v>458</v>
      </c>
      <c r="W8" s="10" t="s">
        <v>459</v>
      </c>
    </row>
    <row r="9" spans="1:23" x14ac:dyDescent="0.3">
      <c r="A9" s="3">
        <v>8</v>
      </c>
      <c r="B9" s="3">
        <v>1</v>
      </c>
      <c r="C9" s="3" t="s">
        <v>190</v>
      </c>
      <c r="D9" s="3">
        <v>2</v>
      </c>
      <c r="E9" s="3" t="str">
        <f>VLOOKUP(i0[[#This Row],[type_chauffage_id]],type_chauffage[],2,FALSE)</f>
        <v>Chauffage Central</v>
      </c>
      <c r="F9" s="3">
        <v>1</v>
      </c>
      <c r="G9" s="3" t="str">
        <f>VLOOKUP(i0[[#This Row],[equipement_intermittence_id]],equipement_intermittence[],2,FALSE)</f>
        <v>Absent</v>
      </c>
      <c r="H9" s="3">
        <v>2</v>
      </c>
      <c r="I9" s="3" t="str">
        <f>VLOOKUP(i0[[#This Row],[type_regulation_id]],type_regulation[],2,FALSE)</f>
        <v>Avec régulation pièce par pièce</v>
      </c>
      <c r="J9" s="3">
        <v>3</v>
      </c>
      <c r="K9" s="3" t="str">
        <f>VLOOKUP(i0[[#This Row],[type_emission_gategorie_id]],type_emission[[categorie_id]:[categorie]],2,FALSE)</f>
        <v>Plancher chauffant</v>
      </c>
      <c r="L9" s="3">
        <v>0</v>
      </c>
      <c r="M9" s="3">
        <v>0</v>
      </c>
      <c r="O9" s="3">
        <v>0.9</v>
      </c>
      <c r="P9" s="10">
        <v>8</v>
      </c>
      <c r="Q9" s="10" t="s">
        <v>571</v>
      </c>
      <c r="R9" s="10">
        <v>1</v>
      </c>
      <c r="S9" s="10" t="s">
        <v>570</v>
      </c>
      <c r="T9" s="10" t="s">
        <v>572</v>
      </c>
      <c r="U9" s="10" t="s">
        <v>573</v>
      </c>
      <c r="V9" s="10" t="s">
        <v>456</v>
      </c>
      <c r="W9" s="10" t="s">
        <v>457</v>
      </c>
    </row>
    <row r="10" spans="1:23" x14ac:dyDescent="0.3">
      <c r="A10" s="3">
        <v>9</v>
      </c>
      <c r="B10" s="3">
        <v>1</v>
      </c>
      <c r="C10" s="3" t="s">
        <v>190</v>
      </c>
      <c r="D10" s="3">
        <v>2</v>
      </c>
      <c r="E10" s="3" t="str">
        <f>VLOOKUP(i0[[#This Row],[type_chauffage_id]],type_chauffage[],2,FALSE)</f>
        <v>Chauffage Central</v>
      </c>
      <c r="F10" s="3">
        <v>1</v>
      </c>
      <c r="G10" s="3" t="str">
        <f>VLOOKUP(i0[[#This Row],[equipement_intermittence_id]],equipement_intermittence[],2,FALSE)</f>
        <v>Absent</v>
      </c>
      <c r="H10" s="3">
        <v>1</v>
      </c>
      <c r="I10" s="3" t="str">
        <f>VLOOKUP(i0[[#This Row],[type_regulation_id]],type_regulation[],2,FALSE)</f>
        <v>Sans régulation pièce par pièce</v>
      </c>
      <c r="J10" s="3">
        <v>2</v>
      </c>
      <c r="K10" s="3" t="str">
        <f>VLOOKUP(i0[[#This Row],[type_emission_gategorie_id]],type_emission[[categorie_id]:[categorie]],2,FALSE)</f>
        <v>Air soufflé</v>
      </c>
      <c r="L10" s="3">
        <v>0</v>
      </c>
      <c r="M10" s="3">
        <v>0</v>
      </c>
      <c r="O10" s="3">
        <v>0.9</v>
      </c>
      <c r="P10" s="10">
        <v>9</v>
      </c>
      <c r="Q10" s="10" t="s">
        <v>571</v>
      </c>
      <c r="R10" s="10">
        <v>1</v>
      </c>
      <c r="S10" s="10" t="s">
        <v>570</v>
      </c>
      <c r="T10" s="10" t="s">
        <v>572</v>
      </c>
      <c r="U10" s="10" t="s">
        <v>573</v>
      </c>
      <c r="V10" s="10" t="s">
        <v>454</v>
      </c>
      <c r="W10" s="10" t="s">
        <v>477</v>
      </c>
    </row>
    <row r="11" spans="1:23" x14ac:dyDescent="0.3">
      <c r="A11" s="3">
        <v>10</v>
      </c>
      <c r="B11" s="3">
        <v>1</v>
      </c>
      <c r="C11" s="3" t="s">
        <v>190</v>
      </c>
      <c r="D11" s="3">
        <v>2</v>
      </c>
      <c r="E11" s="3" t="str">
        <f>VLOOKUP(i0[[#This Row],[type_chauffage_id]],type_chauffage[],2,FALSE)</f>
        <v>Chauffage Central</v>
      </c>
      <c r="F11" s="3">
        <v>1</v>
      </c>
      <c r="G11" s="3" t="str">
        <f>VLOOKUP(i0[[#This Row],[equipement_intermittence_id]],equipement_intermittence[],2,FALSE)</f>
        <v>Absent</v>
      </c>
      <c r="H11" s="3">
        <v>1</v>
      </c>
      <c r="I11" s="3" t="str">
        <f>VLOOKUP(i0[[#This Row],[type_regulation_id]],type_regulation[],2,FALSE)</f>
        <v>Sans régulation pièce par pièce</v>
      </c>
      <c r="J11" s="3">
        <v>1</v>
      </c>
      <c r="K11" s="3" t="str">
        <f>VLOOKUP(i0[[#This Row],[type_emission_gategorie_id]],type_emission[[categorie_id]:[categorie]],2,FALSE)</f>
        <v>Radiateur / Convecteur</v>
      </c>
      <c r="L11" s="3">
        <v>0</v>
      </c>
      <c r="M11" s="3">
        <v>0</v>
      </c>
      <c r="O11" s="3">
        <v>0.91</v>
      </c>
      <c r="P11" s="10">
        <v>10</v>
      </c>
      <c r="Q11" s="10" t="s">
        <v>571</v>
      </c>
      <c r="R11" s="10">
        <v>1</v>
      </c>
      <c r="S11" s="10" t="s">
        <v>570</v>
      </c>
      <c r="T11" s="10" t="s">
        <v>572</v>
      </c>
      <c r="U11" s="10" t="s">
        <v>573</v>
      </c>
      <c r="V11" s="10" t="s">
        <v>576</v>
      </c>
      <c r="W11" s="10" t="s">
        <v>577</v>
      </c>
    </row>
    <row r="12" spans="1:23" x14ac:dyDescent="0.3">
      <c r="A12" s="3">
        <v>11</v>
      </c>
      <c r="B12" s="3">
        <v>1</v>
      </c>
      <c r="C12" s="3" t="s">
        <v>190</v>
      </c>
      <c r="D12" s="3">
        <v>2</v>
      </c>
      <c r="E12" s="3" t="str">
        <f>VLOOKUP(i0[[#This Row],[type_chauffage_id]],type_chauffage[],2,FALSE)</f>
        <v>Chauffage Central</v>
      </c>
      <c r="F12" s="3">
        <v>1</v>
      </c>
      <c r="G12" s="3" t="str">
        <f>VLOOKUP(i0[[#This Row],[equipement_intermittence_id]],equipement_intermittence[],2,FALSE)</f>
        <v>Absent</v>
      </c>
      <c r="H12" s="3">
        <v>1</v>
      </c>
      <c r="I12" s="3" t="str">
        <f>VLOOKUP(i0[[#This Row],[type_regulation_id]],type_regulation[],2,FALSE)</f>
        <v>Sans régulation pièce par pièce</v>
      </c>
      <c r="J12" s="3">
        <v>4</v>
      </c>
      <c r="K12" s="3" t="str">
        <f>VLOOKUP(i0[[#This Row],[type_emission_gategorie_id]],type_emission[[categorie_id]:[categorie]],2,FALSE)</f>
        <v>Plafond chauffant</v>
      </c>
      <c r="L12" s="3">
        <v>0</v>
      </c>
      <c r="M12" s="3">
        <v>0</v>
      </c>
      <c r="O12" s="3">
        <v>0.91</v>
      </c>
      <c r="P12" s="10">
        <v>11</v>
      </c>
      <c r="Q12" s="10" t="s">
        <v>571</v>
      </c>
      <c r="R12" s="10">
        <v>1</v>
      </c>
      <c r="S12" s="10" t="s">
        <v>570</v>
      </c>
      <c r="T12" s="10" t="s">
        <v>572</v>
      </c>
      <c r="U12" s="10" t="s">
        <v>573</v>
      </c>
      <c r="V12" s="10" t="s">
        <v>458</v>
      </c>
      <c r="W12" s="10" t="s">
        <v>459</v>
      </c>
    </row>
    <row r="13" spans="1:23" x14ac:dyDescent="0.3">
      <c r="A13" s="3">
        <v>12</v>
      </c>
      <c r="B13" s="3">
        <v>1</v>
      </c>
      <c r="C13" s="3" t="s">
        <v>190</v>
      </c>
      <c r="D13" s="3">
        <v>2</v>
      </c>
      <c r="E13" s="3" t="str">
        <f>VLOOKUP(i0[[#This Row],[type_chauffage_id]],type_chauffage[],2,FALSE)</f>
        <v>Chauffage Central</v>
      </c>
      <c r="F13" s="3">
        <v>1</v>
      </c>
      <c r="G13" s="3" t="str">
        <f>VLOOKUP(i0[[#This Row],[equipement_intermittence_id]],equipement_intermittence[],2,FALSE)</f>
        <v>Absent</v>
      </c>
      <c r="H13" s="3">
        <v>1</v>
      </c>
      <c r="I13" s="3" t="str">
        <f>VLOOKUP(i0[[#This Row],[type_regulation_id]],type_regulation[],2,FALSE)</f>
        <v>Sans régulation pièce par pièce</v>
      </c>
      <c r="J13" s="3">
        <v>3</v>
      </c>
      <c r="K13" s="3" t="str">
        <f>VLOOKUP(i0[[#This Row],[type_emission_gategorie_id]],type_emission[[categorie_id]:[categorie]],2,FALSE)</f>
        <v>Plancher chauffant</v>
      </c>
      <c r="L13" s="3">
        <v>0</v>
      </c>
      <c r="M13" s="3">
        <v>0</v>
      </c>
      <c r="O13" s="3">
        <v>0.92</v>
      </c>
      <c r="P13" s="10">
        <v>12</v>
      </c>
      <c r="Q13" s="10" t="s">
        <v>571</v>
      </c>
      <c r="R13" s="10">
        <v>1</v>
      </c>
      <c r="S13" s="10" t="s">
        <v>570</v>
      </c>
      <c r="T13" s="10" t="s">
        <v>572</v>
      </c>
      <c r="U13" s="10" t="s">
        <v>573</v>
      </c>
      <c r="V13" s="10" t="s">
        <v>456</v>
      </c>
      <c r="W13" s="10" t="s">
        <v>457</v>
      </c>
    </row>
    <row r="14" spans="1:23" x14ac:dyDescent="0.3">
      <c r="A14" s="3">
        <v>13</v>
      </c>
      <c r="B14" s="3">
        <v>1</v>
      </c>
      <c r="C14" s="3" t="s">
        <v>190</v>
      </c>
      <c r="D14" s="3">
        <v>1</v>
      </c>
      <c r="E14" s="3" t="str">
        <f>VLOOKUP(i0[[#This Row],[type_chauffage_id]],type_chauffage[],2,FALSE)</f>
        <v>Chauffage Divisé</v>
      </c>
      <c r="F14" s="3">
        <v>2</v>
      </c>
      <c r="G14" s="3" t="str">
        <f>VLOOKUP(i0[[#This Row],[equipement_intermittence_id]],equipement_intermittence[],2,FALSE)</f>
        <v>Central sans minimum de température</v>
      </c>
      <c r="H14" s="3">
        <v>2</v>
      </c>
      <c r="I14" s="3" t="str">
        <f>VLOOKUP(i0[[#This Row],[type_regulation_id]],type_regulation[],2,FALSE)</f>
        <v>Avec régulation pièce par pièce</v>
      </c>
      <c r="J14" s="3">
        <v>2</v>
      </c>
      <c r="K14" s="3" t="str">
        <f>VLOOKUP(i0[[#This Row],[type_emission_gategorie_id]],type_emission[[categorie_id]:[categorie]],2,FALSE)</f>
        <v>Air soufflé</v>
      </c>
      <c r="L14" s="3">
        <v>0</v>
      </c>
      <c r="M14" s="3">
        <v>0</v>
      </c>
      <c r="O14" s="3">
        <v>0.83</v>
      </c>
      <c r="P14" s="10">
        <v>13</v>
      </c>
      <c r="Q14" s="10" t="s">
        <v>571</v>
      </c>
      <c r="R14" s="10">
        <v>1</v>
      </c>
      <c r="S14" s="10" t="s">
        <v>570</v>
      </c>
      <c r="T14" s="10" t="s">
        <v>572</v>
      </c>
      <c r="U14" s="10" t="s">
        <v>573</v>
      </c>
      <c r="V14" s="10" t="s">
        <v>454</v>
      </c>
      <c r="W14" s="10" t="s">
        <v>477</v>
      </c>
    </row>
    <row r="15" spans="1:23" x14ac:dyDescent="0.3">
      <c r="A15" s="3">
        <v>14</v>
      </c>
      <c r="B15" s="3">
        <v>1</v>
      </c>
      <c r="C15" s="3" t="s">
        <v>190</v>
      </c>
      <c r="D15" s="3">
        <v>1</v>
      </c>
      <c r="E15" s="3" t="str">
        <f>VLOOKUP(i0[[#This Row],[type_chauffage_id]],type_chauffage[],2,FALSE)</f>
        <v>Chauffage Divisé</v>
      </c>
      <c r="F15" s="3">
        <v>2</v>
      </c>
      <c r="G15" s="3" t="str">
        <f>VLOOKUP(i0[[#This Row],[equipement_intermittence_id]],equipement_intermittence[],2,FALSE)</f>
        <v>Central sans minimum de température</v>
      </c>
      <c r="H15" s="3">
        <v>2</v>
      </c>
      <c r="I15" s="3" t="str">
        <f>VLOOKUP(i0[[#This Row],[type_regulation_id]],type_regulation[],2,FALSE)</f>
        <v>Avec régulation pièce par pièce</v>
      </c>
      <c r="J15" s="3">
        <v>1</v>
      </c>
      <c r="K15" s="3" t="str">
        <f>VLOOKUP(i0[[#This Row],[type_emission_gategorie_id]],type_emission[[categorie_id]:[categorie]],2,FALSE)</f>
        <v>Radiateur / Convecteur</v>
      </c>
      <c r="L15" s="3">
        <v>0</v>
      </c>
      <c r="M15" s="3">
        <v>0</v>
      </c>
      <c r="O15" s="3">
        <v>0.83</v>
      </c>
      <c r="P15" s="10">
        <v>14</v>
      </c>
      <c r="Q15" s="10" t="s">
        <v>571</v>
      </c>
      <c r="R15" s="10">
        <v>1</v>
      </c>
      <c r="S15" s="10" t="s">
        <v>570</v>
      </c>
      <c r="T15" s="10" t="s">
        <v>572</v>
      </c>
      <c r="U15" s="10" t="s">
        <v>573</v>
      </c>
      <c r="V15" s="10" t="s">
        <v>574</v>
      </c>
      <c r="W15" s="10" t="s">
        <v>575</v>
      </c>
    </row>
    <row r="16" spans="1:23" x14ac:dyDescent="0.3">
      <c r="A16" s="3">
        <v>15</v>
      </c>
      <c r="B16" s="3">
        <v>1</v>
      </c>
      <c r="C16" s="3" t="s">
        <v>190</v>
      </c>
      <c r="D16" s="3">
        <v>1</v>
      </c>
      <c r="E16" s="3" t="str">
        <f>VLOOKUP(i0[[#This Row],[type_chauffage_id]],type_chauffage[],2,FALSE)</f>
        <v>Chauffage Divisé</v>
      </c>
      <c r="F16" s="3">
        <v>2</v>
      </c>
      <c r="G16" s="3" t="str">
        <f>VLOOKUP(i0[[#This Row],[equipement_intermittence_id]],equipement_intermittence[],2,FALSE)</f>
        <v>Central sans minimum de température</v>
      </c>
      <c r="H16" s="3">
        <v>2</v>
      </c>
      <c r="I16" s="3" t="str">
        <f>VLOOKUP(i0[[#This Row],[type_regulation_id]],type_regulation[],2,FALSE)</f>
        <v>Avec régulation pièce par pièce</v>
      </c>
      <c r="J16" s="3">
        <v>4</v>
      </c>
      <c r="K16" s="3" t="str">
        <f>VLOOKUP(i0[[#This Row],[type_emission_gategorie_id]],type_emission[[categorie_id]:[categorie]],2,FALSE)</f>
        <v>Plafond chauffant</v>
      </c>
      <c r="L16" s="3">
        <v>0</v>
      </c>
      <c r="M16" s="3">
        <v>0</v>
      </c>
      <c r="O16" s="3">
        <v>0.83</v>
      </c>
      <c r="P16" s="10">
        <v>15</v>
      </c>
      <c r="Q16" s="10" t="s">
        <v>571</v>
      </c>
      <c r="R16" s="10">
        <v>1</v>
      </c>
      <c r="S16" s="10" t="s">
        <v>570</v>
      </c>
      <c r="T16" s="10" t="s">
        <v>572</v>
      </c>
      <c r="U16" s="10" t="s">
        <v>573</v>
      </c>
      <c r="V16" s="10" t="s">
        <v>458</v>
      </c>
      <c r="W16" s="10" t="s">
        <v>459</v>
      </c>
    </row>
    <row r="17" spans="1:23" x14ac:dyDescent="0.3">
      <c r="A17" s="3">
        <v>16</v>
      </c>
      <c r="B17" s="3">
        <v>1</v>
      </c>
      <c r="C17" s="3" t="s">
        <v>190</v>
      </c>
      <c r="D17" s="3">
        <v>1</v>
      </c>
      <c r="E17" s="3" t="str">
        <f>VLOOKUP(i0[[#This Row],[type_chauffage_id]],type_chauffage[],2,FALSE)</f>
        <v>Chauffage Divisé</v>
      </c>
      <c r="F17" s="3">
        <v>2</v>
      </c>
      <c r="G17" s="3" t="str">
        <f>VLOOKUP(i0[[#This Row],[equipement_intermittence_id]],equipement_intermittence[],2,FALSE)</f>
        <v>Central sans minimum de température</v>
      </c>
      <c r="H17" s="3">
        <v>2</v>
      </c>
      <c r="I17" s="3" t="str">
        <f>VLOOKUP(i0[[#This Row],[type_regulation_id]],type_regulation[],2,FALSE)</f>
        <v>Avec régulation pièce par pièce</v>
      </c>
      <c r="J17" s="3">
        <v>3</v>
      </c>
      <c r="K17" s="3" t="str">
        <f>VLOOKUP(i0[[#This Row],[type_emission_gategorie_id]],type_emission[[categorie_id]:[categorie]],2,FALSE)</f>
        <v>Plancher chauffant</v>
      </c>
      <c r="L17" s="3">
        <v>0</v>
      </c>
      <c r="M17" s="3">
        <v>0</v>
      </c>
      <c r="O17" s="3">
        <v>0.89</v>
      </c>
      <c r="P17" s="10">
        <v>16</v>
      </c>
      <c r="Q17" s="10" t="s">
        <v>571</v>
      </c>
      <c r="R17" s="10">
        <v>1</v>
      </c>
      <c r="S17" s="10" t="s">
        <v>570</v>
      </c>
      <c r="T17" s="10" t="s">
        <v>572</v>
      </c>
      <c r="U17" s="10" t="s">
        <v>573</v>
      </c>
      <c r="V17" s="10" t="s">
        <v>456</v>
      </c>
      <c r="W17" s="10" t="s">
        <v>457</v>
      </c>
    </row>
    <row r="18" spans="1:23" x14ac:dyDescent="0.3">
      <c r="A18" s="3">
        <v>17</v>
      </c>
      <c r="B18" s="3">
        <v>1</v>
      </c>
      <c r="C18" s="3" t="s">
        <v>190</v>
      </c>
      <c r="D18" s="3">
        <v>2</v>
      </c>
      <c r="E18" s="3" t="str">
        <f>VLOOKUP(i0[[#This Row],[type_chauffage_id]],type_chauffage[],2,FALSE)</f>
        <v>Chauffage Central</v>
      </c>
      <c r="F18" s="3">
        <v>2</v>
      </c>
      <c r="G18" s="3" t="str">
        <f>VLOOKUP(i0[[#This Row],[equipement_intermittence_id]],equipement_intermittence[],2,FALSE)</f>
        <v>Central sans minimum de température</v>
      </c>
      <c r="H18" s="3">
        <v>2</v>
      </c>
      <c r="I18" s="3" t="str">
        <f>VLOOKUP(i0[[#This Row],[type_regulation_id]],type_regulation[],2,FALSE)</f>
        <v>Avec régulation pièce par pièce</v>
      </c>
      <c r="J18" s="3">
        <v>2</v>
      </c>
      <c r="K18" s="3" t="str">
        <f>VLOOKUP(i0[[#This Row],[type_emission_gategorie_id]],type_emission[[categorie_id]:[categorie]],2,FALSE)</f>
        <v>Air soufflé</v>
      </c>
      <c r="L18" s="3">
        <v>0</v>
      </c>
      <c r="M18" s="3">
        <v>0</v>
      </c>
      <c r="O18" s="3">
        <v>0.85</v>
      </c>
      <c r="P18" s="10">
        <v>17</v>
      </c>
      <c r="Q18" s="10" t="s">
        <v>571</v>
      </c>
      <c r="R18" s="10">
        <v>1</v>
      </c>
      <c r="S18" s="10" t="s">
        <v>570</v>
      </c>
      <c r="T18" s="10" t="s">
        <v>572</v>
      </c>
      <c r="U18" s="10" t="s">
        <v>573</v>
      </c>
      <c r="V18" s="10" t="s">
        <v>454</v>
      </c>
      <c r="W18" s="10" t="s">
        <v>477</v>
      </c>
    </row>
    <row r="19" spans="1:23" x14ac:dyDescent="0.3">
      <c r="A19" s="3">
        <v>18</v>
      </c>
      <c r="B19" s="3">
        <v>1</v>
      </c>
      <c r="C19" s="3" t="s">
        <v>190</v>
      </c>
      <c r="D19" s="3">
        <v>2</v>
      </c>
      <c r="E19" s="3" t="str">
        <f>VLOOKUP(i0[[#This Row],[type_chauffage_id]],type_chauffage[],2,FALSE)</f>
        <v>Chauffage Central</v>
      </c>
      <c r="F19" s="3">
        <v>2</v>
      </c>
      <c r="G19" s="3" t="str">
        <f>VLOOKUP(i0[[#This Row],[equipement_intermittence_id]],equipement_intermittence[],2,FALSE)</f>
        <v>Central sans minimum de température</v>
      </c>
      <c r="H19" s="3">
        <v>2</v>
      </c>
      <c r="I19" s="3" t="str">
        <f>VLOOKUP(i0[[#This Row],[type_regulation_id]],type_regulation[],2,FALSE)</f>
        <v>Avec régulation pièce par pièce</v>
      </c>
      <c r="J19" s="3">
        <v>1</v>
      </c>
      <c r="K19" s="3" t="str">
        <f>VLOOKUP(i0[[#This Row],[type_emission_gategorie_id]],type_emission[[categorie_id]:[categorie]],2,FALSE)</f>
        <v>Radiateur / Convecteur</v>
      </c>
      <c r="L19" s="3">
        <v>0</v>
      </c>
      <c r="M19" s="3">
        <v>0</v>
      </c>
      <c r="O19" s="3">
        <v>0.87</v>
      </c>
      <c r="P19" s="10">
        <v>18</v>
      </c>
      <c r="Q19" s="10" t="s">
        <v>571</v>
      </c>
      <c r="R19" s="10">
        <v>1</v>
      </c>
      <c r="S19" s="10" t="s">
        <v>570</v>
      </c>
      <c r="T19" s="10" t="s">
        <v>572</v>
      </c>
      <c r="U19" s="10" t="s">
        <v>573</v>
      </c>
      <c r="V19" s="10" t="s">
        <v>576</v>
      </c>
      <c r="W19" s="10" t="s">
        <v>577</v>
      </c>
    </row>
    <row r="20" spans="1:23" x14ac:dyDescent="0.3">
      <c r="A20" s="3">
        <v>19</v>
      </c>
      <c r="B20" s="3">
        <v>1</v>
      </c>
      <c r="C20" s="3" t="s">
        <v>190</v>
      </c>
      <c r="D20" s="3">
        <v>2</v>
      </c>
      <c r="E20" s="3" t="str">
        <f>VLOOKUP(i0[[#This Row],[type_chauffage_id]],type_chauffage[],2,FALSE)</f>
        <v>Chauffage Central</v>
      </c>
      <c r="F20" s="3">
        <v>2</v>
      </c>
      <c r="G20" s="3" t="str">
        <f>VLOOKUP(i0[[#This Row],[equipement_intermittence_id]],equipement_intermittence[],2,FALSE)</f>
        <v>Central sans minimum de température</v>
      </c>
      <c r="H20" s="3">
        <v>2</v>
      </c>
      <c r="I20" s="3" t="str">
        <f>VLOOKUP(i0[[#This Row],[type_regulation_id]],type_regulation[],2,FALSE)</f>
        <v>Avec régulation pièce par pièce</v>
      </c>
      <c r="J20" s="3">
        <v>4</v>
      </c>
      <c r="K20" s="3" t="str">
        <f>VLOOKUP(i0[[#This Row],[type_emission_gategorie_id]],type_emission[[categorie_id]:[categorie]],2,FALSE)</f>
        <v>Plafond chauffant</v>
      </c>
      <c r="L20" s="3">
        <v>0</v>
      </c>
      <c r="M20" s="3">
        <v>0</v>
      </c>
      <c r="O20" s="3">
        <v>0.87</v>
      </c>
      <c r="P20" s="10">
        <v>19</v>
      </c>
      <c r="Q20" s="10" t="s">
        <v>571</v>
      </c>
      <c r="R20" s="10">
        <v>1</v>
      </c>
      <c r="S20" s="10" t="s">
        <v>570</v>
      </c>
      <c r="T20" s="10" t="s">
        <v>572</v>
      </c>
      <c r="U20" s="10" t="s">
        <v>573</v>
      </c>
      <c r="V20" s="10" t="s">
        <v>458</v>
      </c>
      <c r="W20" s="10" t="s">
        <v>459</v>
      </c>
    </row>
    <row r="21" spans="1:23" x14ac:dyDescent="0.3">
      <c r="A21" s="3">
        <v>20</v>
      </c>
      <c r="B21" s="3">
        <v>1</v>
      </c>
      <c r="C21" s="3" t="s">
        <v>190</v>
      </c>
      <c r="D21" s="3">
        <v>2</v>
      </c>
      <c r="E21" s="3" t="str">
        <f>VLOOKUP(i0[[#This Row],[type_chauffage_id]],type_chauffage[],2,FALSE)</f>
        <v>Chauffage Central</v>
      </c>
      <c r="F21" s="3">
        <v>2</v>
      </c>
      <c r="G21" s="3" t="str">
        <f>VLOOKUP(i0[[#This Row],[equipement_intermittence_id]],equipement_intermittence[],2,FALSE)</f>
        <v>Central sans minimum de température</v>
      </c>
      <c r="H21" s="3">
        <v>2</v>
      </c>
      <c r="I21" s="3" t="str">
        <f>VLOOKUP(i0[[#This Row],[type_regulation_id]],type_regulation[],2,FALSE)</f>
        <v>Avec régulation pièce par pièce</v>
      </c>
      <c r="J21" s="3">
        <v>3</v>
      </c>
      <c r="K21" s="3" t="str">
        <f>VLOOKUP(i0[[#This Row],[type_emission_gategorie_id]],type_emission[[categorie_id]:[categorie]],2,FALSE)</f>
        <v>Plancher chauffant</v>
      </c>
      <c r="L21" s="3">
        <v>0</v>
      </c>
      <c r="M21" s="3">
        <v>0</v>
      </c>
      <c r="O21" s="3">
        <v>0.89</v>
      </c>
      <c r="P21" s="10">
        <v>20</v>
      </c>
      <c r="Q21" s="10" t="s">
        <v>571</v>
      </c>
      <c r="R21" s="10">
        <v>1</v>
      </c>
      <c r="S21" s="10" t="s">
        <v>570</v>
      </c>
      <c r="T21" s="10" t="s">
        <v>572</v>
      </c>
      <c r="U21" s="10" t="s">
        <v>573</v>
      </c>
      <c r="V21" s="10" t="s">
        <v>456</v>
      </c>
      <c r="W21" s="10" t="s">
        <v>457</v>
      </c>
    </row>
    <row r="22" spans="1:23" x14ac:dyDescent="0.3">
      <c r="A22" s="3">
        <v>21</v>
      </c>
      <c r="B22" s="3">
        <v>1</v>
      </c>
      <c r="C22" s="3" t="s">
        <v>190</v>
      </c>
      <c r="D22" s="3">
        <v>2</v>
      </c>
      <c r="E22" s="3" t="str">
        <f>VLOOKUP(i0[[#This Row],[type_chauffage_id]],type_chauffage[],2,FALSE)</f>
        <v>Chauffage Central</v>
      </c>
      <c r="F22" s="3">
        <v>2</v>
      </c>
      <c r="G22" s="3" t="str">
        <f>VLOOKUP(i0[[#This Row],[equipement_intermittence_id]],equipement_intermittence[],2,FALSE)</f>
        <v>Central sans minimum de température</v>
      </c>
      <c r="H22" s="3">
        <v>1</v>
      </c>
      <c r="I22" s="3" t="str">
        <f>VLOOKUP(i0[[#This Row],[type_regulation_id]],type_regulation[],2,FALSE)</f>
        <v>Sans régulation pièce par pièce</v>
      </c>
      <c r="J22" s="3">
        <v>2</v>
      </c>
      <c r="K22" s="3" t="str">
        <f>VLOOKUP(i0[[#This Row],[type_emission_gategorie_id]],type_emission[[categorie_id]:[categorie]],2,FALSE)</f>
        <v>Air soufflé</v>
      </c>
      <c r="L22" s="3">
        <v>0</v>
      </c>
      <c r="M22" s="3">
        <v>0</v>
      </c>
      <c r="O22" s="3">
        <v>0.89</v>
      </c>
      <c r="P22" s="10">
        <v>21</v>
      </c>
      <c r="Q22" s="10" t="s">
        <v>571</v>
      </c>
      <c r="R22" s="10">
        <v>1</v>
      </c>
      <c r="S22" s="10" t="s">
        <v>570</v>
      </c>
      <c r="T22" s="10" t="s">
        <v>572</v>
      </c>
      <c r="U22" s="10" t="s">
        <v>573</v>
      </c>
      <c r="V22" s="10" t="s">
        <v>454</v>
      </c>
      <c r="W22" s="10" t="s">
        <v>477</v>
      </c>
    </row>
    <row r="23" spans="1:23" x14ac:dyDescent="0.3">
      <c r="A23" s="3">
        <v>22</v>
      </c>
      <c r="B23" s="3">
        <v>1</v>
      </c>
      <c r="C23" s="3" t="s">
        <v>190</v>
      </c>
      <c r="D23" s="3">
        <v>2</v>
      </c>
      <c r="E23" s="3" t="str">
        <f>VLOOKUP(i0[[#This Row],[type_chauffage_id]],type_chauffage[],2,FALSE)</f>
        <v>Chauffage Central</v>
      </c>
      <c r="F23" s="3">
        <v>2</v>
      </c>
      <c r="G23" s="3" t="str">
        <f>VLOOKUP(i0[[#This Row],[equipement_intermittence_id]],equipement_intermittence[],2,FALSE)</f>
        <v>Central sans minimum de température</v>
      </c>
      <c r="H23" s="3">
        <v>1</v>
      </c>
      <c r="I23" s="3" t="str">
        <f>VLOOKUP(i0[[#This Row],[type_regulation_id]],type_regulation[],2,FALSE)</f>
        <v>Sans régulation pièce par pièce</v>
      </c>
      <c r="J23" s="3">
        <v>1</v>
      </c>
      <c r="K23" s="3" t="str">
        <f>VLOOKUP(i0[[#This Row],[type_emission_gategorie_id]],type_emission[[categorie_id]:[categorie]],2,FALSE)</f>
        <v>Radiateur / Convecteur</v>
      </c>
      <c r="L23" s="3">
        <v>0</v>
      </c>
      <c r="M23" s="3">
        <v>0</v>
      </c>
      <c r="O23" s="3">
        <v>0.9</v>
      </c>
      <c r="P23" s="10">
        <v>22</v>
      </c>
      <c r="Q23" s="10" t="s">
        <v>571</v>
      </c>
      <c r="R23" s="10">
        <v>1</v>
      </c>
      <c r="S23" s="10" t="s">
        <v>570</v>
      </c>
      <c r="T23" s="10" t="s">
        <v>572</v>
      </c>
      <c r="U23" s="10" t="s">
        <v>573</v>
      </c>
      <c r="V23" s="10" t="s">
        <v>576</v>
      </c>
      <c r="W23" s="10" t="s">
        <v>577</v>
      </c>
    </row>
    <row r="24" spans="1:23" x14ac:dyDescent="0.3">
      <c r="A24" s="3">
        <v>23</v>
      </c>
      <c r="B24" s="3">
        <v>1</v>
      </c>
      <c r="C24" s="3" t="s">
        <v>190</v>
      </c>
      <c r="D24" s="3">
        <v>2</v>
      </c>
      <c r="E24" s="3" t="str">
        <f>VLOOKUP(i0[[#This Row],[type_chauffage_id]],type_chauffage[],2,FALSE)</f>
        <v>Chauffage Central</v>
      </c>
      <c r="F24" s="3">
        <v>2</v>
      </c>
      <c r="G24" s="3" t="str">
        <f>VLOOKUP(i0[[#This Row],[equipement_intermittence_id]],equipement_intermittence[],2,FALSE)</f>
        <v>Central sans minimum de température</v>
      </c>
      <c r="H24" s="3">
        <v>1</v>
      </c>
      <c r="I24" s="3" t="str">
        <f>VLOOKUP(i0[[#This Row],[type_regulation_id]],type_regulation[],2,FALSE)</f>
        <v>Sans régulation pièce par pièce</v>
      </c>
      <c r="J24" s="3">
        <v>4</v>
      </c>
      <c r="K24" s="3" t="str">
        <f>VLOOKUP(i0[[#This Row],[type_emission_gategorie_id]],type_emission[[categorie_id]:[categorie]],2,FALSE)</f>
        <v>Plafond chauffant</v>
      </c>
      <c r="L24" s="3">
        <v>0</v>
      </c>
      <c r="M24" s="3">
        <v>0</v>
      </c>
      <c r="O24" s="3">
        <v>0.9</v>
      </c>
      <c r="P24" s="10">
        <v>23</v>
      </c>
      <c r="Q24" s="10" t="s">
        <v>571</v>
      </c>
      <c r="R24" s="10">
        <v>1</v>
      </c>
      <c r="S24" s="10" t="s">
        <v>570</v>
      </c>
      <c r="T24" s="10" t="s">
        <v>572</v>
      </c>
      <c r="U24" s="10" t="s">
        <v>573</v>
      </c>
      <c r="V24" s="10" t="s">
        <v>458</v>
      </c>
      <c r="W24" s="10" t="s">
        <v>459</v>
      </c>
    </row>
    <row r="25" spans="1:23" x14ac:dyDescent="0.3">
      <c r="A25" s="3">
        <v>24</v>
      </c>
      <c r="B25" s="3">
        <v>1</v>
      </c>
      <c r="C25" s="3" t="s">
        <v>190</v>
      </c>
      <c r="D25" s="3">
        <v>2</v>
      </c>
      <c r="E25" s="3" t="str">
        <f>VLOOKUP(i0[[#This Row],[type_chauffage_id]],type_chauffage[],2,FALSE)</f>
        <v>Chauffage Central</v>
      </c>
      <c r="F25" s="3">
        <v>2</v>
      </c>
      <c r="G25" s="3" t="str">
        <f>VLOOKUP(i0[[#This Row],[equipement_intermittence_id]],equipement_intermittence[],2,FALSE)</f>
        <v>Central sans minimum de température</v>
      </c>
      <c r="H25" s="3">
        <v>1</v>
      </c>
      <c r="I25" s="3" t="str">
        <f>VLOOKUP(i0[[#This Row],[type_regulation_id]],type_regulation[],2,FALSE)</f>
        <v>Sans régulation pièce par pièce</v>
      </c>
      <c r="J25" s="3">
        <v>3</v>
      </c>
      <c r="K25" s="3" t="str">
        <f>VLOOKUP(i0[[#This Row],[type_emission_gategorie_id]],type_emission[[categorie_id]:[categorie]],2,FALSE)</f>
        <v>Plancher chauffant</v>
      </c>
      <c r="L25" s="3">
        <v>0</v>
      </c>
      <c r="M25" s="3">
        <v>0</v>
      </c>
      <c r="O25" s="3">
        <v>0.91</v>
      </c>
      <c r="P25" s="10">
        <v>24</v>
      </c>
      <c r="Q25" s="10" t="s">
        <v>571</v>
      </c>
      <c r="R25" s="10">
        <v>1</v>
      </c>
      <c r="S25" s="10" t="s">
        <v>570</v>
      </c>
      <c r="T25" s="10" t="s">
        <v>572</v>
      </c>
      <c r="U25" s="10" t="s">
        <v>573</v>
      </c>
      <c r="V25" s="10" t="s">
        <v>456</v>
      </c>
      <c r="W25" s="10" t="s">
        <v>457</v>
      </c>
    </row>
    <row r="26" spans="1:23" x14ac:dyDescent="0.3">
      <c r="A26" s="3">
        <v>25</v>
      </c>
      <c r="B26" s="3">
        <v>1</v>
      </c>
      <c r="C26" s="3" t="s">
        <v>190</v>
      </c>
      <c r="D26" s="3">
        <v>1</v>
      </c>
      <c r="E26" s="3" t="str">
        <f>VLOOKUP(i0[[#This Row],[type_chauffage_id]],type_chauffage[],2,FALSE)</f>
        <v>Chauffage Divisé</v>
      </c>
      <c r="F26" s="3">
        <v>3</v>
      </c>
      <c r="G26" s="3" t="str">
        <f>VLOOKUP(i0[[#This Row],[equipement_intermittence_id]],equipement_intermittence[],2,FALSE)</f>
        <v>Central avec minimum de température</v>
      </c>
      <c r="H26" s="3">
        <v>2</v>
      </c>
      <c r="I26" s="3" t="str">
        <f>VLOOKUP(i0[[#This Row],[type_regulation_id]],type_regulation[],2,FALSE)</f>
        <v>Avec régulation pièce par pièce</v>
      </c>
      <c r="J26" s="3">
        <v>2</v>
      </c>
      <c r="K26" s="3" t="str">
        <f>VLOOKUP(i0[[#This Row],[type_emission_gategorie_id]],type_emission[[categorie_id]:[categorie]],2,FALSE)</f>
        <v>Air soufflé</v>
      </c>
      <c r="L26" s="3">
        <v>0</v>
      </c>
      <c r="M26" s="3">
        <v>0</v>
      </c>
      <c r="O26" s="3">
        <v>0.81</v>
      </c>
      <c r="P26" s="10">
        <v>25</v>
      </c>
      <c r="Q26" s="10" t="s">
        <v>571</v>
      </c>
      <c r="R26" s="10">
        <v>1</v>
      </c>
      <c r="S26" s="10" t="s">
        <v>570</v>
      </c>
      <c r="T26" s="10" t="s">
        <v>572</v>
      </c>
      <c r="U26" s="10" t="s">
        <v>573</v>
      </c>
      <c r="V26" s="10" t="s">
        <v>454</v>
      </c>
      <c r="W26" s="10" t="s">
        <v>477</v>
      </c>
    </row>
    <row r="27" spans="1:23" x14ac:dyDescent="0.3">
      <c r="A27" s="3">
        <v>26</v>
      </c>
      <c r="B27" s="3">
        <v>1</v>
      </c>
      <c r="C27" s="3" t="s">
        <v>190</v>
      </c>
      <c r="D27" s="3">
        <v>1</v>
      </c>
      <c r="E27" s="3" t="str">
        <f>VLOOKUP(i0[[#This Row],[type_chauffage_id]],type_chauffage[],2,FALSE)</f>
        <v>Chauffage Divisé</v>
      </c>
      <c r="F27" s="3">
        <v>3</v>
      </c>
      <c r="G27" s="3" t="str">
        <f>VLOOKUP(i0[[#This Row],[equipement_intermittence_id]],equipement_intermittence[],2,FALSE)</f>
        <v>Central avec minimum de température</v>
      </c>
      <c r="H27" s="3">
        <v>2</v>
      </c>
      <c r="I27" s="3" t="str">
        <f>VLOOKUP(i0[[#This Row],[type_regulation_id]],type_regulation[],2,FALSE)</f>
        <v>Avec régulation pièce par pièce</v>
      </c>
      <c r="J27" s="3">
        <v>1</v>
      </c>
      <c r="K27" s="3" t="str">
        <f>VLOOKUP(i0[[#This Row],[type_emission_gategorie_id]],type_emission[[categorie_id]:[categorie]],2,FALSE)</f>
        <v>Radiateur / Convecteur</v>
      </c>
      <c r="L27" s="3">
        <v>0</v>
      </c>
      <c r="M27" s="3">
        <v>0</v>
      </c>
      <c r="O27" s="3">
        <v>0.81</v>
      </c>
      <c r="P27" s="10">
        <v>26</v>
      </c>
      <c r="Q27" s="10" t="s">
        <v>571</v>
      </c>
      <c r="R27" s="10">
        <v>1</v>
      </c>
      <c r="S27" s="10" t="s">
        <v>570</v>
      </c>
      <c r="T27" s="10" t="s">
        <v>572</v>
      </c>
      <c r="U27" s="10" t="s">
        <v>573</v>
      </c>
      <c r="V27" s="10" t="s">
        <v>574</v>
      </c>
      <c r="W27" s="10" t="s">
        <v>575</v>
      </c>
    </row>
    <row r="28" spans="1:23" x14ac:dyDescent="0.3">
      <c r="A28" s="3">
        <v>27</v>
      </c>
      <c r="B28" s="3">
        <v>1</v>
      </c>
      <c r="C28" s="3" t="s">
        <v>190</v>
      </c>
      <c r="D28" s="3">
        <v>1</v>
      </c>
      <c r="E28" s="3" t="str">
        <f>VLOOKUP(i0[[#This Row],[type_chauffage_id]],type_chauffage[],2,FALSE)</f>
        <v>Chauffage Divisé</v>
      </c>
      <c r="F28" s="3">
        <v>3</v>
      </c>
      <c r="G28" s="3" t="str">
        <f>VLOOKUP(i0[[#This Row],[equipement_intermittence_id]],equipement_intermittence[],2,FALSE)</f>
        <v>Central avec minimum de température</v>
      </c>
      <c r="H28" s="3">
        <v>2</v>
      </c>
      <c r="I28" s="3" t="str">
        <f>VLOOKUP(i0[[#This Row],[type_regulation_id]],type_regulation[],2,FALSE)</f>
        <v>Avec régulation pièce par pièce</v>
      </c>
      <c r="J28" s="3">
        <v>4</v>
      </c>
      <c r="K28" s="3" t="str">
        <f>VLOOKUP(i0[[#This Row],[type_emission_gategorie_id]],type_emission[[categorie_id]:[categorie]],2,FALSE)</f>
        <v>Plafond chauffant</v>
      </c>
      <c r="L28" s="3">
        <v>0</v>
      </c>
      <c r="M28" s="3">
        <v>0</v>
      </c>
      <c r="O28" s="3">
        <v>0.81</v>
      </c>
      <c r="P28" s="10">
        <v>27</v>
      </c>
      <c r="Q28" s="10" t="s">
        <v>571</v>
      </c>
      <c r="R28" s="10">
        <v>1</v>
      </c>
      <c r="S28" s="10" t="s">
        <v>570</v>
      </c>
      <c r="T28" s="10" t="s">
        <v>572</v>
      </c>
      <c r="U28" s="10" t="s">
        <v>573</v>
      </c>
      <c r="V28" s="10" t="s">
        <v>458</v>
      </c>
      <c r="W28" s="10" t="s">
        <v>459</v>
      </c>
    </row>
    <row r="29" spans="1:23" x14ac:dyDescent="0.3">
      <c r="A29" s="3">
        <v>28</v>
      </c>
      <c r="B29" s="3">
        <v>1</v>
      </c>
      <c r="C29" s="3" t="s">
        <v>190</v>
      </c>
      <c r="D29" s="3">
        <v>1</v>
      </c>
      <c r="E29" s="3" t="str">
        <f>VLOOKUP(i0[[#This Row],[type_chauffage_id]],type_chauffage[],2,FALSE)</f>
        <v>Chauffage Divisé</v>
      </c>
      <c r="F29" s="3">
        <v>3</v>
      </c>
      <c r="G29" s="3" t="str">
        <f>VLOOKUP(i0[[#This Row],[equipement_intermittence_id]],equipement_intermittence[],2,FALSE)</f>
        <v>Central avec minimum de température</v>
      </c>
      <c r="H29" s="3">
        <v>2</v>
      </c>
      <c r="I29" s="3" t="str">
        <f>VLOOKUP(i0[[#This Row],[type_regulation_id]],type_regulation[],2,FALSE)</f>
        <v>Avec régulation pièce par pièce</v>
      </c>
      <c r="J29" s="3">
        <v>3</v>
      </c>
      <c r="K29" s="3" t="str">
        <f>VLOOKUP(i0[[#This Row],[type_emission_gategorie_id]],type_emission[[categorie_id]:[categorie]],2,FALSE)</f>
        <v>Plancher chauffant</v>
      </c>
      <c r="L29" s="3">
        <v>0</v>
      </c>
      <c r="M29" s="3">
        <v>0</v>
      </c>
      <c r="O29" s="3">
        <v>0.88</v>
      </c>
      <c r="P29" s="10">
        <v>28</v>
      </c>
      <c r="Q29" s="10" t="s">
        <v>571</v>
      </c>
      <c r="R29" s="10">
        <v>1</v>
      </c>
      <c r="S29" s="10" t="s">
        <v>570</v>
      </c>
      <c r="T29" s="10" t="s">
        <v>572</v>
      </c>
      <c r="U29" s="10" t="s">
        <v>573</v>
      </c>
      <c r="V29" s="10" t="s">
        <v>456</v>
      </c>
      <c r="W29" s="10" t="s">
        <v>457</v>
      </c>
    </row>
    <row r="30" spans="1:23" x14ac:dyDescent="0.3">
      <c r="A30" s="3">
        <v>29</v>
      </c>
      <c r="B30" s="3">
        <v>1</v>
      </c>
      <c r="C30" s="3" t="s">
        <v>190</v>
      </c>
      <c r="D30" s="3">
        <v>2</v>
      </c>
      <c r="E30" s="3" t="str">
        <f>VLOOKUP(i0[[#This Row],[type_chauffage_id]],type_chauffage[],2,FALSE)</f>
        <v>Chauffage Central</v>
      </c>
      <c r="F30" s="3">
        <v>3</v>
      </c>
      <c r="G30" s="3" t="str">
        <f>VLOOKUP(i0[[#This Row],[equipement_intermittence_id]],equipement_intermittence[],2,FALSE)</f>
        <v>Central avec minimum de température</v>
      </c>
      <c r="H30" s="3">
        <v>2</v>
      </c>
      <c r="I30" s="3" t="str">
        <f>VLOOKUP(i0[[#This Row],[type_regulation_id]],type_regulation[],2,FALSE)</f>
        <v>Avec régulation pièce par pièce</v>
      </c>
      <c r="J30" s="3">
        <v>2</v>
      </c>
      <c r="K30" s="3" t="str">
        <f>VLOOKUP(i0[[#This Row],[type_emission_gategorie_id]],type_emission[[categorie_id]:[categorie]],2,FALSE)</f>
        <v>Air soufflé</v>
      </c>
      <c r="L30" s="3">
        <v>0</v>
      </c>
      <c r="M30" s="3">
        <v>0</v>
      </c>
      <c r="O30" s="3">
        <v>0.83</v>
      </c>
      <c r="P30" s="10">
        <v>29</v>
      </c>
      <c r="Q30" s="10" t="s">
        <v>571</v>
      </c>
      <c r="R30" s="10">
        <v>1</v>
      </c>
      <c r="S30" s="10" t="s">
        <v>570</v>
      </c>
      <c r="T30" s="10" t="s">
        <v>572</v>
      </c>
      <c r="U30" s="10" t="s">
        <v>573</v>
      </c>
      <c r="V30" s="10" t="s">
        <v>454</v>
      </c>
      <c r="W30" s="10" t="s">
        <v>477</v>
      </c>
    </row>
    <row r="31" spans="1:23" x14ac:dyDescent="0.3">
      <c r="A31" s="3">
        <v>30</v>
      </c>
      <c r="B31" s="3">
        <v>1</v>
      </c>
      <c r="C31" s="3" t="s">
        <v>190</v>
      </c>
      <c r="D31" s="3">
        <v>2</v>
      </c>
      <c r="E31" s="3" t="str">
        <f>VLOOKUP(i0[[#This Row],[type_chauffage_id]],type_chauffage[],2,FALSE)</f>
        <v>Chauffage Central</v>
      </c>
      <c r="F31" s="3">
        <v>3</v>
      </c>
      <c r="G31" s="3" t="str">
        <f>VLOOKUP(i0[[#This Row],[equipement_intermittence_id]],equipement_intermittence[],2,FALSE)</f>
        <v>Central avec minimum de température</v>
      </c>
      <c r="H31" s="3">
        <v>2</v>
      </c>
      <c r="I31" s="3" t="str">
        <f>VLOOKUP(i0[[#This Row],[type_regulation_id]],type_regulation[],2,FALSE)</f>
        <v>Avec régulation pièce par pièce</v>
      </c>
      <c r="J31" s="3">
        <v>1</v>
      </c>
      <c r="K31" s="3" t="str">
        <f>VLOOKUP(i0[[#This Row],[type_emission_gategorie_id]],type_emission[[categorie_id]:[categorie]],2,FALSE)</f>
        <v>Radiateur / Convecteur</v>
      </c>
      <c r="L31" s="3">
        <v>0</v>
      </c>
      <c r="M31" s="3">
        <v>0</v>
      </c>
      <c r="O31" s="3">
        <v>0.85</v>
      </c>
      <c r="P31" s="10">
        <v>30</v>
      </c>
      <c r="Q31" s="10" t="s">
        <v>571</v>
      </c>
      <c r="R31" s="10">
        <v>1</v>
      </c>
      <c r="S31" s="10" t="s">
        <v>570</v>
      </c>
      <c r="T31" s="10" t="s">
        <v>572</v>
      </c>
      <c r="U31" s="10" t="s">
        <v>573</v>
      </c>
      <c r="V31" s="10" t="s">
        <v>576</v>
      </c>
      <c r="W31" s="10" t="s">
        <v>577</v>
      </c>
    </row>
    <row r="32" spans="1:23" x14ac:dyDescent="0.3">
      <c r="A32" s="3">
        <v>31</v>
      </c>
      <c r="B32" s="3">
        <v>1</v>
      </c>
      <c r="C32" s="3" t="s">
        <v>190</v>
      </c>
      <c r="D32" s="3">
        <v>2</v>
      </c>
      <c r="E32" s="3" t="str">
        <f>VLOOKUP(i0[[#This Row],[type_chauffage_id]],type_chauffage[],2,FALSE)</f>
        <v>Chauffage Central</v>
      </c>
      <c r="F32" s="3">
        <v>3</v>
      </c>
      <c r="G32" s="3" t="str">
        <f>VLOOKUP(i0[[#This Row],[equipement_intermittence_id]],equipement_intermittence[],2,FALSE)</f>
        <v>Central avec minimum de température</v>
      </c>
      <c r="H32" s="3">
        <v>2</v>
      </c>
      <c r="I32" s="3" t="str">
        <f>VLOOKUP(i0[[#This Row],[type_regulation_id]],type_regulation[],2,FALSE)</f>
        <v>Avec régulation pièce par pièce</v>
      </c>
      <c r="J32" s="3">
        <v>4</v>
      </c>
      <c r="K32" s="3" t="str">
        <f>VLOOKUP(i0[[#This Row],[type_emission_gategorie_id]],type_emission[[categorie_id]:[categorie]],2,FALSE)</f>
        <v>Plafond chauffant</v>
      </c>
      <c r="L32" s="3">
        <v>0</v>
      </c>
      <c r="M32" s="3">
        <v>0</v>
      </c>
      <c r="O32" s="3">
        <v>0.85</v>
      </c>
      <c r="P32" s="10">
        <v>31</v>
      </c>
      <c r="Q32" s="10" t="s">
        <v>571</v>
      </c>
      <c r="R32" s="10">
        <v>1</v>
      </c>
      <c r="S32" s="10" t="s">
        <v>570</v>
      </c>
      <c r="T32" s="10" t="s">
        <v>572</v>
      </c>
      <c r="U32" s="10" t="s">
        <v>573</v>
      </c>
      <c r="V32" s="10" t="s">
        <v>458</v>
      </c>
      <c r="W32" s="10" t="s">
        <v>459</v>
      </c>
    </row>
    <row r="33" spans="1:23" x14ac:dyDescent="0.3">
      <c r="A33" s="3">
        <v>32</v>
      </c>
      <c r="B33" s="3">
        <v>1</v>
      </c>
      <c r="C33" s="3" t="s">
        <v>190</v>
      </c>
      <c r="D33" s="3">
        <v>2</v>
      </c>
      <c r="E33" s="3" t="str">
        <f>VLOOKUP(i0[[#This Row],[type_chauffage_id]],type_chauffage[],2,FALSE)</f>
        <v>Chauffage Central</v>
      </c>
      <c r="F33" s="3">
        <v>3</v>
      </c>
      <c r="G33" s="3" t="str">
        <f>VLOOKUP(i0[[#This Row],[equipement_intermittence_id]],equipement_intermittence[],2,FALSE)</f>
        <v>Central avec minimum de température</v>
      </c>
      <c r="H33" s="3">
        <v>2</v>
      </c>
      <c r="I33" s="3" t="str">
        <f>VLOOKUP(i0[[#This Row],[type_regulation_id]],type_regulation[],2,FALSE)</f>
        <v>Avec régulation pièce par pièce</v>
      </c>
      <c r="J33" s="3">
        <v>3</v>
      </c>
      <c r="K33" s="3" t="str">
        <f>VLOOKUP(i0[[#This Row],[type_emission_gategorie_id]],type_emission[[categorie_id]:[categorie]],2,FALSE)</f>
        <v>Plancher chauffant</v>
      </c>
      <c r="L33" s="3">
        <v>0</v>
      </c>
      <c r="M33" s="3">
        <v>0</v>
      </c>
      <c r="O33" s="3">
        <v>0.88</v>
      </c>
      <c r="P33" s="10">
        <v>32</v>
      </c>
      <c r="Q33" s="10" t="s">
        <v>571</v>
      </c>
      <c r="R33" s="10">
        <v>1</v>
      </c>
      <c r="S33" s="10" t="s">
        <v>570</v>
      </c>
      <c r="T33" s="10" t="s">
        <v>572</v>
      </c>
      <c r="U33" s="10" t="s">
        <v>573</v>
      </c>
      <c r="V33" s="10" t="s">
        <v>456</v>
      </c>
      <c r="W33" s="10" t="s">
        <v>457</v>
      </c>
    </row>
    <row r="34" spans="1:23" x14ac:dyDescent="0.3">
      <c r="A34" s="3">
        <v>33</v>
      </c>
      <c r="B34" s="3">
        <v>1</v>
      </c>
      <c r="C34" s="3" t="s">
        <v>190</v>
      </c>
      <c r="D34" s="3">
        <v>2</v>
      </c>
      <c r="E34" s="3" t="str">
        <f>VLOOKUP(i0[[#This Row],[type_chauffage_id]],type_chauffage[],2,FALSE)</f>
        <v>Chauffage Central</v>
      </c>
      <c r="F34" s="3">
        <v>3</v>
      </c>
      <c r="G34" s="3" t="str">
        <f>VLOOKUP(i0[[#This Row],[equipement_intermittence_id]],equipement_intermittence[],2,FALSE)</f>
        <v>Central avec minimum de température</v>
      </c>
      <c r="H34" s="3">
        <v>1</v>
      </c>
      <c r="I34" s="3" t="str">
        <f>VLOOKUP(i0[[#This Row],[type_regulation_id]],type_regulation[],2,FALSE)</f>
        <v>Sans régulation pièce par pièce</v>
      </c>
      <c r="J34" s="3">
        <v>2</v>
      </c>
      <c r="K34" s="3" t="str">
        <f>VLOOKUP(i0[[#This Row],[type_emission_gategorie_id]],type_emission[[categorie_id]:[categorie]],2,FALSE)</f>
        <v>Air soufflé</v>
      </c>
      <c r="L34" s="3">
        <v>0</v>
      </c>
      <c r="M34" s="3">
        <v>0</v>
      </c>
      <c r="O34" s="3">
        <v>0.87</v>
      </c>
      <c r="P34" s="10">
        <v>33</v>
      </c>
      <c r="Q34" s="10" t="s">
        <v>571</v>
      </c>
      <c r="R34" s="10">
        <v>1</v>
      </c>
      <c r="S34" s="10" t="s">
        <v>570</v>
      </c>
      <c r="T34" s="10" t="s">
        <v>572</v>
      </c>
      <c r="U34" s="10" t="s">
        <v>573</v>
      </c>
      <c r="V34" s="10" t="s">
        <v>454</v>
      </c>
      <c r="W34" s="10" t="s">
        <v>477</v>
      </c>
    </row>
    <row r="35" spans="1:23" x14ac:dyDescent="0.3">
      <c r="A35" s="3">
        <v>34</v>
      </c>
      <c r="B35" s="3">
        <v>1</v>
      </c>
      <c r="C35" s="3" t="s">
        <v>190</v>
      </c>
      <c r="D35" s="3">
        <v>2</v>
      </c>
      <c r="E35" s="3" t="str">
        <f>VLOOKUP(i0[[#This Row],[type_chauffage_id]],type_chauffage[],2,FALSE)</f>
        <v>Chauffage Central</v>
      </c>
      <c r="F35" s="3">
        <v>3</v>
      </c>
      <c r="G35" s="3" t="str">
        <f>VLOOKUP(i0[[#This Row],[equipement_intermittence_id]],equipement_intermittence[],2,FALSE)</f>
        <v>Central avec minimum de température</v>
      </c>
      <c r="H35" s="3">
        <v>1</v>
      </c>
      <c r="I35" s="3" t="str">
        <f>VLOOKUP(i0[[#This Row],[type_regulation_id]],type_regulation[],2,FALSE)</f>
        <v>Sans régulation pièce par pièce</v>
      </c>
      <c r="J35" s="3">
        <v>1</v>
      </c>
      <c r="K35" s="3" t="str">
        <f>VLOOKUP(i0[[#This Row],[type_emission_gategorie_id]],type_emission[[categorie_id]:[categorie]],2,FALSE)</f>
        <v>Radiateur / Convecteur</v>
      </c>
      <c r="L35" s="3">
        <v>0</v>
      </c>
      <c r="M35" s="3">
        <v>0</v>
      </c>
      <c r="O35" s="3">
        <v>0.88</v>
      </c>
      <c r="P35" s="10">
        <v>34</v>
      </c>
      <c r="Q35" s="10" t="s">
        <v>571</v>
      </c>
      <c r="R35" s="10">
        <v>1</v>
      </c>
      <c r="S35" s="10" t="s">
        <v>570</v>
      </c>
      <c r="T35" s="10" t="s">
        <v>572</v>
      </c>
      <c r="U35" s="10" t="s">
        <v>573</v>
      </c>
      <c r="V35" s="10" t="s">
        <v>576</v>
      </c>
      <c r="W35" s="10" t="s">
        <v>577</v>
      </c>
    </row>
    <row r="36" spans="1:23" x14ac:dyDescent="0.3">
      <c r="A36" s="3">
        <v>35</v>
      </c>
      <c r="B36" s="3">
        <v>1</v>
      </c>
      <c r="C36" s="3" t="s">
        <v>190</v>
      </c>
      <c r="D36" s="3">
        <v>2</v>
      </c>
      <c r="E36" s="3" t="str">
        <f>VLOOKUP(i0[[#This Row],[type_chauffage_id]],type_chauffage[],2,FALSE)</f>
        <v>Chauffage Central</v>
      </c>
      <c r="F36" s="3">
        <v>3</v>
      </c>
      <c r="G36" s="3" t="str">
        <f>VLOOKUP(i0[[#This Row],[equipement_intermittence_id]],equipement_intermittence[],2,FALSE)</f>
        <v>Central avec minimum de température</v>
      </c>
      <c r="H36" s="3">
        <v>1</v>
      </c>
      <c r="I36" s="3" t="str">
        <f>VLOOKUP(i0[[#This Row],[type_regulation_id]],type_regulation[],2,FALSE)</f>
        <v>Sans régulation pièce par pièce</v>
      </c>
      <c r="J36" s="3">
        <v>4</v>
      </c>
      <c r="K36" s="3" t="str">
        <f>VLOOKUP(i0[[#This Row],[type_emission_gategorie_id]],type_emission[[categorie_id]:[categorie]],2,FALSE)</f>
        <v>Plafond chauffant</v>
      </c>
      <c r="L36" s="3">
        <v>0</v>
      </c>
      <c r="M36" s="3">
        <v>0</v>
      </c>
      <c r="O36" s="3">
        <v>0.88</v>
      </c>
      <c r="P36" s="10">
        <v>35</v>
      </c>
      <c r="Q36" s="10" t="s">
        <v>571</v>
      </c>
      <c r="R36" s="10">
        <v>1</v>
      </c>
      <c r="S36" s="10" t="s">
        <v>570</v>
      </c>
      <c r="T36" s="10" t="s">
        <v>572</v>
      </c>
      <c r="U36" s="10" t="s">
        <v>573</v>
      </c>
      <c r="V36" s="10" t="s">
        <v>458</v>
      </c>
      <c r="W36" s="10" t="s">
        <v>459</v>
      </c>
    </row>
    <row r="37" spans="1:23" x14ac:dyDescent="0.3">
      <c r="A37" s="3">
        <v>36</v>
      </c>
      <c r="B37" s="3">
        <v>1</v>
      </c>
      <c r="C37" s="3" t="s">
        <v>190</v>
      </c>
      <c r="D37" s="3">
        <v>2</v>
      </c>
      <c r="E37" s="3" t="str">
        <f>VLOOKUP(i0[[#This Row],[type_chauffage_id]],type_chauffage[],2,FALSE)</f>
        <v>Chauffage Central</v>
      </c>
      <c r="F37" s="3">
        <v>3</v>
      </c>
      <c r="G37" s="3" t="str">
        <f>VLOOKUP(i0[[#This Row],[equipement_intermittence_id]],equipement_intermittence[],2,FALSE)</f>
        <v>Central avec minimum de température</v>
      </c>
      <c r="H37" s="3">
        <v>1</v>
      </c>
      <c r="I37" s="3" t="str">
        <f>VLOOKUP(i0[[#This Row],[type_regulation_id]],type_regulation[],2,FALSE)</f>
        <v>Sans régulation pièce par pièce</v>
      </c>
      <c r="J37" s="3">
        <v>3</v>
      </c>
      <c r="K37" s="3" t="str">
        <f>VLOOKUP(i0[[#This Row],[type_emission_gategorie_id]],type_emission[[categorie_id]:[categorie]],2,FALSE)</f>
        <v>Plancher chauffant</v>
      </c>
      <c r="L37" s="3">
        <v>0</v>
      </c>
      <c r="M37" s="3">
        <v>0</v>
      </c>
      <c r="O37" s="3">
        <v>0.9</v>
      </c>
      <c r="P37" s="10">
        <v>36</v>
      </c>
      <c r="Q37" s="10" t="s">
        <v>571</v>
      </c>
      <c r="R37" s="10">
        <v>1</v>
      </c>
      <c r="S37" s="10" t="s">
        <v>570</v>
      </c>
      <c r="T37" s="10" t="s">
        <v>572</v>
      </c>
      <c r="U37" s="10" t="s">
        <v>573</v>
      </c>
      <c r="V37" s="10" t="s">
        <v>456</v>
      </c>
      <c r="W37" s="10" t="s">
        <v>457</v>
      </c>
    </row>
    <row r="38" spans="1:23" x14ac:dyDescent="0.3">
      <c r="A38" s="3">
        <v>37</v>
      </c>
      <c r="B38" s="3">
        <v>1</v>
      </c>
      <c r="C38" s="3" t="s">
        <v>190</v>
      </c>
      <c r="D38" s="3">
        <v>1</v>
      </c>
      <c r="E38" s="3" t="str">
        <f>VLOOKUP(i0[[#This Row],[type_chauffage_id]],type_chauffage[],2,FALSE)</f>
        <v>Chauffage Divisé</v>
      </c>
      <c r="F38" s="3">
        <v>4</v>
      </c>
      <c r="G38" s="3" t="str">
        <f>VLOOKUP(i0[[#This Row],[equipement_intermittence_id]],equipement_intermittence[],2,FALSE)</f>
        <v>Par pièce avec minimum de température</v>
      </c>
      <c r="H38" s="3">
        <v>2</v>
      </c>
      <c r="I38" s="3" t="str">
        <f>VLOOKUP(i0[[#This Row],[type_regulation_id]],type_regulation[],2,FALSE)</f>
        <v>Avec régulation pièce par pièce</v>
      </c>
      <c r="J38" s="3">
        <v>2</v>
      </c>
      <c r="K38" s="3" t="str">
        <f>VLOOKUP(i0[[#This Row],[type_emission_gategorie_id]],type_emission[[categorie_id]:[categorie]],2,FALSE)</f>
        <v>Air soufflé</v>
      </c>
      <c r="L38" s="3">
        <v>0</v>
      </c>
      <c r="M38" s="3">
        <v>0</v>
      </c>
      <c r="O38" s="3">
        <v>0.77</v>
      </c>
      <c r="P38" s="10">
        <v>37</v>
      </c>
      <c r="Q38" s="10" t="s">
        <v>571</v>
      </c>
      <c r="R38" s="10">
        <v>1</v>
      </c>
      <c r="S38" s="10" t="s">
        <v>570</v>
      </c>
      <c r="T38" s="10" t="s">
        <v>572</v>
      </c>
      <c r="U38" s="10" t="s">
        <v>573</v>
      </c>
      <c r="V38" s="10" t="s">
        <v>454</v>
      </c>
      <c r="W38" s="10" t="s">
        <v>477</v>
      </c>
    </row>
    <row r="39" spans="1:23" x14ac:dyDescent="0.3">
      <c r="A39" s="3">
        <v>38</v>
      </c>
      <c r="B39" s="3">
        <v>1</v>
      </c>
      <c r="C39" s="3" t="s">
        <v>190</v>
      </c>
      <c r="D39" s="3">
        <v>1</v>
      </c>
      <c r="E39" s="3" t="str">
        <f>VLOOKUP(i0[[#This Row],[type_chauffage_id]],type_chauffage[],2,FALSE)</f>
        <v>Chauffage Divisé</v>
      </c>
      <c r="F39" s="3">
        <v>4</v>
      </c>
      <c r="G39" s="3" t="str">
        <f>VLOOKUP(i0[[#This Row],[equipement_intermittence_id]],equipement_intermittence[],2,FALSE)</f>
        <v>Par pièce avec minimum de température</v>
      </c>
      <c r="H39" s="3">
        <v>2</v>
      </c>
      <c r="I39" s="3" t="str">
        <f>VLOOKUP(i0[[#This Row],[type_regulation_id]],type_regulation[],2,FALSE)</f>
        <v>Avec régulation pièce par pièce</v>
      </c>
      <c r="J39" s="3">
        <v>1</v>
      </c>
      <c r="K39" s="3" t="str">
        <f>VLOOKUP(i0[[#This Row],[type_emission_gategorie_id]],type_emission[[categorie_id]:[categorie]],2,FALSE)</f>
        <v>Radiateur / Convecteur</v>
      </c>
      <c r="L39" s="3">
        <v>0</v>
      </c>
      <c r="M39" s="3">
        <v>0</v>
      </c>
      <c r="O39" s="3">
        <v>0.77</v>
      </c>
      <c r="P39" s="10">
        <v>38</v>
      </c>
      <c r="Q39" s="10" t="s">
        <v>571</v>
      </c>
      <c r="R39" s="10">
        <v>1</v>
      </c>
      <c r="S39" s="10" t="s">
        <v>570</v>
      </c>
      <c r="T39" s="10" t="s">
        <v>572</v>
      </c>
      <c r="U39" s="10" t="s">
        <v>573</v>
      </c>
      <c r="V39" s="10" t="s">
        <v>574</v>
      </c>
      <c r="W39" s="10" t="s">
        <v>575</v>
      </c>
    </row>
    <row r="40" spans="1:23" x14ac:dyDescent="0.3">
      <c r="A40" s="3">
        <v>39</v>
      </c>
      <c r="B40" s="3">
        <v>1</v>
      </c>
      <c r="C40" s="3" t="s">
        <v>190</v>
      </c>
      <c r="D40" s="3">
        <v>1</v>
      </c>
      <c r="E40" s="3" t="str">
        <f>VLOOKUP(i0[[#This Row],[type_chauffage_id]],type_chauffage[],2,FALSE)</f>
        <v>Chauffage Divisé</v>
      </c>
      <c r="F40" s="3">
        <v>4</v>
      </c>
      <c r="G40" s="3" t="str">
        <f>VLOOKUP(i0[[#This Row],[equipement_intermittence_id]],equipement_intermittence[],2,FALSE)</f>
        <v>Par pièce avec minimum de température</v>
      </c>
      <c r="H40" s="3">
        <v>2</v>
      </c>
      <c r="I40" s="3" t="str">
        <f>VLOOKUP(i0[[#This Row],[type_regulation_id]],type_regulation[],2,FALSE)</f>
        <v>Avec régulation pièce par pièce</v>
      </c>
      <c r="J40" s="3">
        <v>4</v>
      </c>
      <c r="K40" s="3" t="str">
        <f>VLOOKUP(i0[[#This Row],[type_emission_gategorie_id]],type_emission[[categorie_id]:[categorie]],2,FALSE)</f>
        <v>Plafond chauffant</v>
      </c>
      <c r="L40" s="3">
        <v>0</v>
      </c>
      <c r="M40" s="3">
        <v>0</v>
      </c>
      <c r="O40" s="3">
        <v>0.77</v>
      </c>
      <c r="P40" s="10">
        <v>39</v>
      </c>
      <c r="Q40" s="10" t="s">
        <v>571</v>
      </c>
      <c r="R40" s="10">
        <v>1</v>
      </c>
      <c r="S40" s="10" t="s">
        <v>570</v>
      </c>
      <c r="T40" s="10" t="s">
        <v>572</v>
      </c>
      <c r="U40" s="10" t="s">
        <v>573</v>
      </c>
      <c r="V40" s="10" t="s">
        <v>458</v>
      </c>
      <c r="W40" s="10" t="s">
        <v>459</v>
      </c>
    </row>
    <row r="41" spans="1:23" x14ac:dyDescent="0.3">
      <c r="A41" s="3">
        <v>40</v>
      </c>
      <c r="B41" s="3">
        <v>1</v>
      </c>
      <c r="C41" s="3" t="s">
        <v>190</v>
      </c>
      <c r="D41" s="3">
        <v>1</v>
      </c>
      <c r="E41" s="3" t="str">
        <f>VLOOKUP(i0[[#This Row],[type_chauffage_id]],type_chauffage[],2,FALSE)</f>
        <v>Chauffage Divisé</v>
      </c>
      <c r="F41" s="3">
        <v>4</v>
      </c>
      <c r="G41" s="3" t="str">
        <f>VLOOKUP(i0[[#This Row],[equipement_intermittence_id]],equipement_intermittence[],2,FALSE)</f>
        <v>Par pièce avec minimum de température</v>
      </c>
      <c r="H41" s="3">
        <v>2</v>
      </c>
      <c r="I41" s="3" t="str">
        <f>VLOOKUP(i0[[#This Row],[type_regulation_id]],type_regulation[],2,FALSE)</f>
        <v>Avec régulation pièce par pièce</v>
      </c>
      <c r="J41" s="3">
        <v>3</v>
      </c>
      <c r="K41" s="3" t="str">
        <f>VLOOKUP(i0[[#This Row],[type_emission_gategorie_id]],type_emission[[categorie_id]:[categorie]],2,FALSE)</f>
        <v>Plancher chauffant</v>
      </c>
      <c r="L41" s="3">
        <v>0</v>
      </c>
      <c r="M41" s="3">
        <v>0</v>
      </c>
      <c r="O41" s="3">
        <v>0.86</v>
      </c>
      <c r="P41" s="10">
        <v>40</v>
      </c>
      <c r="Q41" s="10" t="s">
        <v>571</v>
      </c>
      <c r="R41" s="10">
        <v>1</v>
      </c>
      <c r="S41" s="10" t="s">
        <v>570</v>
      </c>
      <c r="T41" s="10" t="s">
        <v>572</v>
      </c>
      <c r="U41" s="10" t="s">
        <v>573</v>
      </c>
      <c r="V41" s="10" t="s">
        <v>456</v>
      </c>
      <c r="W41" s="10" t="s">
        <v>457</v>
      </c>
    </row>
    <row r="42" spans="1:23" x14ac:dyDescent="0.3">
      <c r="A42" s="3">
        <v>41</v>
      </c>
      <c r="B42" s="3">
        <v>1</v>
      </c>
      <c r="C42" s="3" t="s">
        <v>190</v>
      </c>
      <c r="D42" s="3">
        <v>2</v>
      </c>
      <c r="E42" s="3" t="str">
        <f>VLOOKUP(i0[[#This Row],[type_chauffage_id]],type_chauffage[],2,FALSE)</f>
        <v>Chauffage Central</v>
      </c>
      <c r="F42" s="3">
        <v>4</v>
      </c>
      <c r="G42" s="3" t="str">
        <f>VLOOKUP(i0[[#This Row],[equipement_intermittence_id]],equipement_intermittence[],2,FALSE)</f>
        <v>Par pièce avec minimum de température</v>
      </c>
      <c r="H42" s="3">
        <v>2</v>
      </c>
      <c r="I42" s="3" t="str">
        <f>VLOOKUP(i0[[#This Row],[type_regulation_id]],type_regulation[],2,FALSE)</f>
        <v>Avec régulation pièce par pièce</v>
      </c>
      <c r="J42" s="3">
        <v>2</v>
      </c>
      <c r="K42" s="3" t="str">
        <f>VLOOKUP(i0[[#This Row],[type_emission_gategorie_id]],type_emission[[categorie_id]:[categorie]],2,FALSE)</f>
        <v>Air soufflé</v>
      </c>
      <c r="L42" s="3">
        <v>0</v>
      </c>
      <c r="M42" s="3">
        <v>0</v>
      </c>
      <c r="O42" s="3">
        <v>0.79</v>
      </c>
      <c r="P42" s="10">
        <v>41</v>
      </c>
      <c r="Q42" s="10" t="s">
        <v>571</v>
      </c>
      <c r="R42" s="10">
        <v>1</v>
      </c>
      <c r="S42" s="10" t="s">
        <v>570</v>
      </c>
      <c r="T42" s="10" t="s">
        <v>572</v>
      </c>
      <c r="U42" s="10" t="s">
        <v>573</v>
      </c>
      <c r="V42" s="10" t="s">
        <v>454</v>
      </c>
      <c r="W42" s="10" t="s">
        <v>477</v>
      </c>
    </row>
    <row r="43" spans="1:23" x14ac:dyDescent="0.3">
      <c r="A43" s="3">
        <v>42</v>
      </c>
      <c r="B43" s="3">
        <v>1</v>
      </c>
      <c r="C43" s="3" t="s">
        <v>190</v>
      </c>
      <c r="D43" s="3">
        <v>2</v>
      </c>
      <c r="E43" s="3" t="str">
        <f>VLOOKUP(i0[[#This Row],[type_chauffage_id]],type_chauffage[],2,FALSE)</f>
        <v>Chauffage Central</v>
      </c>
      <c r="F43" s="3">
        <v>4</v>
      </c>
      <c r="G43" s="3" t="str">
        <f>VLOOKUP(i0[[#This Row],[equipement_intermittence_id]],equipement_intermittence[],2,FALSE)</f>
        <v>Par pièce avec minimum de température</v>
      </c>
      <c r="H43" s="3">
        <v>2</v>
      </c>
      <c r="I43" s="3" t="str">
        <f>VLOOKUP(i0[[#This Row],[type_regulation_id]],type_regulation[],2,FALSE)</f>
        <v>Avec régulation pièce par pièce</v>
      </c>
      <c r="J43" s="3">
        <v>1</v>
      </c>
      <c r="K43" s="3" t="str">
        <f>VLOOKUP(i0[[#This Row],[type_emission_gategorie_id]],type_emission[[categorie_id]:[categorie]],2,FALSE)</f>
        <v>Radiateur / Convecteur</v>
      </c>
      <c r="L43" s="3">
        <v>0</v>
      </c>
      <c r="M43" s="3">
        <v>0</v>
      </c>
      <c r="O43" s="3">
        <v>0.82</v>
      </c>
      <c r="P43" s="10">
        <v>42</v>
      </c>
      <c r="Q43" s="10" t="s">
        <v>571</v>
      </c>
      <c r="R43" s="10">
        <v>1</v>
      </c>
      <c r="S43" s="10" t="s">
        <v>570</v>
      </c>
      <c r="T43" s="10" t="s">
        <v>572</v>
      </c>
      <c r="U43" s="10" t="s">
        <v>573</v>
      </c>
      <c r="V43" s="10" t="s">
        <v>576</v>
      </c>
      <c r="W43" s="10" t="s">
        <v>577</v>
      </c>
    </row>
    <row r="44" spans="1:23" x14ac:dyDescent="0.3">
      <c r="A44" s="3">
        <v>43</v>
      </c>
      <c r="B44" s="3">
        <v>1</v>
      </c>
      <c r="C44" s="3" t="s">
        <v>190</v>
      </c>
      <c r="D44" s="3">
        <v>2</v>
      </c>
      <c r="E44" s="3" t="str">
        <f>VLOOKUP(i0[[#This Row],[type_chauffage_id]],type_chauffage[],2,FALSE)</f>
        <v>Chauffage Central</v>
      </c>
      <c r="F44" s="3">
        <v>4</v>
      </c>
      <c r="G44" s="3" t="str">
        <f>VLOOKUP(i0[[#This Row],[equipement_intermittence_id]],equipement_intermittence[],2,FALSE)</f>
        <v>Par pièce avec minimum de température</v>
      </c>
      <c r="H44" s="3">
        <v>2</v>
      </c>
      <c r="I44" s="3" t="str">
        <f>VLOOKUP(i0[[#This Row],[type_regulation_id]],type_regulation[],2,FALSE)</f>
        <v>Avec régulation pièce par pièce</v>
      </c>
      <c r="J44" s="3">
        <v>4</v>
      </c>
      <c r="K44" s="3" t="str">
        <f>VLOOKUP(i0[[#This Row],[type_emission_gategorie_id]],type_emission[[categorie_id]:[categorie]],2,FALSE)</f>
        <v>Plafond chauffant</v>
      </c>
      <c r="L44" s="3">
        <v>0</v>
      </c>
      <c r="M44" s="3">
        <v>0</v>
      </c>
      <c r="O44" s="3">
        <v>0.82</v>
      </c>
      <c r="P44" s="10">
        <v>43</v>
      </c>
      <c r="Q44" s="10" t="s">
        <v>571</v>
      </c>
      <c r="R44" s="10">
        <v>1</v>
      </c>
      <c r="S44" s="10" t="s">
        <v>570</v>
      </c>
      <c r="T44" s="10" t="s">
        <v>572</v>
      </c>
      <c r="U44" s="10" t="s">
        <v>573</v>
      </c>
      <c r="V44" s="10" t="s">
        <v>458</v>
      </c>
      <c r="W44" s="10" t="s">
        <v>459</v>
      </c>
    </row>
    <row r="45" spans="1:23" x14ac:dyDescent="0.3">
      <c r="A45" s="3">
        <v>44</v>
      </c>
      <c r="B45" s="3">
        <v>1</v>
      </c>
      <c r="C45" s="3" t="s">
        <v>190</v>
      </c>
      <c r="D45" s="3">
        <v>2</v>
      </c>
      <c r="E45" s="3" t="str">
        <f>VLOOKUP(i0[[#This Row],[type_chauffage_id]],type_chauffage[],2,FALSE)</f>
        <v>Chauffage Central</v>
      </c>
      <c r="F45" s="3">
        <v>4</v>
      </c>
      <c r="G45" s="3" t="str">
        <f>VLOOKUP(i0[[#This Row],[equipement_intermittence_id]],equipement_intermittence[],2,FALSE)</f>
        <v>Par pièce avec minimum de température</v>
      </c>
      <c r="H45" s="3">
        <v>2</v>
      </c>
      <c r="I45" s="3" t="str">
        <f>VLOOKUP(i0[[#This Row],[type_regulation_id]],type_regulation[],2,FALSE)</f>
        <v>Avec régulation pièce par pièce</v>
      </c>
      <c r="J45" s="3">
        <v>3</v>
      </c>
      <c r="K45" s="3" t="str">
        <f>VLOOKUP(i0[[#This Row],[type_emission_gategorie_id]],type_emission[[categorie_id]:[categorie]],2,FALSE)</f>
        <v>Plancher chauffant</v>
      </c>
      <c r="L45" s="3">
        <v>0</v>
      </c>
      <c r="M45" s="3">
        <v>0</v>
      </c>
      <c r="O45" s="3">
        <v>0.86</v>
      </c>
      <c r="P45" s="10">
        <v>44</v>
      </c>
      <c r="Q45" s="10" t="s">
        <v>571</v>
      </c>
      <c r="R45" s="10">
        <v>1</v>
      </c>
      <c r="S45" s="10" t="s">
        <v>570</v>
      </c>
      <c r="T45" s="10" t="s">
        <v>572</v>
      </c>
      <c r="U45" s="10" t="s">
        <v>573</v>
      </c>
      <c r="V45" s="10" t="s">
        <v>456</v>
      </c>
      <c r="W45" s="10" t="s">
        <v>457</v>
      </c>
    </row>
    <row r="46" spans="1:23" x14ac:dyDescent="0.3">
      <c r="A46" s="3">
        <v>45</v>
      </c>
      <c r="B46" s="3">
        <v>1</v>
      </c>
      <c r="C46" s="3" t="s">
        <v>190</v>
      </c>
      <c r="D46" s="3">
        <v>1</v>
      </c>
      <c r="E46" s="3" t="str">
        <f>VLOOKUP(i0[[#This Row],[type_chauffage_id]],type_chauffage[],2,FALSE)</f>
        <v>Chauffage Divisé</v>
      </c>
      <c r="F46" s="3">
        <v>5</v>
      </c>
      <c r="G46" s="3" t="str">
        <f>VLOOKUP(i0[[#This Row],[equipement_intermittence_id]],equipement_intermittence[],2,FALSE)</f>
        <v>Par pièce avec minimum de température et détection de présence</v>
      </c>
      <c r="H46" s="3">
        <v>2</v>
      </c>
      <c r="I46" s="3" t="str">
        <f>VLOOKUP(i0[[#This Row],[type_regulation_id]],type_regulation[],2,FALSE)</f>
        <v>Avec régulation pièce par pièce</v>
      </c>
      <c r="J46" s="3">
        <v>2</v>
      </c>
      <c r="K46" s="3" t="str">
        <f>VLOOKUP(i0[[#This Row],[type_emission_gategorie_id]],type_emission[[categorie_id]:[categorie]],2,FALSE)</f>
        <v>Air soufflé</v>
      </c>
      <c r="L46" s="3">
        <v>0</v>
      </c>
      <c r="M46" s="3">
        <v>0</v>
      </c>
      <c r="O46" s="3">
        <v>0.75</v>
      </c>
      <c r="P46" s="10">
        <v>45</v>
      </c>
      <c r="Q46" s="10" t="s">
        <v>571</v>
      </c>
      <c r="R46" s="10">
        <v>1</v>
      </c>
      <c r="S46" s="10" t="s">
        <v>570</v>
      </c>
      <c r="T46" s="10" t="s">
        <v>572</v>
      </c>
      <c r="U46" s="10" t="s">
        <v>573</v>
      </c>
      <c r="V46" s="10" t="s">
        <v>454</v>
      </c>
      <c r="W46" s="10" t="s">
        <v>477</v>
      </c>
    </row>
    <row r="47" spans="1:23" x14ac:dyDescent="0.3">
      <c r="A47" s="3">
        <v>46</v>
      </c>
      <c r="B47" s="3">
        <v>1</v>
      </c>
      <c r="C47" s="3" t="s">
        <v>190</v>
      </c>
      <c r="D47" s="3">
        <v>1</v>
      </c>
      <c r="E47" s="3" t="str">
        <f>VLOOKUP(i0[[#This Row],[type_chauffage_id]],type_chauffage[],2,FALSE)</f>
        <v>Chauffage Divisé</v>
      </c>
      <c r="F47" s="3">
        <v>5</v>
      </c>
      <c r="G47" s="3" t="str">
        <f>VLOOKUP(i0[[#This Row],[equipement_intermittence_id]],equipement_intermittence[],2,FALSE)</f>
        <v>Par pièce avec minimum de température et détection de présence</v>
      </c>
      <c r="H47" s="3">
        <v>2</v>
      </c>
      <c r="I47" s="3" t="str">
        <f>VLOOKUP(i0[[#This Row],[type_regulation_id]],type_regulation[],2,FALSE)</f>
        <v>Avec régulation pièce par pièce</v>
      </c>
      <c r="J47" s="3">
        <v>1</v>
      </c>
      <c r="K47" s="3" t="str">
        <f>VLOOKUP(i0[[#This Row],[type_emission_gategorie_id]],type_emission[[categorie_id]:[categorie]],2,FALSE)</f>
        <v>Radiateur / Convecteur</v>
      </c>
      <c r="L47" s="3">
        <v>0</v>
      </c>
      <c r="M47" s="3">
        <v>0</v>
      </c>
      <c r="O47" s="3">
        <v>0.75</v>
      </c>
      <c r="P47" s="10">
        <v>46</v>
      </c>
      <c r="Q47" s="10" t="s">
        <v>571</v>
      </c>
      <c r="R47" s="10">
        <v>1</v>
      </c>
      <c r="S47" s="10" t="s">
        <v>570</v>
      </c>
      <c r="T47" s="10" t="s">
        <v>572</v>
      </c>
      <c r="U47" s="10" t="s">
        <v>573</v>
      </c>
      <c r="V47" s="10" t="s">
        <v>574</v>
      </c>
      <c r="W47" s="10" t="s">
        <v>575</v>
      </c>
    </row>
    <row r="48" spans="1:23" x14ac:dyDescent="0.3">
      <c r="A48" s="3">
        <v>47</v>
      </c>
      <c r="B48" s="3">
        <v>1</v>
      </c>
      <c r="C48" s="3" t="s">
        <v>190</v>
      </c>
      <c r="D48" s="3">
        <v>1</v>
      </c>
      <c r="E48" s="3" t="str">
        <f>VLOOKUP(i0[[#This Row],[type_chauffage_id]],type_chauffage[],2,FALSE)</f>
        <v>Chauffage Divisé</v>
      </c>
      <c r="F48" s="3">
        <v>5</v>
      </c>
      <c r="G48" s="3" t="str">
        <f>VLOOKUP(i0[[#This Row],[equipement_intermittence_id]],equipement_intermittence[],2,FALSE)</f>
        <v>Par pièce avec minimum de température et détection de présence</v>
      </c>
      <c r="H48" s="3">
        <v>2</v>
      </c>
      <c r="I48" s="3" t="str">
        <f>VLOOKUP(i0[[#This Row],[type_regulation_id]],type_regulation[],2,FALSE)</f>
        <v>Avec régulation pièce par pièce</v>
      </c>
      <c r="J48" s="3">
        <v>4</v>
      </c>
      <c r="K48" s="3" t="str">
        <f>VLOOKUP(i0[[#This Row],[type_emission_gategorie_id]],type_emission[[categorie_id]:[categorie]],2,FALSE)</f>
        <v>Plafond chauffant</v>
      </c>
      <c r="L48" s="3">
        <v>0</v>
      </c>
      <c r="M48" s="3">
        <v>0</v>
      </c>
      <c r="O48" s="3">
        <v>0.75</v>
      </c>
      <c r="P48" s="10">
        <v>47</v>
      </c>
      <c r="Q48" s="10" t="s">
        <v>571</v>
      </c>
      <c r="R48" s="10">
        <v>1</v>
      </c>
      <c r="S48" s="10" t="s">
        <v>570</v>
      </c>
      <c r="T48" s="10" t="s">
        <v>572</v>
      </c>
      <c r="U48" s="10" t="s">
        <v>573</v>
      </c>
      <c r="V48" s="10" t="s">
        <v>458</v>
      </c>
      <c r="W48" s="10" t="s">
        <v>459</v>
      </c>
    </row>
    <row r="49" spans="1:23" x14ac:dyDescent="0.3">
      <c r="A49" s="3">
        <v>48</v>
      </c>
      <c r="B49" s="3">
        <v>1</v>
      </c>
      <c r="C49" s="3" t="s">
        <v>190</v>
      </c>
      <c r="D49" s="3">
        <v>2</v>
      </c>
      <c r="E49" s="3" t="str">
        <f>VLOOKUP(i0[[#This Row],[type_chauffage_id]],type_chauffage[],2,FALSE)</f>
        <v>Chauffage Central</v>
      </c>
      <c r="F49" s="3">
        <v>5</v>
      </c>
      <c r="G49" s="3" t="str">
        <f>VLOOKUP(i0[[#This Row],[equipement_intermittence_id]],equipement_intermittence[],2,FALSE)</f>
        <v>Par pièce avec minimum de température et détection de présence</v>
      </c>
      <c r="H49" s="3">
        <v>2</v>
      </c>
      <c r="I49" s="3" t="str">
        <f>VLOOKUP(i0[[#This Row],[type_regulation_id]],type_regulation[],2,FALSE)</f>
        <v>Avec régulation pièce par pièce</v>
      </c>
      <c r="J49" s="3">
        <v>2</v>
      </c>
      <c r="K49" s="3" t="str">
        <f>VLOOKUP(i0[[#This Row],[type_emission_gategorie_id]],type_emission[[categorie_id]:[categorie]],2,FALSE)</f>
        <v>Air soufflé</v>
      </c>
      <c r="L49" s="3">
        <v>0</v>
      </c>
      <c r="M49" s="3">
        <v>0</v>
      </c>
      <c r="O49" s="3">
        <v>0.77</v>
      </c>
      <c r="P49" s="10">
        <v>48</v>
      </c>
      <c r="Q49" s="10" t="s">
        <v>571</v>
      </c>
      <c r="R49" s="10">
        <v>1</v>
      </c>
      <c r="S49" s="10" t="s">
        <v>570</v>
      </c>
      <c r="T49" s="10" t="s">
        <v>572</v>
      </c>
      <c r="U49" s="10" t="s">
        <v>573</v>
      </c>
      <c r="V49" s="10" t="s">
        <v>454</v>
      </c>
      <c r="W49" s="10" t="s">
        <v>477</v>
      </c>
    </row>
    <row r="50" spans="1:23" x14ac:dyDescent="0.3">
      <c r="A50" s="3">
        <v>49</v>
      </c>
      <c r="B50" s="3">
        <v>1</v>
      </c>
      <c r="C50" s="3" t="s">
        <v>190</v>
      </c>
      <c r="D50" s="3">
        <v>2</v>
      </c>
      <c r="E50" s="3" t="str">
        <f>VLOOKUP(i0[[#This Row],[type_chauffage_id]],type_chauffage[],2,FALSE)</f>
        <v>Chauffage Central</v>
      </c>
      <c r="F50" s="3">
        <v>5</v>
      </c>
      <c r="G50" s="3" t="str">
        <f>VLOOKUP(i0[[#This Row],[equipement_intermittence_id]],equipement_intermittence[],2,FALSE)</f>
        <v>Par pièce avec minimum de température et détection de présence</v>
      </c>
      <c r="H50" s="3">
        <v>2</v>
      </c>
      <c r="I50" s="3" t="str">
        <f>VLOOKUP(i0[[#This Row],[type_regulation_id]],type_regulation[],2,FALSE)</f>
        <v>Avec régulation pièce par pièce</v>
      </c>
      <c r="J50" s="3">
        <v>1</v>
      </c>
      <c r="K50" s="3" t="str">
        <f>VLOOKUP(i0[[#This Row],[type_emission_gategorie_id]],type_emission[[categorie_id]:[categorie]],2,FALSE)</f>
        <v>Radiateur / Convecteur</v>
      </c>
      <c r="L50" s="3">
        <v>0</v>
      </c>
      <c r="M50" s="3">
        <v>0</v>
      </c>
      <c r="O50" s="3">
        <v>0.8</v>
      </c>
      <c r="P50" s="10">
        <v>49</v>
      </c>
      <c r="Q50" s="10" t="s">
        <v>571</v>
      </c>
      <c r="R50" s="10">
        <v>1</v>
      </c>
      <c r="S50" s="10" t="s">
        <v>570</v>
      </c>
      <c r="T50" s="10" t="s">
        <v>572</v>
      </c>
      <c r="U50" s="10" t="s">
        <v>573</v>
      </c>
      <c r="V50" s="10" t="s">
        <v>576</v>
      </c>
      <c r="W50" s="10" t="s">
        <v>577</v>
      </c>
    </row>
    <row r="51" spans="1:23" x14ac:dyDescent="0.3">
      <c r="A51" s="3">
        <v>50</v>
      </c>
      <c r="B51" s="3">
        <v>1</v>
      </c>
      <c r="C51" s="3" t="s">
        <v>190</v>
      </c>
      <c r="D51" s="3">
        <v>2</v>
      </c>
      <c r="E51" s="3" t="str">
        <f>VLOOKUP(i0[[#This Row],[type_chauffage_id]],type_chauffage[],2,FALSE)</f>
        <v>Chauffage Central</v>
      </c>
      <c r="F51" s="3">
        <v>5</v>
      </c>
      <c r="G51" s="3" t="str">
        <f>VLOOKUP(i0[[#This Row],[equipement_intermittence_id]],equipement_intermittence[],2,FALSE)</f>
        <v>Par pièce avec minimum de température et détection de présence</v>
      </c>
      <c r="H51" s="3">
        <v>2</v>
      </c>
      <c r="I51" s="3" t="str">
        <f>VLOOKUP(i0[[#This Row],[type_regulation_id]],type_regulation[],2,FALSE)</f>
        <v>Avec régulation pièce par pièce</v>
      </c>
      <c r="J51" s="3">
        <v>4</v>
      </c>
      <c r="K51" s="3" t="str">
        <f>VLOOKUP(i0[[#This Row],[type_emission_gategorie_id]],type_emission[[categorie_id]:[categorie]],2,FALSE)</f>
        <v>Plafond chauffant</v>
      </c>
      <c r="L51" s="3">
        <v>0</v>
      </c>
      <c r="M51" s="3">
        <v>0</v>
      </c>
      <c r="O51" s="3">
        <v>0.8</v>
      </c>
      <c r="P51" s="10">
        <v>50</v>
      </c>
      <c r="Q51" s="10" t="s">
        <v>571</v>
      </c>
      <c r="R51" s="10">
        <v>1</v>
      </c>
      <c r="S51" s="10" t="s">
        <v>570</v>
      </c>
      <c r="T51" s="10" t="s">
        <v>572</v>
      </c>
      <c r="U51" s="10" t="s">
        <v>573</v>
      </c>
      <c r="V51" s="10" t="s">
        <v>458</v>
      </c>
      <c r="W51" s="10" t="s">
        <v>459</v>
      </c>
    </row>
    <row r="52" spans="1:23" x14ac:dyDescent="0.3">
      <c r="A52" s="3">
        <v>51</v>
      </c>
      <c r="B52" s="3">
        <v>1</v>
      </c>
      <c r="C52" s="3" t="s">
        <v>190</v>
      </c>
      <c r="D52" s="3">
        <v>1</v>
      </c>
      <c r="E52" s="3" t="str">
        <f>VLOOKUP(i0[[#This Row],[type_chauffage_id]],type_chauffage[],2,FALSE)</f>
        <v>Chauffage Divisé</v>
      </c>
      <c r="F52" s="3">
        <v>1</v>
      </c>
      <c r="G52" s="3" t="str">
        <f>VLOOKUP(i0[[#This Row],[equipement_intermittence_id]],equipement_intermittence[],2,FALSE)</f>
        <v>Absent</v>
      </c>
      <c r="H52" s="3">
        <v>2</v>
      </c>
      <c r="I52" s="3" t="str">
        <f>VLOOKUP(i0[[#This Row],[type_regulation_id]],type_regulation[],2,FALSE)</f>
        <v>Avec régulation pièce par pièce</v>
      </c>
      <c r="J52" s="3">
        <v>2</v>
      </c>
      <c r="K52" s="3" t="str">
        <f>VLOOKUP(i0[[#This Row],[type_emission_gategorie_id]],type_emission[[categorie_id]:[categorie]],2,FALSE)</f>
        <v>Air soufflé</v>
      </c>
      <c r="L52" s="3">
        <v>0</v>
      </c>
      <c r="M52" s="3">
        <v>1</v>
      </c>
      <c r="O52" s="3">
        <v>0.86</v>
      </c>
      <c r="P52" s="10">
        <v>51</v>
      </c>
      <c r="Q52" s="10" t="s">
        <v>571</v>
      </c>
      <c r="R52" s="10">
        <v>1</v>
      </c>
      <c r="S52" s="10" t="s">
        <v>570</v>
      </c>
      <c r="T52" s="10" t="s">
        <v>578</v>
      </c>
      <c r="U52" s="10" t="s">
        <v>579</v>
      </c>
      <c r="V52" s="10" t="s">
        <v>454</v>
      </c>
      <c r="W52" s="10" t="s">
        <v>477</v>
      </c>
    </row>
    <row r="53" spans="1:23" x14ac:dyDescent="0.3">
      <c r="A53" s="3">
        <v>52</v>
      </c>
      <c r="B53" s="3">
        <v>1</v>
      </c>
      <c r="C53" s="3" t="s">
        <v>190</v>
      </c>
      <c r="D53" s="3">
        <v>1</v>
      </c>
      <c r="E53" s="3" t="str">
        <f>VLOOKUP(i0[[#This Row],[type_chauffage_id]],type_chauffage[],2,FALSE)</f>
        <v>Chauffage Divisé</v>
      </c>
      <c r="F53" s="3">
        <v>1</v>
      </c>
      <c r="G53" s="3" t="str">
        <f>VLOOKUP(i0[[#This Row],[equipement_intermittence_id]],equipement_intermittence[],2,FALSE)</f>
        <v>Absent</v>
      </c>
      <c r="H53" s="3">
        <v>2</v>
      </c>
      <c r="I53" s="3" t="str">
        <f>VLOOKUP(i0[[#This Row],[type_regulation_id]],type_regulation[],2,FALSE)</f>
        <v>Avec régulation pièce par pièce</v>
      </c>
      <c r="J53" s="3">
        <v>1</v>
      </c>
      <c r="K53" s="3" t="str">
        <f>VLOOKUP(i0[[#This Row],[type_emission_gategorie_id]],type_emission[[categorie_id]:[categorie]],2,FALSE)</f>
        <v>Radiateur / Convecteur</v>
      </c>
      <c r="L53" s="3">
        <v>0</v>
      </c>
      <c r="M53" s="3">
        <v>1</v>
      </c>
      <c r="O53" s="3">
        <v>0.86</v>
      </c>
      <c r="P53" s="10">
        <v>52</v>
      </c>
      <c r="Q53" s="10" t="s">
        <v>571</v>
      </c>
      <c r="R53" s="10">
        <v>1</v>
      </c>
      <c r="S53" s="10" t="s">
        <v>570</v>
      </c>
      <c r="T53" s="10" t="s">
        <v>578</v>
      </c>
      <c r="U53" s="10" t="s">
        <v>579</v>
      </c>
      <c r="V53" s="10" t="s">
        <v>574</v>
      </c>
      <c r="W53" s="10" t="s">
        <v>575</v>
      </c>
    </row>
    <row r="54" spans="1:23" x14ac:dyDescent="0.3">
      <c r="A54" s="3">
        <v>53</v>
      </c>
      <c r="B54" s="3">
        <v>1</v>
      </c>
      <c r="C54" s="3" t="s">
        <v>190</v>
      </c>
      <c r="D54" s="3">
        <v>1</v>
      </c>
      <c r="E54" s="3" t="str">
        <f>VLOOKUP(i0[[#This Row],[type_chauffage_id]],type_chauffage[],2,FALSE)</f>
        <v>Chauffage Divisé</v>
      </c>
      <c r="F54" s="3">
        <v>1</v>
      </c>
      <c r="G54" s="3" t="str">
        <f>VLOOKUP(i0[[#This Row],[equipement_intermittence_id]],equipement_intermittence[],2,FALSE)</f>
        <v>Absent</v>
      </c>
      <c r="H54" s="3">
        <v>2</v>
      </c>
      <c r="I54" s="3" t="str">
        <f>VLOOKUP(i0[[#This Row],[type_regulation_id]],type_regulation[],2,FALSE)</f>
        <v>Avec régulation pièce par pièce</v>
      </c>
      <c r="J54" s="3">
        <v>4</v>
      </c>
      <c r="K54" s="3" t="str">
        <f>VLOOKUP(i0[[#This Row],[type_emission_gategorie_id]],type_emission[[categorie_id]:[categorie]],2,FALSE)</f>
        <v>Plafond chauffant</v>
      </c>
      <c r="L54" s="3">
        <v>0</v>
      </c>
      <c r="M54" s="3">
        <v>1</v>
      </c>
      <c r="O54" s="3">
        <v>0.86</v>
      </c>
      <c r="P54" s="10">
        <v>53</v>
      </c>
      <c r="Q54" s="10" t="s">
        <v>571</v>
      </c>
      <c r="R54" s="10">
        <v>1</v>
      </c>
      <c r="S54" s="10" t="s">
        <v>570</v>
      </c>
      <c r="T54" s="10" t="s">
        <v>578</v>
      </c>
      <c r="U54" s="10" t="s">
        <v>579</v>
      </c>
      <c r="V54" s="10" t="s">
        <v>458</v>
      </c>
      <c r="W54" s="10" t="s">
        <v>459</v>
      </c>
    </row>
    <row r="55" spans="1:23" x14ac:dyDescent="0.3">
      <c r="A55" s="3">
        <v>54</v>
      </c>
      <c r="B55" s="3">
        <v>1</v>
      </c>
      <c r="C55" s="3" t="s">
        <v>190</v>
      </c>
      <c r="D55" s="3">
        <v>1</v>
      </c>
      <c r="E55" s="3" t="str">
        <f>VLOOKUP(i0[[#This Row],[type_chauffage_id]],type_chauffage[],2,FALSE)</f>
        <v>Chauffage Divisé</v>
      </c>
      <c r="F55" s="3">
        <v>1</v>
      </c>
      <c r="G55" s="3" t="str">
        <f>VLOOKUP(i0[[#This Row],[equipement_intermittence_id]],equipement_intermittence[],2,FALSE)</f>
        <v>Absent</v>
      </c>
      <c r="H55" s="3">
        <v>2</v>
      </c>
      <c r="I55" s="3" t="str">
        <f>VLOOKUP(i0[[#This Row],[type_regulation_id]],type_regulation[],2,FALSE)</f>
        <v>Avec régulation pièce par pièce</v>
      </c>
      <c r="J55" s="3">
        <v>3</v>
      </c>
      <c r="K55" s="3" t="str">
        <f>VLOOKUP(i0[[#This Row],[type_emission_gategorie_id]],type_emission[[categorie_id]:[categorie]],2,FALSE)</f>
        <v>Plancher chauffant</v>
      </c>
      <c r="L55" s="3">
        <v>0</v>
      </c>
      <c r="M55" s="3">
        <v>1</v>
      </c>
      <c r="O55" s="3">
        <v>0.92</v>
      </c>
      <c r="P55" s="10">
        <v>54</v>
      </c>
      <c r="Q55" s="10" t="s">
        <v>571</v>
      </c>
      <c r="R55" s="10">
        <v>1</v>
      </c>
      <c r="S55" s="10" t="s">
        <v>570</v>
      </c>
      <c r="T55" s="10" t="s">
        <v>578</v>
      </c>
      <c r="U55" s="10" t="s">
        <v>579</v>
      </c>
      <c r="V55" s="10" t="s">
        <v>456</v>
      </c>
      <c r="W55" s="10" t="s">
        <v>457</v>
      </c>
    </row>
    <row r="56" spans="1:23" x14ac:dyDescent="0.3">
      <c r="A56" s="3">
        <v>55</v>
      </c>
      <c r="B56" s="3">
        <v>1</v>
      </c>
      <c r="C56" s="3" t="s">
        <v>190</v>
      </c>
      <c r="D56" s="3">
        <v>2</v>
      </c>
      <c r="E56" s="3" t="str">
        <f>VLOOKUP(i0[[#This Row],[type_chauffage_id]],type_chauffage[],2,FALSE)</f>
        <v>Chauffage Central</v>
      </c>
      <c r="F56" s="3">
        <v>1</v>
      </c>
      <c r="G56" s="3" t="str">
        <f>VLOOKUP(i0[[#This Row],[equipement_intermittence_id]],equipement_intermittence[],2,FALSE)</f>
        <v>Absent</v>
      </c>
      <c r="H56" s="3">
        <v>2</v>
      </c>
      <c r="I56" s="3" t="str">
        <f>VLOOKUP(i0[[#This Row],[type_regulation_id]],type_regulation[],2,FALSE)</f>
        <v>Avec régulation pièce par pièce</v>
      </c>
      <c r="J56" s="3">
        <v>2</v>
      </c>
      <c r="K56" s="3" t="str">
        <f>VLOOKUP(i0[[#This Row],[type_emission_gategorie_id]],type_emission[[categorie_id]:[categorie]],2,FALSE)</f>
        <v>Air soufflé</v>
      </c>
      <c r="L56" s="3">
        <v>0</v>
      </c>
      <c r="M56" s="3">
        <v>1</v>
      </c>
      <c r="O56" s="3">
        <v>0.88</v>
      </c>
      <c r="P56" s="10">
        <v>55</v>
      </c>
      <c r="Q56" s="10" t="s">
        <v>571</v>
      </c>
      <c r="R56" s="10">
        <v>1</v>
      </c>
      <c r="S56" s="10" t="s">
        <v>570</v>
      </c>
      <c r="T56" s="10" t="s">
        <v>578</v>
      </c>
      <c r="U56" s="10" t="s">
        <v>579</v>
      </c>
      <c r="V56" s="10" t="s">
        <v>454</v>
      </c>
      <c r="W56" s="10" t="s">
        <v>477</v>
      </c>
    </row>
    <row r="57" spans="1:23" x14ac:dyDescent="0.3">
      <c r="A57" s="3">
        <v>56</v>
      </c>
      <c r="B57" s="3">
        <v>1</v>
      </c>
      <c r="C57" s="3" t="s">
        <v>190</v>
      </c>
      <c r="D57" s="3">
        <v>2</v>
      </c>
      <c r="E57" s="3" t="str">
        <f>VLOOKUP(i0[[#This Row],[type_chauffage_id]],type_chauffage[],2,FALSE)</f>
        <v>Chauffage Central</v>
      </c>
      <c r="F57" s="3">
        <v>1</v>
      </c>
      <c r="G57" s="3" t="str">
        <f>VLOOKUP(i0[[#This Row],[equipement_intermittence_id]],equipement_intermittence[],2,FALSE)</f>
        <v>Absent</v>
      </c>
      <c r="H57" s="3">
        <v>2</v>
      </c>
      <c r="I57" s="3" t="str">
        <f>VLOOKUP(i0[[#This Row],[type_regulation_id]],type_regulation[],2,FALSE)</f>
        <v>Avec régulation pièce par pièce</v>
      </c>
      <c r="J57" s="3">
        <v>1</v>
      </c>
      <c r="K57" s="3" t="str">
        <f>VLOOKUP(i0[[#This Row],[type_emission_gategorie_id]],type_emission[[categorie_id]:[categorie]],2,FALSE)</f>
        <v>Radiateur / Convecteur</v>
      </c>
      <c r="L57" s="3">
        <v>0</v>
      </c>
      <c r="M57" s="3">
        <v>1</v>
      </c>
      <c r="O57" s="3">
        <v>0.9</v>
      </c>
      <c r="P57" s="10">
        <v>56</v>
      </c>
      <c r="Q57" s="10" t="s">
        <v>571</v>
      </c>
      <c r="R57" s="10">
        <v>1</v>
      </c>
      <c r="S57" s="10" t="s">
        <v>570</v>
      </c>
      <c r="T57" s="10" t="s">
        <v>578</v>
      </c>
      <c r="U57" s="10" t="s">
        <v>579</v>
      </c>
      <c r="V57" s="10" t="s">
        <v>576</v>
      </c>
      <c r="W57" s="10" t="s">
        <v>577</v>
      </c>
    </row>
    <row r="58" spans="1:23" x14ac:dyDescent="0.3">
      <c r="A58" s="3">
        <v>57</v>
      </c>
      <c r="B58" s="3">
        <v>1</v>
      </c>
      <c r="C58" s="3" t="s">
        <v>190</v>
      </c>
      <c r="D58" s="3">
        <v>2</v>
      </c>
      <c r="E58" s="3" t="str">
        <f>VLOOKUP(i0[[#This Row],[type_chauffage_id]],type_chauffage[],2,FALSE)</f>
        <v>Chauffage Central</v>
      </c>
      <c r="F58" s="3">
        <v>1</v>
      </c>
      <c r="G58" s="3" t="str">
        <f>VLOOKUP(i0[[#This Row],[equipement_intermittence_id]],equipement_intermittence[],2,FALSE)</f>
        <v>Absent</v>
      </c>
      <c r="H58" s="3">
        <v>2</v>
      </c>
      <c r="I58" s="3" t="str">
        <f>VLOOKUP(i0[[#This Row],[type_regulation_id]],type_regulation[],2,FALSE)</f>
        <v>Avec régulation pièce par pièce</v>
      </c>
      <c r="J58" s="3">
        <v>4</v>
      </c>
      <c r="K58" s="3" t="str">
        <f>VLOOKUP(i0[[#This Row],[type_emission_gategorie_id]],type_emission[[categorie_id]:[categorie]],2,FALSE)</f>
        <v>Plafond chauffant</v>
      </c>
      <c r="L58" s="3">
        <v>0</v>
      </c>
      <c r="M58" s="3">
        <v>1</v>
      </c>
      <c r="O58" s="3">
        <v>0.9</v>
      </c>
      <c r="P58" s="10">
        <v>57</v>
      </c>
      <c r="Q58" s="10" t="s">
        <v>571</v>
      </c>
      <c r="R58" s="10">
        <v>1</v>
      </c>
      <c r="S58" s="10" t="s">
        <v>570</v>
      </c>
      <c r="T58" s="10" t="s">
        <v>578</v>
      </c>
      <c r="U58" s="10" t="s">
        <v>579</v>
      </c>
      <c r="V58" s="10" t="s">
        <v>458</v>
      </c>
      <c r="W58" s="10" t="s">
        <v>459</v>
      </c>
    </row>
    <row r="59" spans="1:23" x14ac:dyDescent="0.3">
      <c r="A59" s="3">
        <v>58</v>
      </c>
      <c r="B59" s="3">
        <v>1</v>
      </c>
      <c r="C59" s="3" t="s">
        <v>190</v>
      </c>
      <c r="D59" s="3">
        <v>2</v>
      </c>
      <c r="E59" s="3" t="str">
        <f>VLOOKUP(i0[[#This Row],[type_chauffage_id]],type_chauffage[],2,FALSE)</f>
        <v>Chauffage Central</v>
      </c>
      <c r="F59" s="3">
        <v>1</v>
      </c>
      <c r="G59" s="3" t="str">
        <f>VLOOKUP(i0[[#This Row],[equipement_intermittence_id]],equipement_intermittence[],2,FALSE)</f>
        <v>Absent</v>
      </c>
      <c r="H59" s="3">
        <v>2</v>
      </c>
      <c r="I59" s="3" t="str">
        <f>VLOOKUP(i0[[#This Row],[type_regulation_id]],type_regulation[],2,FALSE)</f>
        <v>Avec régulation pièce par pièce</v>
      </c>
      <c r="J59" s="3">
        <v>3</v>
      </c>
      <c r="K59" s="3" t="str">
        <f>VLOOKUP(i0[[#This Row],[type_emission_gategorie_id]],type_emission[[categorie_id]:[categorie]],2,FALSE)</f>
        <v>Plancher chauffant</v>
      </c>
      <c r="L59" s="3">
        <v>0</v>
      </c>
      <c r="M59" s="3">
        <v>1</v>
      </c>
      <c r="O59" s="3">
        <v>0.92</v>
      </c>
      <c r="P59" s="10">
        <v>58</v>
      </c>
      <c r="Q59" s="10" t="s">
        <v>571</v>
      </c>
      <c r="R59" s="10">
        <v>1</v>
      </c>
      <c r="S59" s="10" t="s">
        <v>570</v>
      </c>
      <c r="T59" s="10" t="s">
        <v>578</v>
      </c>
      <c r="U59" s="10" t="s">
        <v>579</v>
      </c>
      <c r="V59" s="10" t="s">
        <v>456</v>
      </c>
      <c r="W59" s="10" t="s">
        <v>457</v>
      </c>
    </row>
    <row r="60" spans="1:23" x14ac:dyDescent="0.3">
      <c r="A60" s="3">
        <v>59</v>
      </c>
      <c r="B60" s="3">
        <v>1</v>
      </c>
      <c r="C60" s="3" t="s">
        <v>190</v>
      </c>
      <c r="D60" s="3">
        <v>2</v>
      </c>
      <c r="E60" s="3" t="str">
        <f>VLOOKUP(i0[[#This Row],[type_chauffage_id]],type_chauffage[],2,FALSE)</f>
        <v>Chauffage Central</v>
      </c>
      <c r="F60" s="3">
        <v>1</v>
      </c>
      <c r="G60" s="3" t="str">
        <f>VLOOKUP(i0[[#This Row],[equipement_intermittence_id]],equipement_intermittence[],2,FALSE)</f>
        <v>Absent</v>
      </c>
      <c r="H60" s="3">
        <v>1</v>
      </c>
      <c r="I60" s="3" t="str">
        <f>VLOOKUP(i0[[#This Row],[type_regulation_id]],type_regulation[],2,FALSE)</f>
        <v>Sans régulation pièce par pièce</v>
      </c>
      <c r="J60" s="3">
        <v>2</v>
      </c>
      <c r="K60" s="3" t="str">
        <f>VLOOKUP(i0[[#This Row],[type_emission_gategorie_id]],type_emission[[categorie_id]:[categorie]],2,FALSE)</f>
        <v>Air soufflé</v>
      </c>
      <c r="L60" s="3">
        <v>0</v>
      </c>
      <c r="M60" s="3">
        <v>1</v>
      </c>
      <c r="O60" s="3">
        <v>0.91</v>
      </c>
      <c r="P60" s="10">
        <v>59</v>
      </c>
      <c r="Q60" s="10" t="s">
        <v>571</v>
      </c>
      <c r="R60" s="10">
        <v>1</v>
      </c>
      <c r="S60" s="10" t="s">
        <v>570</v>
      </c>
      <c r="T60" s="10" t="s">
        <v>578</v>
      </c>
      <c r="U60" s="10" t="s">
        <v>579</v>
      </c>
      <c r="V60" s="10" t="s">
        <v>454</v>
      </c>
      <c r="W60" s="10" t="s">
        <v>477</v>
      </c>
    </row>
    <row r="61" spans="1:23" x14ac:dyDescent="0.3">
      <c r="A61" s="3">
        <v>60</v>
      </c>
      <c r="B61" s="3">
        <v>1</v>
      </c>
      <c r="C61" s="3" t="s">
        <v>190</v>
      </c>
      <c r="D61" s="3">
        <v>2</v>
      </c>
      <c r="E61" s="3" t="str">
        <f>VLOOKUP(i0[[#This Row],[type_chauffage_id]],type_chauffage[],2,FALSE)</f>
        <v>Chauffage Central</v>
      </c>
      <c r="F61" s="3">
        <v>1</v>
      </c>
      <c r="G61" s="3" t="str">
        <f>VLOOKUP(i0[[#This Row],[equipement_intermittence_id]],equipement_intermittence[],2,FALSE)</f>
        <v>Absent</v>
      </c>
      <c r="H61" s="3">
        <v>1</v>
      </c>
      <c r="I61" s="3" t="str">
        <f>VLOOKUP(i0[[#This Row],[type_regulation_id]],type_regulation[],2,FALSE)</f>
        <v>Sans régulation pièce par pièce</v>
      </c>
      <c r="J61" s="3">
        <v>1</v>
      </c>
      <c r="K61" s="3" t="str">
        <f>VLOOKUP(i0[[#This Row],[type_emission_gategorie_id]],type_emission[[categorie_id]:[categorie]],2,FALSE)</f>
        <v>Radiateur / Convecteur</v>
      </c>
      <c r="L61" s="3">
        <v>0</v>
      </c>
      <c r="M61" s="3">
        <v>1</v>
      </c>
      <c r="O61" s="3">
        <v>0.93</v>
      </c>
      <c r="P61" s="10">
        <v>60</v>
      </c>
      <c r="Q61" s="10" t="s">
        <v>571</v>
      </c>
      <c r="R61" s="10">
        <v>1</v>
      </c>
      <c r="S61" s="10" t="s">
        <v>570</v>
      </c>
      <c r="T61" s="10" t="s">
        <v>578</v>
      </c>
      <c r="U61" s="10" t="s">
        <v>579</v>
      </c>
      <c r="V61" s="10" t="s">
        <v>576</v>
      </c>
      <c r="W61" s="10" t="s">
        <v>577</v>
      </c>
    </row>
    <row r="62" spans="1:23" x14ac:dyDescent="0.3">
      <c r="A62" s="3">
        <v>61</v>
      </c>
      <c r="B62" s="3">
        <v>1</v>
      </c>
      <c r="C62" s="3" t="s">
        <v>190</v>
      </c>
      <c r="D62" s="3">
        <v>2</v>
      </c>
      <c r="E62" s="3" t="str">
        <f>VLOOKUP(i0[[#This Row],[type_chauffage_id]],type_chauffage[],2,FALSE)</f>
        <v>Chauffage Central</v>
      </c>
      <c r="F62" s="3">
        <v>1</v>
      </c>
      <c r="G62" s="3" t="str">
        <f>VLOOKUP(i0[[#This Row],[equipement_intermittence_id]],equipement_intermittence[],2,FALSE)</f>
        <v>Absent</v>
      </c>
      <c r="H62" s="3">
        <v>1</v>
      </c>
      <c r="I62" s="3" t="str">
        <f>VLOOKUP(i0[[#This Row],[type_regulation_id]],type_regulation[],2,FALSE)</f>
        <v>Sans régulation pièce par pièce</v>
      </c>
      <c r="J62" s="3">
        <v>4</v>
      </c>
      <c r="K62" s="3" t="str">
        <f>VLOOKUP(i0[[#This Row],[type_emission_gategorie_id]],type_emission[[categorie_id]:[categorie]],2,FALSE)</f>
        <v>Plafond chauffant</v>
      </c>
      <c r="L62" s="3">
        <v>0</v>
      </c>
      <c r="M62" s="3">
        <v>1</v>
      </c>
      <c r="O62" s="3">
        <v>0.93</v>
      </c>
      <c r="P62" s="10">
        <v>61</v>
      </c>
      <c r="Q62" s="10" t="s">
        <v>571</v>
      </c>
      <c r="R62" s="10">
        <v>1</v>
      </c>
      <c r="S62" s="10" t="s">
        <v>570</v>
      </c>
      <c r="T62" s="10" t="s">
        <v>578</v>
      </c>
      <c r="U62" s="10" t="s">
        <v>579</v>
      </c>
      <c r="V62" s="10" t="s">
        <v>458</v>
      </c>
      <c r="W62" s="10" t="s">
        <v>459</v>
      </c>
    </row>
    <row r="63" spans="1:23" x14ac:dyDescent="0.3">
      <c r="A63" s="3">
        <v>62</v>
      </c>
      <c r="B63" s="3">
        <v>1</v>
      </c>
      <c r="C63" s="3" t="s">
        <v>190</v>
      </c>
      <c r="D63" s="3">
        <v>2</v>
      </c>
      <c r="E63" s="3" t="str">
        <f>VLOOKUP(i0[[#This Row],[type_chauffage_id]],type_chauffage[],2,FALSE)</f>
        <v>Chauffage Central</v>
      </c>
      <c r="F63" s="3">
        <v>1</v>
      </c>
      <c r="G63" s="3" t="str">
        <f>VLOOKUP(i0[[#This Row],[equipement_intermittence_id]],equipement_intermittence[],2,FALSE)</f>
        <v>Absent</v>
      </c>
      <c r="H63" s="3">
        <v>1</v>
      </c>
      <c r="I63" s="3" t="str">
        <f>VLOOKUP(i0[[#This Row],[type_regulation_id]],type_regulation[],2,FALSE)</f>
        <v>Sans régulation pièce par pièce</v>
      </c>
      <c r="J63" s="3">
        <v>3</v>
      </c>
      <c r="K63" s="3" t="str">
        <f>VLOOKUP(i0[[#This Row],[type_emission_gategorie_id]],type_emission[[categorie_id]:[categorie]],2,FALSE)</f>
        <v>Plancher chauffant</v>
      </c>
      <c r="L63" s="3">
        <v>0</v>
      </c>
      <c r="M63" s="3">
        <v>1</v>
      </c>
      <c r="O63" s="3">
        <v>0.94</v>
      </c>
      <c r="P63" s="10">
        <v>62</v>
      </c>
      <c r="Q63" s="10" t="s">
        <v>571</v>
      </c>
      <c r="R63" s="10">
        <v>1</v>
      </c>
      <c r="S63" s="10" t="s">
        <v>570</v>
      </c>
      <c r="T63" s="10" t="s">
        <v>578</v>
      </c>
      <c r="U63" s="10" t="s">
        <v>579</v>
      </c>
      <c r="V63" s="10" t="s">
        <v>456</v>
      </c>
      <c r="W63" s="10" t="s">
        <v>457</v>
      </c>
    </row>
    <row r="64" spans="1:23" x14ac:dyDescent="0.3">
      <c r="A64" s="3">
        <v>63</v>
      </c>
      <c r="B64" s="3">
        <v>1</v>
      </c>
      <c r="C64" s="3" t="s">
        <v>190</v>
      </c>
      <c r="D64" s="3">
        <v>1</v>
      </c>
      <c r="E64" s="3" t="str">
        <f>VLOOKUP(i0[[#This Row],[type_chauffage_id]],type_chauffage[],2,FALSE)</f>
        <v>Chauffage Divisé</v>
      </c>
      <c r="F64" s="3">
        <v>2</v>
      </c>
      <c r="G64" s="3" t="str">
        <f>VLOOKUP(i0[[#This Row],[equipement_intermittence_id]],equipement_intermittence[],2,FALSE)</f>
        <v>Central sans minimum de température</v>
      </c>
      <c r="H64" s="3">
        <v>2</v>
      </c>
      <c r="I64" s="3" t="str">
        <f>VLOOKUP(i0[[#This Row],[type_regulation_id]],type_regulation[],2,FALSE)</f>
        <v>Avec régulation pièce par pièce</v>
      </c>
      <c r="J64" s="3">
        <v>2</v>
      </c>
      <c r="K64" s="3" t="str">
        <f>VLOOKUP(i0[[#This Row],[type_emission_gategorie_id]],type_emission[[categorie_id]:[categorie]],2,FALSE)</f>
        <v>Air soufflé</v>
      </c>
      <c r="L64" s="3">
        <v>0</v>
      </c>
      <c r="M64" s="3">
        <v>1</v>
      </c>
      <c r="O64" s="3">
        <v>0.85</v>
      </c>
      <c r="P64" s="10">
        <v>63</v>
      </c>
      <c r="Q64" s="10" t="s">
        <v>571</v>
      </c>
      <c r="R64" s="10">
        <v>1</v>
      </c>
      <c r="S64" s="10" t="s">
        <v>570</v>
      </c>
      <c r="T64" s="10" t="s">
        <v>578</v>
      </c>
      <c r="U64" s="10" t="s">
        <v>579</v>
      </c>
      <c r="V64" s="10" t="s">
        <v>454</v>
      </c>
      <c r="W64" s="10" t="s">
        <v>477</v>
      </c>
    </row>
    <row r="65" spans="1:23" x14ac:dyDescent="0.3">
      <c r="A65" s="3">
        <v>64</v>
      </c>
      <c r="B65" s="3">
        <v>1</v>
      </c>
      <c r="C65" s="3" t="s">
        <v>190</v>
      </c>
      <c r="D65" s="3">
        <v>1</v>
      </c>
      <c r="E65" s="3" t="str">
        <f>VLOOKUP(i0[[#This Row],[type_chauffage_id]],type_chauffage[],2,FALSE)</f>
        <v>Chauffage Divisé</v>
      </c>
      <c r="F65" s="3">
        <v>2</v>
      </c>
      <c r="G65" s="3" t="str">
        <f>VLOOKUP(i0[[#This Row],[equipement_intermittence_id]],equipement_intermittence[],2,FALSE)</f>
        <v>Central sans minimum de température</v>
      </c>
      <c r="H65" s="3">
        <v>2</v>
      </c>
      <c r="I65" s="3" t="str">
        <f>VLOOKUP(i0[[#This Row],[type_regulation_id]],type_regulation[],2,FALSE)</f>
        <v>Avec régulation pièce par pièce</v>
      </c>
      <c r="J65" s="3">
        <v>1</v>
      </c>
      <c r="K65" s="3" t="str">
        <f>VLOOKUP(i0[[#This Row],[type_emission_gategorie_id]],type_emission[[categorie_id]:[categorie]],2,FALSE)</f>
        <v>Radiateur / Convecteur</v>
      </c>
      <c r="L65" s="3">
        <v>0</v>
      </c>
      <c r="M65" s="3">
        <v>1</v>
      </c>
      <c r="O65" s="3">
        <v>0.85</v>
      </c>
      <c r="P65" s="10">
        <v>64</v>
      </c>
      <c r="Q65" s="10" t="s">
        <v>571</v>
      </c>
      <c r="R65" s="10">
        <v>1</v>
      </c>
      <c r="S65" s="10" t="s">
        <v>570</v>
      </c>
      <c r="T65" s="10" t="s">
        <v>578</v>
      </c>
      <c r="U65" s="10" t="s">
        <v>579</v>
      </c>
      <c r="V65" s="10" t="s">
        <v>574</v>
      </c>
      <c r="W65" s="10" t="s">
        <v>575</v>
      </c>
    </row>
    <row r="66" spans="1:23" x14ac:dyDescent="0.3">
      <c r="A66" s="3">
        <v>65</v>
      </c>
      <c r="B66" s="3">
        <v>1</v>
      </c>
      <c r="C66" s="3" t="s">
        <v>190</v>
      </c>
      <c r="D66" s="3">
        <v>1</v>
      </c>
      <c r="E66" s="3" t="str">
        <f>VLOOKUP(i0[[#This Row],[type_chauffage_id]],type_chauffage[],2,FALSE)</f>
        <v>Chauffage Divisé</v>
      </c>
      <c r="F66" s="3">
        <v>2</v>
      </c>
      <c r="G66" s="3" t="str">
        <f>VLOOKUP(i0[[#This Row],[equipement_intermittence_id]],equipement_intermittence[],2,FALSE)</f>
        <v>Central sans minimum de température</v>
      </c>
      <c r="H66" s="3">
        <v>2</v>
      </c>
      <c r="I66" s="3" t="str">
        <f>VLOOKUP(i0[[#This Row],[type_regulation_id]],type_regulation[],2,FALSE)</f>
        <v>Avec régulation pièce par pièce</v>
      </c>
      <c r="J66" s="3">
        <v>4</v>
      </c>
      <c r="K66" s="3" t="str">
        <f>VLOOKUP(i0[[#This Row],[type_emission_gategorie_id]],type_emission[[categorie_id]:[categorie]],2,FALSE)</f>
        <v>Plafond chauffant</v>
      </c>
      <c r="L66" s="3">
        <v>0</v>
      </c>
      <c r="M66" s="3">
        <v>1</v>
      </c>
      <c r="O66" s="3">
        <v>0.85</v>
      </c>
      <c r="P66" s="10">
        <v>65</v>
      </c>
      <c r="Q66" s="10" t="s">
        <v>571</v>
      </c>
      <c r="R66" s="10">
        <v>1</v>
      </c>
      <c r="S66" s="10" t="s">
        <v>570</v>
      </c>
      <c r="T66" s="10" t="s">
        <v>578</v>
      </c>
      <c r="U66" s="10" t="s">
        <v>579</v>
      </c>
      <c r="V66" s="10" t="s">
        <v>458</v>
      </c>
      <c r="W66" s="10" t="s">
        <v>459</v>
      </c>
    </row>
    <row r="67" spans="1:23" x14ac:dyDescent="0.3">
      <c r="A67" s="3">
        <v>66</v>
      </c>
      <c r="B67" s="3">
        <v>1</v>
      </c>
      <c r="C67" s="3" t="s">
        <v>190</v>
      </c>
      <c r="D67" s="3">
        <v>1</v>
      </c>
      <c r="E67" s="3" t="str">
        <f>VLOOKUP(i0[[#This Row],[type_chauffage_id]],type_chauffage[],2,FALSE)</f>
        <v>Chauffage Divisé</v>
      </c>
      <c r="F67" s="3">
        <v>2</v>
      </c>
      <c r="G67" s="3" t="str">
        <f>VLOOKUP(i0[[#This Row],[equipement_intermittence_id]],equipement_intermittence[],2,FALSE)</f>
        <v>Central sans minimum de température</v>
      </c>
      <c r="H67" s="3">
        <v>2</v>
      </c>
      <c r="I67" s="3" t="str">
        <f>VLOOKUP(i0[[#This Row],[type_regulation_id]],type_regulation[],2,FALSE)</f>
        <v>Avec régulation pièce par pièce</v>
      </c>
      <c r="J67" s="3">
        <v>3</v>
      </c>
      <c r="K67" s="3" t="str">
        <f>VLOOKUP(i0[[#This Row],[type_emission_gategorie_id]],type_emission[[categorie_id]:[categorie]],2,FALSE)</f>
        <v>Plancher chauffant</v>
      </c>
      <c r="L67" s="3">
        <v>0</v>
      </c>
      <c r="M67" s="3">
        <v>1</v>
      </c>
      <c r="O67" s="3">
        <v>0.91</v>
      </c>
      <c r="P67" s="10">
        <v>66</v>
      </c>
      <c r="Q67" s="10" t="s">
        <v>571</v>
      </c>
      <c r="R67" s="10">
        <v>1</v>
      </c>
      <c r="S67" s="10" t="s">
        <v>570</v>
      </c>
      <c r="T67" s="10" t="s">
        <v>578</v>
      </c>
      <c r="U67" s="10" t="s">
        <v>579</v>
      </c>
      <c r="V67" s="10" t="s">
        <v>456</v>
      </c>
      <c r="W67" s="10" t="s">
        <v>457</v>
      </c>
    </row>
    <row r="68" spans="1:23" x14ac:dyDescent="0.3">
      <c r="A68" s="3">
        <v>67</v>
      </c>
      <c r="B68" s="3">
        <v>1</v>
      </c>
      <c r="C68" s="3" t="s">
        <v>190</v>
      </c>
      <c r="D68" s="3">
        <v>2</v>
      </c>
      <c r="E68" s="3" t="str">
        <f>VLOOKUP(i0[[#This Row],[type_chauffage_id]],type_chauffage[],2,FALSE)</f>
        <v>Chauffage Central</v>
      </c>
      <c r="F68" s="3">
        <v>2</v>
      </c>
      <c r="G68" s="3" t="str">
        <f>VLOOKUP(i0[[#This Row],[equipement_intermittence_id]],equipement_intermittence[],2,FALSE)</f>
        <v>Central sans minimum de température</v>
      </c>
      <c r="H68" s="3">
        <v>2</v>
      </c>
      <c r="I68" s="3" t="str">
        <f>VLOOKUP(i0[[#This Row],[type_regulation_id]],type_regulation[],2,FALSE)</f>
        <v>Avec régulation pièce par pièce</v>
      </c>
      <c r="J68" s="3">
        <v>2</v>
      </c>
      <c r="K68" s="3" t="str">
        <f>VLOOKUP(i0[[#This Row],[type_emission_gategorie_id]],type_emission[[categorie_id]:[categorie]],2,FALSE)</f>
        <v>Air soufflé</v>
      </c>
      <c r="L68" s="3">
        <v>0</v>
      </c>
      <c r="M68" s="3">
        <v>1</v>
      </c>
      <c r="O68" s="3">
        <v>0.87</v>
      </c>
      <c r="P68" s="10">
        <v>67</v>
      </c>
      <c r="Q68" s="10" t="s">
        <v>571</v>
      </c>
      <c r="R68" s="10">
        <v>1</v>
      </c>
      <c r="S68" s="10" t="s">
        <v>570</v>
      </c>
      <c r="T68" s="10" t="s">
        <v>578</v>
      </c>
      <c r="U68" s="10" t="s">
        <v>579</v>
      </c>
      <c r="V68" s="10" t="s">
        <v>454</v>
      </c>
      <c r="W68" s="10" t="s">
        <v>477</v>
      </c>
    </row>
    <row r="69" spans="1:23" x14ac:dyDescent="0.3">
      <c r="A69" s="3">
        <v>68</v>
      </c>
      <c r="B69" s="3">
        <v>1</v>
      </c>
      <c r="C69" s="3" t="s">
        <v>190</v>
      </c>
      <c r="D69" s="3">
        <v>2</v>
      </c>
      <c r="E69" s="3" t="str">
        <f>VLOOKUP(i0[[#This Row],[type_chauffage_id]],type_chauffage[],2,FALSE)</f>
        <v>Chauffage Central</v>
      </c>
      <c r="F69" s="3">
        <v>2</v>
      </c>
      <c r="G69" s="3" t="str">
        <f>VLOOKUP(i0[[#This Row],[equipement_intermittence_id]],equipement_intermittence[],2,FALSE)</f>
        <v>Central sans minimum de température</v>
      </c>
      <c r="H69" s="3">
        <v>2</v>
      </c>
      <c r="I69" s="3" t="str">
        <f>VLOOKUP(i0[[#This Row],[type_regulation_id]],type_regulation[],2,FALSE)</f>
        <v>Avec régulation pièce par pièce</v>
      </c>
      <c r="J69" s="3">
        <v>1</v>
      </c>
      <c r="K69" s="3" t="str">
        <f>VLOOKUP(i0[[#This Row],[type_emission_gategorie_id]],type_emission[[categorie_id]:[categorie]],2,FALSE)</f>
        <v>Radiateur / Convecteur</v>
      </c>
      <c r="L69" s="3">
        <v>0</v>
      </c>
      <c r="M69" s="3">
        <v>1</v>
      </c>
      <c r="O69" s="3">
        <v>0.89</v>
      </c>
      <c r="P69" s="10">
        <v>68</v>
      </c>
      <c r="Q69" s="10" t="s">
        <v>571</v>
      </c>
      <c r="R69" s="10">
        <v>1</v>
      </c>
      <c r="S69" s="10" t="s">
        <v>570</v>
      </c>
      <c r="T69" s="10" t="s">
        <v>578</v>
      </c>
      <c r="U69" s="10" t="s">
        <v>579</v>
      </c>
      <c r="V69" s="10" t="s">
        <v>576</v>
      </c>
      <c r="W69" s="10" t="s">
        <v>577</v>
      </c>
    </row>
    <row r="70" spans="1:23" x14ac:dyDescent="0.3">
      <c r="A70" s="3">
        <v>69</v>
      </c>
      <c r="B70" s="3">
        <v>1</v>
      </c>
      <c r="C70" s="3" t="s">
        <v>190</v>
      </c>
      <c r="D70" s="3">
        <v>2</v>
      </c>
      <c r="E70" s="3" t="str">
        <f>VLOOKUP(i0[[#This Row],[type_chauffage_id]],type_chauffage[],2,FALSE)</f>
        <v>Chauffage Central</v>
      </c>
      <c r="F70" s="3">
        <v>2</v>
      </c>
      <c r="G70" s="3" t="str">
        <f>VLOOKUP(i0[[#This Row],[equipement_intermittence_id]],equipement_intermittence[],2,FALSE)</f>
        <v>Central sans minimum de température</v>
      </c>
      <c r="H70" s="3">
        <v>2</v>
      </c>
      <c r="I70" s="3" t="str">
        <f>VLOOKUP(i0[[#This Row],[type_regulation_id]],type_regulation[],2,FALSE)</f>
        <v>Avec régulation pièce par pièce</v>
      </c>
      <c r="J70" s="3">
        <v>4</v>
      </c>
      <c r="K70" s="3" t="str">
        <f>VLOOKUP(i0[[#This Row],[type_emission_gategorie_id]],type_emission[[categorie_id]:[categorie]],2,FALSE)</f>
        <v>Plafond chauffant</v>
      </c>
      <c r="L70" s="3">
        <v>0</v>
      </c>
      <c r="M70" s="3">
        <v>1</v>
      </c>
      <c r="O70" s="3">
        <v>0.89</v>
      </c>
      <c r="P70" s="10">
        <v>69</v>
      </c>
      <c r="Q70" s="10" t="s">
        <v>571</v>
      </c>
      <c r="R70" s="10">
        <v>1</v>
      </c>
      <c r="S70" s="10" t="s">
        <v>570</v>
      </c>
      <c r="T70" s="10" t="s">
        <v>578</v>
      </c>
      <c r="U70" s="10" t="s">
        <v>579</v>
      </c>
      <c r="V70" s="10" t="s">
        <v>458</v>
      </c>
      <c r="W70" s="10" t="s">
        <v>459</v>
      </c>
    </row>
    <row r="71" spans="1:23" x14ac:dyDescent="0.3">
      <c r="A71" s="3">
        <v>70</v>
      </c>
      <c r="B71" s="3">
        <v>1</v>
      </c>
      <c r="C71" s="3" t="s">
        <v>190</v>
      </c>
      <c r="D71" s="3">
        <v>2</v>
      </c>
      <c r="E71" s="3" t="str">
        <f>VLOOKUP(i0[[#This Row],[type_chauffage_id]],type_chauffage[],2,FALSE)</f>
        <v>Chauffage Central</v>
      </c>
      <c r="F71" s="3">
        <v>2</v>
      </c>
      <c r="G71" s="3" t="str">
        <f>VLOOKUP(i0[[#This Row],[equipement_intermittence_id]],equipement_intermittence[],2,FALSE)</f>
        <v>Central sans minimum de température</v>
      </c>
      <c r="H71" s="3">
        <v>2</v>
      </c>
      <c r="I71" s="3" t="str">
        <f>VLOOKUP(i0[[#This Row],[type_regulation_id]],type_regulation[],2,FALSE)</f>
        <v>Avec régulation pièce par pièce</v>
      </c>
      <c r="J71" s="3">
        <v>3</v>
      </c>
      <c r="K71" s="3" t="str">
        <f>VLOOKUP(i0[[#This Row],[type_emission_gategorie_id]],type_emission[[categorie_id]:[categorie]],2,FALSE)</f>
        <v>Plancher chauffant</v>
      </c>
      <c r="L71" s="3">
        <v>0</v>
      </c>
      <c r="M71" s="3">
        <v>1</v>
      </c>
      <c r="O71" s="3">
        <v>0.91</v>
      </c>
      <c r="P71" s="10">
        <v>70</v>
      </c>
      <c r="Q71" s="10" t="s">
        <v>571</v>
      </c>
      <c r="R71" s="10">
        <v>1</v>
      </c>
      <c r="S71" s="10" t="s">
        <v>570</v>
      </c>
      <c r="T71" s="10" t="s">
        <v>578</v>
      </c>
      <c r="U71" s="10" t="s">
        <v>579</v>
      </c>
      <c r="V71" s="10" t="s">
        <v>456</v>
      </c>
      <c r="W71" s="10" t="s">
        <v>457</v>
      </c>
    </row>
    <row r="72" spans="1:23" x14ac:dyDescent="0.3">
      <c r="A72" s="3">
        <v>71</v>
      </c>
      <c r="B72" s="3">
        <v>1</v>
      </c>
      <c r="C72" s="3" t="s">
        <v>190</v>
      </c>
      <c r="D72" s="3">
        <v>2</v>
      </c>
      <c r="E72" s="3" t="str">
        <f>VLOOKUP(i0[[#This Row],[type_chauffage_id]],type_chauffage[],2,FALSE)</f>
        <v>Chauffage Central</v>
      </c>
      <c r="F72" s="3">
        <v>2</v>
      </c>
      <c r="G72" s="3" t="str">
        <f>VLOOKUP(i0[[#This Row],[equipement_intermittence_id]],equipement_intermittence[],2,FALSE)</f>
        <v>Central sans minimum de température</v>
      </c>
      <c r="H72" s="3">
        <v>1</v>
      </c>
      <c r="I72" s="3" t="str">
        <f>VLOOKUP(i0[[#This Row],[type_regulation_id]],type_regulation[],2,FALSE)</f>
        <v>Sans régulation pièce par pièce</v>
      </c>
      <c r="J72" s="3">
        <v>2</v>
      </c>
      <c r="K72" s="3" t="str">
        <f>VLOOKUP(i0[[#This Row],[type_emission_gategorie_id]],type_emission[[categorie_id]:[categorie]],2,FALSE)</f>
        <v>Air soufflé</v>
      </c>
      <c r="L72" s="3">
        <v>0</v>
      </c>
      <c r="M72" s="3">
        <v>1</v>
      </c>
      <c r="O72" s="3">
        <v>0.91</v>
      </c>
      <c r="P72" s="10">
        <v>71</v>
      </c>
      <c r="Q72" s="10" t="s">
        <v>571</v>
      </c>
      <c r="R72" s="10">
        <v>1</v>
      </c>
      <c r="S72" s="10" t="s">
        <v>570</v>
      </c>
      <c r="T72" s="10" t="s">
        <v>578</v>
      </c>
      <c r="U72" s="10" t="s">
        <v>579</v>
      </c>
      <c r="V72" s="10" t="s">
        <v>454</v>
      </c>
      <c r="W72" s="10" t="s">
        <v>477</v>
      </c>
    </row>
    <row r="73" spans="1:23" x14ac:dyDescent="0.3">
      <c r="A73" s="3">
        <v>72</v>
      </c>
      <c r="B73" s="3">
        <v>1</v>
      </c>
      <c r="C73" s="3" t="s">
        <v>190</v>
      </c>
      <c r="D73" s="3">
        <v>2</v>
      </c>
      <c r="E73" s="3" t="str">
        <f>VLOOKUP(i0[[#This Row],[type_chauffage_id]],type_chauffage[],2,FALSE)</f>
        <v>Chauffage Central</v>
      </c>
      <c r="F73" s="3">
        <v>2</v>
      </c>
      <c r="G73" s="3" t="str">
        <f>VLOOKUP(i0[[#This Row],[equipement_intermittence_id]],equipement_intermittence[],2,FALSE)</f>
        <v>Central sans minimum de température</v>
      </c>
      <c r="H73" s="3">
        <v>1</v>
      </c>
      <c r="I73" s="3" t="str">
        <f>VLOOKUP(i0[[#This Row],[type_regulation_id]],type_regulation[],2,FALSE)</f>
        <v>Sans régulation pièce par pièce</v>
      </c>
      <c r="J73" s="3">
        <v>1</v>
      </c>
      <c r="K73" s="3" t="str">
        <f>VLOOKUP(i0[[#This Row],[type_emission_gategorie_id]],type_emission[[categorie_id]:[categorie]],2,FALSE)</f>
        <v>Radiateur / Convecteur</v>
      </c>
      <c r="L73" s="3">
        <v>0</v>
      </c>
      <c r="M73" s="3">
        <v>1</v>
      </c>
      <c r="O73" s="3">
        <v>0.92</v>
      </c>
      <c r="P73" s="10">
        <v>72</v>
      </c>
      <c r="Q73" s="10" t="s">
        <v>571</v>
      </c>
      <c r="R73" s="10">
        <v>1</v>
      </c>
      <c r="S73" s="10" t="s">
        <v>570</v>
      </c>
      <c r="T73" s="10" t="s">
        <v>578</v>
      </c>
      <c r="U73" s="10" t="s">
        <v>579</v>
      </c>
      <c r="V73" s="10" t="s">
        <v>576</v>
      </c>
      <c r="W73" s="10" t="s">
        <v>577</v>
      </c>
    </row>
    <row r="74" spans="1:23" x14ac:dyDescent="0.3">
      <c r="A74" s="3">
        <v>73</v>
      </c>
      <c r="B74" s="3">
        <v>1</v>
      </c>
      <c r="C74" s="3" t="s">
        <v>190</v>
      </c>
      <c r="D74" s="3">
        <v>2</v>
      </c>
      <c r="E74" s="3" t="str">
        <f>VLOOKUP(i0[[#This Row],[type_chauffage_id]],type_chauffage[],2,FALSE)</f>
        <v>Chauffage Central</v>
      </c>
      <c r="F74" s="3">
        <v>2</v>
      </c>
      <c r="G74" s="3" t="str">
        <f>VLOOKUP(i0[[#This Row],[equipement_intermittence_id]],equipement_intermittence[],2,FALSE)</f>
        <v>Central sans minimum de température</v>
      </c>
      <c r="H74" s="3">
        <v>1</v>
      </c>
      <c r="I74" s="3" t="str">
        <f>VLOOKUP(i0[[#This Row],[type_regulation_id]],type_regulation[],2,FALSE)</f>
        <v>Sans régulation pièce par pièce</v>
      </c>
      <c r="J74" s="3">
        <v>4</v>
      </c>
      <c r="K74" s="3" t="str">
        <f>VLOOKUP(i0[[#This Row],[type_emission_gategorie_id]],type_emission[[categorie_id]:[categorie]],2,FALSE)</f>
        <v>Plafond chauffant</v>
      </c>
      <c r="L74" s="3">
        <v>0</v>
      </c>
      <c r="M74" s="3">
        <v>1</v>
      </c>
      <c r="O74" s="3">
        <v>0.92</v>
      </c>
      <c r="P74" s="10">
        <v>73</v>
      </c>
      <c r="Q74" s="10" t="s">
        <v>571</v>
      </c>
      <c r="R74" s="10">
        <v>1</v>
      </c>
      <c r="S74" s="10" t="s">
        <v>570</v>
      </c>
      <c r="T74" s="10" t="s">
        <v>578</v>
      </c>
      <c r="U74" s="10" t="s">
        <v>579</v>
      </c>
      <c r="V74" s="10" t="s">
        <v>458</v>
      </c>
      <c r="W74" s="10" t="s">
        <v>459</v>
      </c>
    </row>
    <row r="75" spans="1:23" x14ac:dyDescent="0.3">
      <c r="A75" s="3">
        <v>74</v>
      </c>
      <c r="B75" s="3">
        <v>1</v>
      </c>
      <c r="C75" s="3" t="s">
        <v>190</v>
      </c>
      <c r="D75" s="3">
        <v>2</v>
      </c>
      <c r="E75" s="3" t="str">
        <f>VLOOKUP(i0[[#This Row],[type_chauffage_id]],type_chauffage[],2,FALSE)</f>
        <v>Chauffage Central</v>
      </c>
      <c r="F75" s="3">
        <v>2</v>
      </c>
      <c r="G75" s="3" t="str">
        <f>VLOOKUP(i0[[#This Row],[equipement_intermittence_id]],equipement_intermittence[],2,FALSE)</f>
        <v>Central sans minimum de température</v>
      </c>
      <c r="H75" s="3">
        <v>1</v>
      </c>
      <c r="I75" s="3" t="str">
        <f>VLOOKUP(i0[[#This Row],[type_regulation_id]],type_regulation[],2,FALSE)</f>
        <v>Sans régulation pièce par pièce</v>
      </c>
      <c r="J75" s="3">
        <v>3</v>
      </c>
      <c r="K75" s="3" t="str">
        <f>VLOOKUP(i0[[#This Row],[type_emission_gategorie_id]],type_emission[[categorie_id]:[categorie]],2,FALSE)</f>
        <v>Plancher chauffant</v>
      </c>
      <c r="L75" s="3">
        <v>0</v>
      </c>
      <c r="M75" s="3">
        <v>1</v>
      </c>
      <c r="O75" s="3">
        <v>0.93</v>
      </c>
      <c r="P75" s="10">
        <v>74</v>
      </c>
      <c r="Q75" s="10" t="s">
        <v>571</v>
      </c>
      <c r="R75" s="10">
        <v>1</v>
      </c>
      <c r="S75" s="10" t="s">
        <v>570</v>
      </c>
      <c r="T75" s="10" t="s">
        <v>578</v>
      </c>
      <c r="U75" s="10" t="s">
        <v>579</v>
      </c>
      <c r="V75" s="10" t="s">
        <v>456</v>
      </c>
      <c r="W75" s="10" t="s">
        <v>457</v>
      </c>
    </row>
    <row r="76" spans="1:23" x14ac:dyDescent="0.3">
      <c r="A76" s="3">
        <v>75</v>
      </c>
      <c r="B76" s="3">
        <v>1</v>
      </c>
      <c r="C76" s="3" t="s">
        <v>190</v>
      </c>
      <c r="D76" s="3">
        <v>1</v>
      </c>
      <c r="E76" s="3" t="str">
        <f>VLOOKUP(i0[[#This Row],[type_chauffage_id]],type_chauffage[],2,FALSE)</f>
        <v>Chauffage Divisé</v>
      </c>
      <c r="F76" s="3">
        <v>3</v>
      </c>
      <c r="G76" s="3" t="str">
        <f>VLOOKUP(i0[[#This Row],[equipement_intermittence_id]],equipement_intermittence[],2,FALSE)</f>
        <v>Central avec minimum de température</v>
      </c>
      <c r="H76" s="3">
        <v>2</v>
      </c>
      <c r="I76" s="3" t="str">
        <f>VLOOKUP(i0[[#This Row],[type_regulation_id]],type_regulation[],2,FALSE)</f>
        <v>Avec régulation pièce par pièce</v>
      </c>
      <c r="J76" s="3">
        <v>2</v>
      </c>
      <c r="K76" s="3" t="str">
        <f>VLOOKUP(i0[[#This Row],[type_emission_gategorie_id]],type_emission[[categorie_id]:[categorie]],2,FALSE)</f>
        <v>Air soufflé</v>
      </c>
      <c r="L76" s="3">
        <v>0</v>
      </c>
      <c r="M76" s="3">
        <v>1</v>
      </c>
      <c r="O76" s="3">
        <v>0.83</v>
      </c>
      <c r="P76" s="10">
        <v>75</v>
      </c>
      <c r="Q76" s="10" t="s">
        <v>571</v>
      </c>
      <c r="R76" s="10">
        <v>1</v>
      </c>
      <c r="S76" s="10" t="s">
        <v>570</v>
      </c>
      <c r="T76" s="10" t="s">
        <v>578</v>
      </c>
      <c r="U76" s="10" t="s">
        <v>579</v>
      </c>
      <c r="V76" s="10" t="s">
        <v>454</v>
      </c>
      <c r="W76" s="10" t="s">
        <v>477</v>
      </c>
    </row>
    <row r="77" spans="1:23" x14ac:dyDescent="0.3">
      <c r="A77" s="3">
        <v>76</v>
      </c>
      <c r="B77" s="3">
        <v>1</v>
      </c>
      <c r="C77" s="3" t="s">
        <v>190</v>
      </c>
      <c r="D77" s="3">
        <v>1</v>
      </c>
      <c r="E77" s="3" t="str">
        <f>VLOOKUP(i0[[#This Row],[type_chauffage_id]],type_chauffage[],2,FALSE)</f>
        <v>Chauffage Divisé</v>
      </c>
      <c r="F77" s="3">
        <v>3</v>
      </c>
      <c r="G77" s="3" t="str">
        <f>VLOOKUP(i0[[#This Row],[equipement_intermittence_id]],equipement_intermittence[],2,FALSE)</f>
        <v>Central avec minimum de température</v>
      </c>
      <c r="H77" s="3">
        <v>2</v>
      </c>
      <c r="I77" s="3" t="str">
        <f>VLOOKUP(i0[[#This Row],[type_regulation_id]],type_regulation[],2,FALSE)</f>
        <v>Avec régulation pièce par pièce</v>
      </c>
      <c r="J77" s="3">
        <v>1</v>
      </c>
      <c r="K77" s="3" t="str">
        <f>VLOOKUP(i0[[#This Row],[type_emission_gategorie_id]],type_emission[[categorie_id]:[categorie]],2,FALSE)</f>
        <v>Radiateur / Convecteur</v>
      </c>
      <c r="L77" s="3">
        <v>0</v>
      </c>
      <c r="M77" s="3">
        <v>1</v>
      </c>
      <c r="O77" s="3">
        <v>0.83</v>
      </c>
      <c r="P77" s="10">
        <v>76</v>
      </c>
      <c r="Q77" s="10" t="s">
        <v>571</v>
      </c>
      <c r="R77" s="10">
        <v>1</v>
      </c>
      <c r="S77" s="10" t="s">
        <v>570</v>
      </c>
      <c r="T77" s="10" t="s">
        <v>578</v>
      </c>
      <c r="U77" s="10" t="s">
        <v>579</v>
      </c>
      <c r="V77" s="10" t="s">
        <v>574</v>
      </c>
      <c r="W77" s="10" t="s">
        <v>575</v>
      </c>
    </row>
    <row r="78" spans="1:23" x14ac:dyDescent="0.3">
      <c r="A78" s="3">
        <v>77</v>
      </c>
      <c r="B78" s="3">
        <v>1</v>
      </c>
      <c r="C78" s="3" t="s">
        <v>190</v>
      </c>
      <c r="D78" s="3">
        <v>1</v>
      </c>
      <c r="E78" s="3" t="str">
        <f>VLOOKUP(i0[[#This Row],[type_chauffage_id]],type_chauffage[],2,FALSE)</f>
        <v>Chauffage Divisé</v>
      </c>
      <c r="F78" s="3">
        <v>3</v>
      </c>
      <c r="G78" s="3" t="str">
        <f>VLOOKUP(i0[[#This Row],[equipement_intermittence_id]],equipement_intermittence[],2,FALSE)</f>
        <v>Central avec minimum de température</v>
      </c>
      <c r="H78" s="3">
        <v>2</v>
      </c>
      <c r="I78" s="3" t="str">
        <f>VLOOKUP(i0[[#This Row],[type_regulation_id]],type_regulation[],2,FALSE)</f>
        <v>Avec régulation pièce par pièce</v>
      </c>
      <c r="J78" s="3">
        <v>4</v>
      </c>
      <c r="K78" s="3" t="str">
        <f>VLOOKUP(i0[[#This Row],[type_emission_gategorie_id]],type_emission[[categorie_id]:[categorie]],2,FALSE)</f>
        <v>Plafond chauffant</v>
      </c>
      <c r="L78" s="3">
        <v>0</v>
      </c>
      <c r="M78" s="3">
        <v>1</v>
      </c>
      <c r="O78" s="3">
        <v>0.83</v>
      </c>
      <c r="P78" s="10">
        <v>77</v>
      </c>
      <c r="Q78" s="10" t="s">
        <v>571</v>
      </c>
      <c r="R78" s="10">
        <v>1</v>
      </c>
      <c r="S78" s="10" t="s">
        <v>570</v>
      </c>
      <c r="T78" s="10" t="s">
        <v>578</v>
      </c>
      <c r="U78" s="10" t="s">
        <v>579</v>
      </c>
      <c r="V78" s="10" t="s">
        <v>458</v>
      </c>
      <c r="W78" s="10" t="s">
        <v>459</v>
      </c>
    </row>
    <row r="79" spans="1:23" x14ac:dyDescent="0.3">
      <c r="A79" s="3">
        <v>78</v>
      </c>
      <c r="B79" s="3">
        <v>1</v>
      </c>
      <c r="C79" s="3" t="s">
        <v>190</v>
      </c>
      <c r="D79" s="3">
        <v>1</v>
      </c>
      <c r="E79" s="3" t="str">
        <f>VLOOKUP(i0[[#This Row],[type_chauffage_id]],type_chauffage[],2,FALSE)</f>
        <v>Chauffage Divisé</v>
      </c>
      <c r="F79" s="3">
        <v>3</v>
      </c>
      <c r="G79" s="3" t="str">
        <f>VLOOKUP(i0[[#This Row],[equipement_intermittence_id]],equipement_intermittence[],2,FALSE)</f>
        <v>Central avec minimum de température</v>
      </c>
      <c r="H79" s="3">
        <v>2</v>
      </c>
      <c r="I79" s="3" t="str">
        <f>VLOOKUP(i0[[#This Row],[type_regulation_id]],type_regulation[],2,FALSE)</f>
        <v>Avec régulation pièce par pièce</v>
      </c>
      <c r="J79" s="3">
        <v>3</v>
      </c>
      <c r="K79" s="3" t="str">
        <f>VLOOKUP(i0[[#This Row],[type_emission_gategorie_id]],type_emission[[categorie_id]:[categorie]],2,FALSE)</f>
        <v>Plancher chauffant</v>
      </c>
      <c r="L79" s="3">
        <v>0</v>
      </c>
      <c r="M79" s="3">
        <v>1</v>
      </c>
      <c r="O79" s="3">
        <v>0.9</v>
      </c>
      <c r="P79" s="10">
        <v>78</v>
      </c>
      <c r="Q79" s="10" t="s">
        <v>571</v>
      </c>
      <c r="R79" s="10">
        <v>1</v>
      </c>
      <c r="S79" s="10" t="s">
        <v>570</v>
      </c>
      <c r="T79" s="10" t="s">
        <v>578</v>
      </c>
      <c r="U79" s="10" t="s">
        <v>579</v>
      </c>
      <c r="V79" s="10" t="s">
        <v>456</v>
      </c>
      <c r="W79" s="10" t="s">
        <v>457</v>
      </c>
    </row>
    <row r="80" spans="1:23" x14ac:dyDescent="0.3">
      <c r="A80" s="3">
        <v>79</v>
      </c>
      <c r="B80" s="3">
        <v>1</v>
      </c>
      <c r="C80" s="3" t="s">
        <v>190</v>
      </c>
      <c r="D80" s="3">
        <v>2</v>
      </c>
      <c r="E80" s="3" t="str">
        <f>VLOOKUP(i0[[#This Row],[type_chauffage_id]],type_chauffage[],2,FALSE)</f>
        <v>Chauffage Central</v>
      </c>
      <c r="F80" s="3">
        <v>3</v>
      </c>
      <c r="G80" s="3" t="str">
        <f>VLOOKUP(i0[[#This Row],[equipement_intermittence_id]],equipement_intermittence[],2,FALSE)</f>
        <v>Central avec minimum de température</v>
      </c>
      <c r="H80" s="3">
        <v>2</v>
      </c>
      <c r="I80" s="3" t="str">
        <f>VLOOKUP(i0[[#This Row],[type_regulation_id]],type_regulation[],2,FALSE)</f>
        <v>Avec régulation pièce par pièce</v>
      </c>
      <c r="J80" s="3">
        <v>2</v>
      </c>
      <c r="K80" s="3" t="str">
        <f>VLOOKUP(i0[[#This Row],[type_emission_gategorie_id]],type_emission[[categorie_id]:[categorie]],2,FALSE)</f>
        <v>Air soufflé</v>
      </c>
      <c r="L80" s="3">
        <v>0</v>
      </c>
      <c r="M80" s="3">
        <v>1</v>
      </c>
      <c r="O80" s="3">
        <v>0.85</v>
      </c>
      <c r="P80" s="10">
        <v>79</v>
      </c>
      <c r="Q80" s="10" t="s">
        <v>571</v>
      </c>
      <c r="R80" s="10">
        <v>1</v>
      </c>
      <c r="S80" s="10" t="s">
        <v>570</v>
      </c>
      <c r="T80" s="10" t="s">
        <v>578</v>
      </c>
      <c r="U80" s="10" t="s">
        <v>579</v>
      </c>
      <c r="V80" s="10" t="s">
        <v>454</v>
      </c>
      <c r="W80" s="10" t="s">
        <v>477</v>
      </c>
    </row>
    <row r="81" spans="1:23" x14ac:dyDescent="0.3">
      <c r="A81" s="3">
        <v>80</v>
      </c>
      <c r="B81" s="3">
        <v>1</v>
      </c>
      <c r="C81" s="3" t="s">
        <v>190</v>
      </c>
      <c r="D81" s="3">
        <v>2</v>
      </c>
      <c r="E81" s="3" t="str">
        <f>VLOOKUP(i0[[#This Row],[type_chauffage_id]],type_chauffage[],2,FALSE)</f>
        <v>Chauffage Central</v>
      </c>
      <c r="F81" s="3">
        <v>3</v>
      </c>
      <c r="G81" s="3" t="str">
        <f>VLOOKUP(i0[[#This Row],[equipement_intermittence_id]],equipement_intermittence[],2,FALSE)</f>
        <v>Central avec minimum de température</v>
      </c>
      <c r="H81" s="3">
        <v>2</v>
      </c>
      <c r="I81" s="3" t="str">
        <f>VLOOKUP(i0[[#This Row],[type_regulation_id]],type_regulation[],2,FALSE)</f>
        <v>Avec régulation pièce par pièce</v>
      </c>
      <c r="J81" s="3">
        <v>1</v>
      </c>
      <c r="K81" s="3" t="str">
        <f>VLOOKUP(i0[[#This Row],[type_emission_gategorie_id]],type_emission[[categorie_id]:[categorie]],2,FALSE)</f>
        <v>Radiateur / Convecteur</v>
      </c>
      <c r="L81" s="3">
        <v>0</v>
      </c>
      <c r="M81" s="3">
        <v>1</v>
      </c>
      <c r="O81" s="3">
        <v>0.87</v>
      </c>
      <c r="P81" s="10">
        <v>80</v>
      </c>
      <c r="Q81" s="10" t="s">
        <v>571</v>
      </c>
      <c r="R81" s="10">
        <v>1</v>
      </c>
      <c r="S81" s="10" t="s">
        <v>570</v>
      </c>
      <c r="T81" s="10" t="s">
        <v>578</v>
      </c>
      <c r="U81" s="10" t="s">
        <v>579</v>
      </c>
      <c r="V81" s="10" t="s">
        <v>576</v>
      </c>
      <c r="W81" s="10" t="s">
        <v>577</v>
      </c>
    </row>
    <row r="82" spans="1:23" x14ac:dyDescent="0.3">
      <c r="A82" s="3">
        <v>81</v>
      </c>
      <c r="B82" s="3">
        <v>1</v>
      </c>
      <c r="C82" s="3" t="s">
        <v>190</v>
      </c>
      <c r="D82" s="3">
        <v>2</v>
      </c>
      <c r="E82" s="3" t="str">
        <f>VLOOKUP(i0[[#This Row],[type_chauffage_id]],type_chauffage[],2,FALSE)</f>
        <v>Chauffage Central</v>
      </c>
      <c r="F82" s="3">
        <v>3</v>
      </c>
      <c r="G82" s="3" t="str">
        <f>VLOOKUP(i0[[#This Row],[equipement_intermittence_id]],equipement_intermittence[],2,FALSE)</f>
        <v>Central avec minimum de température</v>
      </c>
      <c r="H82" s="3">
        <v>2</v>
      </c>
      <c r="I82" s="3" t="str">
        <f>VLOOKUP(i0[[#This Row],[type_regulation_id]],type_regulation[],2,FALSE)</f>
        <v>Avec régulation pièce par pièce</v>
      </c>
      <c r="J82" s="3">
        <v>4</v>
      </c>
      <c r="K82" s="3" t="str">
        <f>VLOOKUP(i0[[#This Row],[type_emission_gategorie_id]],type_emission[[categorie_id]:[categorie]],2,FALSE)</f>
        <v>Plafond chauffant</v>
      </c>
      <c r="L82" s="3">
        <v>0</v>
      </c>
      <c r="M82" s="3">
        <v>1</v>
      </c>
      <c r="O82" s="3">
        <v>0.87</v>
      </c>
      <c r="P82" s="10">
        <v>81</v>
      </c>
      <c r="Q82" s="10" t="s">
        <v>571</v>
      </c>
      <c r="R82" s="10">
        <v>1</v>
      </c>
      <c r="S82" s="10" t="s">
        <v>570</v>
      </c>
      <c r="T82" s="10" t="s">
        <v>578</v>
      </c>
      <c r="U82" s="10" t="s">
        <v>579</v>
      </c>
      <c r="V82" s="10" t="s">
        <v>458</v>
      </c>
      <c r="W82" s="10" t="s">
        <v>459</v>
      </c>
    </row>
    <row r="83" spans="1:23" x14ac:dyDescent="0.3">
      <c r="A83" s="3">
        <v>82</v>
      </c>
      <c r="B83" s="3">
        <v>1</v>
      </c>
      <c r="C83" s="3" t="s">
        <v>190</v>
      </c>
      <c r="D83" s="3">
        <v>2</v>
      </c>
      <c r="E83" s="3" t="str">
        <f>VLOOKUP(i0[[#This Row],[type_chauffage_id]],type_chauffage[],2,FALSE)</f>
        <v>Chauffage Central</v>
      </c>
      <c r="F83" s="3">
        <v>3</v>
      </c>
      <c r="G83" s="3" t="str">
        <f>VLOOKUP(i0[[#This Row],[equipement_intermittence_id]],equipement_intermittence[],2,FALSE)</f>
        <v>Central avec minimum de température</v>
      </c>
      <c r="H83" s="3">
        <v>2</v>
      </c>
      <c r="I83" s="3" t="str">
        <f>VLOOKUP(i0[[#This Row],[type_regulation_id]],type_regulation[],2,FALSE)</f>
        <v>Avec régulation pièce par pièce</v>
      </c>
      <c r="J83" s="3">
        <v>3</v>
      </c>
      <c r="K83" s="3" t="str">
        <f>VLOOKUP(i0[[#This Row],[type_emission_gategorie_id]],type_emission[[categorie_id]:[categorie]],2,FALSE)</f>
        <v>Plancher chauffant</v>
      </c>
      <c r="L83" s="3">
        <v>0</v>
      </c>
      <c r="M83" s="3">
        <v>1</v>
      </c>
      <c r="O83" s="3">
        <v>0.9</v>
      </c>
      <c r="P83" s="10">
        <v>82</v>
      </c>
      <c r="Q83" s="10" t="s">
        <v>571</v>
      </c>
      <c r="R83" s="10">
        <v>1</v>
      </c>
      <c r="S83" s="10" t="s">
        <v>570</v>
      </c>
      <c r="T83" s="10" t="s">
        <v>578</v>
      </c>
      <c r="U83" s="10" t="s">
        <v>579</v>
      </c>
      <c r="V83" s="10" t="s">
        <v>456</v>
      </c>
      <c r="W83" s="10" t="s">
        <v>457</v>
      </c>
    </row>
    <row r="84" spans="1:23" x14ac:dyDescent="0.3">
      <c r="A84" s="3">
        <v>83</v>
      </c>
      <c r="B84" s="3">
        <v>1</v>
      </c>
      <c r="C84" s="3" t="s">
        <v>190</v>
      </c>
      <c r="D84" s="3">
        <v>2</v>
      </c>
      <c r="E84" s="3" t="str">
        <f>VLOOKUP(i0[[#This Row],[type_chauffage_id]],type_chauffage[],2,FALSE)</f>
        <v>Chauffage Central</v>
      </c>
      <c r="F84" s="3">
        <v>3</v>
      </c>
      <c r="G84" s="3" t="str">
        <f>VLOOKUP(i0[[#This Row],[equipement_intermittence_id]],equipement_intermittence[],2,FALSE)</f>
        <v>Central avec minimum de température</v>
      </c>
      <c r="H84" s="3">
        <v>1</v>
      </c>
      <c r="I84" s="3" t="str">
        <f>VLOOKUP(i0[[#This Row],[type_regulation_id]],type_regulation[],2,FALSE)</f>
        <v>Sans régulation pièce par pièce</v>
      </c>
      <c r="J84" s="3">
        <v>2</v>
      </c>
      <c r="K84" s="3" t="str">
        <f>VLOOKUP(i0[[#This Row],[type_emission_gategorie_id]],type_emission[[categorie_id]:[categorie]],2,FALSE)</f>
        <v>Air soufflé</v>
      </c>
      <c r="L84" s="3">
        <v>0</v>
      </c>
      <c r="M84" s="3">
        <v>1</v>
      </c>
      <c r="O84" s="3">
        <v>0.89</v>
      </c>
      <c r="P84" s="10">
        <v>83</v>
      </c>
      <c r="Q84" s="10" t="s">
        <v>571</v>
      </c>
      <c r="R84" s="10">
        <v>1</v>
      </c>
      <c r="S84" s="10" t="s">
        <v>570</v>
      </c>
      <c r="T84" s="10" t="s">
        <v>578</v>
      </c>
      <c r="U84" s="10" t="s">
        <v>579</v>
      </c>
      <c r="V84" s="10" t="s">
        <v>454</v>
      </c>
      <c r="W84" s="10" t="s">
        <v>477</v>
      </c>
    </row>
    <row r="85" spans="1:23" x14ac:dyDescent="0.3">
      <c r="A85" s="3">
        <v>84</v>
      </c>
      <c r="B85" s="3">
        <v>1</v>
      </c>
      <c r="C85" s="3" t="s">
        <v>190</v>
      </c>
      <c r="D85" s="3">
        <v>2</v>
      </c>
      <c r="E85" s="3" t="str">
        <f>VLOOKUP(i0[[#This Row],[type_chauffage_id]],type_chauffage[],2,FALSE)</f>
        <v>Chauffage Central</v>
      </c>
      <c r="F85" s="3">
        <v>3</v>
      </c>
      <c r="G85" s="3" t="str">
        <f>VLOOKUP(i0[[#This Row],[equipement_intermittence_id]],equipement_intermittence[],2,FALSE)</f>
        <v>Central avec minimum de température</v>
      </c>
      <c r="H85" s="3">
        <v>1</v>
      </c>
      <c r="I85" s="3" t="str">
        <f>VLOOKUP(i0[[#This Row],[type_regulation_id]],type_regulation[],2,FALSE)</f>
        <v>Sans régulation pièce par pièce</v>
      </c>
      <c r="J85" s="3">
        <v>1</v>
      </c>
      <c r="K85" s="3" t="str">
        <f>VLOOKUP(i0[[#This Row],[type_emission_gategorie_id]],type_emission[[categorie_id]:[categorie]],2,FALSE)</f>
        <v>Radiateur / Convecteur</v>
      </c>
      <c r="L85" s="3">
        <v>0</v>
      </c>
      <c r="M85" s="3">
        <v>1</v>
      </c>
      <c r="O85" s="3">
        <v>0.9</v>
      </c>
      <c r="P85" s="10">
        <v>84</v>
      </c>
      <c r="Q85" s="10" t="s">
        <v>571</v>
      </c>
      <c r="R85" s="10">
        <v>1</v>
      </c>
      <c r="S85" s="10" t="s">
        <v>570</v>
      </c>
      <c r="T85" s="10" t="s">
        <v>578</v>
      </c>
      <c r="U85" s="10" t="s">
        <v>579</v>
      </c>
      <c r="V85" s="10" t="s">
        <v>576</v>
      </c>
      <c r="W85" s="10" t="s">
        <v>577</v>
      </c>
    </row>
    <row r="86" spans="1:23" x14ac:dyDescent="0.3">
      <c r="A86" s="3">
        <v>85</v>
      </c>
      <c r="B86" s="3">
        <v>1</v>
      </c>
      <c r="C86" s="3" t="s">
        <v>190</v>
      </c>
      <c r="D86" s="3">
        <v>2</v>
      </c>
      <c r="E86" s="3" t="str">
        <f>VLOOKUP(i0[[#This Row],[type_chauffage_id]],type_chauffage[],2,FALSE)</f>
        <v>Chauffage Central</v>
      </c>
      <c r="F86" s="3">
        <v>3</v>
      </c>
      <c r="G86" s="3" t="str">
        <f>VLOOKUP(i0[[#This Row],[equipement_intermittence_id]],equipement_intermittence[],2,FALSE)</f>
        <v>Central avec minimum de température</v>
      </c>
      <c r="H86" s="3">
        <v>1</v>
      </c>
      <c r="I86" s="3" t="str">
        <f>VLOOKUP(i0[[#This Row],[type_regulation_id]],type_regulation[],2,FALSE)</f>
        <v>Sans régulation pièce par pièce</v>
      </c>
      <c r="J86" s="3">
        <v>4</v>
      </c>
      <c r="K86" s="3" t="str">
        <f>VLOOKUP(i0[[#This Row],[type_emission_gategorie_id]],type_emission[[categorie_id]:[categorie]],2,FALSE)</f>
        <v>Plafond chauffant</v>
      </c>
      <c r="L86" s="3">
        <v>0</v>
      </c>
      <c r="M86" s="3">
        <v>1</v>
      </c>
      <c r="O86" s="3">
        <v>0.9</v>
      </c>
      <c r="P86" s="10">
        <v>85</v>
      </c>
      <c r="Q86" s="10" t="s">
        <v>571</v>
      </c>
      <c r="R86" s="10">
        <v>1</v>
      </c>
      <c r="S86" s="10" t="s">
        <v>570</v>
      </c>
      <c r="T86" s="10" t="s">
        <v>578</v>
      </c>
      <c r="U86" s="10" t="s">
        <v>579</v>
      </c>
      <c r="V86" s="10" t="s">
        <v>458</v>
      </c>
      <c r="W86" s="10" t="s">
        <v>459</v>
      </c>
    </row>
    <row r="87" spans="1:23" x14ac:dyDescent="0.3">
      <c r="A87" s="3">
        <v>86</v>
      </c>
      <c r="B87" s="3">
        <v>1</v>
      </c>
      <c r="C87" s="3" t="s">
        <v>190</v>
      </c>
      <c r="D87" s="3">
        <v>2</v>
      </c>
      <c r="E87" s="3" t="str">
        <f>VLOOKUP(i0[[#This Row],[type_chauffage_id]],type_chauffage[],2,FALSE)</f>
        <v>Chauffage Central</v>
      </c>
      <c r="F87" s="3">
        <v>3</v>
      </c>
      <c r="G87" s="3" t="str">
        <f>VLOOKUP(i0[[#This Row],[equipement_intermittence_id]],equipement_intermittence[],2,FALSE)</f>
        <v>Central avec minimum de température</v>
      </c>
      <c r="H87" s="3">
        <v>1</v>
      </c>
      <c r="I87" s="3" t="str">
        <f>VLOOKUP(i0[[#This Row],[type_regulation_id]],type_regulation[],2,FALSE)</f>
        <v>Sans régulation pièce par pièce</v>
      </c>
      <c r="J87" s="3">
        <v>3</v>
      </c>
      <c r="K87" s="3" t="str">
        <f>VLOOKUP(i0[[#This Row],[type_emission_gategorie_id]],type_emission[[categorie_id]:[categorie]],2,FALSE)</f>
        <v>Plancher chauffant</v>
      </c>
      <c r="L87" s="3">
        <v>0</v>
      </c>
      <c r="M87" s="3">
        <v>1</v>
      </c>
      <c r="O87" s="3">
        <v>0.92</v>
      </c>
      <c r="P87" s="10">
        <v>86</v>
      </c>
      <c r="Q87" s="10" t="s">
        <v>571</v>
      </c>
      <c r="R87" s="10">
        <v>1</v>
      </c>
      <c r="S87" s="10" t="s">
        <v>570</v>
      </c>
      <c r="T87" s="10" t="s">
        <v>578</v>
      </c>
      <c r="U87" s="10" t="s">
        <v>579</v>
      </c>
      <c r="V87" s="10" t="s">
        <v>456</v>
      </c>
      <c r="W87" s="10" t="s">
        <v>457</v>
      </c>
    </row>
    <row r="88" spans="1:23" x14ac:dyDescent="0.3">
      <c r="A88" s="3">
        <v>87</v>
      </c>
      <c r="B88" s="3">
        <v>1</v>
      </c>
      <c r="C88" s="3" t="s">
        <v>190</v>
      </c>
      <c r="D88" s="3">
        <v>1</v>
      </c>
      <c r="E88" s="3" t="str">
        <f>VLOOKUP(i0[[#This Row],[type_chauffage_id]],type_chauffage[],2,FALSE)</f>
        <v>Chauffage Divisé</v>
      </c>
      <c r="F88" s="3">
        <v>4</v>
      </c>
      <c r="G88" s="3" t="str">
        <f>VLOOKUP(i0[[#This Row],[equipement_intermittence_id]],equipement_intermittence[],2,FALSE)</f>
        <v>Par pièce avec minimum de température</v>
      </c>
      <c r="H88" s="3">
        <v>2</v>
      </c>
      <c r="I88" s="3" t="str">
        <f>VLOOKUP(i0[[#This Row],[type_regulation_id]],type_regulation[],2,FALSE)</f>
        <v>Avec régulation pièce par pièce</v>
      </c>
      <c r="J88" s="3">
        <v>2</v>
      </c>
      <c r="K88" s="3" t="str">
        <f>VLOOKUP(i0[[#This Row],[type_emission_gategorie_id]],type_emission[[categorie_id]:[categorie]],2,FALSE)</f>
        <v>Air soufflé</v>
      </c>
      <c r="L88" s="3">
        <v>0</v>
      </c>
      <c r="M88" s="3">
        <v>1</v>
      </c>
      <c r="O88" s="3">
        <v>0.8</v>
      </c>
      <c r="P88" s="10">
        <v>87</v>
      </c>
      <c r="Q88" s="10" t="s">
        <v>571</v>
      </c>
      <c r="R88" s="10">
        <v>1</v>
      </c>
      <c r="S88" s="10" t="s">
        <v>570</v>
      </c>
      <c r="T88" s="10" t="s">
        <v>578</v>
      </c>
      <c r="U88" s="10" t="s">
        <v>579</v>
      </c>
      <c r="V88" s="10" t="s">
        <v>454</v>
      </c>
      <c r="W88" s="10" t="s">
        <v>477</v>
      </c>
    </row>
    <row r="89" spans="1:23" x14ac:dyDescent="0.3">
      <c r="A89" s="3">
        <v>88</v>
      </c>
      <c r="B89" s="3">
        <v>1</v>
      </c>
      <c r="C89" s="3" t="s">
        <v>190</v>
      </c>
      <c r="D89" s="3">
        <v>1</v>
      </c>
      <c r="E89" s="3" t="str">
        <f>VLOOKUP(i0[[#This Row],[type_chauffage_id]],type_chauffage[],2,FALSE)</f>
        <v>Chauffage Divisé</v>
      </c>
      <c r="F89" s="3">
        <v>4</v>
      </c>
      <c r="G89" s="3" t="str">
        <f>VLOOKUP(i0[[#This Row],[equipement_intermittence_id]],equipement_intermittence[],2,FALSE)</f>
        <v>Par pièce avec minimum de température</v>
      </c>
      <c r="H89" s="3">
        <v>2</v>
      </c>
      <c r="I89" s="3" t="str">
        <f>VLOOKUP(i0[[#This Row],[type_regulation_id]],type_regulation[],2,FALSE)</f>
        <v>Avec régulation pièce par pièce</v>
      </c>
      <c r="J89" s="3">
        <v>1</v>
      </c>
      <c r="K89" s="3" t="str">
        <f>VLOOKUP(i0[[#This Row],[type_emission_gategorie_id]],type_emission[[categorie_id]:[categorie]],2,FALSE)</f>
        <v>Radiateur / Convecteur</v>
      </c>
      <c r="L89" s="3">
        <v>0</v>
      </c>
      <c r="M89" s="3">
        <v>1</v>
      </c>
      <c r="O89" s="3">
        <v>0.8</v>
      </c>
      <c r="P89" s="10">
        <v>88</v>
      </c>
      <c r="Q89" s="10" t="s">
        <v>571</v>
      </c>
      <c r="R89" s="10">
        <v>1</v>
      </c>
      <c r="S89" s="10" t="s">
        <v>570</v>
      </c>
      <c r="T89" s="10" t="s">
        <v>578</v>
      </c>
      <c r="U89" s="10" t="s">
        <v>579</v>
      </c>
      <c r="V89" s="10" t="s">
        <v>574</v>
      </c>
      <c r="W89" s="10" t="s">
        <v>575</v>
      </c>
    </row>
    <row r="90" spans="1:23" x14ac:dyDescent="0.3">
      <c r="A90" s="3">
        <v>89</v>
      </c>
      <c r="B90" s="3">
        <v>1</v>
      </c>
      <c r="C90" s="3" t="s">
        <v>190</v>
      </c>
      <c r="D90" s="3">
        <v>1</v>
      </c>
      <c r="E90" s="3" t="str">
        <f>VLOOKUP(i0[[#This Row],[type_chauffage_id]],type_chauffage[],2,FALSE)</f>
        <v>Chauffage Divisé</v>
      </c>
      <c r="F90" s="3">
        <v>4</v>
      </c>
      <c r="G90" s="3" t="str">
        <f>VLOOKUP(i0[[#This Row],[equipement_intermittence_id]],equipement_intermittence[],2,FALSE)</f>
        <v>Par pièce avec minimum de température</v>
      </c>
      <c r="H90" s="3">
        <v>2</v>
      </c>
      <c r="I90" s="3" t="str">
        <f>VLOOKUP(i0[[#This Row],[type_regulation_id]],type_regulation[],2,FALSE)</f>
        <v>Avec régulation pièce par pièce</v>
      </c>
      <c r="J90" s="3">
        <v>4</v>
      </c>
      <c r="K90" s="3" t="str">
        <f>VLOOKUP(i0[[#This Row],[type_emission_gategorie_id]],type_emission[[categorie_id]:[categorie]],2,FALSE)</f>
        <v>Plafond chauffant</v>
      </c>
      <c r="L90" s="3">
        <v>0</v>
      </c>
      <c r="M90" s="3">
        <v>1</v>
      </c>
      <c r="O90" s="3">
        <v>0.8</v>
      </c>
      <c r="P90" s="10">
        <v>89</v>
      </c>
      <c r="Q90" s="10" t="s">
        <v>571</v>
      </c>
      <c r="R90" s="10">
        <v>1</v>
      </c>
      <c r="S90" s="10" t="s">
        <v>570</v>
      </c>
      <c r="T90" s="10" t="s">
        <v>578</v>
      </c>
      <c r="U90" s="10" t="s">
        <v>579</v>
      </c>
      <c r="V90" s="10" t="s">
        <v>458</v>
      </c>
      <c r="W90" s="10" t="s">
        <v>459</v>
      </c>
    </row>
    <row r="91" spans="1:23" x14ac:dyDescent="0.3">
      <c r="A91" s="3">
        <v>90</v>
      </c>
      <c r="B91" s="3">
        <v>1</v>
      </c>
      <c r="C91" s="3" t="s">
        <v>190</v>
      </c>
      <c r="D91" s="3">
        <v>1</v>
      </c>
      <c r="E91" s="3" t="str">
        <f>VLOOKUP(i0[[#This Row],[type_chauffage_id]],type_chauffage[],2,FALSE)</f>
        <v>Chauffage Divisé</v>
      </c>
      <c r="F91" s="3">
        <v>4</v>
      </c>
      <c r="G91" s="3" t="str">
        <f>VLOOKUP(i0[[#This Row],[equipement_intermittence_id]],equipement_intermittence[],2,FALSE)</f>
        <v>Par pièce avec minimum de température</v>
      </c>
      <c r="H91" s="3">
        <v>2</v>
      </c>
      <c r="I91" s="3" t="str">
        <f>VLOOKUP(i0[[#This Row],[type_regulation_id]],type_regulation[],2,FALSE)</f>
        <v>Avec régulation pièce par pièce</v>
      </c>
      <c r="J91" s="3">
        <v>3</v>
      </c>
      <c r="K91" s="3" t="str">
        <f>VLOOKUP(i0[[#This Row],[type_emission_gategorie_id]],type_emission[[categorie_id]:[categorie]],2,FALSE)</f>
        <v>Plancher chauffant</v>
      </c>
      <c r="L91" s="3">
        <v>0</v>
      </c>
      <c r="M91" s="3">
        <v>1</v>
      </c>
      <c r="O91" s="3">
        <v>0.88</v>
      </c>
      <c r="P91" s="10">
        <v>90</v>
      </c>
      <c r="Q91" s="10" t="s">
        <v>571</v>
      </c>
      <c r="R91" s="10">
        <v>1</v>
      </c>
      <c r="S91" s="10" t="s">
        <v>570</v>
      </c>
      <c r="T91" s="10" t="s">
        <v>578</v>
      </c>
      <c r="U91" s="10" t="s">
        <v>579</v>
      </c>
      <c r="V91" s="10" t="s">
        <v>456</v>
      </c>
      <c r="W91" s="10" t="s">
        <v>457</v>
      </c>
    </row>
    <row r="92" spans="1:23" x14ac:dyDescent="0.3">
      <c r="A92" s="3">
        <v>91</v>
      </c>
      <c r="B92" s="3">
        <v>1</v>
      </c>
      <c r="C92" s="3" t="s">
        <v>190</v>
      </c>
      <c r="D92" s="3">
        <v>2</v>
      </c>
      <c r="E92" s="3" t="str">
        <f>VLOOKUP(i0[[#This Row],[type_chauffage_id]],type_chauffage[],2,FALSE)</f>
        <v>Chauffage Central</v>
      </c>
      <c r="F92" s="3">
        <v>4</v>
      </c>
      <c r="G92" s="3" t="str">
        <f>VLOOKUP(i0[[#This Row],[equipement_intermittence_id]],equipement_intermittence[],2,FALSE)</f>
        <v>Par pièce avec minimum de température</v>
      </c>
      <c r="H92" s="3">
        <v>2</v>
      </c>
      <c r="I92" s="3" t="str">
        <f>VLOOKUP(i0[[#This Row],[type_regulation_id]],type_regulation[],2,FALSE)</f>
        <v>Avec régulation pièce par pièce</v>
      </c>
      <c r="J92" s="3">
        <v>2</v>
      </c>
      <c r="K92" s="3" t="str">
        <f>VLOOKUP(i0[[#This Row],[type_emission_gategorie_id]],type_emission[[categorie_id]:[categorie]],2,FALSE)</f>
        <v>Air soufflé</v>
      </c>
      <c r="L92" s="3">
        <v>0</v>
      </c>
      <c r="M92" s="3">
        <v>1</v>
      </c>
      <c r="O92" s="3">
        <v>0.82</v>
      </c>
      <c r="P92" s="10">
        <v>91</v>
      </c>
      <c r="Q92" s="10" t="s">
        <v>571</v>
      </c>
      <c r="R92" s="10">
        <v>1</v>
      </c>
      <c r="S92" s="10" t="s">
        <v>570</v>
      </c>
      <c r="T92" s="10" t="s">
        <v>578</v>
      </c>
      <c r="U92" s="10" t="s">
        <v>579</v>
      </c>
      <c r="V92" s="10" t="s">
        <v>454</v>
      </c>
      <c r="W92" s="10" t="s">
        <v>477</v>
      </c>
    </row>
    <row r="93" spans="1:23" x14ac:dyDescent="0.3">
      <c r="A93" s="3">
        <v>92</v>
      </c>
      <c r="B93" s="3">
        <v>1</v>
      </c>
      <c r="C93" s="3" t="s">
        <v>190</v>
      </c>
      <c r="D93" s="3">
        <v>2</v>
      </c>
      <c r="E93" s="3" t="str">
        <f>VLOOKUP(i0[[#This Row],[type_chauffage_id]],type_chauffage[],2,FALSE)</f>
        <v>Chauffage Central</v>
      </c>
      <c r="F93" s="3">
        <v>4</v>
      </c>
      <c r="G93" s="3" t="str">
        <f>VLOOKUP(i0[[#This Row],[equipement_intermittence_id]],equipement_intermittence[],2,FALSE)</f>
        <v>Par pièce avec minimum de température</v>
      </c>
      <c r="H93" s="3">
        <v>2</v>
      </c>
      <c r="I93" s="3" t="str">
        <f>VLOOKUP(i0[[#This Row],[type_regulation_id]],type_regulation[],2,FALSE)</f>
        <v>Avec régulation pièce par pièce</v>
      </c>
      <c r="J93" s="3">
        <v>1</v>
      </c>
      <c r="K93" s="3" t="str">
        <f>VLOOKUP(i0[[#This Row],[type_emission_gategorie_id]],type_emission[[categorie_id]:[categorie]],2,FALSE)</f>
        <v>Radiateur / Convecteur</v>
      </c>
      <c r="L93" s="3">
        <v>0</v>
      </c>
      <c r="M93" s="3">
        <v>1</v>
      </c>
      <c r="O93" s="3">
        <v>0.85</v>
      </c>
      <c r="P93" s="10">
        <v>92</v>
      </c>
      <c r="Q93" s="10" t="s">
        <v>571</v>
      </c>
      <c r="R93" s="10">
        <v>1</v>
      </c>
      <c r="S93" s="10" t="s">
        <v>570</v>
      </c>
      <c r="T93" s="10" t="s">
        <v>578</v>
      </c>
      <c r="U93" s="10" t="s">
        <v>579</v>
      </c>
      <c r="V93" s="10" t="s">
        <v>576</v>
      </c>
      <c r="W93" s="10" t="s">
        <v>577</v>
      </c>
    </row>
    <row r="94" spans="1:23" x14ac:dyDescent="0.3">
      <c r="A94" s="3">
        <v>93</v>
      </c>
      <c r="B94" s="3">
        <v>1</v>
      </c>
      <c r="C94" s="3" t="s">
        <v>190</v>
      </c>
      <c r="D94" s="3">
        <v>2</v>
      </c>
      <c r="E94" s="3" t="str">
        <f>VLOOKUP(i0[[#This Row],[type_chauffage_id]],type_chauffage[],2,FALSE)</f>
        <v>Chauffage Central</v>
      </c>
      <c r="F94" s="3">
        <v>4</v>
      </c>
      <c r="G94" s="3" t="str">
        <f>VLOOKUP(i0[[#This Row],[equipement_intermittence_id]],equipement_intermittence[],2,FALSE)</f>
        <v>Par pièce avec minimum de température</v>
      </c>
      <c r="H94" s="3">
        <v>2</v>
      </c>
      <c r="I94" s="3" t="str">
        <f>VLOOKUP(i0[[#This Row],[type_regulation_id]],type_regulation[],2,FALSE)</f>
        <v>Avec régulation pièce par pièce</v>
      </c>
      <c r="J94" s="3">
        <v>4</v>
      </c>
      <c r="K94" s="3" t="str">
        <f>VLOOKUP(i0[[#This Row],[type_emission_gategorie_id]],type_emission[[categorie_id]:[categorie]],2,FALSE)</f>
        <v>Plafond chauffant</v>
      </c>
      <c r="L94" s="3">
        <v>0</v>
      </c>
      <c r="M94" s="3">
        <v>1</v>
      </c>
      <c r="O94" s="3">
        <v>0.85</v>
      </c>
      <c r="P94" s="10">
        <v>93</v>
      </c>
      <c r="Q94" s="10" t="s">
        <v>571</v>
      </c>
      <c r="R94" s="10">
        <v>1</v>
      </c>
      <c r="S94" s="10" t="s">
        <v>570</v>
      </c>
      <c r="T94" s="10" t="s">
        <v>578</v>
      </c>
      <c r="U94" s="10" t="s">
        <v>579</v>
      </c>
      <c r="V94" s="10" t="s">
        <v>458</v>
      </c>
      <c r="W94" s="10" t="s">
        <v>459</v>
      </c>
    </row>
    <row r="95" spans="1:23" x14ac:dyDescent="0.3">
      <c r="A95" s="3">
        <v>94</v>
      </c>
      <c r="B95" s="3">
        <v>1</v>
      </c>
      <c r="C95" s="3" t="s">
        <v>190</v>
      </c>
      <c r="D95" s="3">
        <v>2</v>
      </c>
      <c r="E95" s="3" t="str">
        <f>VLOOKUP(i0[[#This Row],[type_chauffage_id]],type_chauffage[],2,FALSE)</f>
        <v>Chauffage Central</v>
      </c>
      <c r="F95" s="3">
        <v>4</v>
      </c>
      <c r="G95" s="3" t="str">
        <f>VLOOKUP(i0[[#This Row],[equipement_intermittence_id]],equipement_intermittence[],2,FALSE)</f>
        <v>Par pièce avec minimum de température</v>
      </c>
      <c r="H95" s="3">
        <v>2</v>
      </c>
      <c r="I95" s="3" t="str">
        <f>VLOOKUP(i0[[#This Row],[type_regulation_id]],type_regulation[],2,FALSE)</f>
        <v>Avec régulation pièce par pièce</v>
      </c>
      <c r="J95" s="3">
        <v>3</v>
      </c>
      <c r="K95" s="3" t="str">
        <f>VLOOKUP(i0[[#This Row],[type_emission_gategorie_id]],type_emission[[categorie_id]:[categorie]],2,FALSE)</f>
        <v>Plancher chauffant</v>
      </c>
      <c r="L95" s="3">
        <v>0</v>
      </c>
      <c r="M95" s="3">
        <v>1</v>
      </c>
      <c r="O95" s="3">
        <v>0.88</v>
      </c>
      <c r="P95" s="10">
        <v>94</v>
      </c>
      <c r="Q95" s="10" t="s">
        <v>571</v>
      </c>
      <c r="R95" s="10">
        <v>1</v>
      </c>
      <c r="S95" s="10" t="s">
        <v>570</v>
      </c>
      <c r="T95" s="10" t="s">
        <v>578</v>
      </c>
      <c r="U95" s="10" t="s">
        <v>579</v>
      </c>
      <c r="V95" s="10" t="s">
        <v>456</v>
      </c>
      <c r="W95" s="10" t="s">
        <v>457</v>
      </c>
    </row>
    <row r="96" spans="1:23" x14ac:dyDescent="0.3">
      <c r="A96" s="3">
        <v>95</v>
      </c>
      <c r="B96" s="3">
        <v>1</v>
      </c>
      <c r="C96" s="3" t="s">
        <v>190</v>
      </c>
      <c r="D96" s="3">
        <v>1</v>
      </c>
      <c r="E96" s="3" t="str">
        <f>VLOOKUP(i0[[#This Row],[type_chauffage_id]],type_chauffage[],2,FALSE)</f>
        <v>Chauffage Divisé</v>
      </c>
      <c r="F96" s="3">
        <v>5</v>
      </c>
      <c r="G96" s="3" t="str">
        <f>VLOOKUP(i0[[#This Row],[equipement_intermittence_id]],equipement_intermittence[],2,FALSE)</f>
        <v>Par pièce avec minimum de température et détection de présence</v>
      </c>
      <c r="H96" s="3">
        <v>2</v>
      </c>
      <c r="I96" s="3" t="str">
        <f>VLOOKUP(i0[[#This Row],[type_regulation_id]],type_regulation[],2,FALSE)</f>
        <v>Avec régulation pièce par pièce</v>
      </c>
      <c r="J96" s="3">
        <v>2</v>
      </c>
      <c r="K96" s="3" t="str">
        <f>VLOOKUP(i0[[#This Row],[type_emission_gategorie_id]],type_emission[[categorie_id]:[categorie]],2,FALSE)</f>
        <v>Air soufflé</v>
      </c>
      <c r="L96" s="3">
        <v>0</v>
      </c>
      <c r="M96" s="3">
        <v>1</v>
      </c>
      <c r="O96" s="3">
        <v>0.78</v>
      </c>
      <c r="P96" s="10">
        <v>95</v>
      </c>
      <c r="Q96" s="10" t="s">
        <v>571</v>
      </c>
      <c r="R96" s="10">
        <v>1</v>
      </c>
      <c r="S96" s="10" t="s">
        <v>570</v>
      </c>
      <c r="T96" s="10" t="s">
        <v>578</v>
      </c>
      <c r="U96" s="10" t="s">
        <v>579</v>
      </c>
      <c r="V96" s="10" t="s">
        <v>454</v>
      </c>
      <c r="W96" s="10" t="s">
        <v>477</v>
      </c>
    </row>
    <row r="97" spans="1:23" x14ac:dyDescent="0.3">
      <c r="A97" s="3">
        <v>96</v>
      </c>
      <c r="B97" s="3">
        <v>1</v>
      </c>
      <c r="C97" s="3" t="s">
        <v>190</v>
      </c>
      <c r="D97" s="3">
        <v>1</v>
      </c>
      <c r="E97" s="3" t="str">
        <f>VLOOKUP(i0[[#This Row],[type_chauffage_id]],type_chauffage[],2,FALSE)</f>
        <v>Chauffage Divisé</v>
      </c>
      <c r="F97" s="3">
        <v>5</v>
      </c>
      <c r="G97" s="3" t="str">
        <f>VLOOKUP(i0[[#This Row],[equipement_intermittence_id]],equipement_intermittence[],2,FALSE)</f>
        <v>Par pièce avec minimum de température et détection de présence</v>
      </c>
      <c r="H97" s="3">
        <v>2</v>
      </c>
      <c r="I97" s="3" t="str">
        <f>VLOOKUP(i0[[#This Row],[type_regulation_id]],type_regulation[],2,FALSE)</f>
        <v>Avec régulation pièce par pièce</v>
      </c>
      <c r="J97" s="3">
        <v>1</v>
      </c>
      <c r="K97" s="3" t="str">
        <f>VLOOKUP(i0[[#This Row],[type_emission_gategorie_id]],type_emission[[categorie_id]:[categorie]],2,FALSE)</f>
        <v>Radiateur / Convecteur</v>
      </c>
      <c r="L97" s="3">
        <v>0</v>
      </c>
      <c r="M97" s="3">
        <v>1</v>
      </c>
      <c r="O97" s="3">
        <v>0.78</v>
      </c>
      <c r="P97" s="10">
        <v>96</v>
      </c>
      <c r="Q97" s="10" t="s">
        <v>571</v>
      </c>
      <c r="R97" s="10">
        <v>1</v>
      </c>
      <c r="S97" s="10" t="s">
        <v>570</v>
      </c>
      <c r="T97" s="10" t="s">
        <v>578</v>
      </c>
      <c r="U97" s="10" t="s">
        <v>579</v>
      </c>
      <c r="V97" s="10" t="s">
        <v>574</v>
      </c>
      <c r="W97" s="10" t="s">
        <v>575</v>
      </c>
    </row>
    <row r="98" spans="1:23" x14ac:dyDescent="0.3">
      <c r="A98" s="3">
        <v>97</v>
      </c>
      <c r="B98" s="3">
        <v>1</v>
      </c>
      <c r="C98" s="3" t="s">
        <v>190</v>
      </c>
      <c r="D98" s="3">
        <v>1</v>
      </c>
      <c r="E98" s="3" t="str">
        <f>VLOOKUP(i0[[#This Row],[type_chauffage_id]],type_chauffage[],2,FALSE)</f>
        <v>Chauffage Divisé</v>
      </c>
      <c r="F98" s="3">
        <v>5</v>
      </c>
      <c r="G98" s="3" t="str">
        <f>VLOOKUP(i0[[#This Row],[equipement_intermittence_id]],equipement_intermittence[],2,FALSE)</f>
        <v>Par pièce avec minimum de température et détection de présence</v>
      </c>
      <c r="H98" s="3">
        <v>2</v>
      </c>
      <c r="I98" s="3" t="str">
        <f>VLOOKUP(i0[[#This Row],[type_regulation_id]],type_regulation[],2,FALSE)</f>
        <v>Avec régulation pièce par pièce</v>
      </c>
      <c r="J98" s="3">
        <v>4</v>
      </c>
      <c r="K98" s="3" t="str">
        <f>VLOOKUP(i0[[#This Row],[type_emission_gategorie_id]],type_emission[[categorie_id]:[categorie]],2,FALSE)</f>
        <v>Plafond chauffant</v>
      </c>
      <c r="L98" s="3">
        <v>0</v>
      </c>
      <c r="M98" s="3">
        <v>1</v>
      </c>
      <c r="O98" s="3">
        <v>0.78</v>
      </c>
      <c r="P98" s="10">
        <v>97</v>
      </c>
      <c r="Q98" s="10" t="s">
        <v>571</v>
      </c>
      <c r="R98" s="10">
        <v>1</v>
      </c>
      <c r="S98" s="10" t="s">
        <v>570</v>
      </c>
      <c r="T98" s="10" t="s">
        <v>578</v>
      </c>
      <c r="U98" s="10" t="s">
        <v>579</v>
      </c>
      <c r="V98" s="10" t="s">
        <v>458</v>
      </c>
      <c r="W98" s="10" t="s">
        <v>459</v>
      </c>
    </row>
    <row r="99" spans="1:23" x14ac:dyDescent="0.3">
      <c r="A99" s="3">
        <v>98</v>
      </c>
      <c r="B99" s="3">
        <v>1</v>
      </c>
      <c r="C99" s="3" t="s">
        <v>190</v>
      </c>
      <c r="D99" s="3">
        <v>2</v>
      </c>
      <c r="E99" s="3" t="str">
        <f>VLOOKUP(i0[[#This Row],[type_chauffage_id]],type_chauffage[],2,FALSE)</f>
        <v>Chauffage Central</v>
      </c>
      <c r="F99" s="3">
        <v>5</v>
      </c>
      <c r="G99" s="3" t="str">
        <f>VLOOKUP(i0[[#This Row],[equipement_intermittence_id]],equipement_intermittence[],2,FALSE)</f>
        <v>Par pièce avec minimum de température et détection de présence</v>
      </c>
      <c r="H99" s="3">
        <v>2</v>
      </c>
      <c r="I99" s="3" t="str">
        <f>VLOOKUP(i0[[#This Row],[type_regulation_id]],type_regulation[],2,FALSE)</f>
        <v>Avec régulation pièce par pièce</v>
      </c>
      <c r="J99" s="3">
        <v>2</v>
      </c>
      <c r="K99" s="3" t="str">
        <f>VLOOKUP(i0[[#This Row],[type_emission_gategorie_id]],type_emission[[categorie_id]:[categorie]],2,FALSE)</f>
        <v>Air soufflé</v>
      </c>
      <c r="L99" s="3">
        <v>0</v>
      </c>
      <c r="M99" s="3">
        <v>1</v>
      </c>
      <c r="O99" s="3">
        <v>0.8</v>
      </c>
      <c r="P99" s="10">
        <v>98</v>
      </c>
      <c r="Q99" s="10" t="s">
        <v>571</v>
      </c>
      <c r="R99" s="10">
        <v>1</v>
      </c>
      <c r="S99" s="10" t="s">
        <v>570</v>
      </c>
      <c r="T99" s="10" t="s">
        <v>578</v>
      </c>
      <c r="U99" s="10" t="s">
        <v>579</v>
      </c>
      <c r="V99" s="10" t="s">
        <v>454</v>
      </c>
      <c r="W99" s="10" t="s">
        <v>477</v>
      </c>
    </row>
    <row r="100" spans="1:23" x14ac:dyDescent="0.3">
      <c r="A100" s="3">
        <v>99</v>
      </c>
      <c r="B100" s="3">
        <v>1</v>
      </c>
      <c r="C100" s="3" t="s">
        <v>190</v>
      </c>
      <c r="D100" s="3">
        <v>2</v>
      </c>
      <c r="E100" s="3" t="str">
        <f>VLOOKUP(i0[[#This Row],[type_chauffage_id]],type_chauffage[],2,FALSE)</f>
        <v>Chauffage Central</v>
      </c>
      <c r="F100" s="3">
        <v>5</v>
      </c>
      <c r="G100" s="3" t="str">
        <f>VLOOKUP(i0[[#This Row],[equipement_intermittence_id]],equipement_intermittence[],2,FALSE)</f>
        <v>Par pièce avec minimum de température et détection de présence</v>
      </c>
      <c r="H100" s="3">
        <v>2</v>
      </c>
      <c r="I100" s="3" t="str">
        <f>VLOOKUP(i0[[#This Row],[type_regulation_id]],type_regulation[],2,FALSE)</f>
        <v>Avec régulation pièce par pièce</v>
      </c>
      <c r="J100" s="3">
        <v>1</v>
      </c>
      <c r="K100" s="3" t="str">
        <f>VLOOKUP(i0[[#This Row],[type_emission_gategorie_id]],type_emission[[categorie_id]:[categorie]],2,FALSE)</f>
        <v>Radiateur / Convecteur</v>
      </c>
      <c r="L100" s="3">
        <v>0</v>
      </c>
      <c r="M100" s="3">
        <v>1</v>
      </c>
      <c r="O100" s="3">
        <v>0.82</v>
      </c>
      <c r="P100" s="10">
        <v>99</v>
      </c>
      <c r="Q100" s="10" t="s">
        <v>571</v>
      </c>
      <c r="R100" s="10">
        <v>1</v>
      </c>
      <c r="S100" s="10" t="s">
        <v>570</v>
      </c>
      <c r="T100" s="10" t="s">
        <v>578</v>
      </c>
      <c r="U100" s="10" t="s">
        <v>579</v>
      </c>
      <c r="V100" s="10" t="s">
        <v>576</v>
      </c>
      <c r="W100" s="10" t="s">
        <v>577</v>
      </c>
    </row>
    <row r="101" spans="1:23" x14ac:dyDescent="0.3">
      <c r="A101" s="3">
        <v>100</v>
      </c>
      <c r="B101" s="3">
        <v>1</v>
      </c>
      <c r="C101" s="3" t="s">
        <v>190</v>
      </c>
      <c r="D101" s="3">
        <v>2</v>
      </c>
      <c r="E101" s="3" t="str">
        <f>VLOOKUP(i0[[#This Row],[type_chauffage_id]],type_chauffage[],2,FALSE)</f>
        <v>Chauffage Central</v>
      </c>
      <c r="F101" s="3">
        <v>5</v>
      </c>
      <c r="G101" s="3" t="str">
        <f>VLOOKUP(i0[[#This Row],[equipement_intermittence_id]],equipement_intermittence[],2,FALSE)</f>
        <v>Par pièce avec minimum de température et détection de présence</v>
      </c>
      <c r="H101" s="3">
        <v>2</v>
      </c>
      <c r="I101" s="3" t="str">
        <f>VLOOKUP(i0[[#This Row],[type_regulation_id]],type_regulation[],2,FALSE)</f>
        <v>Avec régulation pièce par pièce</v>
      </c>
      <c r="J101" s="3">
        <v>4</v>
      </c>
      <c r="K101" s="3" t="str">
        <f>VLOOKUP(i0[[#This Row],[type_emission_gategorie_id]],type_emission[[categorie_id]:[categorie]],2,FALSE)</f>
        <v>Plafond chauffant</v>
      </c>
      <c r="L101" s="3">
        <v>0</v>
      </c>
      <c r="M101" s="3">
        <v>1</v>
      </c>
      <c r="O101" s="3">
        <v>0.82</v>
      </c>
      <c r="P101" s="10">
        <v>100</v>
      </c>
      <c r="Q101" s="10" t="s">
        <v>571</v>
      </c>
      <c r="R101" s="10">
        <v>1</v>
      </c>
      <c r="S101" s="10" t="s">
        <v>570</v>
      </c>
      <c r="T101" s="10" t="s">
        <v>578</v>
      </c>
      <c r="U101" s="10" t="s">
        <v>579</v>
      </c>
      <c r="V101" s="10" t="s">
        <v>458</v>
      </c>
      <c r="W101" s="10" t="s">
        <v>459</v>
      </c>
    </row>
    <row r="102" spans="1:23" x14ac:dyDescent="0.3">
      <c r="A102" s="3">
        <v>101</v>
      </c>
      <c r="B102" s="3">
        <v>2</v>
      </c>
      <c r="C102" s="3" t="s">
        <v>191</v>
      </c>
      <c r="D102" s="3">
        <v>1</v>
      </c>
      <c r="E102" s="3" t="str">
        <f>VLOOKUP(i0[[#This Row],[type_chauffage_id]],type_chauffage[],2,FALSE)</f>
        <v>Chauffage Divisé</v>
      </c>
      <c r="F102" s="3">
        <v>1</v>
      </c>
      <c r="G102" s="3" t="str">
        <f>VLOOKUP(i0[[#This Row],[equipement_intermittence_id]],equipement_intermittence[],2,FALSE)</f>
        <v>Absent</v>
      </c>
      <c r="H102" s="3">
        <v>2</v>
      </c>
      <c r="I102" s="3" t="str">
        <f>VLOOKUP(i0[[#This Row],[type_regulation_id]],type_regulation[],2,FALSE)</f>
        <v>Avec régulation pièce par pièce</v>
      </c>
      <c r="J102" s="3">
        <v>2</v>
      </c>
      <c r="K102" s="3" t="str">
        <f>VLOOKUP(i0[[#This Row],[type_emission_gategorie_id]],type_emission[[categorie_id]:[categorie]],2,FALSE)</f>
        <v>Air soufflé</v>
      </c>
      <c r="L102" s="3">
        <v>0</v>
      </c>
      <c r="O102" s="3">
        <v>0.9</v>
      </c>
      <c r="P102" s="10">
        <v>101</v>
      </c>
      <c r="Q102" s="10" t="s">
        <v>387</v>
      </c>
      <c r="R102" s="10" t="s">
        <v>580</v>
      </c>
      <c r="S102" s="10" t="s">
        <v>581</v>
      </c>
      <c r="T102" s="10"/>
      <c r="U102" s="10"/>
      <c r="V102" s="10" t="s">
        <v>454</v>
      </c>
      <c r="W102" s="10" t="s">
        <v>477</v>
      </c>
    </row>
    <row r="103" spans="1:23" x14ac:dyDescent="0.3">
      <c r="A103" s="3">
        <v>102</v>
      </c>
      <c r="B103" s="3">
        <v>2</v>
      </c>
      <c r="C103" s="3" t="s">
        <v>191</v>
      </c>
      <c r="D103" s="3">
        <v>1</v>
      </c>
      <c r="E103" s="3" t="str">
        <f>VLOOKUP(i0[[#This Row],[type_chauffage_id]],type_chauffage[],2,FALSE)</f>
        <v>Chauffage Divisé</v>
      </c>
      <c r="F103" s="3">
        <v>1</v>
      </c>
      <c r="G103" s="3" t="str">
        <f>VLOOKUP(i0[[#This Row],[equipement_intermittence_id]],equipement_intermittence[],2,FALSE)</f>
        <v>Absent</v>
      </c>
      <c r="H103" s="3">
        <v>2</v>
      </c>
      <c r="I103" s="3" t="str">
        <f>VLOOKUP(i0[[#This Row],[type_regulation_id]],type_regulation[],2,FALSE)</f>
        <v>Avec régulation pièce par pièce</v>
      </c>
      <c r="J103" s="3">
        <v>1</v>
      </c>
      <c r="K103" s="3" t="str">
        <f>VLOOKUP(i0[[#This Row],[type_emission_gategorie_id]],type_emission[[categorie_id]:[categorie]],2,FALSE)</f>
        <v>Radiateur / Convecteur</v>
      </c>
      <c r="L103" s="3">
        <v>0</v>
      </c>
      <c r="O103" s="3">
        <v>0.9</v>
      </c>
      <c r="P103" s="10">
        <v>102</v>
      </c>
      <c r="Q103" s="10" t="s">
        <v>387</v>
      </c>
      <c r="R103" s="10" t="s">
        <v>580</v>
      </c>
      <c r="S103" s="10" t="s">
        <v>581</v>
      </c>
      <c r="T103" s="10"/>
      <c r="U103" s="10"/>
      <c r="V103" s="10" t="s">
        <v>574</v>
      </c>
      <c r="W103" s="10" t="s">
        <v>575</v>
      </c>
    </row>
    <row r="104" spans="1:23" x14ac:dyDescent="0.3">
      <c r="A104" s="3">
        <v>103</v>
      </c>
      <c r="B104" s="3">
        <v>2</v>
      </c>
      <c r="C104" s="3" t="s">
        <v>191</v>
      </c>
      <c r="D104" s="3">
        <v>1</v>
      </c>
      <c r="E104" s="3" t="str">
        <f>VLOOKUP(i0[[#This Row],[type_chauffage_id]],type_chauffage[],2,FALSE)</f>
        <v>Chauffage Divisé</v>
      </c>
      <c r="F104" s="3">
        <v>1</v>
      </c>
      <c r="G104" s="3" t="str">
        <f>VLOOKUP(i0[[#This Row],[equipement_intermittence_id]],equipement_intermittence[],2,FALSE)</f>
        <v>Absent</v>
      </c>
      <c r="H104" s="3">
        <v>2</v>
      </c>
      <c r="I104" s="3" t="str">
        <f>VLOOKUP(i0[[#This Row],[type_regulation_id]],type_regulation[],2,FALSE)</f>
        <v>Avec régulation pièce par pièce</v>
      </c>
      <c r="J104" s="3">
        <v>4</v>
      </c>
      <c r="K104" s="3" t="str">
        <f>VLOOKUP(i0[[#This Row],[type_emission_gategorie_id]],type_emission[[categorie_id]:[categorie]],2,FALSE)</f>
        <v>Plafond chauffant</v>
      </c>
      <c r="L104" s="3">
        <v>0</v>
      </c>
      <c r="O104" s="3">
        <v>0.9</v>
      </c>
      <c r="P104" s="10">
        <v>103</v>
      </c>
      <c r="Q104" s="10" t="s">
        <v>387</v>
      </c>
      <c r="R104" s="10" t="s">
        <v>580</v>
      </c>
      <c r="S104" s="10" t="s">
        <v>581</v>
      </c>
      <c r="T104" s="10"/>
      <c r="U104" s="10"/>
      <c r="V104" s="10" t="s">
        <v>458</v>
      </c>
      <c r="W104" s="10" t="s">
        <v>459</v>
      </c>
    </row>
    <row r="105" spans="1:23" x14ac:dyDescent="0.3">
      <c r="A105" s="3">
        <v>104</v>
      </c>
      <c r="B105" s="3">
        <v>2</v>
      </c>
      <c r="C105" s="3" t="s">
        <v>191</v>
      </c>
      <c r="D105" s="3">
        <v>1</v>
      </c>
      <c r="E105" s="3" t="str">
        <f>VLOOKUP(i0[[#This Row],[type_chauffage_id]],type_chauffage[],2,FALSE)</f>
        <v>Chauffage Divisé</v>
      </c>
      <c r="F105" s="3">
        <v>1</v>
      </c>
      <c r="G105" s="3" t="str">
        <f>VLOOKUP(i0[[#This Row],[equipement_intermittence_id]],equipement_intermittence[],2,FALSE)</f>
        <v>Absent</v>
      </c>
      <c r="H105" s="3">
        <v>2</v>
      </c>
      <c r="I105" s="3" t="str">
        <f>VLOOKUP(i0[[#This Row],[type_regulation_id]],type_regulation[],2,FALSE)</f>
        <v>Avec régulation pièce par pièce</v>
      </c>
      <c r="J105" s="3">
        <v>3</v>
      </c>
      <c r="K105" s="3" t="str">
        <f>VLOOKUP(i0[[#This Row],[type_emission_gategorie_id]],type_emission[[categorie_id]:[categorie]],2,FALSE)</f>
        <v>Plancher chauffant</v>
      </c>
      <c r="L105" s="3">
        <v>0</v>
      </c>
      <c r="O105" s="3">
        <v>0.95</v>
      </c>
      <c r="P105" s="10">
        <v>104</v>
      </c>
      <c r="Q105" s="10" t="s">
        <v>387</v>
      </c>
      <c r="R105" s="10" t="s">
        <v>580</v>
      </c>
      <c r="S105" s="10" t="s">
        <v>581</v>
      </c>
      <c r="T105" s="10"/>
      <c r="U105" s="10"/>
      <c r="V105" s="10" t="s">
        <v>456</v>
      </c>
      <c r="W105" s="10" t="s">
        <v>457</v>
      </c>
    </row>
    <row r="106" spans="1:23" x14ac:dyDescent="0.3">
      <c r="A106" s="3">
        <v>105</v>
      </c>
      <c r="B106" s="3">
        <v>2</v>
      </c>
      <c r="C106" s="3" t="s">
        <v>191</v>
      </c>
      <c r="D106" s="3">
        <v>2</v>
      </c>
      <c r="E106" s="3" t="str">
        <f>VLOOKUP(i0[[#This Row],[type_chauffage_id]],type_chauffage[],2,FALSE)</f>
        <v>Chauffage Central</v>
      </c>
      <c r="F106" s="3">
        <v>1</v>
      </c>
      <c r="G106" s="3" t="str">
        <f>VLOOKUP(i0[[#This Row],[equipement_intermittence_id]],equipement_intermittence[],2,FALSE)</f>
        <v>Absent</v>
      </c>
      <c r="H106" s="3">
        <v>2</v>
      </c>
      <c r="I106" s="3" t="str">
        <f>VLOOKUP(i0[[#This Row],[type_regulation_id]],type_regulation[],2,FALSE)</f>
        <v>Avec régulation pièce par pièce</v>
      </c>
      <c r="J106" s="3">
        <v>2</v>
      </c>
      <c r="K106" s="3" t="str">
        <f>VLOOKUP(i0[[#This Row],[type_emission_gategorie_id]],type_emission[[categorie_id]:[categorie]],2,FALSE)</f>
        <v>Air soufflé</v>
      </c>
      <c r="L106" s="3">
        <v>0</v>
      </c>
      <c r="O106" s="3">
        <v>0.91</v>
      </c>
      <c r="P106" s="10">
        <v>105</v>
      </c>
      <c r="Q106" s="10" t="s">
        <v>387</v>
      </c>
      <c r="R106" s="10" t="s">
        <v>580</v>
      </c>
      <c r="S106" s="10" t="s">
        <v>581</v>
      </c>
      <c r="T106" s="10"/>
      <c r="U106" s="10"/>
      <c r="V106" s="10" t="s">
        <v>454</v>
      </c>
      <c r="W106" s="10" t="s">
        <v>477</v>
      </c>
    </row>
    <row r="107" spans="1:23" x14ac:dyDescent="0.3">
      <c r="A107" s="3">
        <v>106</v>
      </c>
      <c r="B107" s="3">
        <v>2</v>
      </c>
      <c r="C107" s="3" t="s">
        <v>191</v>
      </c>
      <c r="D107" s="3">
        <v>2</v>
      </c>
      <c r="E107" s="3" t="str">
        <f>VLOOKUP(i0[[#This Row],[type_chauffage_id]],type_chauffage[],2,FALSE)</f>
        <v>Chauffage Central</v>
      </c>
      <c r="F107" s="3">
        <v>1</v>
      </c>
      <c r="G107" s="3" t="str">
        <f>VLOOKUP(i0[[#This Row],[equipement_intermittence_id]],equipement_intermittence[],2,FALSE)</f>
        <v>Absent</v>
      </c>
      <c r="H107" s="3">
        <v>2</v>
      </c>
      <c r="I107" s="3" t="str">
        <f>VLOOKUP(i0[[#This Row],[type_regulation_id]],type_regulation[],2,FALSE)</f>
        <v>Avec régulation pièce par pièce</v>
      </c>
      <c r="J107" s="3">
        <v>1</v>
      </c>
      <c r="K107" s="3" t="str">
        <f>VLOOKUP(i0[[#This Row],[type_emission_gategorie_id]],type_emission[[categorie_id]:[categorie]],2,FALSE)</f>
        <v>Radiateur / Convecteur</v>
      </c>
      <c r="L107" s="3">
        <v>0</v>
      </c>
      <c r="O107" s="3">
        <v>0.93</v>
      </c>
      <c r="P107" s="10">
        <v>106</v>
      </c>
      <c r="Q107" s="10" t="s">
        <v>387</v>
      </c>
      <c r="R107" s="10" t="s">
        <v>580</v>
      </c>
      <c r="S107" s="10" t="s">
        <v>581</v>
      </c>
      <c r="T107" s="10"/>
      <c r="U107" s="10"/>
      <c r="V107" s="10" t="s">
        <v>576</v>
      </c>
      <c r="W107" s="10" t="s">
        <v>577</v>
      </c>
    </row>
    <row r="108" spans="1:23" x14ac:dyDescent="0.3">
      <c r="A108" s="3">
        <v>107</v>
      </c>
      <c r="B108" s="3">
        <v>2</v>
      </c>
      <c r="C108" s="3" t="s">
        <v>191</v>
      </c>
      <c r="D108" s="3">
        <v>2</v>
      </c>
      <c r="E108" s="3" t="str">
        <f>VLOOKUP(i0[[#This Row],[type_chauffage_id]],type_chauffage[],2,FALSE)</f>
        <v>Chauffage Central</v>
      </c>
      <c r="F108" s="3">
        <v>1</v>
      </c>
      <c r="G108" s="3" t="str">
        <f>VLOOKUP(i0[[#This Row],[equipement_intermittence_id]],equipement_intermittence[],2,FALSE)</f>
        <v>Absent</v>
      </c>
      <c r="H108" s="3">
        <v>2</v>
      </c>
      <c r="I108" s="3" t="str">
        <f>VLOOKUP(i0[[#This Row],[type_regulation_id]],type_regulation[],2,FALSE)</f>
        <v>Avec régulation pièce par pièce</v>
      </c>
      <c r="J108" s="3">
        <v>4</v>
      </c>
      <c r="K108" s="3" t="str">
        <f>VLOOKUP(i0[[#This Row],[type_emission_gategorie_id]],type_emission[[categorie_id]:[categorie]],2,FALSE)</f>
        <v>Plafond chauffant</v>
      </c>
      <c r="L108" s="3">
        <v>0</v>
      </c>
      <c r="O108" s="3">
        <v>0.93</v>
      </c>
      <c r="P108" s="10">
        <v>107</v>
      </c>
      <c r="Q108" s="10" t="s">
        <v>387</v>
      </c>
      <c r="R108" s="10" t="s">
        <v>580</v>
      </c>
      <c r="S108" s="10" t="s">
        <v>581</v>
      </c>
      <c r="T108" s="10"/>
      <c r="U108" s="10"/>
      <c r="V108" s="10" t="s">
        <v>458</v>
      </c>
      <c r="W108" s="10" t="s">
        <v>459</v>
      </c>
    </row>
    <row r="109" spans="1:23" x14ac:dyDescent="0.3">
      <c r="A109" s="3">
        <v>108</v>
      </c>
      <c r="B109" s="3">
        <v>2</v>
      </c>
      <c r="C109" s="3" t="s">
        <v>191</v>
      </c>
      <c r="D109" s="3">
        <v>2</v>
      </c>
      <c r="E109" s="3" t="str">
        <f>VLOOKUP(i0[[#This Row],[type_chauffage_id]],type_chauffage[],2,FALSE)</f>
        <v>Chauffage Central</v>
      </c>
      <c r="F109" s="3">
        <v>1</v>
      </c>
      <c r="G109" s="3" t="str">
        <f>VLOOKUP(i0[[#This Row],[equipement_intermittence_id]],equipement_intermittence[],2,FALSE)</f>
        <v>Absent</v>
      </c>
      <c r="H109" s="3">
        <v>2</v>
      </c>
      <c r="I109" s="3" t="str">
        <f>VLOOKUP(i0[[#This Row],[type_regulation_id]],type_regulation[],2,FALSE)</f>
        <v>Avec régulation pièce par pièce</v>
      </c>
      <c r="J109" s="3">
        <v>3</v>
      </c>
      <c r="K109" s="3" t="str">
        <f>VLOOKUP(i0[[#This Row],[type_emission_gategorie_id]],type_emission[[categorie_id]:[categorie]],2,FALSE)</f>
        <v>Plancher chauffant</v>
      </c>
      <c r="L109" s="3">
        <v>0</v>
      </c>
      <c r="O109" s="3">
        <v>0.95</v>
      </c>
      <c r="P109" s="10">
        <v>108</v>
      </c>
      <c r="Q109" s="10" t="s">
        <v>387</v>
      </c>
      <c r="R109" s="10" t="s">
        <v>580</v>
      </c>
      <c r="S109" s="10" t="s">
        <v>581</v>
      </c>
      <c r="T109" s="10"/>
      <c r="U109" s="10"/>
      <c r="V109" s="10" t="s">
        <v>456</v>
      </c>
      <c r="W109" s="10" t="s">
        <v>457</v>
      </c>
    </row>
    <row r="110" spans="1:23" x14ac:dyDescent="0.3">
      <c r="A110" s="3">
        <v>109</v>
      </c>
      <c r="B110" s="3">
        <v>2</v>
      </c>
      <c r="C110" s="3" t="s">
        <v>191</v>
      </c>
      <c r="D110" s="3">
        <v>2</v>
      </c>
      <c r="E110" s="3" t="str">
        <f>VLOOKUP(i0[[#This Row],[type_chauffage_id]],type_chauffage[],2,FALSE)</f>
        <v>Chauffage Central</v>
      </c>
      <c r="F110" s="3">
        <v>1</v>
      </c>
      <c r="G110" s="3" t="str">
        <f>VLOOKUP(i0[[#This Row],[equipement_intermittence_id]],equipement_intermittence[],2,FALSE)</f>
        <v>Absent</v>
      </c>
      <c r="H110" s="3">
        <v>1</v>
      </c>
      <c r="I110" s="3" t="str">
        <f>VLOOKUP(i0[[#This Row],[type_regulation_id]],type_regulation[],2,FALSE)</f>
        <v>Sans régulation pièce par pièce</v>
      </c>
      <c r="J110" s="3">
        <v>2</v>
      </c>
      <c r="K110" s="3" t="str">
        <f>VLOOKUP(i0[[#This Row],[type_emission_gategorie_id]],type_emission[[categorie_id]:[categorie]],2,FALSE)</f>
        <v>Air soufflé</v>
      </c>
      <c r="L110" s="3">
        <v>0</v>
      </c>
      <c r="O110" s="3">
        <v>0.95</v>
      </c>
      <c r="P110" s="10">
        <v>109</v>
      </c>
      <c r="Q110" s="10" t="s">
        <v>387</v>
      </c>
      <c r="R110" s="10" t="s">
        <v>580</v>
      </c>
      <c r="S110" s="10" t="s">
        <v>581</v>
      </c>
      <c r="T110" s="10"/>
      <c r="U110" s="10"/>
      <c r="V110" s="10" t="s">
        <v>454</v>
      </c>
      <c r="W110" s="10" t="s">
        <v>477</v>
      </c>
    </row>
    <row r="111" spans="1:23" x14ac:dyDescent="0.3">
      <c r="A111" s="3">
        <v>110</v>
      </c>
      <c r="B111" s="3">
        <v>2</v>
      </c>
      <c r="C111" s="3" t="s">
        <v>191</v>
      </c>
      <c r="D111" s="3">
        <v>2</v>
      </c>
      <c r="E111" s="3" t="str">
        <f>VLOOKUP(i0[[#This Row],[type_chauffage_id]],type_chauffage[],2,FALSE)</f>
        <v>Chauffage Central</v>
      </c>
      <c r="F111" s="3">
        <v>1</v>
      </c>
      <c r="G111" s="3" t="str">
        <f>VLOOKUP(i0[[#This Row],[equipement_intermittence_id]],equipement_intermittence[],2,FALSE)</f>
        <v>Absent</v>
      </c>
      <c r="H111" s="3">
        <v>1</v>
      </c>
      <c r="I111" s="3" t="str">
        <f>VLOOKUP(i0[[#This Row],[type_regulation_id]],type_regulation[],2,FALSE)</f>
        <v>Sans régulation pièce par pièce</v>
      </c>
      <c r="J111" s="3">
        <v>1</v>
      </c>
      <c r="K111" s="3" t="str">
        <f>VLOOKUP(i0[[#This Row],[type_emission_gategorie_id]],type_emission[[categorie_id]:[categorie]],2,FALSE)</f>
        <v>Radiateur / Convecteur</v>
      </c>
      <c r="L111" s="3">
        <v>0</v>
      </c>
      <c r="O111" s="3">
        <v>0.96</v>
      </c>
      <c r="P111" s="10">
        <v>110</v>
      </c>
      <c r="Q111" s="10" t="s">
        <v>387</v>
      </c>
      <c r="R111" s="10" t="s">
        <v>580</v>
      </c>
      <c r="S111" s="10" t="s">
        <v>581</v>
      </c>
      <c r="T111" s="10"/>
      <c r="U111" s="10"/>
      <c r="V111" s="10" t="s">
        <v>576</v>
      </c>
      <c r="W111" s="10" t="s">
        <v>577</v>
      </c>
    </row>
    <row r="112" spans="1:23" x14ac:dyDescent="0.3">
      <c r="A112" s="3">
        <v>111</v>
      </c>
      <c r="B112" s="3">
        <v>2</v>
      </c>
      <c r="C112" s="3" t="s">
        <v>191</v>
      </c>
      <c r="D112" s="3">
        <v>2</v>
      </c>
      <c r="E112" s="3" t="str">
        <f>VLOOKUP(i0[[#This Row],[type_chauffage_id]],type_chauffage[],2,FALSE)</f>
        <v>Chauffage Central</v>
      </c>
      <c r="F112" s="3">
        <v>1</v>
      </c>
      <c r="G112" s="3" t="str">
        <f>VLOOKUP(i0[[#This Row],[equipement_intermittence_id]],equipement_intermittence[],2,FALSE)</f>
        <v>Absent</v>
      </c>
      <c r="H112" s="3">
        <v>1</v>
      </c>
      <c r="I112" s="3" t="str">
        <f>VLOOKUP(i0[[#This Row],[type_regulation_id]],type_regulation[],2,FALSE)</f>
        <v>Sans régulation pièce par pièce</v>
      </c>
      <c r="J112" s="3">
        <v>4</v>
      </c>
      <c r="K112" s="3" t="str">
        <f>VLOOKUP(i0[[#This Row],[type_emission_gategorie_id]],type_emission[[categorie_id]:[categorie]],2,FALSE)</f>
        <v>Plafond chauffant</v>
      </c>
      <c r="L112" s="3">
        <v>0</v>
      </c>
      <c r="O112" s="3">
        <v>0.96</v>
      </c>
      <c r="P112" s="10">
        <v>111</v>
      </c>
      <c r="Q112" s="10" t="s">
        <v>387</v>
      </c>
      <c r="R112" s="10" t="s">
        <v>580</v>
      </c>
      <c r="S112" s="10" t="s">
        <v>581</v>
      </c>
      <c r="T112" s="10"/>
      <c r="U112" s="10"/>
      <c r="V112" s="10" t="s">
        <v>458</v>
      </c>
      <c r="W112" s="10" t="s">
        <v>459</v>
      </c>
    </row>
    <row r="113" spans="1:23" x14ac:dyDescent="0.3">
      <c r="A113" s="3">
        <v>112</v>
      </c>
      <c r="B113" s="3">
        <v>2</v>
      </c>
      <c r="C113" s="3" t="s">
        <v>191</v>
      </c>
      <c r="D113" s="3">
        <v>2</v>
      </c>
      <c r="E113" s="3" t="str">
        <f>VLOOKUP(i0[[#This Row],[type_chauffage_id]],type_chauffage[],2,FALSE)</f>
        <v>Chauffage Central</v>
      </c>
      <c r="F113" s="3">
        <v>1</v>
      </c>
      <c r="G113" s="3" t="str">
        <f>VLOOKUP(i0[[#This Row],[equipement_intermittence_id]],equipement_intermittence[],2,FALSE)</f>
        <v>Absent</v>
      </c>
      <c r="H113" s="3">
        <v>1</v>
      </c>
      <c r="I113" s="3" t="str">
        <f>VLOOKUP(i0[[#This Row],[type_regulation_id]],type_regulation[],2,FALSE)</f>
        <v>Sans régulation pièce par pièce</v>
      </c>
      <c r="J113" s="3">
        <v>3</v>
      </c>
      <c r="K113" s="3" t="str">
        <f>VLOOKUP(i0[[#This Row],[type_emission_gategorie_id]],type_emission[[categorie_id]:[categorie]],2,FALSE)</f>
        <v>Plancher chauffant</v>
      </c>
      <c r="L113" s="3">
        <v>0</v>
      </c>
      <c r="O113" s="3">
        <v>0.97</v>
      </c>
      <c r="P113" s="10">
        <v>112</v>
      </c>
      <c r="Q113" s="10" t="s">
        <v>387</v>
      </c>
      <c r="R113" s="10" t="s">
        <v>580</v>
      </c>
      <c r="S113" s="10" t="s">
        <v>581</v>
      </c>
      <c r="T113" s="10"/>
      <c r="U113" s="10"/>
      <c r="V113" s="10" t="s">
        <v>456</v>
      </c>
      <c r="W113" s="10" t="s">
        <v>457</v>
      </c>
    </row>
    <row r="114" spans="1:23" x14ac:dyDescent="0.3">
      <c r="A114" s="3">
        <v>113</v>
      </c>
      <c r="B114" s="3">
        <v>2</v>
      </c>
      <c r="C114" s="3" t="s">
        <v>191</v>
      </c>
      <c r="D114" s="3">
        <v>1</v>
      </c>
      <c r="E114" s="3" t="str">
        <f>VLOOKUP(i0[[#This Row],[type_chauffage_id]],type_chauffage[],2,FALSE)</f>
        <v>Chauffage Divisé</v>
      </c>
      <c r="F114" s="3">
        <v>2</v>
      </c>
      <c r="G114" s="3" t="str">
        <f>VLOOKUP(i0[[#This Row],[equipement_intermittence_id]],equipement_intermittence[],2,FALSE)</f>
        <v>Central sans minimum de température</v>
      </c>
      <c r="H114" s="3">
        <v>2</v>
      </c>
      <c r="I114" s="3" t="str">
        <f>VLOOKUP(i0[[#This Row],[type_regulation_id]],type_regulation[],2,FALSE)</f>
        <v>Avec régulation pièce par pièce</v>
      </c>
      <c r="J114" s="3">
        <v>2</v>
      </c>
      <c r="K114" s="3" t="str">
        <f>VLOOKUP(i0[[#This Row],[type_emission_gategorie_id]],type_emission[[categorie_id]:[categorie]],2,FALSE)</f>
        <v>Air soufflé</v>
      </c>
      <c r="L114" s="3">
        <v>0</v>
      </c>
      <c r="O114" s="3">
        <v>0.89</v>
      </c>
      <c r="P114" s="10">
        <v>113</v>
      </c>
      <c r="Q114" s="10" t="s">
        <v>387</v>
      </c>
      <c r="R114" s="10" t="s">
        <v>580</v>
      </c>
      <c r="S114" s="10" t="s">
        <v>581</v>
      </c>
      <c r="T114" s="10"/>
      <c r="U114" s="10"/>
      <c r="V114" s="10" t="s">
        <v>454</v>
      </c>
      <c r="W114" s="10" t="s">
        <v>477</v>
      </c>
    </row>
    <row r="115" spans="1:23" x14ac:dyDescent="0.3">
      <c r="A115" s="3">
        <v>114</v>
      </c>
      <c r="B115" s="3">
        <v>2</v>
      </c>
      <c r="C115" s="3" t="s">
        <v>191</v>
      </c>
      <c r="D115" s="3">
        <v>1</v>
      </c>
      <c r="E115" s="3" t="str">
        <f>VLOOKUP(i0[[#This Row],[type_chauffage_id]],type_chauffage[],2,FALSE)</f>
        <v>Chauffage Divisé</v>
      </c>
      <c r="F115" s="3">
        <v>2</v>
      </c>
      <c r="G115" s="3" t="str">
        <f>VLOOKUP(i0[[#This Row],[equipement_intermittence_id]],equipement_intermittence[],2,FALSE)</f>
        <v>Central sans minimum de température</v>
      </c>
      <c r="H115" s="3">
        <v>2</v>
      </c>
      <c r="I115" s="3" t="str">
        <f>VLOOKUP(i0[[#This Row],[type_regulation_id]],type_regulation[],2,FALSE)</f>
        <v>Avec régulation pièce par pièce</v>
      </c>
      <c r="J115" s="3">
        <v>1</v>
      </c>
      <c r="K115" s="3" t="str">
        <f>VLOOKUP(i0[[#This Row],[type_emission_gategorie_id]],type_emission[[categorie_id]:[categorie]],2,FALSE)</f>
        <v>Radiateur / Convecteur</v>
      </c>
      <c r="L115" s="3">
        <v>0</v>
      </c>
      <c r="O115" s="3">
        <v>0.89</v>
      </c>
      <c r="P115" s="10">
        <v>114</v>
      </c>
      <c r="Q115" s="10" t="s">
        <v>387</v>
      </c>
      <c r="R115" s="10" t="s">
        <v>580</v>
      </c>
      <c r="S115" s="10" t="s">
        <v>581</v>
      </c>
      <c r="T115" s="10"/>
      <c r="U115" s="10"/>
      <c r="V115" s="10" t="s">
        <v>574</v>
      </c>
      <c r="W115" s="10" t="s">
        <v>575</v>
      </c>
    </row>
    <row r="116" spans="1:23" x14ac:dyDescent="0.3">
      <c r="A116" s="3">
        <v>115</v>
      </c>
      <c r="B116" s="3">
        <v>2</v>
      </c>
      <c r="C116" s="3" t="s">
        <v>191</v>
      </c>
      <c r="D116" s="3">
        <v>1</v>
      </c>
      <c r="E116" s="3" t="str">
        <f>VLOOKUP(i0[[#This Row],[type_chauffage_id]],type_chauffage[],2,FALSE)</f>
        <v>Chauffage Divisé</v>
      </c>
      <c r="F116" s="3">
        <v>2</v>
      </c>
      <c r="G116" s="3" t="str">
        <f>VLOOKUP(i0[[#This Row],[equipement_intermittence_id]],equipement_intermittence[],2,FALSE)</f>
        <v>Central sans minimum de température</v>
      </c>
      <c r="H116" s="3">
        <v>2</v>
      </c>
      <c r="I116" s="3" t="str">
        <f>VLOOKUP(i0[[#This Row],[type_regulation_id]],type_regulation[],2,FALSE)</f>
        <v>Avec régulation pièce par pièce</v>
      </c>
      <c r="J116" s="3">
        <v>4</v>
      </c>
      <c r="K116" s="3" t="str">
        <f>VLOOKUP(i0[[#This Row],[type_emission_gategorie_id]],type_emission[[categorie_id]:[categorie]],2,FALSE)</f>
        <v>Plafond chauffant</v>
      </c>
      <c r="L116" s="3">
        <v>0</v>
      </c>
      <c r="O116" s="3">
        <v>0.89</v>
      </c>
      <c r="P116" s="10">
        <v>115</v>
      </c>
      <c r="Q116" s="10" t="s">
        <v>387</v>
      </c>
      <c r="R116" s="10" t="s">
        <v>580</v>
      </c>
      <c r="S116" s="10" t="s">
        <v>581</v>
      </c>
      <c r="T116" s="10"/>
      <c r="U116" s="10"/>
      <c r="V116" s="10" t="s">
        <v>458</v>
      </c>
      <c r="W116" s="10" t="s">
        <v>459</v>
      </c>
    </row>
    <row r="117" spans="1:23" x14ac:dyDescent="0.3">
      <c r="A117" s="3">
        <v>116</v>
      </c>
      <c r="B117" s="3">
        <v>2</v>
      </c>
      <c r="C117" s="3" t="s">
        <v>191</v>
      </c>
      <c r="D117" s="3">
        <v>1</v>
      </c>
      <c r="E117" s="3" t="str">
        <f>VLOOKUP(i0[[#This Row],[type_chauffage_id]],type_chauffage[],2,FALSE)</f>
        <v>Chauffage Divisé</v>
      </c>
      <c r="F117" s="3">
        <v>2</v>
      </c>
      <c r="G117" s="3" t="str">
        <f>VLOOKUP(i0[[#This Row],[equipement_intermittence_id]],equipement_intermittence[],2,FALSE)</f>
        <v>Central sans minimum de température</v>
      </c>
      <c r="H117" s="3">
        <v>2</v>
      </c>
      <c r="I117" s="3" t="str">
        <f>VLOOKUP(i0[[#This Row],[type_regulation_id]],type_regulation[],2,FALSE)</f>
        <v>Avec régulation pièce par pièce</v>
      </c>
      <c r="J117" s="3">
        <v>3</v>
      </c>
      <c r="K117" s="3" t="str">
        <f>VLOOKUP(i0[[#This Row],[type_emission_gategorie_id]],type_emission[[categorie_id]:[categorie]],2,FALSE)</f>
        <v>Plancher chauffant</v>
      </c>
      <c r="L117" s="3">
        <v>0</v>
      </c>
      <c r="O117" s="3">
        <v>0.94</v>
      </c>
      <c r="P117" s="10">
        <v>116</v>
      </c>
      <c r="Q117" s="10" t="s">
        <v>387</v>
      </c>
      <c r="R117" s="10" t="s">
        <v>580</v>
      </c>
      <c r="S117" s="10" t="s">
        <v>581</v>
      </c>
      <c r="T117" s="10"/>
      <c r="U117" s="10"/>
      <c r="V117" s="10" t="s">
        <v>456</v>
      </c>
      <c r="W117" s="10" t="s">
        <v>457</v>
      </c>
    </row>
    <row r="118" spans="1:23" x14ac:dyDescent="0.3">
      <c r="A118" s="3">
        <v>117</v>
      </c>
      <c r="B118" s="3">
        <v>2</v>
      </c>
      <c r="C118" s="3" t="s">
        <v>191</v>
      </c>
      <c r="D118" s="3">
        <v>2</v>
      </c>
      <c r="E118" s="3" t="str">
        <f>VLOOKUP(i0[[#This Row],[type_chauffage_id]],type_chauffage[],2,FALSE)</f>
        <v>Chauffage Central</v>
      </c>
      <c r="F118" s="3">
        <v>2</v>
      </c>
      <c r="G118" s="3" t="str">
        <f>VLOOKUP(i0[[#This Row],[equipement_intermittence_id]],equipement_intermittence[],2,FALSE)</f>
        <v>Central sans minimum de température</v>
      </c>
      <c r="H118" s="3">
        <v>2</v>
      </c>
      <c r="I118" s="3" t="str">
        <f>VLOOKUP(i0[[#This Row],[type_regulation_id]],type_regulation[],2,FALSE)</f>
        <v>Avec régulation pièce par pièce</v>
      </c>
      <c r="J118" s="3">
        <v>2</v>
      </c>
      <c r="K118" s="3" t="str">
        <f>VLOOKUP(i0[[#This Row],[type_emission_gategorie_id]],type_emission[[categorie_id]:[categorie]],2,FALSE)</f>
        <v>Air soufflé</v>
      </c>
      <c r="L118" s="3">
        <v>0</v>
      </c>
      <c r="O118" s="3">
        <v>0.9</v>
      </c>
      <c r="P118" s="10">
        <v>117</v>
      </c>
      <c r="Q118" s="10" t="s">
        <v>387</v>
      </c>
      <c r="R118" s="10" t="s">
        <v>580</v>
      </c>
      <c r="S118" s="10" t="s">
        <v>581</v>
      </c>
      <c r="T118" s="10"/>
      <c r="U118" s="10"/>
      <c r="V118" s="10" t="s">
        <v>454</v>
      </c>
      <c r="W118" s="10" t="s">
        <v>477</v>
      </c>
    </row>
    <row r="119" spans="1:23" x14ac:dyDescent="0.3">
      <c r="A119" s="3">
        <v>118</v>
      </c>
      <c r="B119" s="3">
        <v>2</v>
      </c>
      <c r="C119" s="3" t="s">
        <v>191</v>
      </c>
      <c r="D119" s="3">
        <v>2</v>
      </c>
      <c r="E119" s="3" t="str">
        <f>VLOOKUP(i0[[#This Row],[type_chauffage_id]],type_chauffage[],2,FALSE)</f>
        <v>Chauffage Central</v>
      </c>
      <c r="F119" s="3">
        <v>2</v>
      </c>
      <c r="G119" s="3" t="str">
        <f>VLOOKUP(i0[[#This Row],[equipement_intermittence_id]],equipement_intermittence[],2,FALSE)</f>
        <v>Central sans minimum de température</v>
      </c>
      <c r="H119" s="3">
        <v>2</v>
      </c>
      <c r="I119" s="3" t="str">
        <f>VLOOKUP(i0[[#This Row],[type_regulation_id]],type_regulation[],2,FALSE)</f>
        <v>Avec régulation pièce par pièce</v>
      </c>
      <c r="J119" s="3">
        <v>1</v>
      </c>
      <c r="K119" s="3" t="str">
        <f>VLOOKUP(i0[[#This Row],[type_emission_gategorie_id]],type_emission[[categorie_id]:[categorie]],2,FALSE)</f>
        <v>Radiateur / Convecteur</v>
      </c>
      <c r="L119" s="3">
        <v>0</v>
      </c>
      <c r="O119" s="3">
        <v>0.92</v>
      </c>
      <c r="P119" s="10">
        <v>118</v>
      </c>
      <c r="Q119" s="10" t="s">
        <v>387</v>
      </c>
      <c r="R119" s="10" t="s">
        <v>580</v>
      </c>
      <c r="S119" s="10" t="s">
        <v>581</v>
      </c>
      <c r="T119" s="10"/>
      <c r="U119" s="10"/>
      <c r="V119" s="10" t="s">
        <v>576</v>
      </c>
      <c r="W119" s="10" t="s">
        <v>577</v>
      </c>
    </row>
    <row r="120" spans="1:23" x14ac:dyDescent="0.3">
      <c r="A120" s="3">
        <v>119</v>
      </c>
      <c r="B120" s="3">
        <v>2</v>
      </c>
      <c r="C120" s="3" t="s">
        <v>191</v>
      </c>
      <c r="D120" s="3">
        <v>2</v>
      </c>
      <c r="E120" s="3" t="str">
        <f>VLOOKUP(i0[[#This Row],[type_chauffage_id]],type_chauffage[],2,FALSE)</f>
        <v>Chauffage Central</v>
      </c>
      <c r="F120" s="3">
        <v>2</v>
      </c>
      <c r="G120" s="3" t="str">
        <f>VLOOKUP(i0[[#This Row],[equipement_intermittence_id]],equipement_intermittence[],2,FALSE)</f>
        <v>Central sans minimum de température</v>
      </c>
      <c r="H120" s="3">
        <v>2</v>
      </c>
      <c r="I120" s="3" t="str">
        <f>VLOOKUP(i0[[#This Row],[type_regulation_id]],type_regulation[],2,FALSE)</f>
        <v>Avec régulation pièce par pièce</v>
      </c>
      <c r="J120" s="3">
        <v>4</v>
      </c>
      <c r="K120" s="3" t="str">
        <f>VLOOKUP(i0[[#This Row],[type_emission_gategorie_id]],type_emission[[categorie_id]:[categorie]],2,FALSE)</f>
        <v>Plafond chauffant</v>
      </c>
      <c r="L120" s="3">
        <v>0</v>
      </c>
      <c r="O120" s="3">
        <v>0.92</v>
      </c>
      <c r="P120" s="10">
        <v>119</v>
      </c>
      <c r="Q120" s="10" t="s">
        <v>387</v>
      </c>
      <c r="R120" s="10" t="s">
        <v>580</v>
      </c>
      <c r="S120" s="10" t="s">
        <v>581</v>
      </c>
      <c r="T120" s="10"/>
      <c r="U120" s="10"/>
      <c r="V120" s="10" t="s">
        <v>458</v>
      </c>
      <c r="W120" s="10" t="s">
        <v>459</v>
      </c>
    </row>
    <row r="121" spans="1:23" x14ac:dyDescent="0.3">
      <c r="A121" s="3">
        <v>120</v>
      </c>
      <c r="B121" s="3">
        <v>2</v>
      </c>
      <c r="C121" s="3" t="s">
        <v>191</v>
      </c>
      <c r="D121" s="3">
        <v>2</v>
      </c>
      <c r="E121" s="3" t="str">
        <f>VLOOKUP(i0[[#This Row],[type_chauffage_id]],type_chauffage[],2,FALSE)</f>
        <v>Chauffage Central</v>
      </c>
      <c r="F121" s="3">
        <v>2</v>
      </c>
      <c r="G121" s="3" t="str">
        <f>VLOOKUP(i0[[#This Row],[equipement_intermittence_id]],equipement_intermittence[],2,FALSE)</f>
        <v>Central sans minimum de température</v>
      </c>
      <c r="H121" s="3">
        <v>2</v>
      </c>
      <c r="I121" s="3" t="str">
        <f>VLOOKUP(i0[[#This Row],[type_regulation_id]],type_regulation[],2,FALSE)</f>
        <v>Avec régulation pièce par pièce</v>
      </c>
      <c r="J121" s="3">
        <v>3</v>
      </c>
      <c r="K121" s="3" t="str">
        <f>VLOOKUP(i0[[#This Row],[type_emission_gategorie_id]],type_emission[[categorie_id]:[categorie]],2,FALSE)</f>
        <v>Plancher chauffant</v>
      </c>
      <c r="L121" s="3">
        <v>0</v>
      </c>
      <c r="O121" s="3">
        <v>0.94</v>
      </c>
      <c r="P121" s="10">
        <v>120</v>
      </c>
      <c r="Q121" s="10" t="s">
        <v>387</v>
      </c>
      <c r="R121" s="10" t="s">
        <v>580</v>
      </c>
      <c r="S121" s="10" t="s">
        <v>581</v>
      </c>
      <c r="T121" s="10"/>
      <c r="U121" s="10"/>
      <c r="V121" s="10" t="s">
        <v>456</v>
      </c>
      <c r="W121" s="10" t="s">
        <v>457</v>
      </c>
    </row>
    <row r="122" spans="1:23" x14ac:dyDescent="0.3">
      <c r="A122" s="3">
        <v>121</v>
      </c>
      <c r="B122" s="3">
        <v>2</v>
      </c>
      <c r="C122" s="3" t="s">
        <v>191</v>
      </c>
      <c r="D122" s="3">
        <v>2</v>
      </c>
      <c r="E122" s="3" t="str">
        <f>VLOOKUP(i0[[#This Row],[type_chauffage_id]],type_chauffage[],2,FALSE)</f>
        <v>Chauffage Central</v>
      </c>
      <c r="F122" s="3">
        <v>2</v>
      </c>
      <c r="G122" s="3" t="str">
        <f>VLOOKUP(i0[[#This Row],[equipement_intermittence_id]],equipement_intermittence[],2,FALSE)</f>
        <v>Central sans minimum de température</v>
      </c>
      <c r="H122" s="3">
        <v>1</v>
      </c>
      <c r="I122" s="3" t="str">
        <f>VLOOKUP(i0[[#This Row],[type_regulation_id]],type_regulation[],2,FALSE)</f>
        <v>Sans régulation pièce par pièce</v>
      </c>
      <c r="J122" s="3">
        <v>2</v>
      </c>
      <c r="K122" s="3" t="str">
        <f>VLOOKUP(i0[[#This Row],[type_emission_gategorie_id]],type_emission[[categorie_id]:[categorie]],2,FALSE)</f>
        <v>Air soufflé</v>
      </c>
      <c r="L122" s="3">
        <v>0</v>
      </c>
      <c r="O122" s="3">
        <v>0.94</v>
      </c>
      <c r="P122" s="10">
        <v>121</v>
      </c>
      <c r="Q122" s="10" t="s">
        <v>387</v>
      </c>
      <c r="R122" s="10" t="s">
        <v>580</v>
      </c>
      <c r="S122" s="10" t="s">
        <v>581</v>
      </c>
      <c r="T122" s="10"/>
      <c r="U122" s="10"/>
      <c r="V122" s="10" t="s">
        <v>454</v>
      </c>
      <c r="W122" s="10" t="s">
        <v>477</v>
      </c>
    </row>
    <row r="123" spans="1:23" x14ac:dyDescent="0.3">
      <c r="A123" s="3">
        <v>122</v>
      </c>
      <c r="B123" s="3">
        <v>2</v>
      </c>
      <c r="C123" s="3" t="s">
        <v>191</v>
      </c>
      <c r="D123" s="3">
        <v>2</v>
      </c>
      <c r="E123" s="3" t="str">
        <f>VLOOKUP(i0[[#This Row],[type_chauffage_id]],type_chauffage[],2,FALSE)</f>
        <v>Chauffage Central</v>
      </c>
      <c r="F123" s="3">
        <v>2</v>
      </c>
      <c r="G123" s="3" t="str">
        <f>VLOOKUP(i0[[#This Row],[equipement_intermittence_id]],equipement_intermittence[],2,FALSE)</f>
        <v>Central sans minimum de température</v>
      </c>
      <c r="H123" s="3">
        <v>1</v>
      </c>
      <c r="I123" s="3" t="str">
        <f>VLOOKUP(i0[[#This Row],[type_regulation_id]],type_regulation[],2,FALSE)</f>
        <v>Sans régulation pièce par pièce</v>
      </c>
      <c r="J123" s="3">
        <v>1</v>
      </c>
      <c r="K123" s="3" t="str">
        <f>VLOOKUP(i0[[#This Row],[type_emission_gategorie_id]],type_emission[[categorie_id]:[categorie]],2,FALSE)</f>
        <v>Radiateur / Convecteur</v>
      </c>
      <c r="L123" s="3">
        <v>0</v>
      </c>
      <c r="O123" s="3">
        <v>0.95</v>
      </c>
      <c r="P123" s="10">
        <v>122</v>
      </c>
      <c r="Q123" s="10" t="s">
        <v>387</v>
      </c>
      <c r="R123" s="10" t="s">
        <v>580</v>
      </c>
      <c r="S123" s="10" t="s">
        <v>581</v>
      </c>
      <c r="T123" s="10"/>
      <c r="U123" s="10"/>
      <c r="V123" s="10" t="s">
        <v>576</v>
      </c>
      <c r="W123" s="10" t="s">
        <v>577</v>
      </c>
    </row>
    <row r="124" spans="1:23" x14ac:dyDescent="0.3">
      <c r="A124" s="3">
        <v>123</v>
      </c>
      <c r="B124" s="3">
        <v>2</v>
      </c>
      <c r="C124" s="3" t="s">
        <v>191</v>
      </c>
      <c r="D124" s="3">
        <v>2</v>
      </c>
      <c r="E124" s="3" t="str">
        <f>VLOOKUP(i0[[#This Row],[type_chauffage_id]],type_chauffage[],2,FALSE)</f>
        <v>Chauffage Central</v>
      </c>
      <c r="F124" s="3">
        <v>2</v>
      </c>
      <c r="G124" s="3" t="str">
        <f>VLOOKUP(i0[[#This Row],[equipement_intermittence_id]],equipement_intermittence[],2,FALSE)</f>
        <v>Central sans minimum de température</v>
      </c>
      <c r="H124" s="3">
        <v>1</v>
      </c>
      <c r="I124" s="3" t="str">
        <f>VLOOKUP(i0[[#This Row],[type_regulation_id]],type_regulation[],2,FALSE)</f>
        <v>Sans régulation pièce par pièce</v>
      </c>
      <c r="J124" s="3">
        <v>4</v>
      </c>
      <c r="K124" s="3" t="str">
        <f>VLOOKUP(i0[[#This Row],[type_emission_gategorie_id]],type_emission[[categorie_id]:[categorie]],2,FALSE)</f>
        <v>Plafond chauffant</v>
      </c>
      <c r="L124" s="3">
        <v>0</v>
      </c>
      <c r="O124" s="3">
        <v>0.95</v>
      </c>
      <c r="P124" s="10">
        <v>123</v>
      </c>
      <c r="Q124" s="10" t="s">
        <v>387</v>
      </c>
      <c r="R124" s="10" t="s">
        <v>580</v>
      </c>
      <c r="S124" s="10" t="s">
        <v>581</v>
      </c>
      <c r="T124" s="10"/>
      <c r="U124" s="10"/>
      <c r="V124" s="10" t="s">
        <v>458</v>
      </c>
      <c r="W124" s="10" t="s">
        <v>459</v>
      </c>
    </row>
    <row r="125" spans="1:23" x14ac:dyDescent="0.3">
      <c r="A125" s="3">
        <v>124</v>
      </c>
      <c r="B125" s="3">
        <v>2</v>
      </c>
      <c r="C125" s="3" t="s">
        <v>191</v>
      </c>
      <c r="D125" s="3">
        <v>2</v>
      </c>
      <c r="E125" s="3" t="str">
        <f>VLOOKUP(i0[[#This Row],[type_chauffage_id]],type_chauffage[],2,FALSE)</f>
        <v>Chauffage Central</v>
      </c>
      <c r="F125" s="3">
        <v>2</v>
      </c>
      <c r="G125" s="3" t="str">
        <f>VLOOKUP(i0[[#This Row],[equipement_intermittence_id]],equipement_intermittence[],2,FALSE)</f>
        <v>Central sans minimum de température</v>
      </c>
      <c r="H125" s="3">
        <v>1</v>
      </c>
      <c r="I125" s="3" t="str">
        <f>VLOOKUP(i0[[#This Row],[type_regulation_id]],type_regulation[],2,FALSE)</f>
        <v>Sans régulation pièce par pièce</v>
      </c>
      <c r="J125" s="3">
        <v>3</v>
      </c>
      <c r="K125" s="3" t="str">
        <f>VLOOKUP(i0[[#This Row],[type_emission_gategorie_id]],type_emission[[categorie_id]:[categorie]],2,FALSE)</f>
        <v>Plancher chauffant</v>
      </c>
      <c r="L125" s="3">
        <v>0</v>
      </c>
      <c r="O125" s="3">
        <v>0.96</v>
      </c>
      <c r="P125" s="10">
        <v>124</v>
      </c>
      <c r="Q125" s="10" t="s">
        <v>387</v>
      </c>
      <c r="R125" s="10" t="s">
        <v>580</v>
      </c>
      <c r="S125" s="10" t="s">
        <v>581</v>
      </c>
      <c r="T125" s="10"/>
      <c r="U125" s="10"/>
      <c r="V125" s="10" t="s">
        <v>456</v>
      </c>
      <c r="W125" s="10" t="s">
        <v>457</v>
      </c>
    </row>
    <row r="126" spans="1:23" x14ac:dyDescent="0.3">
      <c r="A126" s="3">
        <v>125</v>
      </c>
      <c r="B126" s="3">
        <v>2</v>
      </c>
      <c r="C126" s="3" t="s">
        <v>191</v>
      </c>
      <c r="D126" s="3">
        <v>1</v>
      </c>
      <c r="E126" s="3" t="str">
        <f>VLOOKUP(i0[[#This Row],[type_chauffage_id]],type_chauffage[],2,FALSE)</f>
        <v>Chauffage Divisé</v>
      </c>
      <c r="F126" s="3">
        <v>3</v>
      </c>
      <c r="G126" s="3" t="str">
        <f>VLOOKUP(i0[[#This Row],[equipement_intermittence_id]],equipement_intermittence[],2,FALSE)</f>
        <v>Central avec minimum de température</v>
      </c>
      <c r="H126" s="3">
        <v>2</v>
      </c>
      <c r="I126" s="3" t="str">
        <f>VLOOKUP(i0[[#This Row],[type_regulation_id]],type_regulation[],2,FALSE)</f>
        <v>Avec régulation pièce par pièce</v>
      </c>
      <c r="J126" s="3">
        <v>2</v>
      </c>
      <c r="K126" s="3" t="str">
        <f>VLOOKUP(i0[[#This Row],[type_emission_gategorie_id]],type_emission[[categorie_id]:[categorie]],2,FALSE)</f>
        <v>Air soufflé</v>
      </c>
      <c r="L126" s="3">
        <v>0</v>
      </c>
      <c r="O126" s="3">
        <v>0.88</v>
      </c>
      <c r="P126" s="10">
        <v>125</v>
      </c>
      <c r="Q126" s="10" t="s">
        <v>387</v>
      </c>
      <c r="R126" s="10" t="s">
        <v>580</v>
      </c>
      <c r="S126" s="10" t="s">
        <v>581</v>
      </c>
      <c r="T126" s="10"/>
      <c r="U126" s="10"/>
      <c r="V126" s="10" t="s">
        <v>454</v>
      </c>
      <c r="W126" s="10" t="s">
        <v>477</v>
      </c>
    </row>
    <row r="127" spans="1:23" x14ac:dyDescent="0.3">
      <c r="A127" s="3">
        <v>126</v>
      </c>
      <c r="B127" s="3">
        <v>2</v>
      </c>
      <c r="C127" s="3" t="s">
        <v>191</v>
      </c>
      <c r="D127" s="3">
        <v>1</v>
      </c>
      <c r="E127" s="3" t="str">
        <f>VLOOKUP(i0[[#This Row],[type_chauffage_id]],type_chauffage[],2,FALSE)</f>
        <v>Chauffage Divisé</v>
      </c>
      <c r="F127" s="3">
        <v>3</v>
      </c>
      <c r="G127" s="3" t="str">
        <f>VLOOKUP(i0[[#This Row],[equipement_intermittence_id]],equipement_intermittence[],2,FALSE)</f>
        <v>Central avec minimum de température</v>
      </c>
      <c r="H127" s="3">
        <v>2</v>
      </c>
      <c r="I127" s="3" t="str">
        <f>VLOOKUP(i0[[#This Row],[type_regulation_id]],type_regulation[],2,FALSE)</f>
        <v>Avec régulation pièce par pièce</v>
      </c>
      <c r="J127" s="3">
        <v>1</v>
      </c>
      <c r="K127" s="3" t="str">
        <f>VLOOKUP(i0[[#This Row],[type_emission_gategorie_id]],type_emission[[categorie_id]:[categorie]],2,FALSE)</f>
        <v>Radiateur / Convecteur</v>
      </c>
      <c r="L127" s="3">
        <v>0</v>
      </c>
      <c r="O127" s="3">
        <v>0.88</v>
      </c>
      <c r="P127" s="10">
        <v>126</v>
      </c>
      <c r="Q127" s="10" t="s">
        <v>387</v>
      </c>
      <c r="R127" s="10" t="s">
        <v>580</v>
      </c>
      <c r="S127" s="10" t="s">
        <v>581</v>
      </c>
      <c r="T127" s="10"/>
      <c r="U127" s="10"/>
      <c r="V127" s="10" t="s">
        <v>574</v>
      </c>
      <c r="W127" s="10" t="s">
        <v>575</v>
      </c>
    </row>
    <row r="128" spans="1:23" x14ac:dyDescent="0.3">
      <c r="A128" s="3">
        <v>127</v>
      </c>
      <c r="B128" s="3">
        <v>2</v>
      </c>
      <c r="C128" s="3" t="s">
        <v>191</v>
      </c>
      <c r="D128" s="3">
        <v>1</v>
      </c>
      <c r="E128" s="3" t="str">
        <f>VLOOKUP(i0[[#This Row],[type_chauffage_id]],type_chauffage[],2,FALSE)</f>
        <v>Chauffage Divisé</v>
      </c>
      <c r="F128" s="3">
        <v>3</v>
      </c>
      <c r="G128" s="3" t="str">
        <f>VLOOKUP(i0[[#This Row],[equipement_intermittence_id]],equipement_intermittence[],2,FALSE)</f>
        <v>Central avec minimum de température</v>
      </c>
      <c r="H128" s="3">
        <v>2</v>
      </c>
      <c r="I128" s="3" t="str">
        <f>VLOOKUP(i0[[#This Row],[type_regulation_id]],type_regulation[],2,FALSE)</f>
        <v>Avec régulation pièce par pièce</v>
      </c>
      <c r="J128" s="3">
        <v>4</v>
      </c>
      <c r="K128" s="3" t="str">
        <f>VLOOKUP(i0[[#This Row],[type_emission_gategorie_id]],type_emission[[categorie_id]:[categorie]],2,FALSE)</f>
        <v>Plafond chauffant</v>
      </c>
      <c r="L128" s="3">
        <v>0</v>
      </c>
      <c r="O128" s="3">
        <v>0.88</v>
      </c>
      <c r="P128" s="10">
        <v>127</v>
      </c>
      <c r="Q128" s="10" t="s">
        <v>387</v>
      </c>
      <c r="R128" s="10" t="s">
        <v>580</v>
      </c>
      <c r="S128" s="10" t="s">
        <v>581</v>
      </c>
      <c r="T128" s="10"/>
      <c r="U128" s="10"/>
      <c r="V128" s="10" t="s">
        <v>458</v>
      </c>
      <c r="W128" s="10" t="s">
        <v>459</v>
      </c>
    </row>
    <row r="129" spans="1:23" x14ac:dyDescent="0.3">
      <c r="A129" s="3">
        <v>128</v>
      </c>
      <c r="B129" s="3">
        <v>2</v>
      </c>
      <c r="C129" s="3" t="s">
        <v>191</v>
      </c>
      <c r="D129" s="3">
        <v>1</v>
      </c>
      <c r="E129" s="3" t="str">
        <f>VLOOKUP(i0[[#This Row],[type_chauffage_id]],type_chauffage[],2,FALSE)</f>
        <v>Chauffage Divisé</v>
      </c>
      <c r="F129" s="3">
        <v>3</v>
      </c>
      <c r="G129" s="3" t="str">
        <f>VLOOKUP(i0[[#This Row],[equipement_intermittence_id]],equipement_intermittence[],2,FALSE)</f>
        <v>Central avec minimum de température</v>
      </c>
      <c r="H129" s="3">
        <v>2</v>
      </c>
      <c r="I129" s="3" t="str">
        <f>VLOOKUP(i0[[#This Row],[type_regulation_id]],type_regulation[],2,FALSE)</f>
        <v>Avec régulation pièce par pièce</v>
      </c>
      <c r="J129" s="3">
        <v>3</v>
      </c>
      <c r="K129" s="3" t="str">
        <f>VLOOKUP(i0[[#This Row],[type_emission_gategorie_id]],type_emission[[categorie_id]:[categorie]],2,FALSE)</f>
        <v>Plancher chauffant</v>
      </c>
      <c r="L129" s="3">
        <v>0</v>
      </c>
      <c r="O129" s="3">
        <v>0.93</v>
      </c>
      <c r="P129" s="10">
        <v>128</v>
      </c>
      <c r="Q129" s="10" t="s">
        <v>387</v>
      </c>
      <c r="R129" s="10" t="s">
        <v>580</v>
      </c>
      <c r="S129" s="10" t="s">
        <v>581</v>
      </c>
      <c r="T129" s="10"/>
      <c r="U129" s="10"/>
      <c r="V129" s="10" t="s">
        <v>456</v>
      </c>
      <c r="W129" s="10" t="s">
        <v>457</v>
      </c>
    </row>
    <row r="130" spans="1:23" x14ac:dyDescent="0.3">
      <c r="A130" s="3">
        <v>129</v>
      </c>
      <c r="B130" s="3">
        <v>2</v>
      </c>
      <c r="C130" s="3" t="s">
        <v>191</v>
      </c>
      <c r="D130" s="3">
        <v>2</v>
      </c>
      <c r="E130" s="3" t="str">
        <f>VLOOKUP(i0[[#This Row],[type_chauffage_id]],type_chauffage[],2,FALSE)</f>
        <v>Chauffage Central</v>
      </c>
      <c r="F130" s="3">
        <v>3</v>
      </c>
      <c r="G130" s="3" t="str">
        <f>VLOOKUP(i0[[#This Row],[equipement_intermittence_id]],equipement_intermittence[],2,FALSE)</f>
        <v>Central avec minimum de température</v>
      </c>
      <c r="H130" s="3">
        <v>2</v>
      </c>
      <c r="I130" s="3" t="str">
        <f>VLOOKUP(i0[[#This Row],[type_regulation_id]],type_regulation[],2,FALSE)</f>
        <v>Avec régulation pièce par pièce</v>
      </c>
      <c r="J130" s="3">
        <v>2</v>
      </c>
      <c r="K130" s="3" t="str">
        <f>VLOOKUP(i0[[#This Row],[type_emission_gategorie_id]],type_emission[[categorie_id]:[categorie]],2,FALSE)</f>
        <v>Air soufflé</v>
      </c>
      <c r="L130" s="3">
        <v>0</v>
      </c>
      <c r="O130" s="3">
        <v>0.89</v>
      </c>
      <c r="P130" s="10">
        <v>129</v>
      </c>
      <c r="Q130" s="10" t="s">
        <v>387</v>
      </c>
      <c r="R130" s="10" t="s">
        <v>580</v>
      </c>
      <c r="S130" s="10" t="s">
        <v>581</v>
      </c>
      <c r="T130" s="10"/>
      <c r="U130" s="10"/>
      <c r="V130" s="10" t="s">
        <v>454</v>
      </c>
      <c r="W130" s="10" t="s">
        <v>477</v>
      </c>
    </row>
    <row r="131" spans="1:23" x14ac:dyDescent="0.3">
      <c r="A131" s="3">
        <v>130</v>
      </c>
      <c r="B131" s="3">
        <v>2</v>
      </c>
      <c r="C131" s="3" t="s">
        <v>191</v>
      </c>
      <c r="D131" s="3">
        <v>2</v>
      </c>
      <c r="E131" s="3" t="str">
        <f>VLOOKUP(i0[[#This Row],[type_chauffage_id]],type_chauffage[],2,FALSE)</f>
        <v>Chauffage Central</v>
      </c>
      <c r="F131" s="3">
        <v>3</v>
      </c>
      <c r="G131" s="3" t="str">
        <f>VLOOKUP(i0[[#This Row],[equipement_intermittence_id]],equipement_intermittence[],2,FALSE)</f>
        <v>Central avec minimum de température</v>
      </c>
      <c r="H131" s="3">
        <v>2</v>
      </c>
      <c r="I131" s="3" t="str">
        <f>VLOOKUP(i0[[#This Row],[type_regulation_id]],type_regulation[],2,FALSE)</f>
        <v>Avec régulation pièce par pièce</v>
      </c>
      <c r="J131" s="3">
        <v>1</v>
      </c>
      <c r="K131" s="3" t="str">
        <f>VLOOKUP(i0[[#This Row],[type_emission_gategorie_id]],type_emission[[categorie_id]:[categorie]],2,FALSE)</f>
        <v>Radiateur / Convecteur</v>
      </c>
      <c r="L131" s="3">
        <v>0</v>
      </c>
      <c r="O131" s="3">
        <v>0.91</v>
      </c>
      <c r="P131" s="10">
        <v>130</v>
      </c>
      <c r="Q131" s="10" t="s">
        <v>387</v>
      </c>
      <c r="R131" s="10" t="s">
        <v>580</v>
      </c>
      <c r="S131" s="10" t="s">
        <v>581</v>
      </c>
      <c r="T131" s="10"/>
      <c r="U131" s="10"/>
      <c r="V131" s="10" t="s">
        <v>576</v>
      </c>
      <c r="W131" s="10" t="s">
        <v>577</v>
      </c>
    </row>
    <row r="132" spans="1:23" x14ac:dyDescent="0.3">
      <c r="A132" s="3">
        <v>131</v>
      </c>
      <c r="B132" s="3">
        <v>2</v>
      </c>
      <c r="C132" s="3" t="s">
        <v>191</v>
      </c>
      <c r="D132" s="3">
        <v>2</v>
      </c>
      <c r="E132" s="3" t="str">
        <f>VLOOKUP(i0[[#This Row],[type_chauffage_id]],type_chauffage[],2,FALSE)</f>
        <v>Chauffage Central</v>
      </c>
      <c r="F132" s="3">
        <v>3</v>
      </c>
      <c r="G132" s="3" t="str">
        <f>VLOOKUP(i0[[#This Row],[equipement_intermittence_id]],equipement_intermittence[],2,FALSE)</f>
        <v>Central avec minimum de température</v>
      </c>
      <c r="H132" s="3">
        <v>2</v>
      </c>
      <c r="I132" s="3" t="str">
        <f>VLOOKUP(i0[[#This Row],[type_regulation_id]],type_regulation[],2,FALSE)</f>
        <v>Avec régulation pièce par pièce</v>
      </c>
      <c r="J132" s="3">
        <v>4</v>
      </c>
      <c r="K132" s="3" t="str">
        <f>VLOOKUP(i0[[#This Row],[type_emission_gategorie_id]],type_emission[[categorie_id]:[categorie]],2,FALSE)</f>
        <v>Plafond chauffant</v>
      </c>
      <c r="L132" s="3">
        <v>0</v>
      </c>
      <c r="O132" s="3">
        <v>0.91</v>
      </c>
      <c r="P132" s="10">
        <v>131</v>
      </c>
      <c r="Q132" s="10" t="s">
        <v>387</v>
      </c>
      <c r="R132" s="10" t="s">
        <v>580</v>
      </c>
      <c r="S132" s="10" t="s">
        <v>581</v>
      </c>
      <c r="T132" s="10"/>
      <c r="U132" s="10"/>
      <c r="V132" s="10" t="s">
        <v>458</v>
      </c>
      <c r="W132" s="10" t="s">
        <v>459</v>
      </c>
    </row>
    <row r="133" spans="1:23" x14ac:dyDescent="0.3">
      <c r="A133" s="3">
        <v>132</v>
      </c>
      <c r="B133" s="3">
        <v>2</v>
      </c>
      <c r="C133" s="3" t="s">
        <v>191</v>
      </c>
      <c r="D133" s="3">
        <v>2</v>
      </c>
      <c r="E133" s="3" t="str">
        <f>VLOOKUP(i0[[#This Row],[type_chauffage_id]],type_chauffage[],2,FALSE)</f>
        <v>Chauffage Central</v>
      </c>
      <c r="F133" s="3">
        <v>3</v>
      </c>
      <c r="G133" s="3" t="str">
        <f>VLOOKUP(i0[[#This Row],[equipement_intermittence_id]],equipement_intermittence[],2,FALSE)</f>
        <v>Central avec minimum de température</v>
      </c>
      <c r="H133" s="3">
        <v>2</v>
      </c>
      <c r="I133" s="3" t="str">
        <f>VLOOKUP(i0[[#This Row],[type_regulation_id]],type_regulation[],2,FALSE)</f>
        <v>Avec régulation pièce par pièce</v>
      </c>
      <c r="J133" s="3">
        <v>3</v>
      </c>
      <c r="K133" s="3" t="str">
        <f>VLOOKUP(i0[[#This Row],[type_emission_gategorie_id]],type_emission[[categorie_id]:[categorie]],2,FALSE)</f>
        <v>Plancher chauffant</v>
      </c>
      <c r="L133" s="3">
        <v>0</v>
      </c>
      <c r="O133" s="3">
        <v>0.93</v>
      </c>
      <c r="P133" s="10">
        <v>132</v>
      </c>
      <c r="Q133" s="10" t="s">
        <v>387</v>
      </c>
      <c r="R133" s="10" t="s">
        <v>580</v>
      </c>
      <c r="S133" s="10" t="s">
        <v>581</v>
      </c>
      <c r="T133" s="10"/>
      <c r="U133" s="10"/>
      <c r="V133" s="10" t="s">
        <v>456</v>
      </c>
      <c r="W133" s="10" t="s">
        <v>457</v>
      </c>
    </row>
    <row r="134" spans="1:23" x14ac:dyDescent="0.3">
      <c r="A134" s="3">
        <v>133</v>
      </c>
      <c r="B134" s="3">
        <v>2</v>
      </c>
      <c r="C134" s="3" t="s">
        <v>191</v>
      </c>
      <c r="D134" s="3">
        <v>2</v>
      </c>
      <c r="E134" s="3" t="str">
        <f>VLOOKUP(i0[[#This Row],[type_chauffage_id]],type_chauffage[],2,FALSE)</f>
        <v>Chauffage Central</v>
      </c>
      <c r="F134" s="3">
        <v>3</v>
      </c>
      <c r="G134" s="3" t="str">
        <f>VLOOKUP(i0[[#This Row],[equipement_intermittence_id]],equipement_intermittence[],2,FALSE)</f>
        <v>Central avec minimum de température</v>
      </c>
      <c r="H134" s="3">
        <v>1</v>
      </c>
      <c r="I134" s="3" t="str">
        <f>VLOOKUP(i0[[#This Row],[type_regulation_id]],type_regulation[],2,FALSE)</f>
        <v>Sans régulation pièce par pièce</v>
      </c>
      <c r="J134" s="3">
        <v>2</v>
      </c>
      <c r="K134" s="3" t="str">
        <f>VLOOKUP(i0[[#This Row],[type_emission_gategorie_id]],type_emission[[categorie_id]:[categorie]],2,FALSE)</f>
        <v>Air soufflé</v>
      </c>
      <c r="L134" s="3">
        <v>0</v>
      </c>
      <c r="O134" s="3">
        <v>0.93</v>
      </c>
      <c r="P134" s="10">
        <v>133</v>
      </c>
      <c r="Q134" s="10" t="s">
        <v>387</v>
      </c>
      <c r="R134" s="10" t="s">
        <v>580</v>
      </c>
      <c r="S134" s="10" t="s">
        <v>581</v>
      </c>
      <c r="T134" s="10"/>
      <c r="U134" s="10"/>
      <c r="V134" s="10" t="s">
        <v>454</v>
      </c>
      <c r="W134" s="10" t="s">
        <v>477</v>
      </c>
    </row>
    <row r="135" spans="1:23" x14ac:dyDescent="0.3">
      <c r="A135" s="3">
        <v>134</v>
      </c>
      <c r="B135" s="3">
        <v>2</v>
      </c>
      <c r="C135" s="3" t="s">
        <v>191</v>
      </c>
      <c r="D135" s="3">
        <v>2</v>
      </c>
      <c r="E135" s="3" t="str">
        <f>VLOOKUP(i0[[#This Row],[type_chauffage_id]],type_chauffage[],2,FALSE)</f>
        <v>Chauffage Central</v>
      </c>
      <c r="F135" s="3">
        <v>3</v>
      </c>
      <c r="G135" s="3" t="str">
        <f>VLOOKUP(i0[[#This Row],[equipement_intermittence_id]],equipement_intermittence[],2,FALSE)</f>
        <v>Central avec minimum de température</v>
      </c>
      <c r="H135" s="3">
        <v>1</v>
      </c>
      <c r="I135" s="3" t="str">
        <f>VLOOKUP(i0[[#This Row],[type_regulation_id]],type_regulation[],2,FALSE)</f>
        <v>Sans régulation pièce par pièce</v>
      </c>
      <c r="J135" s="3">
        <v>1</v>
      </c>
      <c r="K135" s="3" t="str">
        <f>VLOOKUP(i0[[#This Row],[type_emission_gategorie_id]],type_emission[[categorie_id]:[categorie]],2,FALSE)</f>
        <v>Radiateur / Convecteur</v>
      </c>
      <c r="L135" s="3">
        <v>0</v>
      </c>
      <c r="O135" s="3">
        <v>0.94</v>
      </c>
      <c r="P135" s="10">
        <v>134</v>
      </c>
      <c r="Q135" s="10" t="s">
        <v>387</v>
      </c>
      <c r="R135" s="10" t="s">
        <v>580</v>
      </c>
      <c r="S135" s="10" t="s">
        <v>581</v>
      </c>
      <c r="T135" s="10"/>
      <c r="U135" s="10"/>
      <c r="V135" s="10" t="s">
        <v>576</v>
      </c>
      <c r="W135" s="10" t="s">
        <v>577</v>
      </c>
    </row>
    <row r="136" spans="1:23" x14ac:dyDescent="0.3">
      <c r="A136" s="3">
        <v>135</v>
      </c>
      <c r="B136" s="3">
        <v>2</v>
      </c>
      <c r="C136" s="3" t="s">
        <v>191</v>
      </c>
      <c r="D136" s="3">
        <v>2</v>
      </c>
      <c r="E136" s="3" t="str">
        <f>VLOOKUP(i0[[#This Row],[type_chauffage_id]],type_chauffage[],2,FALSE)</f>
        <v>Chauffage Central</v>
      </c>
      <c r="F136" s="3">
        <v>3</v>
      </c>
      <c r="G136" s="3" t="str">
        <f>VLOOKUP(i0[[#This Row],[equipement_intermittence_id]],equipement_intermittence[],2,FALSE)</f>
        <v>Central avec minimum de température</v>
      </c>
      <c r="H136" s="3">
        <v>1</v>
      </c>
      <c r="I136" s="3" t="str">
        <f>VLOOKUP(i0[[#This Row],[type_regulation_id]],type_regulation[],2,FALSE)</f>
        <v>Sans régulation pièce par pièce</v>
      </c>
      <c r="J136" s="3">
        <v>4</v>
      </c>
      <c r="K136" s="3" t="str">
        <f>VLOOKUP(i0[[#This Row],[type_emission_gategorie_id]],type_emission[[categorie_id]:[categorie]],2,FALSE)</f>
        <v>Plafond chauffant</v>
      </c>
      <c r="L136" s="3">
        <v>0</v>
      </c>
      <c r="O136" s="3">
        <v>0.94</v>
      </c>
      <c r="P136" s="10">
        <v>135</v>
      </c>
      <c r="Q136" s="10" t="s">
        <v>387</v>
      </c>
      <c r="R136" s="10" t="s">
        <v>580</v>
      </c>
      <c r="S136" s="10" t="s">
        <v>581</v>
      </c>
      <c r="T136" s="10"/>
      <c r="U136" s="10"/>
      <c r="V136" s="10" t="s">
        <v>458</v>
      </c>
      <c r="W136" s="10" t="s">
        <v>459</v>
      </c>
    </row>
    <row r="137" spans="1:23" x14ac:dyDescent="0.3">
      <c r="A137" s="3">
        <v>136</v>
      </c>
      <c r="B137" s="3">
        <v>2</v>
      </c>
      <c r="C137" s="3" t="s">
        <v>191</v>
      </c>
      <c r="D137" s="3">
        <v>2</v>
      </c>
      <c r="E137" s="3" t="str">
        <f>VLOOKUP(i0[[#This Row],[type_chauffage_id]],type_chauffage[],2,FALSE)</f>
        <v>Chauffage Central</v>
      </c>
      <c r="F137" s="3">
        <v>3</v>
      </c>
      <c r="G137" s="3" t="str">
        <f>VLOOKUP(i0[[#This Row],[equipement_intermittence_id]],equipement_intermittence[],2,FALSE)</f>
        <v>Central avec minimum de température</v>
      </c>
      <c r="H137" s="3">
        <v>1</v>
      </c>
      <c r="I137" s="3" t="str">
        <f>VLOOKUP(i0[[#This Row],[type_regulation_id]],type_regulation[],2,FALSE)</f>
        <v>Sans régulation pièce par pièce</v>
      </c>
      <c r="J137" s="3">
        <v>3</v>
      </c>
      <c r="K137" s="3" t="str">
        <f>VLOOKUP(i0[[#This Row],[type_emission_gategorie_id]],type_emission[[categorie_id]:[categorie]],2,FALSE)</f>
        <v>Plancher chauffant</v>
      </c>
      <c r="L137" s="3">
        <v>0</v>
      </c>
      <c r="O137" s="3">
        <v>0.95</v>
      </c>
      <c r="P137" s="10">
        <v>136</v>
      </c>
      <c r="Q137" s="10" t="s">
        <v>387</v>
      </c>
      <c r="R137" s="10" t="s">
        <v>580</v>
      </c>
      <c r="S137" s="10" t="s">
        <v>581</v>
      </c>
      <c r="T137" s="10"/>
      <c r="U137" s="10"/>
      <c r="V137" s="10" t="s">
        <v>456</v>
      </c>
      <c r="W137" s="10" t="s">
        <v>457</v>
      </c>
    </row>
    <row r="138" spans="1:23" x14ac:dyDescent="0.3">
      <c r="A138" s="3">
        <v>137</v>
      </c>
      <c r="B138" s="3">
        <v>2</v>
      </c>
      <c r="C138" s="3" t="s">
        <v>191</v>
      </c>
      <c r="D138" s="3">
        <v>1</v>
      </c>
      <c r="E138" s="3" t="str">
        <f>VLOOKUP(i0[[#This Row],[type_chauffage_id]],type_chauffage[],2,FALSE)</f>
        <v>Chauffage Divisé</v>
      </c>
      <c r="F138" s="3">
        <v>4</v>
      </c>
      <c r="G138" s="3" t="str">
        <f>VLOOKUP(i0[[#This Row],[equipement_intermittence_id]],equipement_intermittence[],2,FALSE)</f>
        <v>Par pièce avec minimum de température</v>
      </c>
      <c r="H138" s="3">
        <v>2</v>
      </c>
      <c r="I138" s="3" t="str">
        <f>VLOOKUP(i0[[#This Row],[type_regulation_id]],type_regulation[],2,FALSE)</f>
        <v>Avec régulation pièce par pièce</v>
      </c>
      <c r="J138" s="3">
        <v>2</v>
      </c>
      <c r="K138" s="3" t="str">
        <f>VLOOKUP(i0[[#This Row],[type_emission_gategorie_id]],type_emission[[categorie_id]:[categorie]],2,FALSE)</f>
        <v>Air soufflé</v>
      </c>
      <c r="L138" s="3">
        <v>0</v>
      </c>
      <c r="O138" s="3">
        <v>0.86</v>
      </c>
      <c r="P138" s="10">
        <v>137</v>
      </c>
      <c r="Q138" s="10" t="s">
        <v>387</v>
      </c>
      <c r="R138" s="10" t="s">
        <v>580</v>
      </c>
      <c r="S138" s="10" t="s">
        <v>581</v>
      </c>
      <c r="T138" s="10"/>
      <c r="U138" s="10"/>
      <c r="V138" s="10" t="s">
        <v>454</v>
      </c>
      <c r="W138" s="10" t="s">
        <v>477</v>
      </c>
    </row>
    <row r="139" spans="1:23" x14ac:dyDescent="0.3">
      <c r="A139" s="3">
        <v>138</v>
      </c>
      <c r="B139" s="3">
        <v>2</v>
      </c>
      <c r="C139" s="3" t="s">
        <v>191</v>
      </c>
      <c r="D139" s="3">
        <v>1</v>
      </c>
      <c r="E139" s="3" t="str">
        <f>VLOOKUP(i0[[#This Row],[type_chauffage_id]],type_chauffage[],2,FALSE)</f>
        <v>Chauffage Divisé</v>
      </c>
      <c r="F139" s="3">
        <v>4</v>
      </c>
      <c r="G139" s="3" t="str">
        <f>VLOOKUP(i0[[#This Row],[equipement_intermittence_id]],equipement_intermittence[],2,FALSE)</f>
        <v>Par pièce avec minimum de température</v>
      </c>
      <c r="H139" s="3">
        <v>2</v>
      </c>
      <c r="I139" s="3" t="str">
        <f>VLOOKUP(i0[[#This Row],[type_regulation_id]],type_regulation[],2,FALSE)</f>
        <v>Avec régulation pièce par pièce</v>
      </c>
      <c r="J139" s="3">
        <v>1</v>
      </c>
      <c r="K139" s="3" t="str">
        <f>VLOOKUP(i0[[#This Row],[type_emission_gategorie_id]],type_emission[[categorie_id]:[categorie]],2,FALSE)</f>
        <v>Radiateur / Convecteur</v>
      </c>
      <c r="L139" s="3">
        <v>0</v>
      </c>
      <c r="O139" s="3">
        <v>0.86</v>
      </c>
      <c r="P139" s="10">
        <v>138</v>
      </c>
      <c r="Q139" s="10" t="s">
        <v>387</v>
      </c>
      <c r="R139" s="10" t="s">
        <v>580</v>
      </c>
      <c r="S139" s="10" t="s">
        <v>581</v>
      </c>
      <c r="T139" s="10"/>
      <c r="U139" s="10"/>
      <c r="V139" s="10" t="s">
        <v>574</v>
      </c>
      <c r="W139" s="10" t="s">
        <v>575</v>
      </c>
    </row>
    <row r="140" spans="1:23" x14ac:dyDescent="0.3">
      <c r="A140" s="3">
        <v>139</v>
      </c>
      <c r="B140" s="3">
        <v>2</v>
      </c>
      <c r="C140" s="3" t="s">
        <v>191</v>
      </c>
      <c r="D140" s="3">
        <v>1</v>
      </c>
      <c r="E140" s="3" t="str">
        <f>VLOOKUP(i0[[#This Row],[type_chauffage_id]],type_chauffage[],2,FALSE)</f>
        <v>Chauffage Divisé</v>
      </c>
      <c r="F140" s="3">
        <v>4</v>
      </c>
      <c r="G140" s="3" t="str">
        <f>VLOOKUP(i0[[#This Row],[equipement_intermittence_id]],equipement_intermittence[],2,FALSE)</f>
        <v>Par pièce avec minimum de température</v>
      </c>
      <c r="H140" s="3">
        <v>2</v>
      </c>
      <c r="I140" s="3" t="str">
        <f>VLOOKUP(i0[[#This Row],[type_regulation_id]],type_regulation[],2,FALSE)</f>
        <v>Avec régulation pièce par pièce</v>
      </c>
      <c r="J140" s="3">
        <v>4</v>
      </c>
      <c r="K140" s="3" t="str">
        <f>VLOOKUP(i0[[#This Row],[type_emission_gategorie_id]],type_emission[[categorie_id]:[categorie]],2,FALSE)</f>
        <v>Plafond chauffant</v>
      </c>
      <c r="L140" s="3">
        <v>0</v>
      </c>
      <c r="O140" s="3">
        <v>0.86</v>
      </c>
      <c r="P140" s="10">
        <v>139</v>
      </c>
      <c r="Q140" s="10" t="s">
        <v>387</v>
      </c>
      <c r="R140" s="10" t="s">
        <v>580</v>
      </c>
      <c r="S140" s="10" t="s">
        <v>581</v>
      </c>
      <c r="T140" s="10"/>
      <c r="U140" s="10"/>
      <c r="V140" s="10" t="s">
        <v>458</v>
      </c>
      <c r="W140" s="10" t="s">
        <v>459</v>
      </c>
    </row>
    <row r="141" spans="1:23" x14ac:dyDescent="0.3">
      <c r="A141" s="3">
        <v>140</v>
      </c>
      <c r="B141" s="3">
        <v>2</v>
      </c>
      <c r="C141" s="3" t="s">
        <v>191</v>
      </c>
      <c r="D141" s="3">
        <v>1</v>
      </c>
      <c r="E141" s="3" t="str">
        <f>VLOOKUP(i0[[#This Row],[type_chauffage_id]],type_chauffage[],2,FALSE)</f>
        <v>Chauffage Divisé</v>
      </c>
      <c r="F141" s="3">
        <v>4</v>
      </c>
      <c r="G141" s="3" t="str">
        <f>VLOOKUP(i0[[#This Row],[equipement_intermittence_id]],equipement_intermittence[],2,FALSE)</f>
        <v>Par pièce avec minimum de température</v>
      </c>
      <c r="H141" s="3">
        <v>2</v>
      </c>
      <c r="I141" s="3" t="str">
        <f>VLOOKUP(i0[[#This Row],[type_regulation_id]],type_regulation[],2,FALSE)</f>
        <v>Avec régulation pièce par pièce</v>
      </c>
      <c r="J141" s="3">
        <v>3</v>
      </c>
      <c r="K141" s="3" t="str">
        <f>VLOOKUP(i0[[#This Row],[type_emission_gategorie_id]],type_emission[[categorie_id]:[categorie]],2,FALSE)</f>
        <v>Plancher chauffant</v>
      </c>
      <c r="L141" s="3">
        <v>0</v>
      </c>
      <c r="O141" s="3">
        <v>0.91</v>
      </c>
      <c r="P141" s="10">
        <v>140</v>
      </c>
      <c r="Q141" s="10" t="s">
        <v>387</v>
      </c>
      <c r="R141" s="10" t="s">
        <v>580</v>
      </c>
      <c r="S141" s="10" t="s">
        <v>581</v>
      </c>
      <c r="T141" s="10"/>
      <c r="U141" s="10"/>
      <c r="V141" s="10" t="s">
        <v>456</v>
      </c>
      <c r="W141" s="10" t="s">
        <v>457</v>
      </c>
    </row>
    <row r="142" spans="1:23" x14ac:dyDescent="0.3">
      <c r="A142" s="3">
        <v>141</v>
      </c>
      <c r="B142" s="3">
        <v>2</v>
      </c>
      <c r="C142" s="3" t="s">
        <v>191</v>
      </c>
      <c r="D142" s="3">
        <v>2</v>
      </c>
      <c r="E142" s="3" t="str">
        <f>VLOOKUP(i0[[#This Row],[type_chauffage_id]],type_chauffage[],2,FALSE)</f>
        <v>Chauffage Central</v>
      </c>
      <c r="F142" s="3">
        <v>4</v>
      </c>
      <c r="G142" s="3" t="str">
        <f>VLOOKUP(i0[[#This Row],[equipement_intermittence_id]],equipement_intermittence[],2,FALSE)</f>
        <v>Par pièce avec minimum de température</v>
      </c>
      <c r="H142" s="3">
        <v>2</v>
      </c>
      <c r="I142" s="3" t="str">
        <f>VLOOKUP(i0[[#This Row],[type_regulation_id]],type_regulation[],2,FALSE)</f>
        <v>Avec régulation pièce par pièce</v>
      </c>
      <c r="J142" s="3">
        <v>2</v>
      </c>
      <c r="K142" s="3" t="str">
        <f>VLOOKUP(i0[[#This Row],[type_emission_gategorie_id]],type_emission[[categorie_id]:[categorie]],2,FALSE)</f>
        <v>Air soufflé</v>
      </c>
      <c r="L142" s="3">
        <v>0</v>
      </c>
      <c r="O142" s="3">
        <v>0.87</v>
      </c>
      <c r="P142" s="10">
        <v>141</v>
      </c>
      <c r="Q142" s="10" t="s">
        <v>387</v>
      </c>
      <c r="R142" s="10" t="s">
        <v>580</v>
      </c>
      <c r="S142" s="10" t="s">
        <v>581</v>
      </c>
      <c r="T142" s="10"/>
      <c r="U142" s="10"/>
      <c r="V142" s="10" t="s">
        <v>454</v>
      </c>
      <c r="W142" s="10" t="s">
        <v>477</v>
      </c>
    </row>
    <row r="143" spans="1:23" x14ac:dyDescent="0.3">
      <c r="A143" s="3">
        <v>142</v>
      </c>
      <c r="B143" s="3">
        <v>2</v>
      </c>
      <c r="C143" s="3" t="s">
        <v>191</v>
      </c>
      <c r="D143" s="3">
        <v>2</v>
      </c>
      <c r="E143" s="3" t="str">
        <f>VLOOKUP(i0[[#This Row],[type_chauffage_id]],type_chauffage[],2,FALSE)</f>
        <v>Chauffage Central</v>
      </c>
      <c r="F143" s="3">
        <v>4</v>
      </c>
      <c r="G143" s="3" t="str">
        <f>VLOOKUP(i0[[#This Row],[equipement_intermittence_id]],equipement_intermittence[],2,FALSE)</f>
        <v>Par pièce avec minimum de température</v>
      </c>
      <c r="H143" s="3">
        <v>2</v>
      </c>
      <c r="I143" s="3" t="str">
        <f>VLOOKUP(i0[[#This Row],[type_regulation_id]],type_regulation[],2,FALSE)</f>
        <v>Avec régulation pièce par pièce</v>
      </c>
      <c r="J143" s="3">
        <v>1</v>
      </c>
      <c r="K143" s="3" t="str">
        <f>VLOOKUP(i0[[#This Row],[type_emission_gategorie_id]],type_emission[[categorie_id]:[categorie]],2,FALSE)</f>
        <v>Radiateur / Convecteur</v>
      </c>
      <c r="L143" s="3">
        <v>0</v>
      </c>
      <c r="O143" s="3">
        <v>0.89</v>
      </c>
      <c r="P143" s="10">
        <v>142</v>
      </c>
      <c r="Q143" s="10" t="s">
        <v>387</v>
      </c>
      <c r="R143" s="10" t="s">
        <v>580</v>
      </c>
      <c r="S143" s="10" t="s">
        <v>581</v>
      </c>
      <c r="T143" s="10"/>
      <c r="U143" s="10"/>
      <c r="V143" s="10" t="s">
        <v>576</v>
      </c>
      <c r="W143" s="10" t="s">
        <v>577</v>
      </c>
    </row>
    <row r="144" spans="1:23" x14ac:dyDescent="0.3">
      <c r="A144" s="3">
        <v>143</v>
      </c>
      <c r="B144" s="3">
        <v>2</v>
      </c>
      <c r="C144" s="3" t="s">
        <v>191</v>
      </c>
      <c r="D144" s="3">
        <v>2</v>
      </c>
      <c r="E144" s="3" t="str">
        <f>VLOOKUP(i0[[#This Row],[type_chauffage_id]],type_chauffage[],2,FALSE)</f>
        <v>Chauffage Central</v>
      </c>
      <c r="F144" s="3">
        <v>4</v>
      </c>
      <c r="G144" s="3" t="str">
        <f>VLOOKUP(i0[[#This Row],[equipement_intermittence_id]],equipement_intermittence[],2,FALSE)</f>
        <v>Par pièce avec minimum de température</v>
      </c>
      <c r="H144" s="3">
        <v>2</v>
      </c>
      <c r="I144" s="3" t="str">
        <f>VLOOKUP(i0[[#This Row],[type_regulation_id]],type_regulation[],2,FALSE)</f>
        <v>Avec régulation pièce par pièce</v>
      </c>
      <c r="J144" s="3">
        <v>4</v>
      </c>
      <c r="K144" s="3" t="str">
        <f>VLOOKUP(i0[[#This Row],[type_emission_gategorie_id]],type_emission[[categorie_id]:[categorie]],2,FALSE)</f>
        <v>Plafond chauffant</v>
      </c>
      <c r="L144" s="3">
        <v>0</v>
      </c>
      <c r="O144" s="3">
        <v>0.89</v>
      </c>
      <c r="P144" s="10">
        <v>143</v>
      </c>
      <c r="Q144" s="10" t="s">
        <v>387</v>
      </c>
      <c r="R144" s="10" t="s">
        <v>580</v>
      </c>
      <c r="S144" s="10" t="s">
        <v>581</v>
      </c>
      <c r="T144" s="10"/>
      <c r="U144" s="10"/>
      <c r="V144" s="10" t="s">
        <v>458</v>
      </c>
      <c r="W144" s="10" t="s">
        <v>459</v>
      </c>
    </row>
    <row r="145" spans="1:23" x14ac:dyDescent="0.3">
      <c r="A145" s="3">
        <v>144</v>
      </c>
      <c r="B145" s="3">
        <v>2</v>
      </c>
      <c r="C145" s="3" t="s">
        <v>191</v>
      </c>
      <c r="D145" s="3">
        <v>2</v>
      </c>
      <c r="E145" s="3" t="str">
        <f>VLOOKUP(i0[[#This Row],[type_chauffage_id]],type_chauffage[],2,FALSE)</f>
        <v>Chauffage Central</v>
      </c>
      <c r="F145" s="3">
        <v>4</v>
      </c>
      <c r="G145" s="3" t="str">
        <f>VLOOKUP(i0[[#This Row],[equipement_intermittence_id]],equipement_intermittence[],2,FALSE)</f>
        <v>Par pièce avec minimum de température</v>
      </c>
      <c r="H145" s="3">
        <v>2</v>
      </c>
      <c r="I145" s="3" t="str">
        <f>VLOOKUP(i0[[#This Row],[type_regulation_id]],type_regulation[],2,FALSE)</f>
        <v>Avec régulation pièce par pièce</v>
      </c>
      <c r="J145" s="3">
        <v>3</v>
      </c>
      <c r="K145" s="3" t="str">
        <f>VLOOKUP(i0[[#This Row],[type_emission_gategorie_id]],type_emission[[categorie_id]:[categorie]],2,FALSE)</f>
        <v>Plancher chauffant</v>
      </c>
      <c r="L145" s="3">
        <v>0</v>
      </c>
      <c r="O145" s="3">
        <v>0.91</v>
      </c>
      <c r="P145" s="10">
        <v>144</v>
      </c>
      <c r="Q145" s="10" t="s">
        <v>387</v>
      </c>
      <c r="R145" s="10" t="s">
        <v>580</v>
      </c>
      <c r="S145" s="10" t="s">
        <v>581</v>
      </c>
      <c r="T145" s="10"/>
      <c r="U145" s="10"/>
      <c r="V145" s="10" t="s">
        <v>456</v>
      </c>
      <c r="W145" s="10" t="s">
        <v>457</v>
      </c>
    </row>
    <row r="146" spans="1:23" x14ac:dyDescent="0.3">
      <c r="A146" s="3">
        <v>145</v>
      </c>
      <c r="B146" s="3">
        <v>2</v>
      </c>
      <c r="C146" s="3" t="s">
        <v>191</v>
      </c>
      <c r="D146" s="3">
        <v>1</v>
      </c>
      <c r="E146" s="3" t="str">
        <f>VLOOKUP(i0[[#This Row],[type_chauffage_id]],type_chauffage[],2,FALSE)</f>
        <v>Chauffage Divisé</v>
      </c>
      <c r="F146" s="3">
        <v>5</v>
      </c>
      <c r="G146" s="3" t="str">
        <f>VLOOKUP(i0[[#This Row],[equipement_intermittence_id]],equipement_intermittence[],2,FALSE)</f>
        <v>Par pièce avec minimum de température et détection de présence</v>
      </c>
      <c r="H146" s="3">
        <v>2</v>
      </c>
      <c r="I146" s="3" t="str">
        <f>VLOOKUP(i0[[#This Row],[type_regulation_id]],type_regulation[],2,FALSE)</f>
        <v>Avec régulation pièce par pièce</v>
      </c>
      <c r="J146" s="3">
        <v>2</v>
      </c>
      <c r="K146" s="3" t="str">
        <f>VLOOKUP(i0[[#This Row],[type_emission_gategorie_id]],type_emission[[categorie_id]:[categorie]],2,FALSE)</f>
        <v>Air soufflé</v>
      </c>
      <c r="L146" s="3">
        <v>0</v>
      </c>
      <c r="O146" s="3">
        <v>0.83</v>
      </c>
      <c r="P146" s="10">
        <v>145</v>
      </c>
      <c r="Q146" s="10" t="s">
        <v>387</v>
      </c>
      <c r="R146" s="10" t="s">
        <v>580</v>
      </c>
      <c r="S146" s="10" t="s">
        <v>581</v>
      </c>
      <c r="T146" s="10"/>
      <c r="U146" s="10"/>
      <c r="V146" s="10" t="s">
        <v>454</v>
      </c>
      <c r="W146" s="10" t="s">
        <v>477</v>
      </c>
    </row>
    <row r="147" spans="1:23" x14ac:dyDescent="0.3">
      <c r="A147" s="3">
        <v>146</v>
      </c>
      <c r="B147" s="3">
        <v>2</v>
      </c>
      <c r="C147" s="3" t="s">
        <v>191</v>
      </c>
      <c r="D147" s="3">
        <v>1</v>
      </c>
      <c r="E147" s="3" t="str">
        <f>VLOOKUP(i0[[#This Row],[type_chauffage_id]],type_chauffage[],2,FALSE)</f>
        <v>Chauffage Divisé</v>
      </c>
      <c r="F147" s="3">
        <v>5</v>
      </c>
      <c r="G147" s="3" t="str">
        <f>VLOOKUP(i0[[#This Row],[equipement_intermittence_id]],equipement_intermittence[],2,FALSE)</f>
        <v>Par pièce avec minimum de température et détection de présence</v>
      </c>
      <c r="H147" s="3">
        <v>2</v>
      </c>
      <c r="I147" s="3" t="str">
        <f>VLOOKUP(i0[[#This Row],[type_regulation_id]],type_regulation[],2,FALSE)</f>
        <v>Avec régulation pièce par pièce</v>
      </c>
      <c r="J147" s="3">
        <v>1</v>
      </c>
      <c r="K147" s="3" t="str">
        <f>VLOOKUP(i0[[#This Row],[type_emission_gategorie_id]],type_emission[[categorie_id]:[categorie]],2,FALSE)</f>
        <v>Radiateur / Convecteur</v>
      </c>
      <c r="L147" s="3">
        <v>0</v>
      </c>
      <c r="O147" s="3">
        <v>0.83</v>
      </c>
      <c r="P147" s="10">
        <v>146</v>
      </c>
      <c r="Q147" s="10" t="s">
        <v>387</v>
      </c>
      <c r="R147" s="10" t="s">
        <v>580</v>
      </c>
      <c r="S147" s="10" t="s">
        <v>581</v>
      </c>
      <c r="T147" s="10"/>
      <c r="U147" s="10"/>
      <c r="V147" s="10" t="s">
        <v>574</v>
      </c>
      <c r="W147" s="10" t="s">
        <v>575</v>
      </c>
    </row>
    <row r="148" spans="1:23" x14ac:dyDescent="0.3">
      <c r="A148" s="3">
        <v>147</v>
      </c>
      <c r="B148" s="3">
        <v>2</v>
      </c>
      <c r="C148" s="3" t="s">
        <v>191</v>
      </c>
      <c r="D148" s="3">
        <v>1</v>
      </c>
      <c r="E148" s="3" t="str">
        <f>VLOOKUP(i0[[#This Row],[type_chauffage_id]],type_chauffage[],2,FALSE)</f>
        <v>Chauffage Divisé</v>
      </c>
      <c r="F148" s="3">
        <v>5</v>
      </c>
      <c r="G148" s="3" t="str">
        <f>VLOOKUP(i0[[#This Row],[equipement_intermittence_id]],equipement_intermittence[],2,FALSE)</f>
        <v>Par pièce avec minimum de température et détection de présence</v>
      </c>
      <c r="H148" s="3">
        <v>2</v>
      </c>
      <c r="I148" s="3" t="str">
        <f>VLOOKUP(i0[[#This Row],[type_regulation_id]],type_regulation[],2,FALSE)</f>
        <v>Avec régulation pièce par pièce</v>
      </c>
      <c r="J148" s="3">
        <v>4</v>
      </c>
      <c r="K148" s="3" t="str">
        <f>VLOOKUP(i0[[#This Row],[type_emission_gategorie_id]],type_emission[[categorie_id]:[categorie]],2,FALSE)</f>
        <v>Plafond chauffant</v>
      </c>
      <c r="L148" s="3">
        <v>0</v>
      </c>
      <c r="O148" s="3">
        <v>0.83</v>
      </c>
      <c r="P148" s="10">
        <v>147</v>
      </c>
      <c r="Q148" s="10" t="s">
        <v>387</v>
      </c>
      <c r="R148" s="10" t="s">
        <v>580</v>
      </c>
      <c r="S148" s="10" t="s">
        <v>581</v>
      </c>
      <c r="T148" s="10"/>
      <c r="U148" s="10"/>
      <c r="V148" s="10" t="s">
        <v>458</v>
      </c>
      <c r="W148" s="10" t="s">
        <v>459</v>
      </c>
    </row>
    <row r="149" spans="1:23" x14ac:dyDescent="0.3">
      <c r="A149" s="3">
        <v>148</v>
      </c>
      <c r="B149" s="3">
        <v>2</v>
      </c>
      <c r="C149" s="3" t="s">
        <v>191</v>
      </c>
      <c r="D149" s="3">
        <v>2</v>
      </c>
      <c r="E149" s="3" t="str">
        <f>VLOOKUP(i0[[#This Row],[type_chauffage_id]],type_chauffage[],2,FALSE)</f>
        <v>Chauffage Central</v>
      </c>
      <c r="F149" s="3">
        <v>5</v>
      </c>
      <c r="G149" s="3" t="str">
        <f>VLOOKUP(i0[[#This Row],[equipement_intermittence_id]],equipement_intermittence[],2,FALSE)</f>
        <v>Par pièce avec minimum de température et détection de présence</v>
      </c>
      <c r="H149" s="3">
        <v>2</v>
      </c>
      <c r="I149" s="3" t="str">
        <f>VLOOKUP(i0[[#This Row],[type_regulation_id]],type_regulation[],2,FALSE)</f>
        <v>Avec régulation pièce par pièce</v>
      </c>
      <c r="J149" s="3">
        <v>2</v>
      </c>
      <c r="K149" s="3" t="str">
        <f>VLOOKUP(i0[[#This Row],[type_emission_gategorie_id]],type_emission[[categorie_id]:[categorie]],2,FALSE)</f>
        <v>Air soufflé</v>
      </c>
      <c r="L149" s="3">
        <v>0</v>
      </c>
      <c r="O149" s="3">
        <v>0.84</v>
      </c>
      <c r="P149" s="10">
        <v>148</v>
      </c>
      <c r="Q149" s="10" t="s">
        <v>387</v>
      </c>
      <c r="R149" s="10" t="s">
        <v>580</v>
      </c>
      <c r="S149" s="10" t="s">
        <v>581</v>
      </c>
      <c r="T149" s="10"/>
      <c r="U149" s="10"/>
      <c r="V149" s="10" t="s">
        <v>454</v>
      </c>
      <c r="W149" s="10" t="s">
        <v>477</v>
      </c>
    </row>
    <row r="150" spans="1:23" x14ac:dyDescent="0.3">
      <c r="A150" s="3">
        <v>149</v>
      </c>
      <c r="B150" s="3">
        <v>2</v>
      </c>
      <c r="C150" s="3" t="s">
        <v>191</v>
      </c>
      <c r="D150" s="3">
        <v>2</v>
      </c>
      <c r="E150" s="3" t="str">
        <f>VLOOKUP(i0[[#This Row],[type_chauffage_id]],type_chauffage[],2,FALSE)</f>
        <v>Chauffage Central</v>
      </c>
      <c r="F150" s="3">
        <v>5</v>
      </c>
      <c r="G150" s="3" t="str">
        <f>VLOOKUP(i0[[#This Row],[equipement_intermittence_id]],equipement_intermittence[],2,FALSE)</f>
        <v>Par pièce avec minimum de température et détection de présence</v>
      </c>
      <c r="H150" s="3">
        <v>2</v>
      </c>
      <c r="I150" s="3" t="str">
        <f>VLOOKUP(i0[[#This Row],[type_regulation_id]],type_regulation[],2,FALSE)</f>
        <v>Avec régulation pièce par pièce</v>
      </c>
      <c r="J150" s="3">
        <v>1</v>
      </c>
      <c r="K150" s="3" t="str">
        <f>VLOOKUP(i0[[#This Row],[type_emission_gategorie_id]],type_emission[[categorie_id]:[categorie]],2,FALSE)</f>
        <v>Radiateur / Convecteur</v>
      </c>
      <c r="L150" s="3">
        <v>0</v>
      </c>
      <c r="O150" s="3">
        <v>0.86</v>
      </c>
      <c r="P150" s="10">
        <v>149</v>
      </c>
      <c r="Q150" s="10" t="s">
        <v>387</v>
      </c>
      <c r="R150" s="10" t="s">
        <v>580</v>
      </c>
      <c r="S150" s="10" t="s">
        <v>581</v>
      </c>
      <c r="T150" s="10"/>
      <c r="U150" s="10"/>
      <c r="V150" s="10" t="s">
        <v>576</v>
      </c>
      <c r="W150" s="10" t="s">
        <v>577</v>
      </c>
    </row>
    <row r="151" spans="1:23" x14ac:dyDescent="0.3">
      <c r="A151" s="3">
        <v>150</v>
      </c>
      <c r="B151" s="3">
        <v>2</v>
      </c>
      <c r="C151" s="3" t="s">
        <v>191</v>
      </c>
      <c r="D151" s="3">
        <v>2</v>
      </c>
      <c r="E151" s="3" t="str">
        <f>VLOOKUP(i0[[#This Row],[type_chauffage_id]],type_chauffage[],2,FALSE)</f>
        <v>Chauffage Central</v>
      </c>
      <c r="F151" s="3">
        <v>5</v>
      </c>
      <c r="G151" s="3" t="str">
        <f>VLOOKUP(i0[[#This Row],[equipement_intermittence_id]],equipement_intermittence[],2,FALSE)</f>
        <v>Par pièce avec minimum de température et détection de présence</v>
      </c>
      <c r="H151" s="3">
        <v>2</v>
      </c>
      <c r="I151" s="3" t="str">
        <f>VLOOKUP(i0[[#This Row],[type_regulation_id]],type_regulation[],2,FALSE)</f>
        <v>Avec régulation pièce par pièce</v>
      </c>
      <c r="J151" s="3">
        <v>4</v>
      </c>
      <c r="K151" s="3" t="str">
        <f>VLOOKUP(i0[[#This Row],[type_emission_gategorie_id]],type_emission[[categorie_id]:[categorie]],2,FALSE)</f>
        <v>Plafond chauffant</v>
      </c>
      <c r="L151" s="3">
        <v>0</v>
      </c>
      <c r="O151" s="3">
        <v>0.86</v>
      </c>
      <c r="P151" s="10">
        <v>150</v>
      </c>
      <c r="Q151" s="10" t="s">
        <v>387</v>
      </c>
      <c r="R151" s="10" t="s">
        <v>580</v>
      </c>
      <c r="S151" s="10" t="s">
        <v>581</v>
      </c>
      <c r="T151" s="10"/>
      <c r="U151" s="10"/>
      <c r="V151" s="10" t="s">
        <v>458</v>
      </c>
      <c r="W151" s="10" t="s">
        <v>459</v>
      </c>
    </row>
    <row r="152" spans="1:23" x14ac:dyDescent="0.3">
      <c r="A152" s="3">
        <v>151</v>
      </c>
      <c r="B152" s="3">
        <v>2</v>
      </c>
      <c r="C152" s="3" t="s">
        <v>191</v>
      </c>
      <c r="D152" s="3">
        <v>2</v>
      </c>
      <c r="E152" s="3" t="str">
        <f>VLOOKUP(i0[[#This Row],[type_chauffage_id]],type_chauffage[],2,FALSE)</f>
        <v>Chauffage Central</v>
      </c>
      <c r="F152" s="3">
        <v>1</v>
      </c>
      <c r="G152" s="3" t="str">
        <f>VLOOKUP(i0[[#This Row],[equipement_intermittence_id]],equipement_intermittence[],2,FALSE)</f>
        <v>Absent</v>
      </c>
      <c r="H152" s="3">
        <v>2</v>
      </c>
      <c r="I152" s="3" t="str">
        <f>VLOOKUP(i0[[#This Row],[type_regulation_id]],type_regulation[],2,FALSE)</f>
        <v>Avec régulation pièce par pièce</v>
      </c>
      <c r="J152" s="3">
        <v>2</v>
      </c>
      <c r="K152" s="3" t="str">
        <f>VLOOKUP(i0[[#This Row],[type_emission_gategorie_id]],type_emission[[categorie_id]:[categorie]],2,FALSE)</f>
        <v>Air soufflé</v>
      </c>
      <c r="L152" s="3">
        <v>1</v>
      </c>
      <c r="N152" s="3">
        <v>0</v>
      </c>
      <c r="O152" s="3">
        <v>1.01</v>
      </c>
      <c r="P152" s="10">
        <v>151</v>
      </c>
      <c r="Q152" s="10" t="s">
        <v>584</v>
      </c>
      <c r="R152" s="10" t="s">
        <v>582</v>
      </c>
      <c r="S152" s="10" t="s">
        <v>583</v>
      </c>
      <c r="T152" s="10"/>
      <c r="U152" s="10"/>
      <c r="V152" s="10" t="s">
        <v>454</v>
      </c>
      <c r="W152" s="10" t="s">
        <v>477</v>
      </c>
    </row>
    <row r="153" spans="1:23" x14ac:dyDescent="0.3">
      <c r="A153" s="3">
        <v>152</v>
      </c>
      <c r="B153" s="3">
        <v>2</v>
      </c>
      <c r="C153" s="3" t="s">
        <v>191</v>
      </c>
      <c r="D153" s="3">
        <v>2</v>
      </c>
      <c r="E153" s="3" t="str">
        <f>VLOOKUP(i0[[#This Row],[type_chauffage_id]],type_chauffage[],2,FALSE)</f>
        <v>Chauffage Central</v>
      </c>
      <c r="F153" s="3">
        <v>1</v>
      </c>
      <c r="G153" s="3" t="str">
        <f>VLOOKUP(i0[[#This Row],[equipement_intermittence_id]],equipement_intermittence[],2,FALSE)</f>
        <v>Absent</v>
      </c>
      <c r="H153" s="3">
        <v>2</v>
      </c>
      <c r="I153" s="3" t="str">
        <f>VLOOKUP(i0[[#This Row],[type_regulation_id]],type_regulation[],2,FALSE)</f>
        <v>Avec régulation pièce par pièce</v>
      </c>
      <c r="J153" s="3">
        <v>1</v>
      </c>
      <c r="K153" s="3" t="str">
        <f>VLOOKUP(i0[[#This Row],[type_emission_gategorie_id]],type_emission[[categorie_id]:[categorie]],2,FALSE)</f>
        <v>Radiateur / Convecteur</v>
      </c>
      <c r="L153" s="3">
        <v>1</v>
      </c>
      <c r="N153" s="3">
        <v>0</v>
      </c>
      <c r="O153" s="3">
        <v>1.03</v>
      </c>
      <c r="P153" s="10">
        <v>152</v>
      </c>
      <c r="Q153" s="10" t="s">
        <v>584</v>
      </c>
      <c r="R153" s="10" t="s">
        <v>582</v>
      </c>
      <c r="S153" s="10" t="s">
        <v>583</v>
      </c>
      <c r="T153" s="10"/>
      <c r="U153" s="10"/>
      <c r="V153" s="10" t="s">
        <v>576</v>
      </c>
      <c r="W153" s="10" t="s">
        <v>577</v>
      </c>
    </row>
    <row r="154" spans="1:23" x14ac:dyDescent="0.3">
      <c r="A154" s="3">
        <v>153</v>
      </c>
      <c r="B154" s="3">
        <v>2</v>
      </c>
      <c r="C154" s="3" t="s">
        <v>191</v>
      </c>
      <c r="D154" s="3">
        <v>2</v>
      </c>
      <c r="E154" s="3" t="str">
        <f>VLOOKUP(i0[[#This Row],[type_chauffage_id]],type_chauffage[],2,FALSE)</f>
        <v>Chauffage Central</v>
      </c>
      <c r="F154" s="3">
        <v>1</v>
      </c>
      <c r="G154" s="3" t="str">
        <f>VLOOKUP(i0[[#This Row],[equipement_intermittence_id]],equipement_intermittence[],2,FALSE)</f>
        <v>Absent</v>
      </c>
      <c r="H154" s="3">
        <v>2</v>
      </c>
      <c r="I154" s="3" t="str">
        <f>VLOOKUP(i0[[#This Row],[type_regulation_id]],type_regulation[],2,FALSE)</f>
        <v>Avec régulation pièce par pièce</v>
      </c>
      <c r="J154" s="3">
        <v>4</v>
      </c>
      <c r="K154" s="3" t="str">
        <f>VLOOKUP(i0[[#This Row],[type_emission_gategorie_id]],type_emission[[categorie_id]:[categorie]],2,FALSE)</f>
        <v>Plafond chauffant</v>
      </c>
      <c r="L154" s="3">
        <v>1</v>
      </c>
      <c r="N154" s="3">
        <v>0</v>
      </c>
      <c r="O154" s="3">
        <v>1.03</v>
      </c>
      <c r="P154" s="10">
        <v>153</v>
      </c>
      <c r="Q154" s="10" t="s">
        <v>584</v>
      </c>
      <c r="R154" s="10" t="s">
        <v>582</v>
      </c>
      <c r="S154" s="10" t="s">
        <v>583</v>
      </c>
      <c r="T154" s="10"/>
      <c r="U154" s="10"/>
      <c r="V154" s="10" t="s">
        <v>458</v>
      </c>
      <c r="W154" s="10" t="s">
        <v>459</v>
      </c>
    </row>
    <row r="155" spans="1:23" x14ac:dyDescent="0.3">
      <c r="A155" s="3">
        <v>154</v>
      </c>
      <c r="B155" s="3">
        <v>2</v>
      </c>
      <c r="C155" s="3" t="s">
        <v>191</v>
      </c>
      <c r="D155" s="3">
        <v>2</v>
      </c>
      <c r="E155" s="3" t="str">
        <f>VLOOKUP(i0[[#This Row],[type_chauffage_id]],type_chauffage[],2,FALSE)</f>
        <v>Chauffage Central</v>
      </c>
      <c r="F155" s="3">
        <v>1</v>
      </c>
      <c r="G155" s="3" t="str">
        <f>VLOOKUP(i0[[#This Row],[equipement_intermittence_id]],equipement_intermittence[],2,FALSE)</f>
        <v>Absent</v>
      </c>
      <c r="H155" s="3">
        <v>2</v>
      </c>
      <c r="I155" s="3" t="str">
        <f>VLOOKUP(i0[[#This Row],[type_regulation_id]],type_regulation[],2,FALSE)</f>
        <v>Avec régulation pièce par pièce</v>
      </c>
      <c r="J155" s="3">
        <v>3</v>
      </c>
      <c r="K155" s="3" t="str">
        <f>VLOOKUP(i0[[#This Row],[type_emission_gategorie_id]],type_emission[[categorie_id]:[categorie]],2,FALSE)</f>
        <v>Plancher chauffant</v>
      </c>
      <c r="L155" s="3">
        <v>1</v>
      </c>
      <c r="N155" s="3">
        <v>0</v>
      </c>
      <c r="O155" s="3">
        <v>1.05</v>
      </c>
      <c r="P155" s="10">
        <v>154</v>
      </c>
      <c r="Q155" s="10" t="s">
        <v>584</v>
      </c>
      <c r="R155" s="10" t="s">
        <v>582</v>
      </c>
      <c r="S155" s="10" t="s">
        <v>583</v>
      </c>
      <c r="T155" s="10"/>
      <c r="U155" s="10"/>
      <c r="V155" s="10" t="s">
        <v>456</v>
      </c>
      <c r="W155" s="10" t="s">
        <v>457</v>
      </c>
    </row>
    <row r="156" spans="1:23" x14ac:dyDescent="0.3">
      <c r="A156" s="3">
        <v>155</v>
      </c>
      <c r="B156" s="3">
        <v>2</v>
      </c>
      <c r="C156" s="3" t="s">
        <v>191</v>
      </c>
      <c r="D156" s="3">
        <v>2</v>
      </c>
      <c r="E156" s="3" t="str">
        <f>VLOOKUP(i0[[#This Row],[type_chauffage_id]],type_chauffage[],2,FALSE)</f>
        <v>Chauffage Central</v>
      </c>
      <c r="F156" s="3">
        <v>1</v>
      </c>
      <c r="G156" s="3" t="str">
        <f>VLOOKUP(i0[[#This Row],[equipement_intermittence_id]],equipement_intermittence[],2,FALSE)</f>
        <v>Absent</v>
      </c>
      <c r="H156" s="3">
        <v>1</v>
      </c>
      <c r="I156" s="3" t="str">
        <f>VLOOKUP(i0[[#This Row],[type_regulation_id]],type_regulation[],2,FALSE)</f>
        <v>Sans régulation pièce par pièce</v>
      </c>
      <c r="J156" s="3">
        <v>2</v>
      </c>
      <c r="K156" s="3" t="str">
        <f>VLOOKUP(i0[[#This Row],[type_emission_gategorie_id]],type_emission[[categorie_id]:[categorie]],2,FALSE)</f>
        <v>Air soufflé</v>
      </c>
      <c r="L156" s="3">
        <v>1</v>
      </c>
      <c r="N156" s="3">
        <v>0</v>
      </c>
      <c r="O156" s="3">
        <v>1.03</v>
      </c>
      <c r="P156" s="10">
        <v>155</v>
      </c>
      <c r="Q156" s="10" t="s">
        <v>584</v>
      </c>
      <c r="R156" s="10" t="s">
        <v>582</v>
      </c>
      <c r="S156" s="10" t="s">
        <v>583</v>
      </c>
      <c r="T156" s="10"/>
      <c r="U156" s="10"/>
      <c r="V156" s="10" t="s">
        <v>454</v>
      </c>
      <c r="W156" s="10" t="s">
        <v>477</v>
      </c>
    </row>
    <row r="157" spans="1:23" x14ac:dyDescent="0.3">
      <c r="A157" s="3">
        <v>156</v>
      </c>
      <c r="B157" s="3">
        <v>2</v>
      </c>
      <c r="C157" s="3" t="s">
        <v>191</v>
      </c>
      <c r="D157" s="3">
        <v>2</v>
      </c>
      <c r="E157" s="3" t="str">
        <f>VLOOKUP(i0[[#This Row],[type_chauffage_id]],type_chauffage[],2,FALSE)</f>
        <v>Chauffage Central</v>
      </c>
      <c r="F157" s="3">
        <v>1</v>
      </c>
      <c r="G157" s="3" t="str">
        <f>VLOOKUP(i0[[#This Row],[equipement_intermittence_id]],equipement_intermittence[],2,FALSE)</f>
        <v>Absent</v>
      </c>
      <c r="H157" s="3">
        <v>1</v>
      </c>
      <c r="I157" s="3" t="str">
        <f>VLOOKUP(i0[[#This Row],[type_regulation_id]],type_regulation[],2,FALSE)</f>
        <v>Sans régulation pièce par pièce</v>
      </c>
      <c r="J157" s="3">
        <v>1</v>
      </c>
      <c r="K157" s="3" t="str">
        <f>VLOOKUP(i0[[#This Row],[type_emission_gategorie_id]],type_emission[[categorie_id]:[categorie]],2,FALSE)</f>
        <v>Radiateur / Convecteur</v>
      </c>
      <c r="L157" s="3">
        <v>1</v>
      </c>
      <c r="N157" s="3">
        <v>0</v>
      </c>
      <c r="O157" s="3">
        <v>1.05</v>
      </c>
      <c r="P157" s="10">
        <v>156</v>
      </c>
      <c r="Q157" s="10" t="s">
        <v>584</v>
      </c>
      <c r="R157" s="10" t="s">
        <v>582</v>
      </c>
      <c r="S157" s="10" t="s">
        <v>583</v>
      </c>
      <c r="T157" s="10"/>
      <c r="U157" s="10"/>
      <c r="V157" s="10" t="s">
        <v>576</v>
      </c>
      <c r="W157" s="10" t="s">
        <v>577</v>
      </c>
    </row>
    <row r="158" spans="1:23" x14ac:dyDescent="0.3">
      <c r="A158" s="3">
        <v>157</v>
      </c>
      <c r="B158" s="3">
        <v>2</v>
      </c>
      <c r="C158" s="3" t="s">
        <v>191</v>
      </c>
      <c r="D158" s="3">
        <v>2</v>
      </c>
      <c r="E158" s="3" t="str">
        <f>VLOOKUP(i0[[#This Row],[type_chauffage_id]],type_chauffage[],2,FALSE)</f>
        <v>Chauffage Central</v>
      </c>
      <c r="F158" s="3">
        <v>1</v>
      </c>
      <c r="G158" s="3" t="str">
        <f>VLOOKUP(i0[[#This Row],[equipement_intermittence_id]],equipement_intermittence[],2,FALSE)</f>
        <v>Absent</v>
      </c>
      <c r="H158" s="3">
        <v>1</v>
      </c>
      <c r="I158" s="3" t="str">
        <f>VLOOKUP(i0[[#This Row],[type_regulation_id]],type_regulation[],2,FALSE)</f>
        <v>Sans régulation pièce par pièce</v>
      </c>
      <c r="J158" s="3">
        <v>4</v>
      </c>
      <c r="K158" s="3" t="str">
        <f>VLOOKUP(i0[[#This Row],[type_emission_gategorie_id]],type_emission[[categorie_id]:[categorie]],2,FALSE)</f>
        <v>Plafond chauffant</v>
      </c>
      <c r="L158" s="3">
        <v>1</v>
      </c>
      <c r="N158" s="3">
        <v>0</v>
      </c>
      <c r="O158" s="3">
        <v>1.05</v>
      </c>
      <c r="P158" s="10">
        <v>157</v>
      </c>
      <c r="Q158" s="10" t="s">
        <v>584</v>
      </c>
      <c r="R158" s="10" t="s">
        <v>582</v>
      </c>
      <c r="S158" s="10" t="s">
        <v>583</v>
      </c>
      <c r="T158" s="10"/>
      <c r="U158" s="10"/>
      <c r="V158" s="10" t="s">
        <v>458</v>
      </c>
      <c r="W158" s="10" t="s">
        <v>459</v>
      </c>
    </row>
    <row r="159" spans="1:23" x14ac:dyDescent="0.3">
      <c r="A159" s="3">
        <v>158</v>
      </c>
      <c r="B159" s="3">
        <v>2</v>
      </c>
      <c r="C159" s="3" t="s">
        <v>191</v>
      </c>
      <c r="D159" s="3">
        <v>2</v>
      </c>
      <c r="E159" s="3" t="str">
        <f>VLOOKUP(i0[[#This Row],[type_chauffage_id]],type_chauffage[],2,FALSE)</f>
        <v>Chauffage Central</v>
      </c>
      <c r="F159" s="3">
        <v>1</v>
      </c>
      <c r="G159" s="3" t="str">
        <f>VLOOKUP(i0[[#This Row],[equipement_intermittence_id]],equipement_intermittence[],2,FALSE)</f>
        <v>Absent</v>
      </c>
      <c r="H159" s="3">
        <v>1</v>
      </c>
      <c r="I159" s="3" t="str">
        <f>VLOOKUP(i0[[#This Row],[type_regulation_id]],type_regulation[],2,FALSE)</f>
        <v>Sans régulation pièce par pièce</v>
      </c>
      <c r="J159" s="3">
        <v>3</v>
      </c>
      <c r="K159" s="3" t="str">
        <f>VLOOKUP(i0[[#This Row],[type_emission_gategorie_id]],type_emission[[categorie_id]:[categorie]],2,FALSE)</f>
        <v>Plancher chauffant</v>
      </c>
      <c r="L159" s="3">
        <v>1</v>
      </c>
      <c r="N159" s="3">
        <v>0</v>
      </c>
      <c r="O159" s="3">
        <v>1.07</v>
      </c>
      <c r="P159" s="10">
        <v>158</v>
      </c>
      <c r="Q159" s="10" t="s">
        <v>584</v>
      </c>
      <c r="R159" s="10" t="s">
        <v>582</v>
      </c>
      <c r="S159" s="10" t="s">
        <v>583</v>
      </c>
      <c r="T159" s="10"/>
      <c r="U159" s="10"/>
      <c r="V159" s="10" t="s">
        <v>456</v>
      </c>
      <c r="W159" s="10" t="s">
        <v>457</v>
      </c>
    </row>
    <row r="160" spans="1:23" x14ac:dyDescent="0.3">
      <c r="A160" s="3">
        <v>159</v>
      </c>
      <c r="B160" s="3">
        <v>2</v>
      </c>
      <c r="C160" s="3" t="s">
        <v>191</v>
      </c>
      <c r="D160" s="3">
        <v>2</v>
      </c>
      <c r="E160" s="3" t="str">
        <f>VLOOKUP(i0[[#This Row],[type_chauffage_id]],type_chauffage[],2,FALSE)</f>
        <v>Chauffage Central</v>
      </c>
      <c r="F160" s="3">
        <v>6</v>
      </c>
      <c r="G160" s="3" t="str">
        <f>VLOOKUP(i0[[#This Row],[equipement_intermittence_id]],equipement_intermittence[],2,FALSE)</f>
        <v>Central collectif</v>
      </c>
      <c r="H160" s="3">
        <v>2</v>
      </c>
      <c r="I160" s="3" t="str">
        <f>VLOOKUP(i0[[#This Row],[type_regulation_id]],type_regulation[],2,FALSE)</f>
        <v>Avec régulation pièce par pièce</v>
      </c>
      <c r="J160" s="3">
        <v>2</v>
      </c>
      <c r="K160" s="3" t="str">
        <f>VLOOKUP(i0[[#This Row],[type_emission_gategorie_id]],type_emission[[categorie_id]:[categorie]],2,FALSE)</f>
        <v>Air soufflé</v>
      </c>
      <c r="L160" s="3">
        <v>1</v>
      </c>
      <c r="N160" s="3">
        <v>0</v>
      </c>
      <c r="O160" s="3">
        <v>0.99</v>
      </c>
      <c r="P160" s="10">
        <v>159</v>
      </c>
      <c r="Q160" s="10" t="s">
        <v>584</v>
      </c>
      <c r="R160" s="10" t="s">
        <v>582</v>
      </c>
      <c r="S160" s="10" t="s">
        <v>583</v>
      </c>
      <c r="T160" s="10"/>
      <c r="U160" s="10"/>
      <c r="V160" s="10" t="s">
        <v>454</v>
      </c>
      <c r="W160" s="10" t="s">
        <v>477</v>
      </c>
    </row>
    <row r="161" spans="1:23" x14ac:dyDescent="0.3">
      <c r="A161" s="3">
        <v>160</v>
      </c>
      <c r="B161" s="3">
        <v>2</v>
      </c>
      <c r="C161" s="3" t="s">
        <v>191</v>
      </c>
      <c r="D161" s="3">
        <v>2</v>
      </c>
      <c r="E161" s="3" t="str">
        <f>VLOOKUP(i0[[#This Row],[type_chauffage_id]],type_chauffage[],2,FALSE)</f>
        <v>Chauffage Central</v>
      </c>
      <c r="F161" s="3">
        <v>6</v>
      </c>
      <c r="G161" s="3" t="str">
        <f>VLOOKUP(i0[[#This Row],[equipement_intermittence_id]],equipement_intermittence[],2,FALSE)</f>
        <v>Central collectif</v>
      </c>
      <c r="H161" s="3">
        <v>2</v>
      </c>
      <c r="I161" s="3" t="str">
        <f>VLOOKUP(i0[[#This Row],[type_regulation_id]],type_regulation[],2,FALSE)</f>
        <v>Avec régulation pièce par pièce</v>
      </c>
      <c r="J161" s="3">
        <v>1</v>
      </c>
      <c r="K161" s="3" t="str">
        <f>VLOOKUP(i0[[#This Row],[type_emission_gategorie_id]],type_emission[[categorie_id]:[categorie]],2,FALSE)</f>
        <v>Radiateur / Convecteur</v>
      </c>
      <c r="L161" s="3">
        <v>1</v>
      </c>
      <c r="N161" s="3">
        <v>0</v>
      </c>
      <c r="O161" s="3">
        <v>1.01</v>
      </c>
      <c r="P161" s="10">
        <v>160</v>
      </c>
      <c r="Q161" s="10" t="s">
        <v>584</v>
      </c>
      <c r="R161" s="10" t="s">
        <v>582</v>
      </c>
      <c r="S161" s="10" t="s">
        <v>583</v>
      </c>
      <c r="T161" s="10"/>
      <c r="U161" s="10"/>
      <c r="V161" s="10" t="s">
        <v>576</v>
      </c>
      <c r="W161" s="10" t="s">
        <v>577</v>
      </c>
    </row>
    <row r="162" spans="1:23" x14ac:dyDescent="0.3">
      <c r="A162" s="3">
        <v>161</v>
      </c>
      <c r="B162" s="3">
        <v>2</v>
      </c>
      <c r="C162" s="3" t="s">
        <v>191</v>
      </c>
      <c r="D162" s="3">
        <v>2</v>
      </c>
      <c r="E162" s="3" t="str">
        <f>VLOOKUP(i0[[#This Row],[type_chauffage_id]],type_chauffage[],2,FALSE)</f>
        <v>Chauffage Central</v>
      </c>
      <c r="F162" s="3">
        <v>6</v>
      </c>
      <c r="G162" s="3" t="str">
        <f>VLOOKUP(i0[[#This Row],[equipement_intermittence_id]],equipement_intermittence[],2,FALSE)</f>
        <v>Central collectif</v>
      </c>
      <c r="H162" s="3">
        <v>2</v>
      </c>
      <c r="I162" s="3" t="str">
        <f>VLOOKUP(i0[[#This Row],[type_regulation_id]],type_regulation[],2,FALSE)</f>
        <v>Avec régulation pièce par pièce</v>
      </c>
      <c r="J162" s="3">
        <v>4</v>
      </c>
      <c r="K162" s="3" t="str">
        <f>VLOOKUP(i0[[#This Row],[type_emission_gategorie_id]],type_emission[[categorie_id]:[categorie]],2,FALSE)</f>
        <v>Plafond chauffant</v>
      </c>
      <c r="L162" s="3">
        <v>1</v>
      </c>
      <c r="N162" s="3">
        <v>0</v>
      </c>
      <c r="O162" s="3">
        <v>1.01</v>
      </c>
      <c r="P162" s="10">
        <v>161</v>
      </c>
      <c r="Q162" s="10" t="s">
        <v>584</v>
      </c>
      <c r="R162" s="10" t="s">
        <v>582</v>
      </c>
      <c r="S162" s="10" t="s">
        <v>583</v>
      </c>
      <c r="T162" s="10"/>
      <c r="U162" s="10"/>
      <c r="V162" s="10" t="s">
        <v>458</v>
      </c>
      <c r="W162" s="10" t="s">
        <v>459</v>
      </c>
    </row>
    <row r="163" spans="1:23" x14ac:dyDescent="0.3">
      <c r="A163" s="3">
        <v>162</v>
      </c>
      <c r="B163" s="3">
        <v>2</v>
      </c>
      <c r="C163" s="3" t="s">
        <v>191</v>
      </c>
      <c r="D163" s="3">
        <v>2</v>
      </c>
      <c r="E163" s="3" t="str">
        <f>VLOOKUP(i0[[#This Row],[type_chauffage_id]],type_chauffage[],2,FALSE)</f>
        <v>Chauffage Central</v>
      </c>
      <c r="F163" s="3">
        <v>6</v>
      </c>
      <c r="G163" s="3" t="str">
        <f>VLOOKUP(i0[[#This Row],[equipement_intermittence_id]],equipement_intermittence[],2,FALSE)</f>
        <v>Central collectif</v>
      </c>
      <c r="H163" s="3">
        <v>2</v>
      </c>
      <c r="I163" s="3" t="str">
        <f>VLOOKUP(i0[[#This Row],[type_regulation_id]],type_regulation[],2,FALSE)</f>
        <v>Avec régulation pièce par pièce</v>
      </c>
      <c r="J163" s="3">
        <v>3</v>
      </c>
      <c r="K163" s="3" t="str">
        <f>VLOOKUP(i0[[#This Row],[type_emission_gategorie_id]],type_emission[[categorie_id]:[categorie]],2,FALSE)</f>
        <v>Plancher chauffant</v>
      </c>
      <c r="L163" s="3">
        <v>1</v>
      </c>
      <c r="N163" s="3">
        <v>0</v>
      </c>
      <c r="O163" s="3">
        <v>1.03</v>
      </c>
      <c r="P163" s="10">
        <v>162</v>
      </c>
      <c r="Q163" s="10" t="s">
        <v>584</v>
      </c>
      <c r="R163" s="10" t="s">
        <v>582</v>
      </c>
      <c r="S163" s="10" t="s">
        <v>583</v>
      </c>
      <c r="T163" s="10"/>
      <c r="U163" s="10"/>
      <c r="V163" s="10" t="s">
        <v>456</v>
      </c>
      <c r="W163" s="10" t="s">
        <v>457</v>
      </c>
    </row>
    <row r="164" spans="1:23" x14ac:dyDescent="0.3">
      <c r="A164" s="3">
        <v>163</v>
      </c>
      <c r="B164" s="3">
        <v>2</v>
      </c>
      <c r="C164" s="3" t="s">
        <v>191</v>
      </c>
      <c r="D164" s="3">
        <v>2</v>
      </c>
      <c r="E164" s="3" t="str">
        <f>VLOOKUP(i0[[#This Row],[type_chauffage_id]],type_chauffage[],2,FALSE)</f>
        <v>Chauffage Central</v>
      </c>
      <c r="F164" s="3">
        <v>6</v>
      </c>
      <c r="G164" s="3" t="str">
        <f>VLOOKUP(i0[[#This Row],[equipement_intermittence_id]],equipement_intermittence[],2,FALSE)</f>
        <v>Central collectif</v>
      </c>
      <c r="H164" s="3">
        <v>1</v>
      </c>
      <c r="I164" s="3" t="str">
        <f>VLOOKUP(i0[[#This Row],[type_regulation_id]],type_regulation[],2,FALSE)</f>
        <v>Sans régulation pièce par pièce</v>
      </c>
      <c r="J164" s="3">
        <v>2</v>
      </c>
      <c r="K164" s="3" t="str">
        <f>VLOOKUP(i0[[#This Row],[type_emission_gategorie_id]],type_emission[[categorie_id]:[categorie]],2,FALSE)</f>
        <v>Air soufflé</v>
      </c>
      <c r="L164" s="3">
        <v>1</v>
      </c>
      <c r="N164" s="3">
        <v>0</v>
      </c>
      <c r="O164" s="3">
        <v>1.01</v>
      </c>
      <c r="P164" s="10">
        <v>163</v>
      </c>
      <c r="Q164" s="10" t="s">
        <v>584</v>
      </c>
      <c r="R164" s="10" t="s">
        <v>582</v>
      </c>
      <c r="S164" s="10" t="s">
        <v>583</v>
      </c>
      <c r="T164" s="10"/>
      <c r="U164" s="10"/>
      <c r="V164" s="10" t="s">
        <v>454</v>
      </c>
      <c r="W164" s="10" t="s">
        <v>477</v>
      </c>
    </row>
    <row r="165" spans="1:23" x14ac:dyDescent="0.3">
      <c r="A165" s="3">
        <v>164</v>
      </c>
      <c r="B165" s="3">
        <v>2</v>
      </c>
      <c r="C165" s="3" t="s">
        <v>191</v>
      </c>
      <c r="D165" s="3">
        <v>2</v>
      </c>
      <c r="E165" s="3" t="str">
        <f>VLOOKUP(i0[[#This Row],[type_chauffage_id]],type_chauffage[],2,FALSE)</f>
        <v>Chauffage Central</v>
      </c>
      <c r="F165" s="3">
        <v>6</v>
      </c>
      <c r="G165" s="3" t="str">
        <f>VLOOKUP(i0[[#This Row],[equipement_intermittence_id]],equipement_intermittence[],2,FALSE)</f>
        <v>Central collectif</v>
      </c>
      <c r="H165" s="3">
        <v>1</v>
      </c>
      <c r="I165" s="3" t="str">
        <f>VLOOKUP(i0[[#This Row],[type_regulation_id]],type_regulation[],2,FALSE)</f>
        <v>Sans régulation pièce par pièce</v>
      </c>
      <c r="J165" s="3">
        <v>1</v>
      </c>
      <c r="K165" s="3" t="str">
        <f>VLOOKUP(i0[[#This Row],[type_emission_gategorie_id]],type_emission[[categorie_id]:[categorie]],2,FALSE)</f>
        <v>Radiateur / Convecteur</v>
      </c>
      <c r="L165" s="3">
        <v>1</v>
      </c>
      <c r="N165" s="3">
        <v>0</v>
      </c>
      <c r="O165" s="3">
        <v>1.03</v>
      </c>
      <c r="P165" s="10">
        <v>164</v>
      </c>
      <c r="Q165" s="10" t="s">
        <v>584</v>
      </c>
      <c r="R165" s="10" t="s">
        <v>582</v>
      </c>
      <c r="S165" s="10" t="s">
        <v>583</v>
      </c>
      <c r="T165" s="10"/>
      <c r="U165" s="10"/>
      <c r="V165" s="10" t="s">
        <v>576</v>
      </c>
      <c r="W165" s="10" t="s">
        <v>577</v>
      </c>
    </row>
    <row r="166" spans="1:23" x14ac:dyDescent="0.3">
      <c r="A166" s="3">
        <v>165</v>
      </c>
      <c r="B166" s="3">
        <v>2</v>
      </c>
      <c r="C166" s="3" t="s">
        <v>191</v>
      </c>
      <c r="D166" s="3">
        <v>2</v>
      </c>
      <c r="E166" s="3" t="str">
        <f>VLOOKUP(i0[[#This Row],[type_chauffage_id]],type_chauffage[],2,FALSE)</f>
        <v>Chauffage Central</v>
      </c>
      <c r="F166" s="3">
        <v>6</v>
      </c>
      <c r="G166" s="3" t="str">
        <f>VLOOKUP(i0[[#This Row],[equipement_intermittence_id]],equipement_intermittence[],2,FALSE)</f>
        <v>Central collectif</v>
      </c>
      <c r="H166" s="3">
        <v>1</v>
      </c>
      <c r="I166" s="3" t="str">
        <f>VLOOKUP(i0[[#This Row],[type_regulation_id]],type_regulation[],2,FALSE)</f>
        <v>Sans régulation pièce par pièce</v>
      </c>
      <c r="J166" s="3">
        <v>4</v>
      </c>
      <c r="K166" s="3" t="str">
        <f>VLOOKUP(i0[[#This Row],[type_emission_gategorie_id]],type_emission[[categorie_id]:[categorie]],2,FALSE)</f>
        <v>Plafond chauffant</v>
      </c>
      <c r="L166" s="3">
        <v>1</v>
      </c>
      <c r="N166" s="3">
        <v>0</v>
      </c>
      <c r="O166" s="3">
        <v>1.03</v>
      </c>
      <c r="P166" s="10">
        <v>165</v>
      </c>
      <c r="Q166" s="10" t="s">
        <v>584</v>
      </c>
      <c r="R166" s="10" t="s">
        <v>582</v>
      </c>
      <c r="S166" s="10" t="s">
        <v>583</v>
      </c>
      <c r="T166" s="10"/>
      <c r="U166" s="10"/>
      <c r="V166" s="10" t="s">
        <v>458</v>
      </c>
      <c r="W166" s="10" t="s">
        <v>459</v>
      </c>
    </row>
    <row r="167" spans="1:23" x14ac:dyDescent="0.3">
      <c r="A167" s="3">
        <v>166</v>
      </c>
      <c r="B167" s="3">
        <v>2</v>
      </c>
      <c r="C167" s="3" t="s">
        <v>191</v>
      </c>
      <c r="D167" s="3">
        <v>2</v>
      </c>
      <c r="E167" s="3" t="str">
        <f>VLOOKUP(i0[[#This Row],[type_chauffage_id]],type_chauffage[],2,FALSE)</f>
        <v>Chauffage Central</v>
      </c>
      <c r="F167" s="3">
        <v>6</v>
      </c>
      <c r="G167" s="3" t="str">
        <f>VLOOKUP(i0[[#This Row],[equipement_intermittence_id]],equipement_intermittence[],2,FALSE)</f>
        <v>Central collectif</v>
      </c>
      <c r="H167" s="3">
        <v>1</v>
      </c>
      <c r="I167" s="3" t="str">
        <f>VLOOKUP(i0[[#This Row],[type_regulation_id]],type_regulation[],2,FALSE)</f>
        <v>Sans régulation pièce par pièce</v>
      </c>
      <c r="J167" s="3">
        <v>3</v>
      </c>
      <c r="K167" s="3" t="str">
        <f>VLOOKUP(i0[[#This Row],[type_emission_gategorie_id]],type_emission[[categorie_id]:[categorie]],2,FALSE)</f>
        <v>Plancher chauffant</v>
      </c>
      <c r="L167" s="3">
        <v>1</v>
      </c>
      <c r="N167" s="3">
        <v>0</v>
      </c>
      <c r="O167" s="3">
        <v>1.05</v>
      </c>
      <c r="P167" s="10">
        <v>166</v>
      </c>
      <c r="Q167" s="10" t="s">
        <v>584</v>
      </c>
      <c r="R167" s="10" t="s">
        <v>582</v>
      </c>
      <c r="S167" s="10" t="s">
        <v>583</v>
      </c>
      <c r="T167" s="10"/>
      <c r="U167" s="10"/>
      <c r="V167" s="10" t="s">
        <v>456</v>
      </c>
      <c r="W167" s="10" t="s">
        <v>457</v>
      </c>
    </row>
    <row r="168" spans="1:23" x14ac:dyDescent="0.3">
      <c r="A168" s="3">
        <v>167</v>
      </c>
      <c r="B168" s="3">
        <v>2</v>
      </c>
      <c r="C168" s="3" t="s">
        <v>191</v>
      </c>
      <c r="D168" s="3">
        <v>2</v>
      </c>
      <c r="E168" s="3" t="str">
        <f>VLOOKUP(i0[[#This Row],[type_chauffage_id]],type_chauffage[],2,FALSE)</f>
        <v>Chauffage Central</v>
      </c>
      <c r="F168" s="3">
        <v>7</v>
      </c>
      <c r="G168" s="3" t="str">
        <f>VLOOKUP(i0[[#This Row],[equipement_intermittence_id]],equipement_intermittence[],2,FALSE)</f>
        <v>Central collectif avec détection de présence</v>
      </c>
      <c r="H168" s="3">
        <v>2</v>
      </c>
      <c r="I168" s="3" t="str">
        <f>VLOOKUP(i0[[#This Row],[type_regulation_id]],type_regulation[],2,FALSE)</f>
        <v>Avec régulation pièce par pièce</v>
      </c>
      <c r="J168" s="3">
        <v>2</v>
      </c>
      <c r="K168" s="3" t="str">
        <f>VLOOKUP(i0[[#This Row],[type_emission_gategorie_id]],type_emission[[categorie_id]:[categorie]],2,FALSE)</f>
        <v>Air soufflé</v>
      </c>
      <c r="L168" s="3">
        <v>1</v>
      </c>
      <c r="N168" s="3">
        <v>0</v>
      </c>
      <c r="O168" s="3">
        <v>0.96</v>
      </c>
      <c r="P168" s="10">
        <v>167</v>
      </c>
      <c r="Q168" s="10" t="s">
        <v>584</v>
      </c>
      <c r="R168" s="10" t="s">
        <v>582</v>
      </c>
      <c r="S168" s="10" t="s">
        <v>583</v>
      </c>
      <c r="T168" s="10"/>
      <c r="U168" s="10"/>
      <c r="V168" s="10" t="s">
        <v>454</v>
      </c>
      <c r="W168" s="10" t="s">
        <v>477</v>
      </c>
    </row>
    <row r="169" spans="1:23" x14ac:dyDescent="0.3">
      <c r="A169" s="3">
        <v>168</v>
      </c>
      <c r="B169" s="3">
        <v>2</v>
      </c>
      <c r="C169" s="3" t="s">
        <v>191</v>
      </c>
      <c r="D169" s="3">
        <v>2</v>
      </c>
      <c r="E169" s="3" t="str">
        <f>VLOOKUP(i0[[#This Row],[type_chauffage_id]],type_chauffage[],2,FALSE)</f>
        <v>Chauffage Central</v>
      </c>
      <c r="F169" s="3">
        <v>7</v>
      </c>
      <c r="G169" s="3" t="str">
        <f>VLOOKUP(i0[[#This Row],[equipement_intermittence_id]],equipement_intermittence[],2,FALSE)</f>
        <v>Central collectif avec détection de présence</v>
      </c>
      <c r="H169" s="3">
        <v>2</v>
      </c>
      <c r="I169" s="3" t="str">
        <f>VLOOKUP(i0[[#This Row],[type_regulation_id]],type_regulation[],2,FALSE)</f>
        <v>Avec régulation pièce par pièce</v>
      </c>
      <c r="J169" s="3">
        <v>1</v>
      </c>
      <c r="K169" s="3" t="str">
        <f>VLOOKUP(i0[[#This Row],[type_emission_gategorie_id]],type_emission[[categorie_id]:[categorie]],2,FALSE)</f>
        <v>Radiateur / Convecteur</v>
      </c>
      <c r="L169" s="3">
        <v>1</v>
      </c>
      <c r="N169" s="3">
        <v>0</v>
      </c>
      <c r="O169" s="3">
        <v>0.98</v>
      </c>
      <c r="P169" s="10">
        <v>168</v>
      </c>
      <c r="Q169" s="10" t="s">
        <v>584</v>
      </c>
      <c r="R169" s="10" t="s">
        <v>582</v>
      </c>
      <c r="S169" s="10" t="s">
        <v>583</v>
      </c>
      <c r="T169" s="10"/>
      <c r="U169" s="10"/>
      <c r="V169" s="10" t="s">
        <v>576</v>
      </c>
      <c r="W169" s="10" t="s">
        <v>577</v>
      </c>
    </row>
    <row r="170" spans="1:23" x14ac:dyDescent="0.3">
      <c r="A170" s="3">
        <v>169</v>
      </c>
      <c r="B170" s="3">
        <v>2</v>
      </c>
      <c r="C170" s="3" t="s">
        <v>191</v>
      </c>
      <c r="D170" s="3">
        <v>2</v>
      </c>
      <c r="E170" s="3" t="str">
        <f>VLOOKUP(i0[[#This Row],[type_chauffage_id]],type_chauffage[],2,FALSE)</f>
        <v>Chauffage Central</v>
      </c>
      <c r="F170" s="3">
        <v>7</v>
      </c>
      <c r="G170" s="3" t="str">
        <f>VLOOKUP(i0[[#This Row],[equipement_intermittence_id]],equipement_intermittence[],2,FALSE)</f>
        <v>Central collectif avec détection de présence</v>
      </c>
      <c r="H170" s="3">
        <v>2</v>
      </c>
      <c r="I170" s="3" t="str">
        <f>VLOOKUP(i0[[#This Row],[type_regulation_id]],type_regulation[],2,FALSE)</f>
        <v>Avec régulation pièce par pièce</v>
      </c>
      <c r="J170" s="3">
        <v>4</v>
      </c>
      <c r="K170" s="3" t="str">
        <f>VLOOKUP(i0[[#This Row],[type_emission_gategorie_id]],type_emission[[categorie_id]:[categorie]],2,FALSE)</f>
        <v>Plafond chauffant</v>
      </c>
      <c r="L170" s="3">
        <v>1</v>
      </c>
      <c r="N170" s="3">
        <v>0</v>
      </c>
      <c r="O170" s="3">
        <v>0.98</v>
      </c>
      <c r="P170" s="10">
        <v>169</v>
      </c>
      <c r="Q170" s="10" t="s">
        <v>584</v>
      </c>
      <c r="R170" s="10" t="s">
        <v>582</v>
      </c>
      <c r="S170" s="10" t="s">
        <v>583</v>
      </c>
      <c r="T170" s="10"/>
      <c r="U170" s="10"/>
      <c r="V170" s="10" t="s">
        <v>458</v>
      </c>
      <c r="W170" s="10" t="s">
        <v>459</v>
      </c>
    </row>
    <row r="171" spans="1:23" x14ac:dyDescent="0.3">
      <c r="A171" s="3">
        <v>170</v>
      </c>
      <c r="B171" s="3">
        <v>2</v>
      </c>
      <c r="C171" s="3" t="s">
        <v>191</v>
      </c>
      <c r="D171" s="3">
        <v>2</v>
      </c>
      <c r="E171" s="3" t="str">
        <f>VLOOKUP(i0[[#This Row],[type_chauffage_id]],type_chauffage[],2,FALSE)</f>
        <v>Chauffage Central</v>
      </c>
      <c r="F171" s="3">
        <v>1</v>
      </c>
      <c r="G171" s="3" t="str">
        <f>VLOOKUP(i0[[#This Row],[equipement_intermittence_id]],equipement_intermittence[],2,FALSE)</f>
        <v>Absent</v>
      </c>
      <c r="H171" s="3">
        <v>2</v>
      </c>
      <c r="I171" s="3" t="str">
        <f>VLOOKUP(i0[[#This Row],[type_regulation_id]],type_regulation[],2,FALSE)</f>
        <v>Avec régulation pièce par pièce</v>
      </c>
      <c r="J171" s="3">
        <v>2</v>
      </c>
      <c r="K171" s="3" t="str">
        <f>VLOOKUP(i0[[#This Row],[type_emission_gategorie_id]],type_emission[[categorie_id]:[categorie]],2,FALSE)</f>
        <v>Air soufflé</v>
      </c>
      <c r="L171" s="3">
        <v>1</v>
      </c>
      <c r="N171" s="3">
        <v>1</v>
      </c>
      <c r="O171" s="3">
        <v>0.93</v>
      </c>
      <c r="P171" s="10">
        <v>170</v>
      </c>
      <c r="Q171" s="10" t="s">
        <v>584</v>
      </c>
      <c r="R171" s="10" t="s">
        <v>582</v>
      </c>
      <c r="S171" s="10" t="s">
        <v>583</v>
      </c>
      <c r="T171" s="10"/>
      <c r="U171" s="10"/>
      <c r="V171" s="10" t="s">
        <v>454</v>
      </c>
      <c r="W171" s="10" t="s">
        <v>477</v>
      </c>
    </row>
    <row r="172" spans="1:23" x14ac:dyDescent="0.3">
      <c r="A172" s="3">
        <v>171</v>
      </c>
      <c r="B172" s="3">
        <v>2</v>
      </c>
      <c r="C172" s="3" t="s">
        <v>191</v>
      </c>
      <c r="D172" s="3">
        <v>2</v>
      </c>
      <c r="E172" s="3" t="str">
        <f>VLOOKUP(i0[[#This Row],[type_chauffage_id]],type_chauffage[],2,FALSE)</f>
        <v>Chauffage Central</v>
      </c>
      <c r="F172" s="3">
        <v>1</v>
      </c>
      <c r="G172" s="3" t="str">
        <f>VLOOKUP(i0[[#This Row],[equipement_intermittence_id]],equipement_intermittence[],2,FALSE)</f>
        <v>Absent</v>
      </c>
      <c r="H172" s="3">
        <v>2</v>
      </c>
      <c r="I172" s="3" t="str">
        <f>VLOOKUP(i0[[#This Row],[type_regulation_id]],type_regulation[],2,FALSE)</f>
        <v>Avec régulation pièce par pièce</v>
      </c>
      <c r="J172" s="3">
        <v>1</v>
      </c>
      <c r="K172" s="3" t="str">
        <f>VLOOKUP(i0[[#This Row],[type_emission_gategorie_id]],type_emission[[categorie_id]:[categorie]],2,FALSE)</f>
        <v>Radiateur / Convecteur</v>
      </c>
      <c r="L172" s="3">
        <v>1</v>
      </c>
      <c r="N172" s="3">
        <v>1</v>
      </c>
      <c r="O172" s="3">
        <v>0.95</v>
      </c>
      <c r="P172" s="10">
        <v>171</v>
      </c>
      <c r="Q172" s="10" t="s">
        <v>584</v>
      </c>
      <c r="R172" s="10" t="s">
        <v>582</v>
      </c>
      <c r="S172" s="10" t="s">
        <v>583</v>
      </c>
      <c r="T172" s="10"/>
      <c r="U172" s="10"/>
      <c r="V172" s="10" t="s">
        <v>576</v>
      </c>
      <c r="W172" s="10" t="s">
        <v>577</v>
      </c>
    </row>
    <row r="173" spans="1:23" x14ac:dyDescent="0.3">
      <c r="A173" s="3">
        <v>172</v>
      </c>
      <c r="B173" s="3">
        <v>2</v>
      </c>
      <c r="C173" s="3" t="s">
        <v>191</v>
      </c>
      <c r="D173" s="3">
        <v>2</v>
      </c>
      <c r="E173" s="3" t="str">
        <f>VLOOKUP(i0[[#This Row],[type_chauffage_id]],type_chauffage[],2,FALSE)</f>
        <v>Chauffage Central</v>
      </c>
      <c r="F173" s="3">
        <v>1</v>
      </c>
      <c r="G173" s="3" t="str">
        <f>VLOOKUP(i0[[#This Row],[equipement_intermittence_id]],equipement_intermittence[],2,FALSE)</f>
        <v>Absent</v>
      </c>
      <c r="H173" s="3">
        <v>2</v>
      </c>
      <c r="I173" s="3" t="str">
        <f>VLOOKUP(i0[[#This Row],[type_regulation_id]],type_regulation[],2,FALSE)</f>
        <v>Avec régulation pièce par pièce</v>
      </c>
      <c r="J173" s="3">
        <v>4</v>
      </c>
      <c r="K173" s="3" t="str">
        <f>VLOOKUP(i0[[#This Row],[type_emission_gategorie_id]],type_emission[[categorie_id]:[categorie]],2,FALSE)</f>
        <v>Plafond chauffant</v>
      </c>
      <c r="L173" s="3">
        <v>1</v>
      </c>
      <c r="N173" s="3">
        <v>1</v>
      </c>
      <c r="O173" s="3">
        <v>0.95</v>
      </c>
      <c r="P173" s="10">
        <v>172</v>
      </c>
      <c r="Q173" s="10" t="s">
        <v>584</v>
      </c>
      <c r="R173" s="10" t="s">
        <v>582</v>
      </c>
      <c r="S173" s="10" t="s">
        <v>583</v>
      </c>
      <c r="T173" s="10"/>
      <c r="U173" s="10"/>
      <c r="V173" s="10" t="s">
        <v>458</v>
      </c>
      <c r="W173" s="10" t="s">
        <v>459</v>
      </c>
    </row>
    <row r="174" spans="1:23" x14ac:dyDescent="0.3">
      <c r="A174" s="3">
        <v>173</v>
      </c>
      <c r="B174" s="3">
        <v>2</v>
      </c>
      <c r="C174" s="3" t="s">
        <v>191</v>
      </c>
      <c r="D174" s="3">
        <v>2</v>
      </c>
      <c r="E174" s="3" t="str">
        <f>VLOOKUP(i0[[#This Row],[type_chauffage_id]],type_chauffage[],2,FALSE)</f>
        <v>Chauffage Central</v>
      </c>
      <c r="F174" s="3">
        <v>1</v>
      </c>
      <c r="G174" s="3" t="str">
        <f>VLOOKUP(i0[[#This Row],[equipement_intermittence_id]],equipement_intermittence[],2,FALSE)</f>
        <v>Absent</v>
      </c>
      <c r="H174" s="3">
        <v>2</v>
      </c>
      <c r="I174" s="3" t="str">
        <f>VLOOKUP(i0[[#This Row],[type_regulation_id]],type_regulation[],2,FALSE)</f>
        <v>Avec régulation pièce par pièce</v>
      </c>
      <c r="J174" s="3">
        <v>3</v>
      </c>
      <c r="K174" s="3" t="str">
        <f>VLOOKUP(i0[[#This Row],[type_emission_gategorie_id]],type_emission[[categorie_id]:[categorie]],2,FALSE)</f>
        <v>Plancher chauffant</v>
      </c>
      <c r="L174" s="3">
        <v>1</v>
      </c>
      <c r="N174" s="3">
        <v>1</v>
      </c>
      <c r="O174" s="3">
        <v>0.97</v>
      </c>
      <c r="P174" s="10">
        <v>173</v>
      </c>
      <c r="Q174" s="10" t="s">
        <v>584</v>
      </c>
      <c r="R174" s="10" t="s">
        <v>582</v>
      </c>
      <c r="S174" s="10" t="s">
        <v>583</v>
      </c>
      <c r="T174" s="10"/>
      <c r="U174" s="10"/>
      <c r="V174" s="10" t="s">
        <v>456</v>
      </c>
      <c r="W174" s="10" t="s">
        <v>457</v>
      </c>
    </row>
    <row r="175" spans="1:23" x14ac:dyDescent="0.3">
      <c r="A175" s="3">
        <v>174</v>
      </c>
      <c r="B175" s="3">
        <v>2</v>
      </c>
      <c r="C175" s="3" t="s">
        <v>191</v>
      </c>
      <c r="D175" s="3">
        <v>2</v>
      </c>
      <c r="E175" s="3" t="str">
        <f>VLOOKUP(i0[[#This Row],[type_chauffage_id]],type_chauffage[],2,FALSE)</f>
        <v>Chauffage Central</v>
      </c>
      <c r="F175" s="3">
        <v>1</v>
      </c>
      <c r="G175" s="3" t="str">
        <f>VLOOKUP(i0[[#This Row],[equipement_intermittence_id]],equipement_intermittence[],2,FALSE)</f>
        <v>Absent</v>
      </c>
      <c r="H175" s="3">
        <v>1</v>
      </c>
      <c r="I175" s="3" t="str">
        <f>VLOOKUP(i0[[#This Row],[type_regulation_id]],type_regulation[],2,FALSE)</f>
        <v>Sans régulation pièce par pièce</v>
      </c>
      <c r="J175" s="3">
        <v>2</v>
      </c>
      <c r="K175" s="3" t="str">
        <f>VLOOKUP(i0[[#This Row],[type_emission_gategorie_id]],type_emission[[categorie_id]:[categorie]],2,FALSE)</f>
        <v>Air soufflé</v>
      </c>
      <c r="L175" s="3">
        <v>1</v>
      </c>
      <c r="N175" s="3">
        <v>1</v>
      </c>
      <c r="O175" s="3">
        <v>0.95</v>
      </c>
      <c r="P175" s="10">
        <v>174</v>
      </c>
      <c r="Q175" s="10" t="s">
        <v>584</v>
      </c>
      <c r="R175" s="10" t="s">
        <v>582</v>
      </c>
      <c r="S175" s="10" t="s">
        <v>583</v>
      </c>
      <c r="T175" s="10"/>
      <c r="U175" s="10"/>
      <c r="V175" s="10" t="s">
        <v>454</v>
      </c>
      <c r="W175" s="10" t="s">
        <v>477</v>
      </c>
    </row>
    <row r="176" spans="1:23" x14ac:dyDescent="0.3">
      <c r="A176" s="3">
        <v>175</v>
      </c>
      <c r="B176" s="3">
        <v>2</v>
      </c>
      <c r="C176" s="3" t="s">
        <v>191</v>
      </c>
      <c r="D176" s="3">
        <v>2</v>
      </c>
      <c r="E176" s="3" t="str">
        <f>VLOOKUP(i0[[#This Row],[type_chauffage_id]],type_chauffage[],2,FALSE)</f>
        <v>Chauffage Central</v>
      </c>
      <c r="F176" s="3">
        <v>1</v>
      </c>
      <c r="G176" s="3" t="str">
        <f>VLOOKUP(i0[[#This Row],[equipement_intermittence_id]],equipement_intermittence[],2,FALSE)</f>
        <v>Absent</v>
      </c>
      <c r="H176" s="3">
        <v>1</v>
      </c>
      <c r="I176" s="3" t="str">
        <f>VLOOKUP(i0[[#This Row],[type_regulation_id]],type_regulation[],2,FALSE)</f>
        <v>Sans régulation pièce par pièce</v>
      </c>
      <c r="J176" s="3">
        <v>1</v>
      </c>
      <c r="K176" s="3" t="str">
        <f>VLOOKUP(i0[[#This Row],[type_emission_gategorie_id]],type_emission[[categorie_id]:[categorie]],2,FALSE)</f>
        <v>Radiateur / Convecteur</v>
      </c>
      <c r="L176" s="3">
        <v>1</v>
      </c>
      <c r="N176" s="3">
        <v>1</v>
      </c>
      <c r="O176" s="3">
        <v>0.97</v>
      </c>
      <c r="P176" s="10">
        <v>175</v>
      </c>
      <c r="Q176" s="10" t="s">
        <v>584</v>
      </c>
      <c r="R176" s="10" t="s">
        <v>582</v>
      </c>
      <c r="S176" s="10" t="s">
        <v>583</v>
      </c>
      <c r="T176" s="10"/>
      <c r="U176" s="10"/>
      <c r="V176" s="10" t="s">
        <v>576</v>
      </c>
      <c r="W176" s="10" t="s">
        <v>577</v>
      </c>
    </row>
    <row r="177" spans="1:23" x14ac:dyDescent="0.3">
      <c r="A177" s="3">
        <v>176</v>
      </c>
      <c r="B177" s="3">
        <v>2</v>
      </c>
      <c r="C177" s="3" t="s">
        <v>191</v>
      </c>
      <c r="D177" s="3">
        <v>2</v>
      </c>
      <c r="E177" s="3" t="str">
        <f>VLOOKUP(i0[[#This Row],[type_chauffage_id]],type_chauffage[],2,FALSE)</f>
        <v>Chauffage Central</v>
      </c>
      <c r="F177" s="3">
        <v>1</v>
      </c>
      <c r="G177" s="3" t="str">
        <f>VLOOKUP(i0[[#This Row],[equipement_intermittence_id]],equipement_intermittence[],2,FALSE)</f>
        <v>Absent</v>
      </c>
      <c r="H177" s="3">
        <v>1</v>
      </c>
      <c r="I177" s="3" t="str">
        <f>VLOOKUP(i0[[#This Row],[type_regulation_id]],type_regulation[],2,FALSE)</f>
        <v>Sans régulation pièce par pièce</v>
      </c>
      <c r="J177" s="3">
        <v>4</v>
      </c>
      <c r="K177" s="3" t="str">
        <f>VLOOKUP(i0[[#This Row],[type_emission_gategorie_id]],type_emission[[categorie_id]:[categorie]],2,FALSE)</f>
        <v>Plafond chauffant</v>
      </c>
      <c r="L177" s="3">
        <v>1</v>
      </c>
      <c r="N177" s="3">
        <v>1</v>
      </c>
      <c r="O177" s="3">
        <v>0.97</v>
      </c>
      <c r="P177" s="10">
        <v>176</v>
      </c>
      <c r="Q177" s="10" t="s">
        <v>584</v>
      </c>
      <c r="R177" s="10" t="s">
        <v>582</v>
      </c>
      <c r="S177" s="10" t="s">
        <v>583</v>
      </c>
      <c r="T177" s="10"/>
      <c r="U177" s="10"/>
      <c r="V177" s="10" t="s">
        <v>458</v>
      </c>
      <c r="W177" s="10" t="s">
        <v>459</v>
      </c>
    </row>
    <row r="178" spans="1:23" x14ac:dyDescent="0.3">
      <c r="A178" s="3">
        <v>177</v>
      </c>
      <c r="B178" s="3">
        <v>2</v>
      </c>
      <c r="C178" s="3" t="s">
        <v>191</v>
      </c>
      <c r="D178" s="3">
        <v>2</v>
      </c>
      <c r="E178" s="3" t="str">
        <f>VLOOKUP(i0[[#This Row],[type_chauffage_id]],type_chauffage[],2,FALSE)</f>
        <v>Chauffage Central</v>
      </c>
      <c r="F178" s="3">
        <v>1</v>
      </c>
      <c r="G178" s="3" t="str">
        <f>VLOOKUP(i0[[#This Row],[equipement_intermittence_id]],equipement_intermittence[],2,FALSE)</f>
        <v>Absent</v>
      </c>
      <c r="H178" s="3">
        <v>1</v>
      </c>
      <c r="I178" s="3" t="str">
        <f>VLOOKUP(i0[[#This Row],[type_regulation_id]],type_regulation[],2,FALSE)</f>
        <v>Sans régulation pièce par pièce</v>
      </c>
      <c r="J178" s="3">
        <v>3</v>
      </c>
      <c r="K178" s="3" t="str">
        <f>VLOOKUP(i0[[#This Row],[type_emission_gategorie_id]],type_emission[[categorie_id]:[categorie]],2,FALSE)</f>
        <v>Plancher chauffant</v>
      </c>
      <c r="L178" s="3">
        <v>1</v>
      </c>
      <c r="N178" s="3">
        <v>1</v>
      </c>
      <c r="O178" s="3">
        <v>0.99</v>
      </c>
      <c r="P178" s="10">
        <v>177</v>
      </c>
      <c r="Q178" s="10" t="s">
        <v>584</v>
      </c>
      <c r="R178" s="10" t="s">
        <v>582</v>
      </c>
      <c r="S178" s="10" t="s">
        <v>583</v>
      </c>
      <c r="T178" s="10"/>
      <c r="U178" s="10"/>
      <c r="V178" s="10" t="s">
        <v>456</v>
      </c>
      <c r="W178" s="10" t="s">
        <v>457</v>
      </c>
    </row>
    <row r="179" spans="1:23" x14ac:dyDescent="0.3">
      <c r="A179" s="3">
        <v>178</v>
      </c>
      <c r="B179" s="3">
        <v>2</v>
      </c>
      <c r="C179" s="3" t="s">
        <v>191</v>
      </c>
      <c r="D179" s="3">
        <v>2</v>
      </c>
      <c r="E179" s="3" t="str">
        <f>VLOOKUP(i0[[#This Row],[type_chauffage_id]],type_chauffage[],2,FALSE)</f>
        <v>Chauffage Central</v>
      </c>
      <c r="F179" s="3">
        <v>6</v>
      </c>
      <c r="G179" s="3" t="str">
        <f>VLOOKUP(i0[[#This Row],[equipement_intermittence_id]],equipement_intermittence[],2,FALSE)</f>
        <v>Central collectif</v>
      </c>
      <c r="H179" s="3">
        <v>2</v>
      </c>
      <c r="I179" s="3" t="str">
        <f>VLOOKUP(i0[[#This Row],[type_regulation_id]],type_regulation[],2,FALSE)</f>
        <v>Avec régulation pièce par pièce</v>
      </c>
      <c r="J179" s="3">
        <v>2</v>
      </c>
      <c r="K179" s="3" t="str">
        <f>VLOOKUP(i0[[#This Row],[type_emission_gategorie_id]],type_emission[[categorie_id]:[categorie]],2,FALSE)</f>
        <v>Air soufflé</v>
      </c>
      <c r="L179" s="3">
        <v>1</v>
      </c>
      <c r="N179" s="3">
        <v>1</v>
      </c>
      <c r="O179" s="3">
        <v>0.91</v>
      </c>
      <c r="P179" s="10">
        <v>178</v>
      </c>
      <c r="Q179" s="10" t="s">
        <v>584</v>
      </c>
      <c r="R179" s="10" t="s">
        <v>582</v>
      </c>
      <c r="S179" s="10" t="s">
        <v>583</v>
      </c>
      <c r="T179" s="10"/>
      <c r="U179" s="10"/>
      <c r="V179" s="10" t="s">
        <v>454</v>
      </c>
      <c r="W179" s="10" t="s">
        <v>477</v>
      </c>
    </row>
    <row r="180" spans="1:23" x14ac:dyDescent="0.3">
      <c r="A180" s="3">
        <v>179</v>
      </c>
      <c r="B180" s="3">
        <v>2</v>
      </c>
      <c r="C180" s="3" t="s">
        <v>191</v>
      </c>
      <c r="D180" s="3">
        <v>2</v>
      </c>
      <c r="E180" s="3" t="str">
        <f>VLOOKUP(i0[[#This Row],[type_chauffage_id]],type_chauffage[],2,FALSE)</f>
        <v>Chauffage Central</v>
      </c>
      <c r="F180" s="3">
        <v>6</v>
      </c>
      <c r="G180" s="3" t="str">
        <f>VLOOKUP(i0[[#This Row],[equipement_intermittence_id]],equipement_intermittence[],2,FALSE)</f>
        <v>Central collectif</v>
      </c>
      <c r="H180" s="3">
        <v>2</v>
      </c>
      <c r="I180" s="3" t="str">
        <f>VLOOKUP(i0[[#This Row],[type_regulation_id]],type_regulation[],2,FALSE)</f>
        <v>Avec régulation pièce par pièce</v>
      </c>
      <c r="J180" s="3">
        <v>1</v>
      </c>
      <c r="K180" s="3" t="str">
        <f>VLOOKUP(i0[[#This Row],[type_emission_gategorie_id]],type_emission[[categorie_id]:[categorie]],2,FALSE)</f>
        <v>Radiateur / Convecteur</v>
      </c>
      <c r="L180" s="3">
        <v>1</v>
      </c>
      <c r="N180" s="3">
        <v>1</v>
      </c>
      <c r="O180" s="3">
        <v>0.93</v>
      </c>
      <c r="P180" s="10">
        <v>179</v>
      </c>
      <c r="Q180" s="10" t="s">
        <v>584</v>
      </c>
      <c r="R180" s="10" t="s">
        <v>582</v>
      </c>
      <c r="S180" s="10" t="s">
        <v>583</v>
      </c>
      <c r="T180" s="10"/>
      <c r="U180" s="10"/>
      <c r="V180" s="10" t="s">
        <v>576</v>
      </c>
      <c r="W180" s="10" t="s">
        <v>577</v>
      </c>
    </row>
    <row r="181" spans="1:23" x14ac:dyDescent="0.3">
      <c r="A181" s="3">
        <v>180</v>
      </c>
      <c r="B181" s="3">
        <v>2</v>
      </c>
      <c r="C181" s="3" t="s">
        <v>191</v>
      </c>
      <c r="D181" s="3">
        <v>2</v>
      </c>
      <c r="E181" s="3" t="str">
        <f>VLOOKUP(i0[[#This Row],[type_chauffage_id]],type_chauffage[],2,FALSE)</f>
        <v>Chauffage Central</v>
      </c>
      <c r="F181" s="3">
        <v>6</v>
      </c>
      <c r="G181" s="3" t="str">
        <f>VLOOKUP(i0[[#This Row],[equipement_intermittence_id]],equipement_intermittence[],2,FALSE)</f>
        <v>Central collectif</v>
      </c>
      <c r="H181" s="3">
        <v>2</v>
      </c>
      <c r="I181" s="3" t="str">
        <f>VLOOKUP(i0[[#This Row],[type_regulation_id]],type_regulation[],2,FALSE)</f>
        <v>Avec régulation pièce par pièce</v>
      </c>
      <c r="J181" s="3">
        <v>4</v>
      </c>
      <c r="K181" s="3" t="str">
        <f>VLOOKUP(i0[[#This Row],[type_emission_gategorie_id]],type_emission[[categorie_id]:[categorie]],2,FALSE)</f>
        <v>Plafond chauffant</v>
      </c>
      <c r="L181" s="3">
        <v>1</v>
      </c>
      <c r="N181" s="3">
        <v>1</v>
      </c>
      <c r="O181" s="3">
        <v>0.93</v>
      </c>
      <c r="P181" s="10">
        <v>180</v>
      </c>
      <c r="Q181" s="10" t="s">
        <v>584</v>
      </c>
      <c r="R181" s="10" t="s">
        <v>582</v>
      </c>
      <c r="S181" s="10" t="s">
        <v>583</v>
      </c>
      <c r="T181" s="10"/>
      <c r="U181" s="10"/>
      <c r="V181" s="10" t="s">
        <v>458</v>
      </c>
      <c r="W181" s="10" t="s">
        <v>459</v>
      </c>
    </row>
    <row r="182" spans="1:23" x14ac:dyDescent="0.3">
      <c r="A182" s="3">
        <v>181</v>
      </c>
      <c r="B182" s="3">
        <v>2</v>
      </c>
      <c r="C182" s="3" t="s">
        <v>191</v>
      </c>
      <c r="D182" s="3">
        <v>2</v>
      </c>
      <c r="E182" s="3" t="str">
        <f>VLOOKUP(i0[[#This Row],[type_chauffage_id]],type_chauffage[],2,FALSE)</f>
        <v>Chauffage Central</v>
      </c>
      <c r="F182" s="3">
        <v>6</v>
      </c>
      <c r="G182" s="3" t="str">
        <f>VLOOKUP(i0[[#This Row],[equipement_intermittence_id]],equipement_intermittence[],2,FALSE)</f>
        <v>Central collectif</v>
      </c>
      <c r="H182" s="3">
        <v>2</v>
      </c>
      <c r="I182" s="3" t="str">
        <f>VLOOKUP(i0[[#This Row],[type_regulation_id]],type_regulation[],2,FALSE)</f>
        <v>Avec régulation pièce par pièce</v>
      </c>
      <c r="J182" s="3">
        <v>3</v>
      </c>
      <c r="K182" s="3" t="str">
        <f>VLOOKUP(i0[[#This Row],[type_emission_gategorie_id]],type_emission[[categorie_id]:[categorie]],2,FALSE)</f>
        <v>Plancher chauffant</v>
      </c>
      <c r="L182" s="3">
        <v>1</v>
      </c>
      <c r="N182" s="3">
        <v>1</v>
      </c>
      <c r="O182" s="3">
        <v>0.95</v>
      </c>
      <c r="P182" s="10">
        <v>181</v>
      </c>
      <c r="Q182" s="10" t="s">
        <v>584</v>
      </c>
      <c r="R182" s="10" t="s">
        <v>582</v>
      </c>
      <c r="S182" s="10" t="s">
        <v>583</v>
      </c>
      <c r="T182" s="10"/>
      <c r="U182" s="10"/>
      <c r="V182" s="10" t="s">
        <v>456</v>
      </c>
      <c r="W182" s="10" t="s">
        <v>457</v>
      </c>
    </row>
    <row r="183" spans="1:23" x14ac:dyDescent="0.3">
      <c r="A183" s="3">
        <v>182</v>
      </c>
      <c r="B183" s="3">
        <v>2</v>
      </c>
      <c r="C183" s="3" t="s">
        <v>191</v>
      </c>
      <c r="D183" s="3">
        <v>2</v>
      </c>
      <c r="E183" s="3" t="str">
        <f>VLOOKUP(i0[[#This Row],[type_chauffage_id]],type_chauffage[],2,FALSE)</f>
        <v>Chauffage Central</v>
      </c>
      <c r="F183" s="3">
        <v>6</v>
      </c>
      <c r="G183" s="3" t="str">
        <f>VLOOKUP(i0[[#This Row],[equipement_intermittence_id]],equipement_intermittence[],2,FALSE)</f>
        <v>Central collectif</v>
      </c>
      <c r="H183" s="3">
        <v>1</v>
      </c>
      <c r="I183" s="3" t="str">
        <f>VLOOKUP(i0[[#This Row],[type_regulation_id]],type_regulation[],2,FALSE)</f>
        <v>Sans régulation pièce par pièce</v>
      </c>
      <c r="J183" s="3">
        <v>2</v>
      </c>
      <c r="K183" s="3" t="str">
        <f>VLOOKUP(i0[[#This Row],[type_emission_gategorie_id]],type_emission[[categorie_id]:[categorie]],2,FALSE)</f>
        <v>Air soufflé</v>
      </c>
      <c r="L183" s="3">
        <v>1</v>
      </c>
      <c r="N183" s="3">
        <v>1</v>
      </c>
      <c r="O183" s="3">
        <v>0.93</v>
      </c>
      <c r="P183" s="10">
        <v>182</v>
      </c>
      <c r="Q183" s="10" t="s">
        <v>584</v>
      </c>
      <c r="R183" s="10" t="s">
        <v>582</v>
      </c>
      <c r="S183" s="10" t="s">
        <v>583</v>
      </c>
      <c r="T183" s="10"/>
      <c r="U183" s="10"/>
      <c r="V183" s="10" t="s">
        <v>454</v>
      </c>
      <c r="W183" s="10" t="s">
        <v>477</v>
      </c>
    </row>
    <row r="184" spans="1:23" x14ac:dyDescent="0.3">
      <c r="A184" s="3">
        <v>183</v>
      </c>
      <c r="B184" s="3">
        <v>2</v>
      </c>
      <c r="C184" s="3" t="s">
        <v>191</v>
      </c>
      <c r="D184" s="3">
        <v>2</v>
      </c>
      <c r="E184" s="3" t="str">
        <f>VLOOKUP(i0[[#This Row],[type_chauffage_id]],type_chauffage[],2,FALSE)</f>
        <v>Chauffage Central</v>
      </c>
      <c r="F184" s="3">
        <v>6</v>
      </c>
      <c r="G184" s="3" t="str">
        <f>VLOOKUP(i0[[#This Row],[equipement_intermittence_id]],equipement_intermittence[],2,FALSE)</f>
        <v>Central collectif</v>
      </c>
      <c r="H184" s="3">
        <v>1</v>
      </c>
      <c r="I184" s="3" t="str">
        <f>VLOOKUP(i0[[#This Row],[type_regulation_id]],type_regulation[],2,FALSE)</f>
        <v>Sans régulation pièce par pièce</v>
      </c>
      <c r="J184" s="3">
        <v>1</v>
      </c>
      <c r="K184" s="3" t="str">
        <f>VLOOKUP(i0[[#This Row],[type_emission_gategorie_id]],type_emission[[categorie_id]:[categorie]],2,FALSE)</f>
        <v>Radiateur / Convecteur</v>
      </c>
      <c r="L184" s="3">
        <v>1</v>
      </c>
      <c r="N184" s="3">
        <v>1</v>
      </c>
      <c r="O184" s="3">
        <v>0.95</v>
      </c>
      <c r="P184" s="10">
        <v>183</v>
      </c>
      <c r="Q184" s="10" t="s">
        <v>584</v>
      </c>
      <c r="R184" s="10" t="s">
        <v>582</v>
      </c>
      <c r="S184" s="10" t="s">
        <v>583</v>
      </c>
      <c r="T184" s="10"/>
      <c r="U184" s="10"/>
      <c r="V184" s="10" t="s">
        <v>576</v>
      </c>
      <c r="W184" s="10" t="s">
        <v>577</v>
      </c>
    </row>
    <row r="185" spans="1:23" x14ac:dyDescent="0.3">
      <c r="A185" s="3">
        <v>184</v>
      </c>
      <c r="B185" s="3">
        <v>2</v>
      </c>
      <c r="C185" s="3" t="s">
        <v>191</v>
      </c>
      <c r="D185" s="3">
        <v>2</v>
      </c>
      <c r="E185" s="3" t="str">
        <f>VLOOKUP(i0[[#This Row],[type_chauffage_id]],type_chauffage[],2,FALSE)</f>
        <v>Chauffage Central</v>
      </c>
      <c r="F185" s="3">
        <v>6</v>
      </c>
      <c r="G185" s="3" t="str">
        <f>VLOOKUP(i0[[#This Row],[equipement_intermittence_id]],equipement_intermittence[],2,FALSE)</f>
        <v>Central collectif</v>
      </c>
      <c r="H185" s="3">
        <v>1</v>
      </c>
      <c r="I185" s="3" t="str">
        <f>VLOOKUP(i0[[#This Row],[type_regulation_id]],type_regulation[],2,FALSE)</f>
        <v>Sans régulation pièce par pièce</v>
      </c>
      <c r="J185" s="3">
        <v>4</v>
      </c>
      <c r="K185" s="3" t="str">
        <f>VLOOKUP(i0[[#This Row],[type_emission_gategorie_id]],type_emission[[categorie_id]:[categorie]],2,FALSE)</f>
        <v>Plafond chauffant</v>
      </c>
      <c r="L185" s="3">
        <v>1</v>
      </c>
      <c r="N185" s="3">
        <v>1</v>
      </c>
      <c r="O185" s="3">
        <v>0.95</v>
      </c>
      <c r="P185" s="10">
        <v>184</v>
      </c>
      <c r="Q185" s="10" t="s">
        <v>584</v>
      </c>
      <c r="R185" s="10" t="s">
        <v>582</v>
      </c>
      <c r="S185" s="10" t="s">
        <v>583</v>
      </c>
      <c r="T185" s="10"/>
      <c r="U185" s="10"/>
      <c r="V185" s="10" t="s">
        <v>458</v>
      </c>
      <c r="W185" s="10" t="s">
        <v>459</v>
      </c>
    </row>
    <row r="186" spans="1:23" x14ac:dyDescent="0.3">
      <c r="A186" s="3">
        <v>185</v>
      </c>
      <c r="B186" s="3">
        <v>2</v>
      </c>
      <c r="C186" s="3" t="s">
        <v>191</v>
      </c>
      <c r="D186" s="3">
        <v>2</v>
      </c>
      <c r="E186" s="3" t="str">
        <f>VLOOKUP(i0[[#This Row],[type_chauffage_id]],type_chauffage[],2,FALSE)</f>
        <v>Chauffage Central</v>
      </c>
      <c r="F186" s="3">
        <v>6</v>
      </c>
      <c r="G186" s="3" t="str">
        <f>VLOOKUP(i0[[#This Row],[equipement_intermittence_id]],equipement_intermittence[],2,FALSE)</f>
        <v>Central collectif</v>
      </c>
      <c r="H186" s="3">
        <v>1</v>
      </c>
      <c r="I186" s="3" t="str">
        <f>VLOOKUP(i0[[#This Row],[type_regulation_id]],type_regulation[],2,FALSE)</f>
        <v>Sans régulation pièce par pièce</v>
      </c>
      <c r="J186" s="3">
        <v>3</v>
      </c>
      <c r="K186" s="3" t="str">
        <f>VLOOKUP(i0[[#This Row],[type_emission_gategorie_id]],type_emission[[categorie_id]:[categorie]],2,FALSE)</f>
        <v>Plancher chauffant</v>
      </c>
      <c r="L186" s="3">
        <v>1</v>
      </c>
      <c r="N186" s="3">
        <v>1</v>
      </c>
      <c r="O186" s="3">
        <v>0.97</v>
      </c>
      <c r="P186" s="10">
        <v>185</v>
      </c>
      <c r="Q186" s="10" t="s">
        <v>584</v>
      </c>
      <c r="R186" s="10" t="s">
        <v>582</v>
      </c>
      <c r="S186" s="10" t="s">
        <v>583</v>
      </c>
      <c r="T186" s="10"/>
      <c r="U186" s="10"/>
      <c r="V186" s="10" t="s">
        <v>456</v>
      </c>
      <c r="W186" s="10" t="s">
        <v>457</v>
      </c>
    </row>
    <row r="187" spans="1:23" x14ac:dyDescent="0.3">
      <c r="A187" s="3">
        <v>186</v>
      </c>
      <c r="B187" s="3">
        <v>2</v>
      </c>
      <c r="C187" s="3" t="s">
        <v>191</v>
      </c>
      <c r="D187" s="3">
        <v>2</v>
      </c>
      <c r="E187" s="3" t="str">
        <f>VLOOKUP(i0[[#This Row],[type_chauffage_id]],type_chauffage[],2,FALSE)</f>
        <v>Chauffage Central</v>
      </c>
      <c r="F187" s="3">
        <v>7</v>
      </c>
      <c r="G187" s="3" t="str">
        <f>VLOOKUP(i0[[#This Row],[equipement_intermittence_id]],equipement_intermittence[],2,FALSE)</f>
        <v>Central collectif avec détection de présence</v>
      </c>
      <c r="H187" s="3">
        <v>2</v>
      </c>
      <c r="I187" s="3" t="str">
        <f>VLOOKUP(i0[[#This Row],[type_regulation_id]],type_regulation[],2,FALSE)</f>
        <v>Avec régulation pièce par pièce</v>
      </c>
      <c r="J187" s="3">
        <v>2</v>
      </c>
      <c r="K187" s="3" t="str">
        <f>VLOOKUP(i0[[#This Row],[type_emission_gategorie_id]],type_emission[[categorie_id]:[categorie]],2,FALSE)</f>
        <v>Air soufflé</v>
      </c>
      <c r="L187" s="3">
        <v>1</v>
      </c>
      <c r="N187" s="3">
        <v>1</v>
      </c>
      <c r="O187" s="3">
        <v>0.88</v>
      </c>
      <c r="P187" s="10">
        <v>186</v>
      </c>
      <c r="Q187" s="10" t="s">
        <v>584</v>
      </c>
      <c r="R187" s="10" t="s">
        <v>582</v>
      </c>
      <c r="S187" s="10" t="s">
        <v>583</v>
      </c>
      <c r="T187" s="10"/>
      <c r="U187" s="10"/>
      <c r="V187" s="10" t="s">
        <v>454</v>
      </c>
      <c r="W187" s="10" t="s">
        <v>477</v>
      </c>
    </row>
    <row r="188" spans="1:23" x14ac:dyDescent="0.3">
      <c r="A188" s="3">
        <v>187</v>
      </c>
      <c r="B188" s="3">
        <v>2</v>
      </c>
      <c r="C188" s="3" t="s">
        <v>191</v>
      </c>
      <c r="D188" s="3">
        <v>2</v>
      </c>
      <c r="E188" s="3" t="str">
        <f>VLOOKUP(i0[[#This Row],[type_chauffage_id]],type_chauffage[],2,FALSE)</f>
        <v>Chauffage Central</v>
      </c>
      <c r="F188" s="3">
        <v>7</v>
      </c>
      <c r="G188" s="3" t="str">
        <f>VLOOKUP(i0[[#This Row],[equipement_intermittence_id]],equipement_intermittence[],2,FALSE)</f>
        <v>Central collectif avec détection de présence</v>
      </c>
      <c r="H188" s="3">
        <v>2</v>
      </c>
      <c r="I188" s="3" t="str">
        <f>VLOOKUP(i0[[#This Row],[type_regulation_id]],type_regulation[],2,FALSE)</f>
        <v>Avec régulation pièce par pièce</v>
      </c>
      <c r="J188" s="3">
        <v>1</v>
      </c>
      <c r="K188" s="3" t="str">
        <f>VLOOKUP(i0[[#This Row],[type_emission_gategorie_id]],type_emission[[categorie_id]:[categorie]],2,FALSE)</f>
        <v>Radiateur / Convecteur</v>
      </c>
      <c r="L188" s="3">
        <v>1</v>
      </c>
      <c r="N188" s="3">
        <v>1</v>
      </c>
      <c r="O188" s="3">
        <v>0.9</v>
      </c>
      <c r="P188" s="10">
        <v>187</v>
      </c>
      <c r="Q188" s="10" t="s">
        <v>584</v>
      </c>
      <c r="R188" s="10" t="s">
        <v>582</v>
      </c>
      <c r="S188" s="10" t="s">
        <v>583</v>
      </c>
      <c r="T188" s="10"/>
      <c r="U188" s="10"/>
      <c r="V188" s="10" t="s">
        <v>576</v>
      </c>
      <c r="W188" s="10" t="s">
        <v>577</v>
      </c>
    </row>
    <row r="189" spans="1:23" x14ac:dyDescent="0.3">
      <c r="A189" s="3">
        <v>188</v>
      </c>
      <c r="B189" s="3">
        <v>2</v>
      </c>
      <c r="C189" s="3" t="s">
        <v>191</v>
      </c>
      <c r="D189" s="3">
        <v>2</v>
      </c>
      <c r="E189" s="3" t="str">
        <f>VLOOKUP(i0[[#This Row],[type_chauffage_id]],type_chauffage[],2,FALSE)</f>
        <v>Chauffage Central</v>
      </c>
      <c r="F189" s="3">
        <v>7</v>
      </c>
      <c r="G189" s="3" t="str">
        <f>VLOOKUP(i0[[#This Row],[equipement_intermittence_id]],equipement_intermittence[],2,FALSE)</f>
        <v>Central collectif avec détection de présence</v>
      </c>
      <c r="H189" s="3">
        <v>2</v>
      </c>
      <c r="I189" s="3" t="str">
        <f>VLOOKUP(i0[[#This Row],[type_regulation_id]],type_regulation[],2,FALSE)</f>
        <v>Avec régulation pièce par pièce</v>
      </c>
      <c r="J189" s="3">
        <v>4</v>
      </c>
      <c r="K189" s="3" t="str">
        <f>VLOOKUP(i0[[#This Row],[type_emission_gategorie_id]],type_emission[[categorie_id]:[categorie]],2,FALSE)</f>
        <v>Plafond chauffant</v>
      </c>
      <c r="L189" s="3">
        <v>1</v>
      </c>
      <c r="N189" s="3">
        <v>1</v>
      </c>
      <c r="O189" s="3">
        <v>0.9</v>
      </c>
      <c r="P189" s="10">
        <v>188</v>
      </c>
      <c r="Q189" s="10" t="s">
        <v>584</v>
      </c>
      <c r="R189" s="10" t="s">
        <v>582</v>
      </c>
      <c r="S189" s="10" t="s">
        <v>583</v>
      </c>
      <c r="T189" s="10"/>
      <c r="U189" s="10"/>
      <c r="V189" s="10" t="s">
        <v>458</v>
      </c>
      <c r="W189" s="10" t="s">
        <v>459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5A5B-7B7D-40B0-BACA-A9F467A139D8}">
  <dimension ref="A1:C5"/>
  <sheetViews>
    <sheetView tabSelected="1" workbookViewId="0">
      <selection activeCell="F13" sqref="F13"/>
    </sheetView>
  </sheetViews>
  <sheetFormatPr baseColWidth="10" defaultRowHeight="14.4" x14ac:dyDescent="0.3"/>
  <cols>
    <col min="1" max="1" width="11.5546875" style="3"/>
    <col min="2" max="2" width="87.44140625" style="3" bestFit="1" customWidth="1"/>
    <col min="3" max="3" width="21.6640625" style="3" bestFit="1" customWidth="1"/>
  </cols>
  <sheetData>
    <row r="1" spans="1:3" x14ac:dyDescent="0.3">
      <c r="A1" s="4" t="s">
        <v>0</v>
      </c>
      <c r="B1" s="4" t="s">
        <v>1</v>
      </c>
      <c r="C1" s="4" t="s">
        <v>4</v>
      </c>
    </row>
    <row r="2" spans="1:3" x14ac:dyDescent="0.3">
      <c r="A2" s="3">
        <v>1</v>
      </c>
      <c r="B2" s="3" t="s">
        <v>100</v>
      </c>
    </row>
    <row r="3" spans="1:3" x14ac:dyDescent="0.3">
      <c r="A3" s="3">
        <v>2</v>
      </c>
      <c r="B3" s="3" t="s">
        <v>101</v>
      </c>
      <c r="C3" s="3" t="s">
        <v>192</v>
      </c>
    </row>
    <row r="4" spans="1:3" x14ac:dyDescent="0.3">
      <c r="A4" s="3">
        <v>3</v>
      </c>
      <c r="B4" s="3" t="s">
        <v>102</v>
      </c>
    </row>
    <row r="5" spans="1:3" x14ac:dyDescent="0.3">
      <c r="A5" s="3">
        <v>4</v>
      </c>
      <c r="B5" s="3" t="s">
        <v>103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9E2D-0BAB-44A6-A5B0-75E710A9875E}">
  <dimension ref="A1:I46"/>
  <sheetViews>
    <sheetView zoomScale="85" zoomScaleNormal="85" workbookViewId="0">
      <selection activeCell="D25" sqref="D25"/>
    </sheetView>
  </sheetViews>
  <sheetFormatPr baseColWidth="10" defaultRowHeight="14.4" x14ac:dyDescent="0.3"/>
  <cols>
    <col min="1" max="1" width="7.77734375" style="3" bestFit="1" customWidth="1"/>
    <col min="2" max="2" width="24" style="3" bestFit="1" customWidth="1"/>
    <col min="3" max="3" width="67.5546875" style="3" bestFit="1" customWidth="1"/>
    <col min="4" max="4" width="32" style="3" bestFit="1" customWidth="1"/>
    <col min="5" max="5" width="31.44140625" style="3" bestFit="1" customWidth="1"/>
    <col min="6" max="6" width="8" style="3" bestFit="1" customWidth="1"/>
    <col min="7" max="7" width="32.88671875" style="3" bestFit="1" customWidth="1"/>
    <col min="8" max="8" width="33.5546875" style="3" bestFit="1" customWidth="1"/>
    <col min="9" max="9" width="61.44140625" style="3" bestFit="1" customWidth="1"/>
    <col min="10" max="16384" width="11.5546875" style="3"/>
  </cols>
  <sheetData>
    <row r="1" spans="1:9" s="4" customFormat="1" x14ac:dyDescent="0.3">
      <c r="A1" s="4" t="s">
        <v>0</v>
      </c>
      <c r="B1" s="4" t="s">
        <v>160</v>
      </c>
      <c r="C1" s="4" t="s">
        <v>104</v>
      </c>
      <c r="D1" s="4" t="s">
        <v>620</v>
      </c>
      <c r="E1" s="4" t="s">
        <v>621</v>
      </c>
      <c r="F1" s="4" t="s">
        <v>421</v>
      </c>
      <c r="G1" s="7" t="s">
        <v>419</v>
      </c>
      <c r="H1" s="7" t="s">
        <v>375</v>
      </c>
      <c r="I1" s="7" t="s">
        <v>420</v>
      </c>
    </row>
    <row r="2" spans="1:9" x14ac:dyDescent="0.3">
      <c r="A2" s="3">
        <v>1</v>
      </c>
      <c r="B2" s="3">
        <v>6</v>
      </c>
      <c r="C2" s="3" t="str">
        <f>VLOOKUP(rg[[#This Row],[type_generateur_id]],type_generateur[],2,FALSE)</f>
        <v>Cuisinière</v>
      </c>
      <c r="D2" s="3">
        <v>1900</v>
      </c>
      <c r="E2" s="3">
        <v>1989</v>
      </c>
      <c r="F2" s="3">
        <v>0.5</v>
      </c>
      <c r="G2" s="10">
        <v>1</v>
      </c>
      <c r="H2" s="10">
        <v>20</v>
      </c>
      <c r="I2" s="10" t="s">
        <v>422</v>
      </c>
    </row>
    <row r="3" spans="1:9" x14ac:dyDescent="0.3">
      <c r="A3" s="3">
        <v>2</v>
      </c>
      <c r="B3" s="3">
        <v>6</v>
      </c>
      <c r="C3" s="3" t="str">
        <f>VLOOKUP(rg[[#This Row],[type_generateur_id]],type_generateur[],2,FALSE)</f>
        <v>Cuisinière</v>
      </c>
      <c r="D3" s="3">
        <v>1990</v>
      </c>
      <c r="E3" s="3">
        <v>2004</v>
      </c>
      <c r="F3" s="3">
        <v>0.6</v>
      </c>
      <c r="G3" s="10">
        <v>5</v>
      </c>
      <c r="H3" s="10">
        <v>24</v>
      </c>
      <c r="I3" s="10" t="s">
        <v>426</v>
      </c>
    </row>
    <row r="4" spans="1:9" x14ac:dyDescent="0.3">
      <c r="A4" s="3">
        <v>3</v>
      </c>
      <c r="B4" s="3">
        <v>6</v>
      </c>
      <c r="C4" s="3" t="str">
        <f>VLOOKUP(rg[[#This Row],[type_generateur_id]],type_generateur[],2,FALSE)</f>
        <v>Cuisinière</v>
      </c>
      <c r="D4" s="3">
        <v>2005</v>
      </c>
      <c r="F4" s="3">
        <v>0.65</v>
      </c>
      <c r="G4" s="10">
        <v>9</v>
      </c>
      <c r="H4" s="10">
        <v>28</v>
      </c>
      <c r="I4" s="10" t="s">
        <v>430</v>
      </c>
    </row>
    <row r="5" spans="1:9" x14ac:dyDescent="0.3">
      <c r="A5" s="3">
        <v>4</v>
      </c>
      <c r="B5" s="3">
        <v>6</v>
      </c>
      <c r="C5" s="3" t="str">
        <f>VLOOKUP(rg[[#This Row],[type_generateur_id]],type_generateur[],2,FALSE)</f>
        <v>Cuisinière</v>
      </c>
      <c r="D5" s="3">
        <v>2005</v>
      </c>
      <c r="E5" s="3">
        <v>2006</v>
      </c>
      <c r="F5" s="3">
        <v>0.65</v>
      </c>
      <c r="G5" s="10">
        <v>13</v>
      </c>
      <c r="H5" s="10">
        <v>32</v>
      </c>
      <c r="I5" s="10" t="s">
        <v>434</v>
      </c>
    </row>
    <row r="6" spans="1:9" x14ac:dyDescent="0.3">
      <c r="A6" s="3">
        <v>5</v>
      </c>
      <c r="B6" s="3">
        <v>6</v>
      </c>
      <c r="C6" s="3" t="str">
        <f>VLOOKUP(rg[[#This Row],[type_generateur_id]],type_generateur[],2,FALSE)</f>
        <v>Cuisinière</v>
      </c>
      <c r="D6" s="3">
        <v>2007</v>
      </c>
      <c r="E6" s="3">
        <v>2017</v>
      </c>
      <c r="F6" s="3">
        <v>0.7</v>
      </c>
      <c r="G6" s="10">
        <v>17</v>
      </c>
      <c r="H6" s="10">
        <v>36</v>
      </c>
      <c r="I6" s="10" t="s">
        <v>438</v>
      </c>
    </row>
    <row r="7" spans="1:9" x14ac:dyDescent="0.3">
      <c r="A7" s="3">
        <v>6</v>
      </c>
      <c r="B7" s="3">
        <v>6</v>
      </c>
      <c r="C7" s="3" t="str">
        <f>VLOOKUP(rg[[#This Row],[type_generateur_id]],type_generateur[],2,FALSE)</f>
        <v>Cuisinière</v>
      </c>
      <c r="D7" s="3">
        <v>2018</v>
      </c>
      <c r="F7" s="3">
        <v>0.75</v>
      </c>
      <c r="G7" s="10">
        <v>21</v>
      </c>
      <c r="H7" s="10">
        <v>40</v>
      </c>
      <c r="I7" s="10" t="s">
        <v>442</v>
      </c>
    </row>
    <row r="8" spans="1:9" x14ac:dyDescent="0.3">
      <c r="A8" s="3">
        <v>7</v>
      </c>
      <c r="B8" s="3">
        <v>7</v>
      </c>
      <c r="C8" s="3" t="str">
        <f>VLOOKUP(rg[[#This Row],[type_generateur_id]],type_generateur[],2,FALSE)</f>
        <v>Foyer fermé</v>
      </c>
      <c r="D8" s="3">
        <v>1900</v>
      </c>
      <c r="E8" s="3">
        <v>1989</v>
      </c>
      <c r="F8" s="3">
        <v>0.5</v>
      </c>
      <c r="G8" s="10">
        <v>2</v>
      </c>
      <c r="H8" s="10">
        <v>21</v>
      </c>
      <c r="I8" s="10" t="s">
        <v>423</v>
      </c>
    </row>
    <row r="9" spans="1:9" x14ac:dyDescent="0.3">
      <c r="A9" s="3">
        <v>8</v>
      </c>
      <c r="B9" s="3">
        <v>7</v>
      </c>
      <c r="C9" s="3" t="str">
        <f>VLOOKUP(rg[[#This Row],[type_generateur_id]],type_generateur[],2,FALSE)</f>
        <v>Foyer fermé</v>
      </c>
      <c r="D9" s="3">
        <v>1990</v>
      </c>
      <c r="E9" s="3">
        <v>2004</v>
      </c>
      <c r="F9" s="3">
        <v>0.6</v>
      </c>
      <c r="G9" s="10">
        <v>6</v>
      </c>
      <c r="H9" s="10">
        <v>25</v>
      </c>
      <c r="I9" s="10" t="s">
        <v>427</v>
      </c>
    </row>
    <row r="10" spans="1:9" x14ac:dyDescent="0.3">
      <c r="A10" s="3">
        <v>9</v>
      </c>
      <c r="B10" s="3">
        <v>7</v>
      </c>
      <c r="C10" s="3" t="str">
        <f>VLOOKUP(rg[[#This Row],[type_generateur_id]],type_generateur[],2,FALSE)</f>
        <v>Foyer fermé</v>
      </c>
      <c r="D10" s="3">
        <v>2005</v>
      </c>
      <c r="F10" s="3">
        <v>0.65</v>
      </c>
      <c r="G10" s="10">
        <v>10</v>
      </c>
      <c r="H10" s="10">
        <v>29</v>
      </c>
      <c r="I10" s="10" t="s">
        <v>431</v>
      </c>
    </row>
    <row r="11" spans="1:9" x14ac:dyDescent="0.3">
      <c r="A11" s="3">
        <v>10</v>
      </c>
      <c r="B11" s="3">
        <v>7</v>
      </c>
      <c r="C11" s="3" t="str">
        <f>VLOOKUP(rg[[#This Row],[type_generateur_id]],type_generateur[],2,FALSE)</f>
        <v>Foyer fermé</v>
      </c>
      <c r="D11" s="3">
        <v>2005</v>
      </c>
      <c r="E11" s="3">
        <v>2006</v>
      </c>
      <c r="F11" s="3">
        <v>0.65</v>
      </c>
      <c r="G11" s="10">
        <v>14</v>
      </c>
      <c r="H11" s="10">
        <v>33</v>
      </c>
      <c r="I11" s="10" t="s">
        <v>435</v>
      </c>
    </row>
    <row r="12" spans="1:9" x14ac:dyDescent="0.3">
      <c r="A12" s="3">
        <v>11</v>
      </c>
      <c r="B12" s="3">
        <v>7</v>
      </c>
      <c r="C12" s="3" t="str">
        <f>VLOOKUP(rg[[#This Row],[type_generateur_id]],type_generateur[],2,FALSE)</f>
        <v>Foyer fermé</v>
      </c>
      <c r="D12" s="3">
        <v>2007</v>
      </c>
      <c r="E12" s="3">
        <v>2017</v>
      </c>
      <c r="F12" s="3">
        <v>0.7</v>
      </c>
      <c r="G12" s="10">
        <v>18</v>
      </c>
      <c r="H12" s="10">
        <v>37</v>
      </c>
      <c r="I12" s="10" t="s">
        <v>439</v>
      </c>
    </row>
    <row r="13" spans="1:9" x14ac:dyDescent="0.3">
      <c r="A13" s="3">
        <v>12</v>
      </c>
      <c r="B13" s="3">
        <v>7</v>
      </c>
      <c r="C13" s="3" t="str">
        <f>VLOOKUP(rg[[#This Row],[type_generateur_id]],type_generateur[],2,FALSE)</f>
        <v>Foyer fermé</v>
      </c>
      <c r="D13" s="3">
        <v>2018</v>
      </c>
      <c r="F13" s="3">
        <v>0.75</v>
      </c>
      <c r="G13" s="10">
        <v>22</v>
      </c>
      <c r="H13" s="10">
        <v>41</v>
      </c>
      <c r="I13" s="10" t="s">
        <v>443</v>
      </c>
    </row>
    <row r="14" spans="1:9" x14ac:dyDescent="0.3">
      <c r="A14" s="3">
        <v>13</v>
      </c>
      <c r="B14" s="3">
        <v>8</v>
      </c>
      <c r="C14" s="3" t="str">
        <f>VLOOKUP(rg[[#This Row],[type_generateur_id]],type_generateur[],2,FALSE)</f>
        <v>Insert</v>
      </c>
      <c r="D14" s="3">
        <v>1900</v>
      </c>
      <c r="E14" s="3">
        <v>1989</v>
      </c>
      <c r="F14" s="3">
        <v>0.5</v>
      </c>
      <c r="G14" s="10">
        <v>4</v>
      </c>
      <c r="H14" s="10">
        <v>23</v>
      </c>
      <c r="I14" s="10" t="s">
        <v>425</v>
      </c>
    </row>
    <row r="15" spans="1:9" x14ac:dyDescent="0.3">
      <c r="A15" s="3">
        <v>14</v>
      </c>
      <c r="B15" s="3">
        <v>8</v>
      </c>
      <c r="C15" s="3" t="str">
        <f>VLOOKUP(rg[[#This Row],[type_generateur_id]],type_generateur[],2,FALSE)</f>
        <v>Insert</v>
      </c>
      <c r="D15" s="3">
        <v>1990</v>
      </c>
      <c r="E15" s="3">
        <v>2004</v>
      </c>
      <c r="F15" s="3">
        <v>0.6</v>
      </c>
      <c r="G15" s="10">
        <v>8</v>
      </c>
      <c r="H15" s="10">
        <v>27</v>
      </c>
      <c r="I15" s="10" t="s">
        <v>429</v>
      </c>
    </row>
    <row r="16" spans="1:9" x14ac:dyDescent="0.3">
      <c r="A16" s="3">
        <v>15</v>
      </c>
      <c r="B16" s="3">
        <v>8</v>
      </c>
      <c r="C16" s="3" t="str">
        <f>VLOOKUP(rg[[#This Row],[type_generateur_id]],type_generateur[],2,FALSE)</f>
        <v>Insert</v>
      </c>
      <c r="D16" s="3">
        <v>2005</v>
      </c>
      <c r="F16" s="3">
        <v>0.65</v>
      </c>
      <c r="G16" s="10">
        <v>12</v>
      </c>
      <c r="H16" s="10">
        <v>31</v>
      </c>
      <c r="I16" s="10" t="s">
        <v>433</v>
      </c>
    </row>
    <row r="17" spans="1:9" x14ac:dyDescent="0.3">
      <c r="A17" s="3">
        <v>16</v>
      </c>
      <c r="B17" s="3">
        <v>8</v>
      </c>
      <c r="C17" s="3" t="str">
        <f>VLOOKUP(rg[[#This Row],[type_generateur_id]],type_generateur[],2,FALSE)</f>
        <v>Insert</v>
      </c>
      <c r="D17" s="3">
        <v>2005</v>
      </c>
      <c r="E17" s="3">
        <v>2006</v>
      </c>
      <c r="F17" s="3">
        <v>0.65</v>
      </c>
      <c r="G17" s="10">
        <v>16</v>
      </c>
      <c r="H17" s="10">
        <v>35</v>
      </c>
      <c r="I17" s="10" t="s">
        <v>437</v>
      </c>
    </row>
    <row r="18" spans="1:9" x14ac:dyDescent="0.3">
      <c r="A18" s="3">
        <v>17</v>
      </c>
      <c r="B18" s="3">
        <v>8</v>
      </c>
      <c r="C18" s="3" t="str">
        <f>VLOOKUP(rg[[#This Row],[type_generateur_id]],type_generateur[],2,FALSE)</f>
        <v>Insert</v>
      </c>
      <c r="D18" s="3">
        <v>2007</v>
      </c>
      <c r="E18" s="3">
        <v>2017</v>
      </c>
      <c r="F18" s="3">
        <v>0.7</v>
      </c>
      <c r="G18" s="10">
        <v>20</v>
      </c>
      <c r="H18" s="10">
        <v>39</v>
      </c>
      <c r="I18" s="10" t="s">
        <v>441</v>
      </c>
    </row>
    <row r="19" spans="1:9" x14ac:dyDescent="0.3">
      <c r="A19" s="3">
        <v>18</v>
      </c>
      <c r="B19" s="3">
        <v>8</v>
      </c>
      <c r="C19" s="3" t="str">
        <f>VLOOKUP(rg[[#This Row],[type_generateur_id]],type_generateur[],2,FALSE)</f>
        <v>Insert</v>
      </c>
      <c r="D19" s="3">
        <v>2018</v>
      </c>
      <c r="F19" s="3">
        <v>0.75</v>
      </c>
      <c r="G19" s="10">
        <v>24</v>
      </c>
      <c r="H19" s="10">
        <v>43</v>
      </c>
      <c r="I19" s="10" t="s">
        <v>445</v>
      </c>
    </row>
    <row r="20" spans="1:9" x14ac:dyDescent="0.3">
      <c r="A20" s="3">
        <v>19</v>
      </c>
      <c r="B20" s="3">
        <v>9</v>
      </c>
      <c r="C20" s="3" t="str">
        <f>VLOOKUP(rg[[#This Row],[type_generateur_id]],type_generateur[],2,FALSE)</f>
        <v>Poêle bûche</v>
      </c>
      <c r="D20" s="3">
        <v>1900</v>
      </c>
      <c r="E20" s="3">
        <v>1989</v>
      </c>
      <c r="F20" s="3">
        <v>0.5</v>
      </c>
      <c r="G20" s="10">
        <v>3</v>
      </c>
      <c r="H20" s="10">
        <v>22</v>
      </c>
      <c r="I20" s="10" t="s">
        <v>424</v>
      </c>
    </row>
    <row r="21" spans="1:9" x14ac:dyDescent="0.3">
      <c r="A21" s="3">
        <v>20</v>
      </c>
      <c r="B21" s="3">
        <v>9</v>
      </c>
      <c r="C21" s="3" t="str">
        <f>VLOOKUP(rg[[#This Row],[type_generateur_id]],type_generateur[],2,FALSE)</f>
        <v>Poêle bûche</v>
      </c>
      <c r="D21" s="3">
        <v>1990</v>
      </c>
      <c r="E21" s="3">
        <v>2004</v>
      </c>
      <c r="F21" s="3">
        <v>0.6</v>
      </c>
      <c r="G21" s="10">
        <v>7</v>
      </c>
      <c r="H21" s="10">
        <v>26</v>
      </c>
      <c r="I21" s="10" t="s">
        <v>428</v>
      </c>
    </row>
    <row r="22" spans="1:9" x14ac:dyDescent="0.3">
      <c r="A22" s="3">
        <v>21</v>
      </c>
      <c r="B22" s="3">
        <v>9</v>
      </c>
      <c r="C22" s="3" t="str">
        <f>VLOOKUP(rg[[#This Row],[type_generateur_id]],type_generateur[],2,FALSE)</f>
        <v>Poêle bûche</v>
      </c>
      <c r="D22" s="3">
        <v>2005</v>
      </c>
      <c r="F22" s="3">
        <v>0.65</v>
      </c>
      <c r="G22" s="10">
        <v>11</v>
      </c>
      <c r="H22" s="10">
        <v>30</v>
      </c>
      <c r="I22" s="10" t="s">
        <v>432</v>
      </c>
    </row>
    <row r="23" spans="1:9" x14ac:dyDescent="0.3">
      <c r="A23" s="3">
        <v>22</v>
      </c>
      <c r="B23" s="3">
        <v>9</v>
      </c>
      <c r="C23" s="3" t="str">
        <f>VLOOKUP(rg[[#This Row],[type_generateur_id]],type_generateur[],2,FALSE)</f>
        <v>Poêle bûche</v>
      </c>
      <c r="D23" s="3">
        <v>2005</v>
      </c>
      <c r="E23" s="3">
        <v>2006</v>
      </c>
      <c r="F23" s="3">
        <v>0.65</v>
      </c>
      <c r="G23" s="10">
        <v>15</v>
      </c>
      <c r="H23" s="10">
        <v>34</v>
      </c>
      <c r="I23" s="10" t="s">
        <v>436</v>
      </c>
    </row>
    <row r="24" spans="1:9" x14ac:dyDescent="0.3">
      <c r="A24" s="3">
        <v>23</v>
      </c>
      <c r="B24" s="3">
        <v>9</v>
      </c>
      <c r="C24" s="3" t="str">
        <f>VLOOKUP(rg[[#This Row],[type_generateur_id]],type_generateur[],2,FALSE)</f>
        <v>Poêle bûche</v>
      </c>
      <c r="D24" s="3">
        <v>2007</v>
      </c>
      <c r="E24" s="3">
        <v>2017</v>
      </c>
      <c r="F24" s="3">
        <v>0.7</v>
      </c>
      <c r="G24" s="10">
        <v>19</v>
      </c>
      <c r="H24" s="10">
        <v>38</v>
      </c>
      <c r="I24" s="10" t="s">
        <v>440</v>
      </c>
    </row>
    <row r="25" spans="1:9" x14ac:dyDescent="0.3">
      <c r="A25" s="3">
        <v>24</v>
      </c>
      <c r="B25" s="3">
        <v>9</v>
      </c>
      <c r="C25" s="3" t="str">
        <f>VLOOKUP(rg[[#This Row],[type_generateur_id]],type_generateur[],2,FALSE)</f>
        <v>Poêle bûche</v>
      </c>
      <c r="D25" s="3">
        <v>2018</v>
      </c>
      <c r="F25" s="3">
        <v>0.75</v>
      </c>
      <c r="G25" s="10">
        <v>23</v>
      </c>
      <c r="H25" s="10">
        <v>42</v>
      </c>
      <c r="I25" s="10" t="s">
        <v>444</v>
      </c>
    </row>
    <row r="26" spans="1:9" x14ac:dyDescent="0.3">
      <c r="A26" s="3">
        <v>25</v>
      </c>
      <c r="B26" s="3">
        <v>10</v>
      </c>
      <c r="C26" s="3" t="str">
        <f>VLOOKUP(rg[[#This Row],[type_generateur_id]],type_generateur[],2,FALSE)</f>
        <v>Poêle à granulés</v>
      </c>
      <c r="D26" s="3">
        <v>1900</v>
      </c>
      <c r="E26" s="3">
        <v>2011</v>
      </c>
      <c r="F26" s="3">
        <v>0.8</v>
      </c>
      <c r="G26" s="10">
        <v>25</v>
      </c>
      <c r="H26" s="10">
        <v>44</v>
      </c>
      <c r="I26" s="10" t="s">
        <v>287</v>
      </c>
    </row>
    <row r="27" spans="1:9" x14ac:dyDescent="0.3">
      <c r="A27" s="3">
        <v>26</v>
      </c>
      <c r="B27" s="3">
        <v>11</v>
      </c>
      <c r="C27" s="3" t="str">
        <f>VLOOKUP(rg[[#This Row],[type_generateur_id]],type_generateur[],2,FALSE)</f>
        <v>Poêle à granulés flamme verte</v>
      </c>
      <c r="D27" s="3">
        <v>2012</v>
      </c>
      <c r="E27" s="3">
        <v>2019</v>
      </c>
      <c r="F27" s="3">
        <v>0.85</v>
      </c>
      <c r="G27" s="10">
        <v>26</v>
      </c>
      <c r="H27" s="10">
        <v>45</v>
      </c>
      <c r="I27" s="10" t="s">
        <v>288</v>
      </c>
    </row>
    <row r="28" spans="1:9" x14ac:dyDescent="0.3">
      <c r="A28" s="3">
        <v>27</v>
      </c>
      <c r="B28" s="3">
        <v>11</v>
      </c>
      <c r="C28" s="3" t="str">
        <f>VLOOKUP(rg[[#This Row],[type_generateur_id]],type_generateur[],2,FALSE)</f>
        <v>Poêle à granulés flamme verte</v>
      </c>
      <c r="D28" s="3">
        <v>2020</v>
      </c>
      <c r="F28" s="3">
        <v>0.87</v>
      </c>
      <c r="G28" s="10">
        <v>27</v>
      </c>
      <c r="H28" s="10">
        <v>46</v>
      </c>
      <c r="I28" s="10" t="s">
        <v>289</v>
      </c>
    </row>
    <row r="29" spans="1:9" x14ac:dyDescent="0.3">
      <c r="A29" s="3">
        <v>28</v>
      </c>
      <c r="B29" s="3">
        <v>12</v>
      </c>
      <c r="C29" s="3" t="str">
        <f>VLOOKUP(rg[[#This Row],[type_generateur_id]],type_generateur[],2,FALSE)</f>
        <v>Poêle fioul ou GPL ou charbon</v>
      </c>
      <c r="F29" s="3">
        <v>0.72</v>
      </c>
      <c r="G29" s="10">
        <v>28</v>
      </c>
      <c r="H29" s="10">
        <v>47</v>
      </c>
      <c r="I29" s="10" t="s">
        <v>290</v>
      </c>
    </row>
    <row r="30" spans="1:9" x14ac:dyDescent="0.3">
      <c r="A30" s="3">
        <v>29</v>
      </c>
      <c r="B30" s="3">
        <v>29</v>
      </c>
      <c r="C30" s="3" t="str">
        <f>VLOOKUP(rg[[#This Row],[type_generateur_id]],type_generateur[],2,FALSE)</f>
        <v>Convecteur électrique NFC, NF** et NF***</v>
      </c>
      <c r="F30" s="3">
        <v>1</v>
      </c>
      <c r="G30" s="10">
        <v>29</v>
      </c>
      <c r="H30" s="10">
        <v>98</v>
      </c>
      <c r="I30" s="10" t="s">
        <v>446</v>
      </c>
    </row>
    <row r="31" spans="1:9" x14ac:dyDescent="0.3">
      <c r="A31" s="3">
        <v>30</v>
      </c>
      <c r="B31" s="3">
        <v>30</v>
      </c>
      <c r="C31" s="3" t="str">
        <f>VLOOKUP(rg[[#This Row],[type_generateur_id]],type_generateur[],2,FALSE)</f>
        <v>Panneau rayonnant électrique NFC, NF** et NF***</v>
      </c>
      <c r="F31" s="3">
        <v>1</v>
      </c>
      <c r="G31" s="10">
        <v>29</v>
      </c>
      <c r="H31" s="10">
        <v>99</v>
      </c>
      <c r="I31" s="10" t="s">
        <v>446</v>
      </c>
    </row>
    <row r="32" spans="1:9" x14ac:dyDescent="0.3">
      <c r="A32" s="3">
        <v>31</v>
      </c>
      <c r="B32" s="3">
        <v>31</v>
      </c>
      <c r="C32" s="3" t="str">
        <f>VLOOKUP(rg[[#This Row],[type_generateur_id]],type_generateur[],2,FALSE)</f>
        <v>Radiateur électrique NFC, NF** et NF***</v>
      </c>
      <c r="F32" s="3">
        <v>1</v>
      </c>
      <c r="G32" s="10">
        <v>29</v>
      </c>
      <c r="H32" s="10">
        <v>100</v>
      </c>
      <c r="I32" s="10" t="s">
        <v>446</v>
      </c>
    </row>
    <row r="33" spans="1:9" x14ac:dyDescent="0.3">
      <c r="A33" s="3">
        <v>32</v>
      </c>
      <c r="B33" s="3">
        <v>32</v>
      </c>
      <c r="C33" s="3" t="str">
        <f>VLOOKUP(rg[[#This Row],[type_generateur_id]],type_generateur[],2,FALSE)</f>
        <v>Autres émetteurs à effet joule</v>
      </c>
      <c r="F33" s="3">
        <v>1</v>
      </c>
      <c r="G33" s="10">
        <v>29</v>
      </c>
      <c r="H33" s="10">
        <v>101</v>
      </c>
      <c r="I33" s="10" t="s">
        <v>446</v>
      </c>
    </row>
    <row r="34" spans="1:9" x14ac:dyDescent="0.3">
      <c r="A34" s="3">
        <v>33</v>
      </c>
      <c r="B34" s="3">
        <v>33</v>
      </c>
      <c r="C34" s="3" t="str">
        <f>VLOOKUP(rg[[#This Row],[type_generateur_id]],type_generateur[],2,FALSE)</f>
        <v>Plancher ou plafond rayonnant électrique avec régulation terminale</v>
      </c>
      <c r="F34" s="3">
        <v>1</v>
      </c>
      <c r="G34" s="10">
        <v>29</v>
      </c>
      <c r="H34" s="10">
        <v>102</v>
      </c>
      <c r="I34" s="10" t="s">
        <v>446</v>
      </c>
    </row>
    <row r="35" spans="1:9" x14ac:dyDescent="0.3">
      <c r="A35" s="3">
        <v>34</v>
      </c>
      <c r="B35" s="3">
        <v>34</v>
      </c>
      <c r="C35" s="3" t="str">
        <f>VLOOKUP(rg[[#This Row],[type_generateur_id]],type_generateur[],2,FALSE)</f>
        <v>Plancher ou plafond rayonnant électrique sans régulation terminale</v>
      </c>
      <c r="F35" s="3">
        <v>1</v>
      </c>
      <c r="G35" s="10">
        <v>29</v>
      </c>
      <c r="H35" s="10">
        <v>103</v>
      </c>
      <c r="I35" s="10" t="s">
        <v>446</v>
      </c>
    </row>
    <row r="36" spans="1:9" x14ac:dyDescent="0.3">
      <c r="A36" s="3">
        <v>35</v>
      </c>
      <c r="B36" s="3">
        <v>35</v>
      </c>
      <c r="C36" s="3" t="str">
        <f>VLOOKUP(rg[[#This Row],[type_generateur_id]],type_generateur[],2,FALSE)</f>
        <v>Radiateur électrique à accumulation</v>
      </c>
      <c r="F36" s="3">
        <v>1</v>
      </c>
      <c r="G36" s="10">
        <v>29</v>
      </c>
      <c r="H36" s="10">
        <v>104</v>
      </c>
      <c r="I36" s="10" t="s">
        <v>446</v>
      </c>
    </row>
    <row r="37" spans="1:9" x14ac:dyDescent="0.3">
      <c r="A37" s="3">
        <v>36</v>
      </c>
      <c r="B37" s="3">
        <v>36</v>
      </c>
      <c r="C37" s="3" t="str">
        <f>VLOOKUP(rg[[#This Row],[type_generateur_id]],type_generateur[],2,FALSE)</f>
        <v>Convecteur bi-jonction</v>
      </c>
      <c r="F37" s="3">
        <v>1</v>
      </c>
      <c r="G37" s="10">
        <v>29</v>
      </c>
      <c r="H37" s="10">
        <v>105</v>
      </c>
      <c r="I37" s="10" t="s">
        <v>446</v>
      </c>
    </row>
    <row r="38" spans="1:9" x14ac:dyDescent="0.3">
      <c r="A38" s="3">
        <v>37</v>
      </c>
      <c r="B38" s="3">
        <v>37</v>
      </c>
      <c r="C38" s="3" t="str">
        <f>VLOOKUP(rg[[#This Row],[type_generateur_id]],type_generateur[],2,FALSE)</f>
        <v>Chaudière électrique</v>
      </c>
      <c r="F38" s="3">
        <v>0.97</v>
      </c>
      <c r="G38" s="10">
        <v>30</v>
      </c>
      <c r="H38" s="10">
        <v>106</v>
      </c>
      <c r="I38" s="10" t="s">
        <v>97</v>
      </c>
    </row>
    <row r="39" spans="1:9" x14ac:dyDescent="0.3">
      <c r="A39" s="3">
        <v>38</v>
      </c>
      <c r="B39" s="3">
        <v>38</v>
      </c>
      <c r="C39" s="3" t="str">
        <f>VLOOKUP(rg[[#This Row],[type_generateur_id]],type_generateur[],2,FALSE)</f>
        <v>Réseau de chaleur non isolé</v>
      </c>
      <c r="F39" s="3">
        <v>0.97</v>
      </c>
      <c r="G39" s="10">
        <v>31</v>
      </c>
      <c r="H39" s="10">
        <v>107</v>
      </c>
      <c r="I39" s="10" t="s">
        <v>63</v>
      </c>
    </row>
    <row r="40" spans="1:9" x14ac:dyDescent="0.3">
      <c r="A40" s="3">
        <v>39</v>
      </c>
      <c r="B40" s="3">
        <v>39</v>
      </c>
      <c r="C40" s="3" t="str">
        <f>VLOOKUP(rg[[#This Row],[type_generateur_id]],type_generateur[],2,FALSE)</f>
        <v>Réseau de chaleur isolé</v>
      </c>
      <c r="F40" s="3">
        <v>0.97</v>
      </c>
      <c r="G40" s="10">
        <v>31</v>
      </c>
      <c r="H40" s="10">
        <v>108</v>
      </c>
      <c r="I40" s="10" t="s">
        <v>63</v>
      </c>
    </row>
    <row r="41" spans="1:9" x14ac:dyDescent="0.3">
      <c r="A41" s="3">
        <v>40</v>
      </c>
      <c r="B41" s="3">
        <v>40</v>
      </c>
      <c r="C41" s="3" t="str">
        <f>VLOOKUP(rg[[#This Row],[type_generateur_id]],type_generateur[],2,FALSE)</f>
        <v>Chaudière(s) bois multi bâtiment modélisée comme un réseau de chaleur</v>
      </c>
      <c r="F41" s="3">
        <v>0.97</v>
      </c>
      <c r="G41" s="10">
        <v>31</v>
      </c>
      <c r="H41" s="10">
        <v>109</v>
      </c>
      <c r="I41" s="10" t="s">
        <v>63</v>
      </c>
    </row>
    <row r="42" spans="1:9" x14ac:dyDescent="0.3">
      <c r="A42" s="3">
        <v>41</v>
      </c>
      <c r="B42" s="3">
        <v>41</v>
      </c>
      <c r="C42" s="3" t="str">
        <f>VLOOKUP(rg[[#This Row],[type_generateur_id]],type_generateur[],2,FALSE)</f>
        <v>Chaudière(s) fioul multi bâtiment modélisée comme un réseau de chaleur</v>
      </c>
      <c r="F42" s="3">
        <v>0.97</v>
      </c>
      <c r="G42" s="10">
        <v>31</v>
      </c>
      <c r="H42" s="10">
        <v>110</v>
      </c>
      <c r="I42" s="10" t="s">
        <v>63</v>
      </c>
    </row>
    <row r="43" spans="1:9" x14ac:dyDescent="0.3">
      <c r="A43" s="3">
        <v>42</v>
      </c>
      <c r="B43" s="3">
        <v>42</v>
      </c>
      <c r="C43" s="3" t="str">
        <f>VLOOKUP(rg[[#This Row],[type_generateur_id]],type_generateur[],2,FALSE)</f>
        <v>Chaudière(s) gaz multi bâtiment modélisée comme un réseau de chaleur</v>
      </c>
      <c r="F43" s="3">
        <v>0.97</v>
      </c>
      <c r="G43" s="10">
        <v>31</v>
      </c>
      <c r="H43" s="10">
        <v>111</v>
      </c>
      <c r="I43" s="10" t="s">
        <v>63</v>
      </c>
    </row>
    <row r="44" spans="1:9" x14ac:dyDescent="0.3">
      <c r="A44" s="3">
        <v>43</v>
      </c>
      <c r="B44" s="3">
        <v>43</v>
      </c>
      <c r="C44" s="3" t="str">
        <f>VLOOKUP(rg[[#This Row],[type_generateur_id]],type_generateur[],2,FALSE)</f>
        <v>Pompe(s) à chaleur multi bâtiment modélisée comme un réseau de chaleur</v>
      </c>
      <c r="F44" s="3">
        <v>0.97</v>
      </c>
      <c r="G44" s="10">
        <v>31</v>
      </c>
      <c r="H44" s="10">
        <v>112</v>
      </c>
      <c r="I44" s="10" t="s">
        <v>63</v>
      </c>
    </row>
    <row r="45" spans="1:9" x14ac:dyDescent="0.3">
      <c r="A45" s="3">
        <v>44</v>
      </c>
      <c r="B45" s="3">
        <v>57</v>
      </c>
      <c r="C45" s="3" t="str">
        <f>VLOOKUP(rg[[#This Row],[type_generateur_id]],type_generateur[],2,FALSE)</f>
        <v>Réseau de chaleur non répertorié ou inconnu</v>
      </c>
      <c r="F45" s="3">
        <v>0.97</v>
      </c>
      <c r="G45" s="10">
        <v>31</v>
      </c>
      <c r="H45" s="10">
        <v>142</v>
      </c>
      <c r="I45" s="10" t="s">
        <v>63</v>
      </c>
    </row>
    <row r="46" spans="1:9" x14ac:dyDescent="0.3">
      <c r="A46" s="3">
        <v>45</v>
      </c>
      <c r="B46" s="3">
        <v>70</v>
      </c>
      <c r="C46" s="3" t="str">
        <f>VLOOKUP(rg[[#This Row],[type_generateur_id]],type_generateur[],2,FALSE)</f>
        <v>Chaudière(s) charbon multi bâtiment modélisée comme un réseau de chaleur</v>
      </c>
      <c r="F46" s="3">
        <v>0.97</v>
      </c>
      <c r="G46" s="10">
        <v>31</v>
      </c>
      <c r="H46" s="10">
        <v>171</v>
      </c>
      <c r="I46" s="10" t="s">
        <v>63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A66A-B86F-417D-ADB7-0C8BED5BDB08}">
  <dimension ref="A1:K27"/>
  <sheetViews>
    <sheetView zoomScale="85" zoomScaleNormal="85" workbookViewId="0">
      <selection activeCell="C6" sqref="C6:F7"/>
    </sheetView>
  </sheetViews>
  <sheetFormatPr baseColWidth="10" defaultRowHeight="14.4" x14ac:dyDescent="0.3"/>
  <cols>
    <col min="1" max="1" width="7.77734375" style="3" customWidth="1"/>
    <col min="2" max="2" width="24.6640625" style="3" bestFit="1" customWidth="1"/>
    <col min="3" max="3" width="46.33203125" style="3" customWidth="1"/>
    <col min="4" max="4" width="20.6640625" style="3" bestFit="1" customWidth="1"/>
    <col min="5" max="5" width="30.5546875" style="3" bestFit="1" customWidth="1"/>
    <col min="6" max="6" width="23.77734375" style="3" bestFit="1" customWidth="1"/>
    <col min="7" max="7" width="8.109375" style="3" bestFit="1" customWidth="1"/>
    <col min="8" max="8" width="31.6640625" style="10" bestFit="1" customWidth="1"/>
    <col min="9" max="9" width="43.5546875" style="3" bestFit="1" customWidth="1"/>
    <col min="10" max="10" width="62.109375" style="3" bestFit="1" customWidth="1"/>
    <col min="11" max="11" width="31.6640625" style="3" bestFit="1" customWidth="1"/>
    <col min="12" max="16384" width="11.5546875" style="3"/>
  </cols>
  <sheetData>
    <row r="1" spans="1:11" s="4" customFormat="1" x14ac:dyDescent="0.3">
      <c r="A1" s="4" t="s">
        <v>0</v>
      </c>
      <c r="B1" s="4" t="s">
        <v>606</v>
      </c>
      <c r="C1" s="4" t="s">
        <v>603</v>
      </c>
      <c r="D1" s="4" t="s">
        <v>679</v>
      </c>
      <c r="E1" s="4" t="s">
        <v>604</v>
      </c>
      <c r="F1" s="4" t="s">
        <v>192</v>
      </c>
      <c r="G1" s="4" t="s">
        <v>153</v>
      </c>
      <c r="H1" s="7" t="s">
        <v>480</v>
      </c>
      <c r="I1" s="7" t="s">
        <v>448</v>
      </c>
      <c r="J1" s="7" t="s">
        <v>481</v>
      </c>
      <c r="K1" s="7" t="s">
        <v>677</v>
      </c>
    </row>
    <row r="2" spans="1:11" x14ac:dyDescent="0.3">
      <c r="A2" s="3">
        <v>1</v>
      </c>
      <c r="B2" s="3">
        <v>1</v>
      </c>
      <c r="C2" s="3" t="str">
        <f>VLOOKUP(rd[[#This Row],[type_distribution_id]],type_distribution[],2,FALSE)</f>
        <v>Absence de réseau de distribution - Émission directe</v>
      </c>
      <c r="G2" s="3">
        <v>1</v>
      </c>
      <c r="H2" s="10">
        <v>1</v>
      </c>
      <c r="I2" s="10" t="s">
        <v>482</v>
      </c>
      <c r="J2" s="10" t="s">
        <v>483</v>
      </c>
      <c r="K2" s="10">
        <v>1</v>
      </c>
    </row>
    <row r="3" spans="1:11" x14ac:dyDescent="0.3">
      <c r="A3" s="3">
        <v>2</v>
      </c>
      <c r="B3" s="3">
        <v>3</v>
      </c>
      <c r="C3" s="3" t="str">
        <f>VLOOKUP(rd[[#This Row],[type_distribution_id]],type_distribution[],2,FALSE)</f>
        <v>Réseau aéraulique</v>
      </c>
      <c r="F3" s="3">
        <v>0</v>
      </c>
      <c r="G3" s="3">
        <v>0.8</v>
      </c>
      <c r="H3" s="10">
        <v>2</v>
      </c>
      <c r="I3" s="10" t="s">
        <v>484</v>
      </c>
      <c r="J3" s="10" t="s">
        <v>485</v>
      </c>
      <c r="K3" s="10">
        <v>2</v>
      </c>
    </row>
    <row r="4" spans="1:11" x14ac:dyDescent="0.3">
      <c r="A4" s="3">
        <v>3</v>
      </c>
      <c r="B4" s="3">
        <v>2</v>
      </c>
      <c r="C4" s="3" t="str">
        <f>VLOOKUP(rd[[#This Row],[type_distribution_id]],type_distribution[],2,FALSE)</f>
        <v>Réseau hydraulique</v>
      </c>
      <c r="D4" s="3">
        <v>1</v>
      </c>
      <c r="E4" s="3">
        <v>1</v>
      </c>
      <c r="F4" s="3">
        <v>0</v>
      </c>
      <c r="G4" s="3">
        <v>0.85</v>
      </c>
      <c r="H4" s="10">
        <v>3</v>
      </c>
      <c r="I4" s="10" t="s">
        <v>486</v>
      </c>
      <c r="J4" s="10" t="s">
        <v>487</v>
      </c>
      <c r="K4" s="10">
        <v>3</v>
      </c>
    </row>
    <row r="5" spans="1:11" x14ac:dyDescent="0.3">
      <c r="A5" s="3">
        <v>4</v>
      </c>
      <c r="B5" s="3">
        <v>2</v>
      </c>
      <c r="C5" s="3" t="str">
        <f>VLOOKUP(rd[[#This Row],[type_distribution_id]],type_distribution[],2,FALSE)</f>
        <v>Réseau hydraulique</v>
      </c>
      <c r="D5" s="3">
        <v>1</v>
      </c>
      <c r="E5" s="3">
        <v>0</v>
      </c>
      <c r="F5" s="3">
        <v>0</v>
      </c>
      <c r="G5" s="3">
        <v>0.87</v>
      </c>
      <c r="H5" s="10">
        <v>4</v>
      </c>
      <c r="I5" s="10" t="s">
        <v>488</v>
      </c>
      <c r="J5" s="10" t="s">
        <v>489</v>
      </c>
      <c r="K5" s="10">
        <v>4</v>
      </c>
    </row>
    <row r="6" spans="1:11" x14ac:dyDescent="0.3">
      <c r="A6" s="3">
        <v>5</v>
      </c>
      <c r="B6" s="3">
        <v>2</v>
      </c>
      <c r="C6" s="3" t="str">
        <f>VLOOKUP(rd[[#This Row],[type_distribution_id]],type_distribution[],2,FALSE)</f>
        <v>Réseau hydraulique</v>
      </c>
      <c r="D6" s="3">
        <v>0</v>
      </c>
      <c r="E6" s="3">
        <v>1</v>
      </c>
      <c r="F6" s="3">
        <v>0</v>
      </c>
      <c r="G6" s="3">
        <v>0.88</v>
      </c>
      <c r="H6" s="10">
        <v>5</v>
      </c>
      <c r="I6" s="10" t="s">
        <v>490</v>
      </c>
      <c r="J6" s="10" t="s">
        <v>491</v>
      </c>
      <c r="K6" s="10">
        <v>5</v>
      </c>
    </row>
    <row r="7" spans="1:11" x14ac:dyDescent="0.3">
      <c r="A7" s="3">
        <v>6</v>
      </c>
      <c r="B7" s="3">
        <v>2</v>
      </c>
      <c r="C7" s="3" t="str">
        <f>VLOOKUP(rd[[#This Row],[type_distribution_id]],type_distribution[],2,FALSE)</f>
        <v>Réseau hydraulique</v>
      </c>
      <c r="D7" s="3">
        <v>0</v>
      </c>
      <c r="E7" s="3">
        <v>0</v>
      </c>
      <c r="F7" s="3">
        <v>0</v>
      </c>
      <c r="G7" s="3">
        <v>0.91</v>
      </c>
      <c r="H7" s="10">
        <v>6</v>
      </c>
      <c r="I7" s="10" t="s">
        <v>492</v>
      </c>
      <c r="J7" s="10" t="s">
        <v>493</v>
      </c>
      <c r="K7" s="10">
        <v>6</v>
      </c>
    </row>
    <row r="8" spans="1:11" x14ac:dyDescent="0.3">
      <c r="A8" s="3">
        <v>7</v>
      </c>
      <c r="B8" s="3">
        <v>3</v>
      </c>
      <c r="C8" s="3" t="str">
        <f>VLOOKUP(rd[[#This Row],[type_distribution_id]],type_distribution[],2,FALSE)</f>
        <v>Réseau aéraulique</v>
      </c>
      <c r="F8" s="3">
        <v>1</v>
      </c>
      <c r="G8" s="3">
        <v>0.85</v>
      </c>
      <c r="H8" s="10">
        <v>7</v>
      </c>
      <c r="I8" s="10" t="s">
        <v>484</v>
      </c>
      <c r="J8" s="10" t="s">
        <v>485</v>
      </c>
      <c r="K8" s="10">
        <v>7</v>
      </c>
    </row>
    <row r="9" spans="1:11" x14ac:dyDescent="0.3">
      <c r="A9" s="3">
        <v>8</v>
      </c>
      <c r="B9" s="3">
        <v>2</v>
      </c>
      <c r="C9" s="3" t="str">
        <f>VLOOKUP(rd[[#This Row],[type_distribution_id]],type_distribution[],2,FALSE)</f>
        <v>Réseau hydraulique</v>
      </c>
      <c r="D9" s="3">
        <v>1</v>
      </c>
      <c r="E9" s="3">
        <v>1</v>
      </c>
      <c r="F9" s="3">
        <v>1</v>
      </c>
      <c r="G9" s="3">
        <v>0.87</v>
      </c>
      <c r="H9" s="10">
        <v>8</v>
      </c>
      <c r="I9" s="10" t="s">
        <v>486</v>
      </c>
      <c r="J9" s="10" t="s">
        <v>487</v>
      </c>
      <c r="K9" s="10">
        <v>8</v>
      </c>
    </row>
    <row r="10" spans="1:11" x14ac:dyDescent="0.3">
      <c r="A10" s="3">
        <v>9</v>
      </c>
      <c r="B10" s="3">
        <v>2</v>
      </c>
      <c r="C10" s="3" t="str">
        <f>VLOOKUP(rd[[#This Row],[type_distribution_id]],type_distribution[],2,FALSE)</f>
        <v>Réseau hydraulique</v>
      </c>
      <c r="D10" s="3">
        <v>1</v>
      </c>
      <c r="E10" s="3">
        <v>0</v>
      </c>
      <c r="F10" s="3">
        <v>1</v>
      </c>
      <c r="G10" s="3">
        <v>0.9</v>
      </c>
      <c r="H10" s="10">
        <v>9</v>
      </c>
      <c r="I10" s="10" t="s">
        <v>488</v>
      </c>
      <c r="J10" s="10" t="s">
        <v>489</v>
      </c>
      <c r="K10" s="10">
        <v>9</v>
      </c>
    </row>
    <row r="11" spans="1:11" x14ac:dyDescent="0.3">
      <c r="A11" s="3">
        <v>10</v>
      </c>
      <c r="B11" s="3">
        <v>2</v>
      </c>
      <c r="C11" s="3" t="str">
        <f>VLOOKUP(rd[[#This Row],[type_distribution_id]],type_distribution[],2,FALSE)</f>
        <v>Réseau hydraulique</v>
      </c>
      <c r="D11" s="3">
        <v>0</v>
      </c>
      <c r="E11" s="3">
        <v>1</v>
      </c>
      <c r="F11" s="3">
        <v>1</v>
      </c>
      <c r="G11" s="3">
        <v>0.92</v>
      </c>
      <c r="H11" s="10">
        <v>10</v>
      </c>
      <c r="I11" s="10" t="s">
        <v>490</v>
      </c>
      <c r="J11" s="10" t="s">
        <v>491</v>
      </c>
      <c r="K11" s="10">
        <v>10</v>
      </c>
    </row>
    <row r="12" spans="1:11" x14ac:dyDescent="0.3">
      <c r="A12" s="3">
        <v>11</v>
      </c>
      <c r="B12" s="3">
        <v>2</v>
      </c>
      <c r="C12" s="3" t="str">
        <f>VLOOKUP(rd[[#This Row],[type_distribution_id]],type_distribution[],2,FALSE)</f>
        <v>Réseau hydraulique</v>
      </c>
      <c r="D12" s="3">
        <v>0</v>
      </c>
      <c r="E12" s="3">
        <v>0</v>
      </c>
      <c r="F12" s="3">
        <v>1</v>
      </c>
      <c r="G12" s="3">
        <v>0.95</v>
      </c>
      <c r="H12" s="10">
        <v>11</v>
      </c>
      <c r="I12" s="10" t="s">
        <v>492</v>
      </c>
      <c r="J12" s="10" t="s">
        <v>493</v>
      </c>
      <c r="K12" s="10">
        <v>11</v>
      </c>
    </row>
    <row r="13" spans="1:11" x14ac:dyDescent="0.3">
      <c r="A13" s="3">
        <v>12</v>
      </c>
      <c r="B13" s="3">
        <v>4</v>
      </c>
      <c r="C13" s="3" t="str">
        <f>VLOOKUP(rd[[#This Row],[type_distribution_id]],type_distribution[],2,FALSE)</f>
        <v>Réseau par fluide frigorigène</v>
      </c>
      <c r="G13" s="3">
        <v>1</v>
      </c>
      <c r="H13" s="10">
        <v>12</v>
      </c>
      <c r="I13" s="10" t="s">
        <v>494</v>
      </c>
      <c r="J13" s="10" t="s">
        <v>495</v>
      </c>
      <c r="K13" s="10">
        <v>12</v>
      </c>
    </row>
    <row r="19" spans="3:8" x14ac:dyDescent="0.3">
      <c r="C19" s="9"/>
    </row>
    <row r="20" spans="3:8" x14ac:dyDescent="0.3">
      <c r="C20" s="9"/>
      <c r="H20" s="3"/>
    </row>
    <row r="21" spans="3:8" x14ac:dyDescent="0.3">
      <c r="C21" s="9"/>
      <c r="H21" s="3"/>
    </row>
    <row r="22" spans="3:8" x14ac:dyDescent="0.3">
      <c r="C22" s="9"/>
      <c r="H22" s="3"/>
    </row>
    <row r="23" spans="3:8" x14ac:dyDescent="0.3">
      <c r="H23" s="3"/>
    </row>
    <row r="24" spans="3:8" x14ac:dyDescent="0.3">
      <c r="H24" s="3"/>
    </row>
    <row r="25" spans="3:8" x14ac:dyDescent="0.3">
      <c r="H25" s="3"/>
    </row>
    <row r="26" spans="3:8" x14ac:dyDescent="0.3">
      <c r="H26" s="3"/>
    </row>
    <row r="27" spans="3:8" x14ac:dyDescent="0.3">
      <c r="H27" s="3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3750-525F-4CED-8C43-B3E82FB8CCD6}">
  <dimension ref="A1:I21"/>
  <sheetViews>
    <sheetView zoomScale="85" zoomScaleNormal="85" workbookViewId="0">
      <selection activeCell="E2" sqref="D2:E4"/>
    </sheetView>
  </sheetViews>
  <sheetFormatPr baseColWidth="10" defaultRowHeight="14.4" x14ac:dyDescent="0.3"/>
  <cols>
    <col min="1" max="1" width="7.77734375" style="3" bestFit="1" customWidth="1"/>
    <col min="2" max="2" width="21.6640625" style="3" bestFit="1" customWidth="1"/>
    <col min="3" max="3" width="43.21875" style="3" bestFit="1" customWidth="1"/>
    <col min="4" max="4" width="24" style="3" bestFit="1" customWidth="1"/>
    <col min="5" max="5" width="44.44140625" style="3" bestFit="1" customWidth="1"/>
    <col min="6" max="6" width="8" style="3" bestFit="1" customWidth="1"/>
    <col min="7" max="7" width="30.6640625" style="3" bestFit="1" customWidth="1"/>
    <col min="8" max="8" width="70.5546875" style="3" bestFit="1" customWidth="1"/>
    <col min="9" max="9" width="55.5546875" style="3" bestFit="1" customWidth="1"/>
    <col min="10" max="16384" width="11.5546875" style="3"/>
  </cols>
  <sheetData>
    <row r="1" spans="1:9" s="4" customFormat="1" x14ac:dyDescent="0.3">
      <c r="A1" s="4" t="s">
        <v>0</v>
      </c>
      <c r="B1" s="4" t="s">
        <v>600</v>
      </c>
      <c r="C1" s="4" t="s">
        <v>449</v>
      </c>
      <c r="D1" s="4" t="s">
        <v>160</v>
      </c>
      <c r="E1" s="4" t="s">
        <v>104</v>
      </c>
      <c r="F1" s="4" t="s">
        <v>450</v>
      </c>
      <c r="G1" s="7" t="s">
        <v>447</v>
      </c>
      <c r="H1" s="7" t="s">
        <v>448</v>
      </c>
      <c r="I1" s="7" t="s">
        <v>607</v>
      </c>
    </row>
    <row r="2" spans="1:9" x14ac:dyDescent="0.3">
      <c r="A2" s="3">
        <v>1</v>
      </c>
      <c r="B2" s="3">
        <v>1</v>
      </c>
      <c r="C2" s="3" t="str">
        <f>VLOOKUP(re[[#This Row],[type_emission_id]],type_emission[],2,FALSE)</f>
        <v>Émetteurs électriques</v>
      </c>
      <c r="D2" s="3">
        <v>29</v>
      </c>
      <c r="E2" s="3" t="str">
        <f>IF(ISBLANK(re[[#This Row],[type_generateur_id]]),"",VLOOKUP(re[[#This Row],[type_generateur_id]],type_generateur[],2,FALSE))</f>
        <v>Convecteur électrique NFC, NF** et NF***</v>
      </c>
      <c r="F2" s="3">
        <v>0.95</v>
      </c>
      <c r="G2" s="10">
        <v>1</v>
      </c>
      <c r="H2" s="10">
        <v>1</v>
      </c>
      <c r="I2" s="10" t="s">
        <v>217</v>
      </c>
    </row>
    <row r="3" spans="1:9" x14ac:dyDescent="0.3">
      <c r="A3" s="3">
        <v>2</v>
      </c>
      <c r="B3" s="3">
        <v>1</v>
      </c>
      <c r="C3" s="3" t="str">
        <f>VLOOKUP(re[[#This Row],[type_emission_id]],type_emission[],2,FALSE)</f>
        <v>Émetteurs électriques</v>
      </c>
      <c r="D3" s="3">
        <v>30</v>
      </c>
      <c r="E3" s="3" t="str">
        <f>IF(ISBLANK(re[[#This Row],[type_generateur_id]]),"",VLOOKUP(re[[#This Row],[type_generateur_id]],type_generateur[],2,FALSE))</f>
        <v>Panneau rayonnant électrique NFC, NF** et NF***</v>
      </c>
      <c r="F3" s="3">
        <v>0.97</v>
      </c>
      <c r="G3" s="10">
        <v>2</v>
      </c>
      <c r="H3" s="10" t="s">
        <v>451</v>
      </c>
      <c r="I3" s="10" t="s">
        <v>452</v>
      </c>
    </row>
    <row r="4" spans="1:9" x14ac:dyDescent="0.3">
      <c r="A4" s="3">
        <v>3</v>
      </c>
      <c r="B4" s="3">
        <v>1</v>
      </c>
      <c r="C4" s="8" t="str">
        <f>VLOOKUP(re[[#This Row],[type_emission_id]],type_emission[],2,FALSE)</f>
        <v>Émetteurs électriques</v>
      </c>
      <c r="D4" s="3">
        <v>31</v>
      </c>
      <c r="E4" s="8" t="str">
        <f>IF(ISBLANK(re[[#This Row],[type_generateur_id]]),"",VLOOKUP(re[[#This Row],[type_generateur_id]],type_generateur[],2,FALSE))</f>
        <v>Radiateur électrique NFC, NF** et NF***</v>
      </c>
      <c r="F4" s="3">
        <v>0.97</v>
      </c>
      <c r="G4" s="10">
        <v>2</v>
      </c>
      <c r="H4" s="10" t="s">
        <v>451</v>
      </c>
      <c r="I4" s="10" t="s">
        <v>452</v>
      </c>
    </row>
    <row r="5" spans="1:9" x14ac:dyDescent="0.3">
      <c r="A5" s="3">
        <v>4</v>
      </c>
      <c r="B5" s="3">
        <v>1</v>
      </c>
      <c r="C5" s="3" t="str">
        <f>VLOOKUP(re[[#This Row],[type_emission_id]],type_emission[],2,FALSE)</f>
        <v>Émetteurs électriques</v>
      </c>
      <c r="E5" s="3" t="str">
        <f>IF(ISBLANK(re[[#This Row],[type_generateur_id]]),"",VLOOKUP(re[[#This Row],[type_generateur_id]],type_generateur[],2,FALSE))</f>
        <v/>
      </c>
      <c r="F5" s="3">
        <v>0.95</v>
      </c>
      <c r="G5" s="10">
        <v>3</v>
      </c>
      <c r="H5" s="10" t="s">
        <v>453</v>
      </c>
      <c r="I5" s="10" t="s">
        <v>219</v>
      </c>
    </row>
    <row r="6" spans="1:9" x14ac:dyDescent="0.3">
      <c r="A6" s="3">
        <v>5</v>
      </c>
      <c r="B6" s="3">
        <v>2</v>
      </c>
      <c r="C6" s="3" t="str">
        <f>VLOOKUP(re[[#This Row],[type_emission_id]],type_emission[],2,FALSE)</f>
        <v>Air soufflé</v>
      </c>
      <c r="E6" s="3" t="str">
        <f>IF(ISBLANK(re[[#This Row],[type_generateur_id]]),"",VLOOKUP(re[[#This Row],[type_generateur_id]],type_generateur[],2,FALSE))</f>
        <v/>
      </c>
      <c r="F6" s="3">
        <v>0.95</v>
      </c>
      <c r="G6" s="10">
        <v>4</v>
      </c>
      <c r="H6" s="10" t="s">
        <v>454</v>
      </c>
      <c r="I6" s="10" t="s">
        <v>455</v>
      </c>
    </row>
    <row r="7" spans="1:9" x14ac:dyDescent="0.3">
      <c r="A7" s="3">
        <v>6</v>
      </c>
      <c r="B7" s="3">
        <v>8</v>
      </c>
      <c r="C7" s="3" t="str">
        <f>VLOOKUP(re[[#This Row],[type_emission_id]],type_emission[],2,FALSE)</f>
        <v>Plancher chauffant</v>
      </c>
      <c r="E7" s="3" t="str">
        <f>IF(ISBLANK(re[[#This Row],[type_generateur_id]]),"",VLOOKUP(re[[#This Row],[type_generateur_id]],type_generateur[],2,FALSE))</f>
        <v/>
      </c>
      <c r="F7" s="3">
        <v>1</v>
      </c>
      <c r="G7" s="10">
        <v>5</v>
      </c>
      <c r="H7" s="10" t="s">
        <v>456</v>
      </c>
      <c r="I7" s="10" t="s">
        <v>457</v>
      </c>
    </row>
    <row r="8" spans="1:9" x14ac:dyDescent="0.3">
      <c r="A8" s="3">
        <v>7</v>
      </c>
      <c r="B8" s="3">
        <v>9</v>
      </c>
      <c r="C8" s="3" t="str">
        <f>VLOOKUP(re[[#This Row],[type_emission_id]],type_emission[],2,FALSE)</f>
        <v>Plafond chauffant</v>
      </c>
      <c r="E8" s="3" t="str">
        <f>IF(ISBLANK(re[[#This Row],[type_generateur_id]]),"",VLOOKUP(re[[#This Row],[type_generateur_id]],type_generateur[],2,FALSE))</f>
        <v/>
      </c>
      <c r="F8" s="3">
        <v>0.98</v>
      </c>
      <c r="G8" s="10">
        <v>6</v>
      </c>
      <c r="H8" s="10" t="s">
        <v>458</v>
      </c>
      <c r="I8" s="10" t="s">
        <v>459</v>
      </c>
    </row>
    <row r="9" spans="1:9" x14ac:dyDescent="0.3">
      <c r="A9" s="3">
        <v>8</v>
      </c>
      <c r="B9" s="3">
        <v>3</v>
      </c>
      <c r="C9" s="3" t="str">
        <f>VLOOKUP(re[[#This Row],[type_emission_id]],type_emission[],2,FALSE)</f>
        <v>Radiateur monotube sans robinet thermostatique</v>
      </c>
      <c r="E9" s="3" t="str">
        <f>IF(ISBLANK(re[[#This Row],[type_generateur_id]]),"",VLOOKUP(re[[#This Row],[type_generateur_id]],type_generateur[],2,FALSE))</f>
        <v/>
      </c>
      <c r="F9" s="3">
        <v>0.95</v>
      </c>
      <c r="G9" s="10">
        <v>7</v>
      </c>
      <c r="H9" s="10" t="s">
        <v>460</v>
      </c>
      <c r="I9" s="10" t="s">
        <v>231</v>
      </c>
    </row>
    <row r="10" spans="1:9" x14ac:dyDescent="0.3">
      <c r="A10" s="3">
        <v>9</v>
      </c>
      <c r="B10" s="3">
        <v>4</v>
      </c>
      <c r="C10" s="8" t="str">
        <f>VLOOKUP(re[[#This Row],[type_emission_id]],type_emission[],2,FALSE)</f>
        <v>Radiateur monotube avec robinet thermostatique</v>
      </c>
      <c r="E10" s="8" t="str">
        <f>IF(ISBLANK(re[[#This Row],[type_generateur_id]]),"",VLOOKUP(re[[#This Row],[type_generateur_id]],type_generateur[],2,FALSE))</f>
        <v/>
      </c>
      <c r="F10" s="3">
        <v>0.95</v>
      </c>
      <c r="G10" s="10">
        <v>7</v>
      </c>
      <c r="H10" s="10" t="s">
        <v>460</v>
      </c>
      <c r="I10" s="10" t="s">
        <v>231</v>
      </c>
    </row>
    <row r="11" spans="1:9" x14ac:dyDescent="0.3">
      <c r="A11" s="3">
        <v>10</v>
      </c>
      <c r="B11" s="3">
        <v>5</v>
      </c>
      <c r="C11" s="8" t="str">
        <f>VLOOKUP(re[[#This Row],[type_emission_id]],type_emission[],2,FALSE)</f>
        <v>Radiateur bitube sans robinet thermostatique</v>
      </c>
      <c r="E11" s="8" t="str">
        <f>IF(ISBLANK(re[[#This Row],[type_generateur_id]]),"",VLOOKUP(re[[#This Row],[type_generateur_id]],type_generateur[],2,FALSE))</f>
        <v/>
      </c>
      <c r="F11" s="3">
        <v>0.95</v>
      </c>
      <c r="G11" s="10">
        <v>7</v>
      </c>
      <c r="H11" s="10" t="s">
        <v>460</v>
      </c>
      <c r="I11" s="10" t="s">
        <v>231</v>
      </c>
    </row>
    <row r="12" spans="1:9" x14ac:dyDescent="0.3">
      <c r="A12" s="3">
        <v>11</v>
      </c>
      <c r="B12" s="3">
        <v>6</v>
      </c>
      <c r="C12" s="8" t="str">
        <f>VLOOKUP(re[[#This Row],[type_emission_id]],type_emission[],2,FALSE)</f>
        <v>Radiateur bitube avec robinet thermostatique</v>
      </c>
      <c r="E12" s="8" t="str">
        <f>IF(ISBLANK(re[[#This Row],[type_generateur_id]]),"",VLOOKUP(re[[#This Row],[type_generateur_id]],type_generateur[],2,FALSE))</f>
        <v/>
      </c>
      <c r="F12" s="3">
        <v>0.95</v>
      </c>
      <c r="G12" s="10">
        <v>7</v>
      </c>
      <c r="H12" s="10" t="s">
        <v>460</v>
      </c>
      <c r="I12" s="10" t="s">
        <v>231</v>
      </c>
    </row>
    <row r="13" spans="1:9" x14ac:dyDescent="0.3">
      <c r="A13" s="3">
        <v>12</v>
      </c>
      <c r="B13" s="3">
        <v>7</v>
      </c>
      <c r="C13" s="8" t="str">
        <f>VLOOKUP(re[[#This Row],[type_emission_id]],type_emission[],2,FALSE)</f>
        <v>Autres radiateurs</v>
      </c>
      <c r="E13" s="8" t="str">
        <f>IF(ISBLANK(re[[#This Row],[type_generateur_id]]),"",VLOOKUP(re[[#This Row],[type_generateur_id]],type_generateur[],2,FALSE))</f>
        <v/>
      </c>
      <c r="F13" s="3">
        <v>0.95</v>
      </c>
      <c r="G13" s="10">
        <v>7</v>
      </c>
      <c r="H13" s="10" t="s">
        <v>460</v>
      </c>
      <c r="I13" s="10" t="s">
        <v>231</v>
      </c>
    </row>
    <row r="14" spans="1:9" x14ac:dyDescent="0.3">
      <c r="A14" s="3">
        <v>13</v>
      </c>
      <c r="B14" s="3">
        <v>10</v>
      </c>
      <c r="C14" s="8" t="str">
        <f>VLOOKUP(re[[#This Row],[type_emission_id]],type_emission[],2,FALSE)</f>
        <v>Autres équipements</v>
      </c>
      <c r="E14" s="8" t="str">
        <f>IF(ISBLANK(re[[#This Row],[type_generateur_id]]),"",VLOOKUP(re[[#This Row],[type_generateur_id]],type_generateur[],2,FALSE))</f>
        <v/>
      </c>
      <c r="F14" s="3">
        <v>0.95</v>
      </c>
      <c r="G14" s="10">
        <v>7</v>
      </c>
      <c r="H14" s="10" t="s">
        <v>460</v>
      </c>
      <c r="I14" s="10" t="s">
        <v>231</v>
      </c>
    </row>
    <row r="19" spans="4:4" x14ac:dyDescent="0.3">
      <c r="D19" s="9"/>
    </row>
    <row r="20" spans="4:4" x14ac:dyDescent="0.3">
      <c r="D20" s="9"/>
    </row>
    <row r="21" spans="4:4" x14ac:dyDescent="0.3">
      <c r="D21" s="9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6F63-9A06-4546-9D7E-4A08A21F4021}">
  <dimension ref="A1:L27"/>
  <sheetViews>
    <sheetView zoomScale="85" zoomScaleNormal="85" workbookViewId="0">
      <selection activeCell="I27" sqref="I27:L27"/>
    </sheetView>
  </sheetViews>
  <sheetFormatPr baseColWidth="10" defaultRowHeight="14.4" x14ac:dyDescent="0.3"/>
  <cols>
    <col min="1" max="1" width="7.77734375" style="3" bestFit="1" customWidth="1"/>
    <col min="2" max="2" width="24" style="3" bestFit="1" customWidth="1"/>
    <col min="3" max="3" width="59.109375" style="3" bestFit="1" customWidth="1"/>
    <col min="4" max="4" width="21.6640625" style="3" bestFit="1" customWidth="1"/>
    <col min="5" max="5" width="43.21875" style="3" bestFit="1" customWidth="1"/>
    <col min="6" max="6" width="24.6640625" style="3" bestFit="1" customWidth="1"/>
    <col min="7" max="7" width="26.6640625" style="3" bestFit="1" customWidth="1"/>
    <col min="8" max="8" width="25.88671875" style="3" bestFit="1" customWidth="1"/>
    <col min="9" max="9" width="7.6640625" style="3" bestFit="1" customWidth="1"/>
    <col min="10" max="10" width="32.21875" style="3" bestFit="1" customWidth="1"/>
    <col min="11" max="11" width="40" style="3" bestFit="1" customWidth="1"/>
    <col min="12" max="12" width="59.109375" style="3" bestFit="1" customWidth="1"/>
    <col min="13" max="16384" width="11.5546875" style="3"/>
  </cols>
  <sheetData>
    <row r="1" spans="1:12" s="4" customFormat="1" x14ac:dyDescent="0.3">
      <c r="A1" s="4" t="s">
        <v>0</v>
      </c>
      <c r="B1" s="4" t="s">
        <v>160</v>
      </c>
      <c r="C1" s="4" t="s">
        <v>104</v>
      </c>
      <c r="D1" s="4" t="s">
        <v>600</v>
      </c>
      <c r="E1" s="4" t="s">
        <v>449</v>
      </c>
      <c r="F1" s="4" t="s">
        <v>606</v>
      </c>
      <c r="G1" s="4" t="s">
        <v>603</v>
      </c>
      <c r="H1" s="4" t="s">
        <v>679</v>
      </c>
      <c r="I1" s="4" t="s">
        <v>463</v>
      </c>
      <c r="J1" s="7" t="s">
        <v>461</v>
      </c>
      <c r="K1" s="7" t="s">
        <v>448</v>
      </c>
      <c r="L1" s="7" t="s">
        <v>462</v>
      </c>
    </row>
    <row r="2" spans="1:12" x14ac:dyDescent="0.3">
      <c r="A2" s="3">
        <v>1</v>
      </c>
      <c r="B2" s="8">
        <v>8</v>
      </c>
      <c r="C2" s="8" t="str">
        <f>IF(ISBLANK(rr[[#This Row],[type_generateur_id]]),"",VLOOKUP(rr[[#This Row],[type_generateur_id]],type_generateur[],2,FALSE))</f>
        <v>Insert</v>
      </c>
      <c r="D2" s="8"/>
      <c r="E2" s="8" t="str">
        <f>IF(ISBLANK(rr[[#This Row],[type_emission_id]]),"",VLOOKUP(rr[[#This Row],[type_emission_id]],type_emission[],2,FALSE))</f>
        <v/>
      </c>
      <c r="F2" s="8"/>
      <c r="G2" s="8" t="str">
        <f>IF(ISBLANK(rr[[#This Row],[type_distribution_id]]),"",VLOOKUP(rr[[#This Row],[type_distribution_id]],type_distribution[],2,FALSE))</f>
        <v/>
      </c>
      <c r="H2" s="8"/>
      <c r="I2" s="8">
        <v>0.8</v>
      </c>
      <c r="J2" s="10">
        <v>10</v>
      </c>
      <c r="K2" s="10" t="s">
        <v>471</v>
      </c>
      <c r="L2" s="10" t="s">
        <v>472</v>
      </c>
    </row>
    <row r="3" spans="1:12" x14ac:dyDescent="0.3">
      <c r="A3" s="3">
        <v>2</v>
      </c>
      <c r="B3" s="8">
        <v>9</v>
      </c>
      <c r="C3" s="8" t="str">
        <f>IF(ISBLANK(rr[[#This Row],[type_generateur_id]]),"",VLOOKUP(rr[[#This Row],[type_generateur_id]],type_generateur[],2,FALSE))</f>
        <v>Poêle bûche</v>
      </c>
      <c r="D3" s="8"/>
      <c r="E3" s="8" t="str">
        <f>IF(ISBLANK(rr[[#This Row],[type_emission_id]]),"",VLOOKUP(rr[[#This Row],[type_emission_id]],type_emission[],2,FALSE))</f>
        <v/>
      </c>
      <c r="F3" s="8"/>
      <c r="G3" s="8" t="str">
        <f>IF(ISBLANK(rr[[#This Row],[type_distribution_id]]),"",VLOOKUP(rr[[#This Row],[type_distribution_id]],type_distribution[],2,FALSE))</f>
        <v/>
      </c>
      <c r="H3" s="8"/>
      <c r="I3" s="8">
        <v>0.8</v>
      </c>
      <c r="J3" s="10">
        <v>10</v>
      </c>
      <c r="K3" s="10" t="s">
        <v>471</v>
      </c>
      <c r="L3" s="10" t="s">
        <v>472</v>
      </c>
    </row>
    <row r="4" spans="1:12" x14ac:dyDescent="0.3">
      <c r="A4" s="3">
        <v>3</v>
      </c>
      <c r="B4" s="8">
        <v>10</v>
      </c>
      <c r="C4" s="8" t="str">
        <f>IF(ISBLANK(rr[[#This Row],[type_generateur_id]]),"",VLOOKUP(rr[[#This Row],[type_generateur_id]],type_generateur[],2,FALSE))</f>
        <v>Poêle à granulés</v>
      </c>
      <c r="D4" s="8"/>
      <c r="E4" s="8" t="str">
        <f>IF(ISBLANK(rr[[#This Row],[type_emission_id]]),"",VLOOKUP(rr[[#This Row],[type_emission_id]],type_emission[],2,FALSE))</f>
        <v/>
      </c>
      <c r="F4" s="8"/>
      <c r="G4" s="8" t="str">
        <f>IF(ISBLANK(rr[[#This Row],[type_distribution_id]]),"",VLOOKUP(rr[[#This Row],[type_distribution_id]],type_distribution[],2,FALSE))</f>
        <v/>
      </c>
      <c r="H4" s="8"/>
      <c r="I4" s="8">
        <v>0.8</v>
      </c>
      <c r="J4" s="10">
        <v>10</v>
      </c>
      <c r="K4" s="10" t="s">
        <v>471</v>
      </c>
      <c r="L4" s="10" t="s">
        <v>472</v>
      </c>
    </row>
    <row r="5" spans="1:12" x14ac:dyDescent="0.3">
      <c r="A5" s="3">
        <v>4</v>
      </c>
      <c r="B5" s="8">
        <v>11</v>
      </c>
      <c r="C5" s="8" t="str">
        <f>IF(ISBLANK(rr[[#This Row],[type_generateur_id]]),"",VLOOKUP(rr[[#This Row],[type_generateur_id]],type_generateur[],2,FALSE))</f>
        <v>Poêle à granulés flamme verte</v>
      </c>
      <c r="D5" s="8"/>
      <c r="E5" s="8" t="str">
        <f>IF(ISBLANK(rr[[#This Row],[type_emission_id]]),"",VLOOKUP(rr[[#This Row],[type_emission_id]],type_emission[],2,FALSE))</f>
        <v/>
      </c>
      <c r="F5" s="8"/>
      <c r="G5" s="8" t="str">
        <f>IF(ISBLANK(rr[[#This Row],[type_distribution_id]]),"",VLOOKUP(rr[[#This Row],[type_distribution_id]],type_distribution[],2,FALSE))</f>
        <v/>
      </c>
      <c r="H5" s="8"/>
      <c r="I5" s="8">
        <v>0.8</v>
      </c>
      <c r="J5" s="10">
        <v>10</v>
      </c>
      <c r="K5" s="10" t="s">
        <v>471</v>
      </c>
      <c r="L5" s="10" t="s">
        <v>472</v>
      </c>
    </row>
    <row r="6" spans="1:12" x14ac:dyDescent="0.3">
      <c r="A6" s="3">
        <v>5</v>
      </c>
      <c r="B6" s="8">
        <v>12</v>
      </c>
      <c r="C6" s="8" t="str">
        <f>IF(ISBLANK(rr[[#This Row],[type_generateur_id]]),"",VLOOKUP(rr[[#This Row],[type_generateur_id]],type_generateur[],2,FALSE))</f>
        <v>Poêle fioul ou GPL ou charbon</v>
      </c>
      <c r="D6" s="8"/>
      <c r="E6" s="8" t="str">
        <f>IF(ISBLANK(rr[[#This Row],[type_emission_id]]),"",VLOOKUP(rr[[#This Row],[type_emission_id]],type_emission[],2,FALSE))</f>
        <v/>
      </c>
      <c r="F6" s="8"/>
      <c r="G6" s="8" t="str">
        <f>IF(ISBLANK(rr[[#This Row],[type_distribution_id]]),"",VLOOKUP(rr[[#This Row],[type_distribution_id]],type_distribution[],2,FALSE))</f>
        <v/>
      </c>
      <c r="H6" s="8"/>
      <c r="I6" s="8">
        <v>0.8</v>
      </c>
      <c r="J6" s="10">
        <v>10</v>
      </c>
      <c r="K6" s="10" t="s">
        <v>471</v>
      </c>
      <c r="L6" s="10" t="s">
        <v>472</v>
      </c>
    </row>
    <row r="7" spans="1:12" x14ac:dyDescent="0.3">
      <c r="A7" s="3">
        <v>6</v>
      </c>
      <c r="B7" s="3">
        <v>17</v>
      </c>
      <c r="C7" s="3" t="str">
        <f>IF(ISBLANK(rr[[#This Row],[type_generateur_id]]),"",VLOOKUP(rr[[#This Row],[type_generateur_id]],type_generateur[],2,FALSE))</f>
        <v>Radiateur à gaz indépendant ou autonome</v>
      </c>
      <c r="E7" s="3" t="str">
        <f>IF(ISBLANK(rr[[#This Row],[type_emission_id]]),"",VLOOKUP(rr[[#This Row],[type_emission_id]],type_emission[],2,FALSE))</f>
        <v/>
      </c>
      <c r="G7" s="8" t="str">
        <f>IF(ISBLANK(rr[[#This Row],[type_distribution_id]]),"",VLOOKUP(rr[[#This Row],[type_distribution_id]],type_distribution[],2,FALSE))</f>
        <v/>
      </c>
      <c r="I7" s="3">
        <v>0.96</v>
      </c>
      <c r="J7" s="10">
        <v>9</v>
      </c>
      <c r="K7" s="10">
        <v>19</v>
      </c>
      <c r="L7" s="10" t="s">
        <v>226</v>
      </c>
    </row>
    <row r="8" spans="1:12" x14ac:dyDescent="0.3">
      <c r="A8" s="3">
        <v>7</v>
      </c>
      <c r="B8" s="3">
        <v>29</v>
      </c>
      <c r="C8" s="3" t="str">
        <f>IF(ISBLANK(rr[[#This Row],[type_generateur_id]]),"",VLOOKUP(rr[[#This Row],[type_generateur_id]],type_generateur[],2,FALSE))</f>
        <v>Convecteur électrique NFC, NF** et NF***</v>
      </c>
      <c r="E8" s="3" t="str">
        <f>IF(ISBLANK(rr[[#This Row],[type_emission_id]]),"",VLOOKUP(rr[[#This Row],[type_emission_id]],type_emission[],2,FALSE))</f>
        <v/>
      </c>
      <c r="G8" s="8" t="str">
        <f>IF(ISBLANK(rr[[#This Row],[type_distribution_id]]),"",VLOOKUP(rr[[#This Row],[type_distribution_id]],type_distribution[],2,FALSE))</f>
        <v/>
      </c>
      <c r="I8" s="3">
        <v>0.99</v>
      </c>
      <c r="J8" s="10">
        <v>1</v>
      </c>
      <c r="K8" s="10">
        <v>1</v>
      </c>
      <c r="L8" s="10" t="s">
        <v>217</v>
      </c>
    </row>
    <row r="9" spans="1:12" x14ac:dyDescent="0.3">
      <c r="A9" s="3">
        <v>8</v>
      </c>
      <c r="B9" s="3">
        <v>30</v>
      </c>
      <c r="C9" s="3" t="str">
        <f>IF(ISBLANK(rr[[#This Row],[type_generateur_id]]),"",VLOOKUP(rr[[#This Row],[type_generateur_id]],type_generateur[],2,FALSE))</f>
        <v>Panneau rayonnant électrique NFC, NF** et NF***</v>
      </c>
      <c r="E9" s="3" t="str">
        <f>IF(ISBLANK(rr[[#This Row],[type_emission_id]]),"",VLOOKUP(rr[[#This Row],[type_emission_id]],type_emission[],2,FALSE))</f>
        <v/>
      </c>
      <c r="G9" s="8" t="str">
        <f>IF(ISBLANK(rr[[#This Row],[type_distribution_id]]),"",VLOOKUP(rr[[#This Row],[type_distribution_id]],type_distribution[],2,FALSE))</f>
        <v/>
      </c>
      <c r="I9" s="3">
        <v>0.99</v>
      </c>
      <c r="J9" s="10">
        <v>2</v>
      </c>
      <c r="K9" s="10" t="s">
        <v>451</v>
      </c>
      <c r="L9" s="10" t="s">
        <v>452</v>
      </c>
    </row>
    <row r="10" spans="1:12" x14ac:dyDescent="0.3">
      <c r="A10" s="3">
        <v>9</v>
      </c>
      <c r="B10" s="8">
        <v>31</v>
      </c>
      <c r="C10" s="8" t="str">
        <f>IF(ISBLANK(rr[[#This Row],[type_generateur_id]]),"",VLOOKUP(rr[[#This Row],[type_generateur_id]],type_generateur[],2,FALSE))</f>
        <v>Radiateur électrique NFC, NF** et NF***</v>
      </c>
      <c r="D10" s="8"/>
      <c r="E10" s="8" t="str">
        <f>IF(ISBLANK(rr[[#This Row],[type_emission_id]]),"",VLOOKUP(rr[[#This Row],[type_emission_id]],type_emission[],2,FALSE))</f>
        <v/>
      </c>
      <c r="F10" s="8"/>
      <c r="G10" s="8" t="str">
        <f>IF(ISBLANK(rr[[#This Row],[type_distribution_id]]),"",VLOOKUP(rr[[#This Row],[type_distribution_id]],type_distribution[],2,FALSE))</f>
        <v/>
      </c>
      <c r="H10" s="8"/>
      <c r="I10" s="3">
        <v>0.99</v>
      </c>
      <c r="J10" s="10">
        <v>2</v>
      </c>
      <c r="K10" s="10" t="s">
        <v>451</v>
      </c>
      <c r="L10" s="10" t="s">
        <v>452</v>
      </c>
    </row>
    <row r="11" spans="1:12" x14ac:dyDescent="0.3">
      <c r="A11" s="3">
        <v>10</v>
      </c>
      <c r="B11" s="3">
        <v>32</v>
      </c>
      <c r="C11" s="3" t="str">
        <f>IF(ISBLANK(rr[[#This Row],[type_generateur_id]]),"",VLOOKUP(rr[[#This Row],[type_generateur_id]],type_generateur[],2,FALSE))</f>
        <v>Autres émetteurs à effet joule</v>
      </c>
      <c r="E11" s="3" t="str">
        <f>IF(ISBLANK(rr[[#This Row],[type_emission_id]]),"",VLOOKUP(rr[[#This Row],[type_emission_id]],type_emission[],2,FALSE))</f>
        <v/>
      </c>
      <c r="G11" s="8" t="str">
        <f>IF(ISBLANK(rr[[#This Row],[type_distribution_id]]),"",VLOOKUP(rr[[#This Row],[type_distribution_id]],type_distribution[],2,FALSE))</f>
        <v/>
      </c>
      <c r="I11" s="3">
        <v>0.96</v>
      </c>
      <c r="J11" s="10">
        <v>3</v>
      </c>
      <c r="K11" s="10">
        <v>4</v>
      </c>
      <c r="L11" s="10" t="s">
        <v>219</v>
      </c>
    </row>
    <row r="12" spans="1:12" x14ac:dyDescent="0.3">
      <c r="A12" s="3">
        <v>11</v>
      </c>
      <c r="B12" s="8">
        <v>33</v>
      </c>
      <c r="C12" s="8" t="str">
        <f>IF(ISBLANK(rr[[#This Row],[type_generateur_id]]),"",VLOOKUP(rr[[#This Row],[type_generateur_id]],type_generateur[],2,FALSE))</f>
        <v>Plancher ou plafond rayonnant électrique avec régulation terminale</v>
      </c>
      <c r="D12" s="8"/>
      <c r="E12" s="8" t="str">
        <f>IF(ISBLANK(rr[[#This Row],[type_emission_id]]),"",VLOOKUP(rr[[#This Row],[type_emission_id]],type_emission[],2,FALSE))</f>
        <v/>
      </c>
      <c r="F12" s="8"/>
      <c r="G12" s="8" t="str">
        <f>IF(ISBLANK(rr[[#This Row],[type_distribution_id]]),"",VLOOKUP(rr[[#This Row],[type_distribution_id]],type_distribution[],2,FALSE))</f>
        <v/>
      </c>
      <c r="H12" s="8"/>
      <c r="I12" s="3">
        <v>0.98</v>
      </c>
      <c r="J12" s="10">
        <v>4</v>
      </c>
      <c r="K12" s="10" t="s">
        <v>464</v>
      </c>
      <c r="L12" s="10" t="s">
        <v>302</v>
      </c>
    </row>
    <row r="13" spans="1:12" x14ac:dyDescent="0.3">
      <c r="A13" s="3">
        <v>12</v>
      </c>
      <c r="B13" s="8">
        <v>34</v>
      </c>
      <c r="C13" s="8" t="str">
        <f>IF(ISBLANK(rr[[#This Row],[type_generateur_id]]),"",VLOOKUP(rr[[#This Row],[type_generateur_id]],type_generateur[],2,FALSE))</f>
        <v>Plancher ou plafond rayonnant électrique sans régulation terminale</v>
      </c>
      <c r="D13" s="8"/>
      <c r="E13" s="8" t="str">
        <f>IF(ISBLANK(rr[[#This Row],[type_emission_id]]),"",VLOOKUP(rr[[#This Row],[type_emission_id]],type_emission[],2,FALSE))</f>
        <v/>
      </c>
      <c r="F13" s="8"/>
      <c r="G13" s="8" t="str">
        <f>IF(ISBLANK(rr[[#This Row],[type_distribution_id]]),"",VLOOKUP(rr[[#This Row],[type_distribution_id]],type_distribution[],2,FALSE))</f>
        <v/>
      </c>
      <c r="H13" s="8"/>
      <c r="I13" s="3">
        <v>0.96</v>
      </c>
      <c r="J13" s="10">
        <v>5</v>
      </c>
      <c r="K13" s="10" t="s">
        <v>465</v>
      </c>
      <c r="L13" s="10" t="s">
        <v>466</v>
      </c>
    </row>
    <row r="14" spans="1:12" x14ac:dyDescent="0.3">
      <c r="A14" s="3">
        <v>13</v>
      </c>
      <c r="B14" s="3">
        <v>35</v>
      </c>
      <c r="C14" s="3" t="str">
        <f>IF(ISBLANK(rr[[#This Row],[type_generateur_id]]),"",VLOOKUP(rr[[#This Row],[type_generateur_id]],type_generateur[],2,FALSE))</f>
        <v>Radiateur électrique à accumulation</v>
      </c>
      <c r="E14" s="3" t="str">
        <f>IF(ISBLANK(rr[[#This Row],[type_emission_id]]),"",VLOOKUP(rr[[#This Row],[type_emission_id]],type_emission[],2,FALSE))</f>
        <v/>
      </c>
      <c r="G14" s="8" t="str">
        <f>IF(ISBLANK(rr[[#This Row],[type_distribution_id]]),"",VLOOKUP(rr[[#This Row],[type_distribution_id]],type_distribution[],2,FALSE))</f>
        <v/>
      </c>
      <c r="I14" s="3">
        <v>0.95</v>
      </c>
      <c r="J14" s="10">
        <v>6</v>
      </c>
      <c r="K14" s="10">
        <v>10</v>
      </c>
      <c r="L14" s="10" t="s">
        <v>225</v>
      </c>
    </row>
    <row r="15" spans="1:12" x14ac:dyDescent="0.3">
      <c r="A15" s="3">
        <v>14</v>
      </c>
      <c r="B15" s="3">
        <v>36</v>
      </c>
      <c r="C15" s="3" t="str">
        <f>IF(ISBLANK(rr[[#This Row],[type_generateur_id]]),"",VLOOKUP(rr[[#This Row],[type_generateur_id]],type_generateur[],2,FALSE))</f>
        <v>Convecteur bi-jonction</v>
      </c>
      <c r="E15" s="3" t="str">
        <f>IF(ISBLANK(rr[[#This Row],[type_emission_id]]),"",VLOOKUP(rr[[#This Row],[type_emission_id]],type_emission[],2,FALSE))</f>
        <v/>
      </c>
      <c r="G15" s="8" t="str">
        <f>IF(ISBLANK(rr[[#This Row],[type_distribution_id]]),"",VLOOKUP(rr[[#This Row],[type_distribution_id]],type_distribution[],2,FALSE))</f>
        <v/>
      </c>
      <c r="I15" s="3">
        <v>0.9</v>
      </c>
      <c r="J15" s="10">
        <v>13</v>
      </c>
      <c r="K15" s="10">
        <v>40</v>
      </c>
      <c r="L15" s="10" t="s">
        <v>230</v>
      </c>
    </row>
    <row r="16" spans="1:12" x14ac:dyDescent="0.3">
      <c r="A16" s="3">
        <v>15</v>
      </c>
      <c r="B16" s="8"/>
      <c r="C16" s="8" t="str">
        <f>IF(ISBLANK(rr[[#This Row],[type_generateur_id]]),"",VLOOKUP(rr[[#This Row],[type_generateur_id]],type_generateur[],2,FALSE))</f>
        <v/>
      </c>
      <c r="D16" s="8">
        <v>3</v>
      </c>
      <c r="E16" s="8" t="str">
        <f>IF(ISBLANK(rr[[#This Row],[type_emission_id]]),"",VLOOKUP(rr[[#This Row],[type_emission_id]],type_emission[],2,FALSE))</f>
        <v>Radiateur monotube sans robinet thermostatique</v>
      </c>
      <c r="F16" s="8">
        <v>2</v>
      </c>
      <c r="G16" s="8" t="str">
        <f>IF(ISBLANK(rr[[#This Row],[type_distribution_id]]),"",VLOOKUP(rr[[#This Row],[type_distribution_id]],type_distribution[],2,FALSE))</f>
        <v>Réseau hydraulique</v>
      </c>
      <c r="H16" s="8"/>
      <c r="I16" s="3">
        <v>0.9</v>
      </c>
      <c r="J16" s="10">
        <v>11</v>
      </c>
      <c r="K16" s="10" t="s">
        <v>473</v>
      </c>
      <c r="L16" s="10" t="s">
        <v>474</v>
      </c>
    </row>
    <row r="17" spans="1:12" x14ac:dyDescent="0.3">
      <c r="A17" s="3">
        <v>16</v>
      </c>
      <c r="B17" s="8"/>
      <c r="C17" s="8" t="str">
        <f>IF(ISBLANK(rr[[#This Row],[type_generateur_id]]),"",VLOOKUP(rr[[#This Row],[type_generateur_id]],type_generateur[],2,FALSE))</f>
        <v/>
      </c>
      <c r="D17" s="8">
        <v>4</v>
      </c>
      <c r="E17" s="8" t="str">
        <f>IF(ISBLANK(rr[[#This Row],[type_emission_id]]),"",VLOOKUP(rr[[#This Row],[type_emission_id]],type_emission[],2,FALSE))</f>
        <v>Radiateur monotube avec robinet thermostatique</v>
      </c>
      <c r="F17" s="8">
        <v>2</v>
      </c>
      <c r="G17" s="8" t="str">
        <f>IF(ISBLANK(rr[[#This Row],[type_distribution_id]]),"",VLOOKUP(rr[[#This Row],[type_distribution_id]],type_distribution[],2,FALSE))</f>
        <v>Réseau hydraulique</v>
      </c>
      <c r="H17" s="8"/>
      <c r="I17" s="3">
        <v>0.95</v>
      </c>
      <c r="J17" s="10">
        <v>12</v>
      </c>
      <c r="K17" s="10" t="s">
        <v>475</v>
      </c>
      <c r="L17" s="10" t="s">
        <v>476</v>
      </c>
    </row>
    <row r="18" spans="1:12" x14ac:dyDescent="0.3">
      <c r="A18" s="3">
        <v>17</v>
      </c>
      <c r="C18" s="3" t="str">
        <f>IF(ISBLANK(rr[[#This Row],[type_generateur_id]]),"",VLOOKUP(rr[[#This Row],[type_generateur_id]],type_generateur[],2,FALSE))</f>
        <v/>
      </c>
      <c r="D18" s="3">
        <v>5</v>
      </c>
      <c r="E18" s="3" t="str">
        <f>IF(ISBLANK(rr[[#This Row],[type_emission_id]]),"",VLOOKUP(rr[[#This Row],[type_emission_id]],type_emission[],2,FALSE))</f>
        <v>Radiateur bitube sans robinet thermostatique</v>
      </c>
      <c r="F18" s="8">
        <v>2</v>
      </c>
      <c r="G18" s="8" t="str">
        <f>IF(ISBLANK(rr[[#This Row],[type_distribution_id]]),"",VLOOKUP(rr[[#This Row],[type_distribution_id]],type_distribution[],2,FALSE))</f>
        <v>Réseau hydraulique</v>
      </c>
      <c r="I18" s="3">
        <v>0.9</v>
      </c>
      <c r="J18" s="10">
        <v>11</v>
      </c>
      <c r="K18" s="10" t="s">
        <v>473</v>
      </c>
      <c r="L18" s="10" t="s">
        <v>474</v>
      </c>
    </row>
    <row r="19" spans="1:12" x14ac:dyDescent="0.3">
      <c r="A19" s="3">
        <v>18</v>
      </c>
      <c r="C19" s="3" t="str">
        <f>IF(ISBLANK(rr[[#This Row],[type_generateur_id]]),"",VLOOKUP(rr[[#This Row],[type_generateur_id]],type_generateur[],2,FALSE))</f>
        <v/>
      </c>
      <c r="D19" s="3">
        <v>6</v>
      </c>
      <c r="E19" s="3" t="str">
        <f>IF(ISBLANK(rr[[#This Row],[type_emission_id]]),"",VLOOKUP(rr[[#This Row],[type_emission_id]],type_emission[],2,FALSE))</f>
        <v>Radiateur bitube avec robinet thermostatique</v>
      </c>
      <c r="F19" s="8">
        <v>2</v>
      </c>
      <c r="G19" s="8" t="str">
        <f>IF(ISBLANK(rr[[#This Row],[type_distribution_id]]),"",VLOOKUP(rr[[#This Row],[type_distribution_id]],type_distribution[],2,FALSE))</f>
        <v>Réseau hydraulique</v>
      </c>
      <c r="I19" s="3">
        <v>0.95</v>
      </c>
      <c r="J19" s="10">
        <v>12</v>
      </c>
      <c r="K19" s="10" t="s">
        <v>475</v>
      </c>
      <c r="L19" s="10" t="s">
        <v>476</v>
      </c>
    </row>
    <row r="20" spans="1:12" x14ac:dyDescent="0.3">
      <c r="A20" s="3">
        <v>19</v>
      </c>
      <c r="B20" s="8"/>
      <c r="C20" s="8" t="str">
        <f>IF(ISBLANK(rr[[#This Row],[type_generateur_id]]),"",VLOOKUP(rr[[#This Row],[type_generateur_id]],type_generateur[],2,FALSE))</f>
        <v/>
      </c>
      <c r="D20" s="8">
        <v>8</v>
      </c>
      <c r="E20" s="8" t="str">
        <f>IF(ISBLANK(rr[[#This Row],[type_emission_id]]),"",VLOOKUP(rr[[#This Row],[type_emission_id]],type_emission[],2,FALSE))</f>
        <v>Plancher chauffant</v>
      </c>
      <c r="F20" s="8">
        <v>2</v>
      </c>
      <c r="G20" s="8" t="str">
        <f>IF(ISBLANK(rr[[#This Row],[type_distribution_id]]),"",VLOOKUP(rr[[#This Row],[type_distribution_id]],type_distribution[],2,FALSE))</f>
        <v>Réseau hydraulique</v>
      </c>
      <c r="H20" s="8">
        <v>1</v>
      </c>
      <c r="I20" s="3">
        <v>0.9</v>
      </c>
      <c r="J20" s="10">
        <v>8</v>
      </c>
      <c r="K20" s="10" t="s">
        <v>469</v>
      </c>
      <c r="L20" s="10" t="s">
        <v>470</v>
      </c>
    </row>
    <row r="21" spans="1:12" x14ac:dyDescent="0.3">
      <c r="A21" s="3">
        <v>20</v>
      </c>
      <c r="B21" s="8"/>
      <c r="C21" s="8" t="str">
        <f>IF(ISBLANK(rr[[#This Row],[type_generateur_id]]),"",VLOOKUP(rr[[#This Row],[type_generateur_id]],type_generateur[],2,FALSE))</f>
        <v/>
      </c>
      <c r="D21" s="8">
        <v>8</v>
      </c>
      <c r="E21" s="8" t="str">
        <f>IF(ISBLANK(rr[[#This Row],[type_emission_id]]),"",VLOOKUP(rr[[#This Row],[type_emission_id]],type_emission[],2,FALSE))</f>
        <v>Plancher chauffant</v>
      </c>
      <c r="F21" s="8">
        <v>2</v>
      </c>
      <c r="G21" s="8" t="str">
        <f>IF(ISBLANK(rr[[#This Row],[type_distribution_id]]),"",VLOOKUP(rr[[#This Row],[type_distribution_id]],type_distribution[],2,FALSE))</f>
        <v>Réseau hydraulique</v>
      </c>
      <c r="H21" s="8">
        <v>0</v>
      </c>
      <c r="I21" s="3">
        <v>0.95</v>
      </c>
      <c r="J21" s="10">
        <v>7</v>
      </c>
      <c r="K21" s="10" t="s">
        <v>467</v>
      </c>
      <c r="L21" s="10" t="s">
        <v>468</v>
      </c>
    </row>
    <row r="22" spans="1:12" x14ac:dyDescent="0.3">
      <c r="A22" s="3">
        <v>21</v>
      </c>
      <c r="C22" s="3" t="str">
        <f>IF(ISBLANK(rr[[#This Row],[type_generateur_id]]),"",VLOOKUP(rr[[#This Row],[type_generateur_id]],type_generateur[],2,FALSE))</f>
        <v/>
      </c>
      <c r="D22" s="3">
        <v>9</v>
      </c>
      <c r="E22" s="3" t="str">
        <f>IF(ISBLANK(rr[[#This Row],[type_emission_id]]),"",VLOOKUP(rr[[#This Row],[type_emission_id]],type_emission[],2,FALSE))</f>
        <v>Plafond chauffant</v>
      </c>
      <c r="F22" s="3">
        <v>2</v>
      </c>
      <c r="G22" s="8" t="str">
        <f>IF(ISBLANK(rr[[#This Row],[type_distribution_id]]),"",VLOOKUP(rr[[#This Row],[type_distribution_id]],type_distribution[],2,FALSE))</f>
        <v>Réseau hydraulique</v>
      </c>
      <c r="H22" s="3">
        <v>1</v>
      </c>
      <c r="I22" s="3">
        <v>0.9</v>
      </c>
      <c r="J22" s="10">
        <v>8</v>
      </c>
      <c r="K22" s="10" t="s">
        <v>469</v>
      </c>
      <c r="L22" s="10" t="s">
        <v>470</v>
      </c>
    </row>
    <row r="23" spans="1:12" x14ac:dyDescent="0.3">
      <c r="A23" s="3">
        <v>22</v>
      </c>
      <c r="C23" s="3" t="str">
        <f>IF(ISBLANK(rr[[#This Row],[type_generateur_id]]),"",VLOOKUP(rr[[#This Row],[type_generateur_id]],type_generateur[],2,FALSE))</f>
        <v/>
      </c>
      <c r="D23" s="3">
        <v>9</v>
      </c>
      <c r="E23" s="3" t="str">
        <f>IF(ISBLANK(rr[[#This Row],[type_emission_id]]),"",VLOOKUP(rr[[#This Row],[type_emission_id]],type_emission[],2,FALSE))</f>
        <v>Plafond chauffant</v>
      </c>
      <c r="F23" s="3">
        <v>2</v>
      </c>
      <c r="G23" s="8" t="str">
        <f>IF(ISBLANK(rr[[#This Row],[type_distribution_id]]),"",VLOOKUP(rr[[#This Row],[type_distribution_id]],type_distribution[],2,FALSE))</f>
        <v>Réseau hydraulique</v>
      </c>
      <c r="H23" s="3">
        <v>0</v>
      </c>
      <c r="I23" s="3">
        <v>0.95</v>
      </c>
      <c r="J23" s="10">
        <v>7</v>
      </c>
      <c r="K23" s="10" t="s">
        <v>467</v>
      </c>
      <c r="L23" s="10" t="s">
        <v>468</v>
      </c>
    </row>
    <row r="24" spans="1:12" x14ac:dyDescent="0.3">
      <c r="A24" s="3">
        <v>23</v>
      </c>
      <c r="B24" s="8"/>
      <c r="C24" s="8" t="str">
        <f>IF(ISBLANK(rr[[#This Row],[type_generateur_id]]),"",VLOOKUP(rr[[#This Row],[type_generateur_id]],type_generateur[],2,FALSE))</f>
        <v/>
      </c>
      <c r="D24" s="8">
        <v>2</v>
      </c>
      <c r="E24" s="8" t="str">
        <f>IF(ISBLANK(rr[[#This Row],[type_emission_id]]),"",VLOOKUP(rr[[#This Row],[type_emission_id]],type_emission[],2,FALSE))</f>
        <v>Air soufflé</v>
      </c>
      <c r="F24" s="8"/>
      <c r="G24" s="8" t="str">
        <f>IF(ISBLANK(rr[[#This Row],[type_distribution_id]]),"",VLOOKUP(rr[[#This Row],[type_distribution_id]],type_distribution[],2,FALSE))</f>
        <v/>
      </c>
      <c r="H24" s="8"/>
      <c r="I24" s="3">
        <v>0.96</v>
      </c>
      <c r="J24" s="10">
        <v>14</v>
      </c>
      <c r="K24" s="10" t="s">
        <v>454</v>
      </c>
      <c r="L24" s="10" t="s">
        <v>477</v>
      </c>
    </row>
    <row r="25" spans="1:12" x14ac:dyDescent="0.3">
      <c r="A25" s="3">
        <v>24</v>
      </c>
      <c r="B25" s="8"/>
      <c r="C25" s="8" t="str">
        <f>IF(ISBLANK(rr[[#This Row],[type_generateur_id]]),"",VLOOKUP(rr[[#This Row],[type_generateur_id]],type_generateur[],2,FALSE))</f>
        <v/>
      </c>
      <c r="D25" s="8">
        <v>7</v>
      </c>
      <c r="E25" s="8" t="str">
        <f>IF(ISBLANK(rr[[#This Row],[type_emission_id]]),"",VLOOKUP(rr[[#This Row],[type_emission_id]],type_emission[],2,FALSE))</f>
        <v>Autres radiateurs</v>
      </c>
      <c r="F25" s="8"/>
      <c r="G25" s="8" t="str">
        <f>IF(ISBLANK(rr[[#This Row],[type_distribution_id]]),"",VLOOKUP(rr[[#This Row],[type_distribution_id]],type_distribution[],2,FALSE))</f>
        <v/>
      </c>
      <c r="H25" s="8"/>
      <c r="I25" s="8">
        <v>0.9</v>
      </c>
      <c r="J25" s="10">
        <v>15</v>
      </c>
      <c r="K25" s="10" t="s">
        <v>478</v>
      </c>
      <c r="L25" s="10" t="s">
        <v>479</v>
      </c>
    </row>
    <row r="26" spans="1:12" x14ac:dyDescent="0.3">
      <c r="B26" s="8"/>
      <c r="C26" s="8" t="str">
        <f>IF(ISBLANK(rr[[#This Row],[type_generateur_id]]),"",VLOOKUP(rr[[#This Row],[type_generateur_id]],type_generateur[],2,FALSE))</f>
        <v/>
      </c>
      <c r="D26" s="8">
        <v>10</v>
      </c>
      <c r="E26" s="8" t="str">
        <f>IF(ISBLANK(rr[[#This Row],[type_emission_id]]),"",VLOOKUP(rr[[#This Row],[type_emission_id]],type_emission[],2,FALSE))</f>
        <v>Autres équipements</v>
      </c>
      <c r="F26" s="8"/>
      <c r="G26" s="8" t="str">
        <f>IF(ISBLANK(rr[[#This Row],[type_distribution_id]]),"",VLOOKUP(rr[[#This Row],[type_distribution_id]],type_distribution[],2,FALSE))</f>
        <v/>
      </c>
      <c r="H26" s="8"/>
      <c r="I26" s="8">
        <v>0.9</v>
      </c>
      <c r="J26" s="10">
        <v>15</v>
      </c>
      <c r="K26" s="10" t="s">
        <v>478</v>
      </c>
      <c r="L26" s="10" t="s">
        <v>479</v>
      </c>
    </row>
    <row r="27" spans="1:12" x14ac:dyDescent="0.3">
      <c r="B27" s="8"/>
      <c r="C27" s="8" t="str">
        <f>IF(ISBLANK(rr[[#This Row],[type_generateur_id]]),"",VLOOKUP(rr[[#This Row],[type_generateur_id]],type_generateur[],2,FALSE))</f>
        <v/>
      </c>
      <c r="D27" s="8"/>
      <c r="E27" s="8" t="str">
        <f>IF(ISBLANK(rr[[#This Row],[type_emission_id]]),"",VLOOKUP(rr[[#This Row],[type_emission_id]],type_emission[],2,FALSE))</f>
        <v/>
      </c>
      <c r="F27" s="8"/>
      <c r="G27" s="8" t="str">
        <f>IF(ISBLANK(rr[[#This Row],[type_distribution_id]]),"",VLOOKUP(rr[[#This Row],[type_distribution_id]],type_distribution[],2,FALSE))</f>
        <v/>
      </c>
      <c r="H27" s="8"/>
      <c r="I27" s="8">
        <v>0.9</v>
      </c>
      <c r="J27" s="10">
        <v>15</v>
      </c>
      <c r="K27" s="10" t="s">
        <v>478</v>
      </c>
      <c r="L27" s="10" t="s">
        <v>479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708D-4FB7-499F-99BD-4F0B38F349C4}">
  <dimension ref="A1:Q274"/>
  <sheetViews>
    <sheetView zoomScale="85" zoomScaleNormal="85" workbookViewId="0">
      <selection activeCell="H5" sqref="H5"/>
    </sheetView>
  </sheetViews>
  <sheetFormatPr baseColWidth="10" defaultRowHeight="14.4" x14ac:dyDescent="0.3"/>
  <cols>
    <col min="1" max="1" width="13.109375" style="3" customWidth="1"/>
    <col min="2" max="2" width="15.5546875" style="3" bestFit="1" customWidth="1"/>
    <col min="3" max="3" width="24" style="3" bestFit="1" customWidth="1"/>
    <col min="4" max="4" width="63.21875" style="3" bestFit="1" customWidth="1"/>
    <col min="5" max="5" width="23.77734375" style="3" bestFit="1" customWidth="1"/>
    <col min="6" max="6" width="22.88671875" style="3" bestFit="1" customWidth="1"/>
    <col min="7" max="7" width="31.88671875" style="3" bestFit="1" customWidth="1"/>
    <col min="8" max="8" width="38.44140625" style="3" bestFit="1" customWidth="1"/>
    <col min="9" max="9" width="37.77734375" style="3" bestFit="1" customWidth="1"/>
    <col min="10" max="11" width="12.6640625" style="3" customWidth="1"/>
    <col min="12" max="12" width="10.5546875" style="10" bestFit="1" customWidth="1"/>
    <col min="13" max="13" width="23.109375" style="10" bestFit="1" customWidth="1"/>
    <col min="14" max="14" width="44.6640625" style="11" bestFit="1" customWidth="1"/>
    <col min="15" max="15" width="32.88671875" style="10" bestFit="1" customWidth="1"/>
    <col min="16" max="16" width="19.5546875" style="10" bestFit="1" customWidth="1"/>
    <col min="17" max="17" width="19.5546875" style="3" bestFit="1" customWidth="1"/>
  </cols>
  <sheetData>
    <row r="1" spans="1:17" s="6" customFormat="1" x14ac:dyDescent="0.3">
      <c r="A1" s="4" t="s">
        <v>0</v>
      </c>
      <c r="B1" s="4" t="s">
        <v>155</v>
      </c>
      <c r="C1" s="4" t="s">
        <v>160</v>
      </c>
      <c r="D1" s="4" t="s">
        <v>104</v>
      </c>
      <c r="E1" s="4" t="s">
        <v>637</v>
      </c>
      <c r="F1" s="4" t="s">
        <v>638</v>
      </c>
      <c r="G1" s="4" t="s">
        <v>416</v>
      </c>
      <c r="H1" s="4" t="s">
        <v>623</v>
      </c>
      <c r="I1" s="4" t="s">
        <v>622</v>
      </c>
      <c r="J1" s="4" t="s">
        <v>8</v>
      </c>
      <c r="K1" s="4" t="s">
        <v>156</v>
      </c>
      <c r="L1" s="7" t="s">
        <v>154</v>
      </c>
      <c r="M1" s="7" t="s">
        <v>382</v>
      </c>
      <c r="N1" s="7" t="s">
        <v>418</v>
      </c>
      <c r="O1" s="7" t="s">
        <v>417</v>
      </c>
      <c r="P1" s="7" t="s">
        <v>383</v>
      </c>
    </row>
    <row r="2" spans="1:17" x14ac:dyDescent="0.3">
      <c r="A2" s="3">
        <v>1</v>
      </c>
      <c r="B2" s="3" t="s">
        <v>157</v>
      </c>
      <c r="C2" s="3">
        <v>1</v>
      </c>
      <c r="D2" s="3" t="str">
        <f>VLOOKUP(scop[[#This Row],[type_generateur_id]],type_generateur[],2,FALSE)</f>
        <v>PAC air/air</v>
      </c>
      <c r="E2" s="3" t="s">
        <v>167</v>
      </c>
      <c r="F2" s="3" t="s">
        <v>167</v>
      </c>
      <c r="H2" s="3">
        <v>2007</v>
      </c>
      <c r="J2" s="3">
        <v>2.2000000000000002</v>
      </c>
      <c r="K2" s="3" t="s">
        <v>167</v>
      </c>
      <c r="L2" s="10">
        <v>1</v>
      </c>
      <c r="M2" s="10">
        <v>1</v>
      </c>
      <c r="N2" s="10" t="s">
        <v>238</v>
      </c>
      <c r="Q2"/>
    </row>
    <row r="3" spans="1:17" x14ac:dyDescent="0.3">
      <c r="A3" s="3">
        <v>2</v>
      </c>
      <c r="B3" s="3" t="s">
        <v>158</v>
      </c>
      <c r="C3" s="3">
        <v>1</v>
      </c>
      <c r="D3" s="3" t="str">
        <f>VLOOKUP(scop[[#This Row],[type_generateur_id]],type_generateur[],2,FALSE)</f>
        <v>PAC air/air</v>
      </c>
      <c r="E3" s="3" t="s">
        <v>167</v>
      </c>
      <c r="F3" s="3" t="s">
        <v>167</v>
      </c>
      <c r="H3" s="3">
        <v>2007</v>
      </c>
      <c r="J3" s="3">
        <v>2.2000000000000002</v>
      </c>
      <c r="K3" s="3" t="s">
        <v>167</v>
      </c>
      <c r="L3" s="10">
        <v>1</v>
      </c>
      <c r="M3" s="10">
        <v>1</v>
      </c>
      <c r="N3" s="10" t="s">
        <v>238</v>
      </c>
      <c r="Q3"/>
    </row>
    <row r="4" spans="1:17" x14ac:dyDescent="0.3">
      <c r="A4" s="3">
        <v>3</v>
      </c>
      <c r="B4" s="3" t="s">
        <v>159</v>
      </c>
      <c r="C4" s="3">
        <v>1</v>
      </c>
      <c r="D4" s="3" t="str">
        <f>VLOOKUP(scop[[#This Row],[type_generateur_id]],type_generateur[],2,FALSE)</f>
        <v>PAC air/air</v>
      </c>
      <c r="E4" s="3" t="s">
        <v>167</v>
      </c>
      <c r="F4" s="3" t="s">
        <v>167</v>
      </c>
      <c r="H4" s="3">
        <v>2007</v>
      </c>
      <c r="J4" s="3">
        <v>2.4</v>
      </c>
      <c r="K4" s="3" t="s">
        <v>167</v>
      </c>
      <c r="L4" s="10">
        <v>4</v>
      </c>
      <c r="M4" s="10">
        <v>1</v>
      </c>
      <c r="N4" s="10" t="s">
        <v>238</v>
      </c>
      <c r="Q4"/>
    </row>
    <row r="5" spans="1:17" x14ac:dyDescent="0.3">
      <c r="A5" s="3">
        <v>4</v>
      </c>
      <c r="B5" s="3" t="s">
        <v>157</v>
      </c>
      <c r="C5" s="3">
        <v>1</v>
      </c>
      <c r="D5" s="3" t="str">
        <f>VLOOKUP(scop[[#This Row],[type_generateur_id]],type_generateur[],2,FALSE)</f>
        <v>PAC air/air</v>
      </c>
      <c r="E5" s="3" t="s">
        <v>167</v>
      </c>
      <c r="F5" s="3" t="s">
        <v>167</v>
      </c>
      <c r="H5" s="3">
        <v>2014</v>
      </c>
      <c r="I5" s="3">
        <v>2008</v>
      </c>
      <c r="J5" s="3" t="s">
        <v>167</v>
      </c>
      <c r="K5" s="3">
        <v>2.2999999999999998</v>
      </c>
      <c r="L5" s="10">
        <v>2</v>
      </c>
      <c r="M5" s="10">
        <v>2</v>
      </c>
      <c r="N5" s="10" t="s">
        <v>240</v>
      </c>
      <c r="Q5"/>
    </row>
    <row r="6" spans="1:17" x14ac:dyDescent="0.3">
      <c r="A6" s="3">
        <v>5</v>
      </c>
      <c r="B6" s="3" t="s">
        <v>158</v>
      </c>
      <c r="C6" s="3">
        <v>1</v>
      </c>
      <c r="D6" s="3" t="str">
        <f>VLOOKUP(scop[[#This Row],[type_generateur_id]],type_generateur[],2,FALSE)</f>
        <v>PAC air/air</v>
      </c>
      <c r="E6" s="3" t="s">
        <v>167</v>
      </c>
      <c r="F6" s="3" t="s">
        <v>167</v>
      </c>
      <c r="H6" s="3">
        <v>2014</v>
      </c>
      <c r="I6" s="3">
        <v>2008</v>
      </c>
      <c r="J6" s="3" t="s">
        <v>167</v>
      </c>
      <c r="K6" s="3">
        <v>2.2999999999999998</v>
      </c>
      <c r="L6" s="10">
        <v>2</v>
      </c>
      <c r="M6" s="10">
        <v>2</v>
      </c>
      <c r="N6" s="10" t="s">
        <v>240</v>
      </c>
      <c r="Q6"/>
    </row>
    <row r="7" spans="1:17" x14ac:dyDescent="0.3">
      <c r="A7" s="3">
        <v>6</v>
      </c>
      <c r="B7" s="3" t="s">
        <v>159</v>
      </c>
      <c r="C7" s="3">
        <v>1</v>
      </c>
      <c r="D7" s="3" t="str">
        <f>VLOOKUP(scop[[#This Row],[type_generateur_id]],type_generateur[],2,FALSE)</f>
        <v>PAC air/air</v>
      </c>
      <c r="E7" s="3" t="s">
        <v>167</v>
      </c>
      <c r="F7" s="3" t="s">
        <v>167</v>
      </c>
      <c r="H7" s="3">
        <v>2014</v>
      </c>
      <c r="I7" s="3">
        <v>2008</v>
      </c>
      <c r="J7" s="3" t="s">
        <v>167</v>
      </c>
      <c r="K7" s="3">
        <v>2.6</v>
      </c>
      <c r="L7" s="10">
        <v>5</v>
      </c>
      <c r="M7" s="10">
        <v>2</v>
      </c>
      <c r="N7" s="10" t="s">
        <v>240</v>
      </c>
      <c r="Q7"/>
    </row>
    <row r="8" spans="1:17" x14ac:dyDescent="0.3">
      <c r="A8" s="3">
        <v>7</v>
      </c>
      <c r="B8" s="3" t="s">
        <v>157</v>
      </c>
      <c r="C8" s="3">
        <v>1</v>
      </c>
      <c r="D8" s="3" t="str">
        <f>VLOOKUP(scop[[#This Row],[type_generateur_id]],type_generateur[],2,FALSE)</f>
        <v>PAC air/air</v>
      </c>
      <c r="E8" s="3" t="s">
        <v>167</v>
      </c>
      <c r="F8" s="3" t="s">
        <v>167</v>
      </c>
      <c r="I8" s="3">
        <v>2015</v>
      </c>
      <c r="J8" s="3" t="s">
        <v>167</v>
      </c>
      <c r="K8" s="3">
        <v>3</v>
      </c>
      <c r="L8" s="10">
        <v>3</v>
      </c>
      <c r="M8" s="10">
        <v>3</v>
      </c>
      <c r="N8" s="10" t="s">
        <v>241</v>
      </c>
      <c r="Q8"/>
    </row>
    <row r="9" spans="1:17" x14ac:dyDescent="0.3">
      <c r="A9" s="3">
        <v>8</v>
      </c>
      <c r="B9" s="3" t="s">
        <v>158</v>
      </c>
      <c r="C9" s="3">
        <v>1</v>
      </c>
      <c r="D9" s="3" t="str">
        <f>VLOOKUP(scop[[#This Row],[type_generateur_id]],type_generateur[],2,FALSE)</f>
        <v>PAC air/air</v>
      </c>
      <c r="E9" s="3" t="s">
        <v>167</v>
      </c>
      <c r="F9" s="3" t="s">
        <v>167</v>
      </c>
      <c r="I9" s="3">
        <v>2015</v>
      </c>
      <c r="J9" s="3" t="s">
        <v>167</v>
      </c>
      <c r="K9" s="3">
        <v>3</v>
      </c>
      <c r="L9" s="10">
        <v>3</v>
      </c>
      <c r="M9" s="10">
        <v>3</v>
      </c>
      <c r="N9" s="10" t="s">
        <v>241</v>
      </c>
      <c r="Q9"/>
    </row>
    <row r="10" spans="1:17" x14ac:dyDescent="0.3">
      <c r="A10" s="3">
        <v>9</v>
      </c>
      <c r="B10" s="3" t="s">
        <v>159</v>
      </c>
      <c r="C10" s="3">
        <v>1</v>
      </c>
      <c r="D10" s="3" t="str">
        <f>VLOOKUP(scop[[#This Row],[type_generateur_id]],type_generateur[],2,FALSE)</f>
        <v>PAC air/air</v>
      </c>
      <c r="E10" s="3" t="s">
        <v>167</v>
      </c>
      <c r="F10" s="3" t="s">
        <v>167</v>
      </c>
      <c r="I10" s="3">
        <v>2015</v>
      </c>
      <c r="J10" s="3" t="s">
        <v>167</v>
      </c>
      <c r="K10" s="3">
        <v>3.3</v>
      </c>
      <c r="L10" s="10">
        <v>6</v>
      </c>
      <c r="M10" s="10">
        <v>3</v>
      </c>
      <c r="N10" s="10" t="s">
        <v>241</v>
      </c>
      <c r="Q10"/>
    </row>
    <row r="11" spans="1:17" x14ac:dyDescent="0.3">
      <c r="A11" s="3">
        <v>10</v>
      </c>
      <c r="B11" s="3" t="s">
        <v>157</v>
      </c>
      <c r="C11" s="3">
        <v>2</v>
      </c>
      <c r="D11" s="3" t="str">
        <f>VLOOKUP(scop[[#This Row],[type_generateur_id]],type_generateur[],2,FALSE)</f>
        <v>PAC air/eau</v>
      </c>
      <c r="E11" s="3">
        <v>0</v>
      </c>
      <c r="F11" s="3">
        <v>0</v>
      </c>
      <c r="G11" s="3">
        <v>0</v>
      </c>
      <c r="H11" s="3">
        <v>2007</v>
      </c>
      <c r="J11" s="3">
        <v>2.2000000000000002</v>
      </c>
      <c r="K11" s="3" t="s">
        <v>167</v>
      </c>
      <c r="L11" s="10">
        <v>7</v>
      </c>
      <c r="M11" s="10">
        <v>4</v>
      </c>
      <c r="N11" s="10" t="s">
        <v>242</v>
      </c>
      <c r="P11" s="10" t="s">
        <v>384</v>
      </c>
      <c r="Q11"/>
    </row>
    <row r="12" spans="1:17" x14ac:dyDescent="0.3">
      <c r="A12" s="3">
        <v>11</v>
      </c>
      <c r="B12" s="3" t="s">
        <v>157</v>
      </c>
      <c r="C12" s="3">
        <v>2</v>
      </c>
      <c r="D12" s="3" t="str">
        <f>VLOOKUP(scop[[#This Row],[type_generateur_id]],type_generateur[],2,FALSE)</f>
        <v>PAC air/eau</v>
      </c>
      <c r="E12" s="3">
        <v>1</v>
      </c>
      <c r="F12" s="3">
        <v>1</v>
      </c>
      <c r="G12" s="3">
        <v>1</v>
      </c>
      <c r="H12" s="3">
        <v>2007</v>
      </c>
      <c r="J12" s="3">
        <v>2.4</v>
      </c>
      <c r="K12" s="3" t="s">
        <v>167</v>
      </c>
      <c r="L12" s="10">
        <v>11</v>
      </c>
      <c r="M12" s="10">
        <v>4</v>
      </c>
      <c r="N12" s="10" t="s">
        <v>242</v>
      </c>
      <c r="O12" s="10" t="s">
        <v>385</v>
      </c>
      <c r="P12" s="10" t="s">
        <v>386</v>
      </c>
      <c r="Q12"/>
    </row>
    <row r="13" spans="1:17" x14ac:dyDescent="0.3">
      <c r="A13" s="3">
        <v>12</v>
      </c>
      <c r="B13" s="3" t="s">
        <v>159</v>
      </c>
      <c r="C13" s="3">
        <v>2</v>
      </c>
      <c r="D13" s="3" t="str">
        <f>VLOOKUP(scop[[#This Row],[type_generateur_id]],type_generateur[],2,FALSE)</f>
        <v>PAC air/eau</v>
      </c>
      <c r="E13" s="3">
        <v>0</v>
      </c>
      <c r="F13" s="3">
        <v>0</v>
      </c>
      <c r="G13" s="3">
        <v>0</v>
      </c>
      <c r="H13" s="3">
        <v>2007</v>
      </c>
      <c r="J13" s="3">
        <v>2.5</v>
      </c>
      <c r="K13" s="3" t="s">
        <v>167</v>
      </c>
      <c r="L13" s="10">
        <v>15</v>
      </c>
      <c r="M13" s="10">
        <v>4</v>
      </c>
      <c r="N13" s="10" t="s">
        <v>242</v>
      </c>
      <c r="P13" s="10" t="s">
        <v>384</v>
      </c>
      <c r="Q13"/>
    </row>
    <row r="14" spans="1:17" x14ac:dyDescent="0.3">
      <c r="A14" s="3">
        <v>13</v>
      </c>
      <c r="B14" s="3" t="s">
        <v>159</v>
      </c>
      <c r="C14" s="3">
        <v>2</v>
      </c>
      <c r="D14" s="3" t="str">
        <f>VLOOKUP(scop[[#This Row],[type_generateur_id]],type_generateur[],2,FALSE)</f>
        <v>PAC air/eau</v>
      </c>
      <c r="E14" s="3">
        <v>1</v>
      </c>
      <c r="F14" s="3">
        <v>1</v>
      </c>
      <c r="G14" s="3">
        <v>1</v>
      </c>
      <c r="H14" s="3">
        <v>2007</v>
      </c>
      <c r="J14" s="3">
        <v>2.9</v>
      </c>
      <c r="K14" s="3" t="s">
        <v>167</v>
      </c>
      <c r="L14" s="10">
        <v>19</v>
      </c>
      <c r="M14" s="10">
        <v>4</v>
      </c>
      <c r="N14" s="10" t="s">
        <v>242</v>
      </c>
      <c r="O14" s="10" t="s">
        <v>385</v>
      </c>
      <c r="P14" s="10" t="s">
        <v>386</v>
      </c>
      <c r="Q14"/>
    </row>
    <row r="15" spans="1:17" x14ac:dyDescent="0.3">
      <c r="A15" s="3">
        <v>14</v>
      </c>
      <c r="B15" s="3" t="s">
        <v>158</v>
      </c>
      <c r="C15" s="3">
        <v>2</v>
      </c>
      <c r="D15" s="3" t="str">
        <f>VLOOKUP(scop[[#This Row],[type_generateur_id]],type_generateur[],2,FALSE)</f>
        <v>PAC air/eau</v>
      </c>
      <c r="E15" s="3">
        <v>0</v>
      </c>
      <c r="F15" s="3">
        <v>0</v>
      </c>
      <c r="G15" s="3">
        <v>0</v>
      </c>
      <c r="H15" s="3">
        <v>2007</v>
      </c>
      <c r="J15" s="3">
        <v>2.2000000000000002</v>
      </c>
      <c r="K15" s="3" t="s">
        <v>167</v>
      </c>
      <c r="L15" s="10">
        <v>7</v>
      </c>
      <c r="M15" s="10">
        <v>4</v>
      </c>
      <c r="N15" s="10" t="s">
        <v>242</v>
      </c>
      <c r="P15" s="10" t="s">
        <v>384</v>
      </c>
      <c r="Q15"/>
    </row>
    <row r="16" spans="1:17" x14ac:dyDescent="0.3">
      <c r="A16" s="3">
        <v>15</v>
      </c>
      <c r="B16" s="3" t="s">
        <v>158</v>
      </c>
      <c r="C16" s="3">
        <v>2</v>
      </c>
      <c r="D16" s="3" t="str">
        <f>VLOOKUP(scop[[#This Row],[type_generateur_id]],type_generateur[],2,FALSE)</f>
        <v>PAC air/eau</v>
      </c>
      <c r="E16" s="3">
        <v>1</v>
      </c>
      <c r="F16" s="3">
        <v>1</v>
      </c>
      <c r="G16" s="3">
        <v>1</v>
      </c>
      <c r="H16" s="3">
        <v>2007</v>
      </c>
      <c r="J16" s="3">
        <v>2.4</v>
      </c>
      <c r="K16" s="3" t="s">
        <v>167</v>
      </c>
      <c r="L16" s="10">
        <v>11</v>
      </c>
      <c r="M16" s="10">
        <v>4</v>
      </c>
      <c r="N16" s="10" t="s">
        <v>242</v>
      </c>
      <c r="O16" s="10" t="s">
        <v>385</v>
      </c>
      <c r="P16" s="10" t="s">
        <v>386</v>
      </c>
      <c r="Q16"/>
    </row>
    <row r="17" spans="1:17" x14ac:dyDescent="0.3">
      <c r="A17" s="3">
        <v>16</v>
      </c>
      <c r="B17" s="3" t="s">
        <v>157</v>
      </c>
      <c r="C17" s="3">
        <v>2</v>
      </c>
      <c r="D17" s="3" t="str">
        <f>VLOOKUP(scop[[#This Row],[type_generateur_id]],type_generateur[],2,FALSE)</f>
        <v>PAC air/eau</v>
      </c>
      <c r="E17" s="3">
        <v>0</v>
      </c>
      <c r="F17" s="3">
        <v>0</v>
      </c>
      <c r="G17" s="3">
        <v>0</v>
      </c>
      <c r="H17" s="3">
        <v>2014</v>
      </c>
      <c r="I17" s="3">
        <v>2008</v>
      </c>
      <c r="J17" s="3" t="s">
        <v>167</v>
      </c>
      <c r="K17" s="3">
        <v>2.4</v>
      </c>
      <c r="L17" s="10">
        <v>8</v>
      </c>
      <c r="M17" s="10">
        <v>5</v>
      </c>
      <c r="N17" s="10" t="s">
        <v>244</v>
      </c>
      <c r="P17" s="10" t="s">
        <v>384</v>
      </c>
      <c r="Q17"/>
    </row>
    <row r="18" spans="1:17" x14ac:dyDescent="0.3">
      <c r="A18" s="3">
        <v>17</v>
      </c>
      <c r="B18" s="3" t="s">
        <v>157</v>
      </c>
      <c r="C18" s="3">
        <v>2</v>
      </c>
      <c r="D18" s="3" t="str">
        <f>VLOOKUP(scop[[#This Row],[type_generateur_id]],type_generateur[],2,FALSE)</f>
        <v>PAC air/eau</v>
      </c>
      <c r="E18" s="3">
        <v>1</v>
      </c>
      <c r="F18" s="3">
        <v>1</v>
      </c>
      <c r="G18" s="3">
        <v>1</v>
      </c>
      <c r="H18" s="3">
        <v>2014</v>
      </c>
      <c r="I18" s="3">
        <v>2008</v>
      </c>
      <c r="J18" s="3" t="s">
        <v>167</v>
      </c>
      <c r="K18" s="3">
        <v>2.6</v>
      </c>
      <c r="L18" s="10">
        <v>12</v>
      </c>
      <c r="M18" s="10">
        <v>5</v>
      </c>
      <c r="N18" s="10" t="s">
        <v>244</v>
      </c>
      <c r="O18" s="10" t="s">
        <v>385</v>
      </c>
      <c r="P18" s="10" t="s">
        <v>386</v>
      </c>
      <c r="Q18"/>
    </row>
    <row r="19" spans="1:17" x14ac:dyDescent="0.3">
      <c r="A19" s="3">
        <v>18</v>
      </c>
      <c r="B19" s="3" t="s">
        <v>159</v>
      </c>
      <c r="C19" s="3">
        <v>2</v>
      </c>
      <c r="D19" s="3" t="str">
        <f>VLOOKUP(scop[[#This Row],[type_generateur_id]],type_generateur[],2,FALSE)</f>
        <v>PAC air/eau</v>
      </c>
      <c r="E19" s="3">
        <v>0</v>
      </c>
      <c r="F19" s="3">
        <v>0</v>
      </c>
      <c r="G19" s="3">
        <v>0</v>
      </c>
      <c r="H19" s="3">
        <v>2014</v>
      </c>
      <c r="I19" s="3">
        <v>2008</v>
      </c>
      <c r="J19" s="3" t="s">
        <v>167</v>
      </c>
      <c r="K19" s="3">
        <v>2.8</v>
      </c>
      <c r="L19" s="10">
        <v>16</v>
      </c>
      <c r="M19" s="10">
        <v>5</v>
      </c>
      <c r="N19" s="10" t="s">
        <v>244</v>
      </c>
      <c r="P19" s="10" t="s">
        <v>384</v>
      </c>
      <c r="Q19"/>
    </row>
    <row r="20" spans="1:17" x14ac:dyDescent="0.3">
      <c r="A20" s="3">
        <v>19</v>
      </c>
      <c r="B20" s="3" t="s">
        <v>159</v>
      </c>
      <c r="C20" s="3">
        <v>2</v>
      </c>
      <c r="D20" s="3" t="str">
        <f>VLOOKUP(scop[[#This Row],[type_generateur_id]],type_generateur[],2,FALSE)</f>
        <v>PAC air/eau</v>
      </c>
      <c r="E20" s="3">
        <v>1</v>
      </c>
      <c r="F20" s="3">
        <v>1</v>
      </c>
      <c r="G20" s="3">
        <v>1</v>
      </c>
      <c r="H20" s="3">
        <v>2014</v>
      </c>
      <c r="I20" s="3">
        <v>2008</v>
      </c>
      <c r="J20" s="3" t="s">
        <v>167</v>
      </c>
      <c r="K20" s="3">
        <v>3.1</v>
      </c>
      <c r="L20" s="10">
        <v>20</v>
      </c>
      <c r="M20" s="10">
        <v>5</v>
      </c>
      <c r="N20" s="10" t="s">
        <v>244</v>
      </c>
      <c r="O20" s="10" t="s">
        <v>385</v>
      </c>
      <c r="P20" s="10" t="s">
        <v>386</v>
      </c>
      <c r="Q20"/>
    </row>
    <row r="21" spans="1:17" x14ac:dyDescent="0.3">
      <c r="A21" s="3">
        <v>20</v>
      </c>
      <c r="B21" s="3" t="s">
        <v>158</v>
      </c>
      <c r="C21" s="3">
        <v>2</v>
      </c>
      <c r="D21" s="3" t="str">
        <f>VLOOKUP(scop[[#This Row],[type_generateur_id]],type_generateur[],2,FALSE)</f>
        <v>PAC air/eau</v>
      </c>
      <c r="E21" s="3">
        <v>0</v>
      </c>
      <c r="F21" s="3">
        <v>0</v>
      </c>
      <c r="G21" s="3">
        <v>0</v>
      </c>
      <c r="H21" s="3">
        <v>2014</v>
      </c>
      <c r="I21" s="3">
        <v>2008</v>
      </c>
      <c r="J21" s="3" t="s">
        <v>167</v>
      </c>
      <c r="K21" s="3">
        <v>2.4</v>
      </c>
      <c r="L21" s="10">
        <v>8</v>
      </c>
      <c r="M21" s="10">
        <v>5</v>
      </c>
      <c r="N21" s="10" t="s">
        <v>244</v>
      </c>
      <c r="P21" s="10" t="s">
        <v>384</v>
      </c>
      <c r="Q21"/>
    </row>
    <row r="22" spans="1:17" x14ac:dyDescent="0.3">
      <c r="A22" s="3">
        <v>21</v>
      </c>
      <c r="B22" s="3" t="s">
        <v>158</v>
      </c>
      <c r="C22" s="3">
        <v>2</v>
      </c>
      <c r="D22" s="3" t="str">
        <f>VLOOKUP(scop[[#This Row],[type_generateur_id]],type_generateur[],2,FALSE)</f>
        <v>PAC air/eau</v>
      </c>
      <c r="E22" s="3">
        <v>1</v>
      </c>
      <c r="F22" s="3">
        <v>1</v>
      </c>
      <c r="G22" s="3">
        <v>1</v>
      </c>
      <c r="H22" s="3">
        <v>2014</v>
      </c>
      <c r="I22" s="3">
        <v>2008</v>
      </c>
      <c r="J22" s="3" t="s">
        <v>167</v>
      </c>
      <c r="K22" s="3">
        <v>2.6</v>
      </c>
      <c r="L22" s="10">
        <v>12</v>
      </c>
      <c r="M22" s="10">
        <v>5</v>
      </c>
      <c r="N22" s="10" t="s">
        <v>244</v>
      </c>
      <c r="O22" s="10" t="s">
        <v>385</v>
      </c>
      <c r="P22" s="10" t="s">
        <v>386</v>
      </c>
      <c r="Q22"/>
    </row>
    <row r="23" spans="1:17" x14ac:dyDescent="0.3">
      <c r="A23" s="3">
        <v>22</v>
      </c>
      <c r="B23" s="3" t="s">
        <v>157</v>
      </c>
      <c r="C23" s="3">
        <v>2</v>
      </c>
      <c r="D23" s="3" t="str">
        <f>VLOOKUP(scop[[#This Row],[type_generateur_id]],type_generateur[],2,FALSE)</f>
        <v>PAC air/eau</v>
      </c>
      <c r="E23" s="3">
        <v>0</v>
      </c>
      <c r="F23" s="3">
        <v>0</v>
      </c>
      <c r="G23" s="3">
        <v>0</v>
      </c>
      <c r="H23" s="3">
        <v>2016</v>
      </c>
      <c r="I23" s="3">
        <v>2015</v>
      </c>
      <c r="J23" s="3" t="s">
        <v>167</v>
      </c>
      <c r="K23" s="3">
        <v>2.6</v>
      </c>
      <c r="L23" s="10">
        <v>9</v>
      </c>
      <c r="M23" s="10">
        <v>6</v>
      </c>
      <c r="N23" s="10" t="s">
        <v>245</v>
      </c>
      <c r="P23" s="10" t="s">
        <v>384</v>
      </c>
      <c r="Q23"/>
    </row>
    <row r="24" spans="1:17" x14ac:dyDescent="0.3">
      <c r="A24" s="3">
        <v>23</v>
      </c>
      <c r="B24" s="3" t="s">
        <v>157</v>
      </c>
      <c r="C24" s="3">
        <v>2</v>
      </c>
      <c r="D24" s="3" t="str">
        <f>VLOOKUP(scop[[#This Row],[type_generateur_id]],type_generateur[],2,FALSE)</f>
        <v>PAC air/eau</v>
      </c>
      <c r="E24" s="3">
        <v>1</v>
      </c>
      <c r="F24" s="3">
        <v>1</v>
      </c>
      <c r="G24" s="3">
        <v>1</v>
      </c>
      <c r="H24" s="3">
        <v>2016</v>
      </c>
      <c r="I24" s="3">
        <v>2015</v>
      </c>
      <c r="J24" s="3" t="s">
        <v>167</v>
      </c>
      <c r="K24" s="3">
        <v>2.9</v>
      </c>
      <c r="L24" s="10">
        <v>13</v>
      </c>
      <c r="M24" s="10">
        <v>6</v>
      </c>
      <c r="N24" s="10" t="s">
        <v>245</v>
      </c>
      <c r="O24" s="10" t="s">
        <v>385</v>
      </c>
      <c r="P24" s="10" t="s">
        <v>386</v>
      </c>
      <c r="Q24"/>
    </row>
    <row r="25" spans="1:17" x14ac:dyDescent="0.3">
      <c r="A25" s="3">
        <v>24</v>
      </c>
      <c r="B25" s="3" t="s">
        <v>159</v>
      </c>
      <c r="C25" s="3">
        <v>2</v>
      </c>
      <c r="D25" s="3" t="str">
        <f>VLOOKUP(scop[[#This Row],[type_generateur_id]],type_generateur[],2,FALSE)</f>
        <v>PAC air/eau</v>
      </c>
      <c r="E25" s="3">
        <v>0</v>
      </c>
      <c r="F25" s="3">
        <v>0</v>
      </c>
      <c r="G25" s="3">
        <v>0</v>
      </c>
      <c r="H25" s="3">
        <v>2016</v>
      </c>
      <c r="I25" s="3">
        <v>2015</v>
      </c>
      <c r="J25" s="3" t="s">
        <v>167</v>
      </c>
      <c r="K25" s="3">
        <v>3</v>
      </c>
      <c r="L25" s="10">
        <v>17</v>
      </c>
      <c r="M25" s="10">
        <v>6</v>
      </c>
      <c r="N25" s="10" t="s">
        <v>245</v>
      </c>
      <c r="P25" s="10" t="s">
        <v>384</v>
      </c>
      <c r="Q25"/>
    </row>
    <row r="26" spans="1:17" x14ac:dyDescent="0.3">
      <c r="A26" s="3">
        <v>25</v>
      </c>
      <c r="B26" s="3" t="s">
        <v>159</v>
      </c>
      <c r="C26" s="3">
        <v>2</v>
      </c>
      <c r="D26" s="3" t="str">
        <f>VLOOKUP(scop[[#This Row],[type_generateur_id]],type_generateur[],2,FALSE)</f>
        <v>PAC air/eau</v>
      </c>
      <c r="E26" s="3">
        <v>1</v>
      </c>
      <c r="F26" s="3">
        <v>1</v>
      </c>
      <c r="G26" s="3">
        <v>1</v>
      </c>
      <c r="H26" s="3">
        <v>2016</v>
      </c>
      <c r="I26" s="3">
        <v>2015</v>
      </c>
      <c r="J26" s="3" t="s">
        <v>167</v>
      </c>
      <c r="K26" s="3">
        <v>3.5</v>
      </c>
      <c r="L26" s="10">
        <v>21</v>
      </c>
      <c r="M26" s="10">
        <v>6</v>
      </c>
      <c r="N26" s="10" t="s">
        <v>245</v>
      </c>
      <c r="O26" s="10" t="s">
        <v>385</v>
      </c>
      <c r="P26" s="10" t="s">
        <v>386</v>
      </c>
      <c r="Q26"/>
    </row>
    <row r="27" spans="1:17" x14ac:dyDescent="0.3">
      <c r="A27" s="3">
        <v>26</v>
      </c>
      <c r="B27" s="3" t="s">
        <v>158</v>
      </c>
      <c r="C27" s="3">
        <v>2</v>
      </c>
      <c r="D27" s="3" t="str">
        <f>VLOOKUP(scop[[#This Row],[type_generateur_id]],type_generateur[],2,FALSE)</f>
        <v>PAC air/eau</v>
      </c>
      <c r="E27" s="3">
        <v>0</v>
      </c>
      <c r="F27" s="3">
        <v>0</v>
      </c>
      <c r="G27" s="3">
        <v>0</v>
      </c>
      <c r="H27" s="3">
        <v>2016</v>
      </c>
      <c r="I27" s="3">
        <v>2015</v>
      </c>
      <c r="J27" s="3" t="s">
        <v>167</v>
      </c>
      <c r="K27" s="3">
        <v>2.6</v>
      </c>
      <c r="L27" s="10">
        <v>9</v>
      </c>
      <c r="M27" s="10">
        <v>6</v>
      </c>
      <c r="N27" s="10" t="s">
        <v>245</v>
      </c>
      <c r="P27" s="10" t="s">
        <v>384</v>
      </c>
      <c r="Q27"/>
    </row>
    <row r="28" spans="1:17" x14ac:dyDescent="0.3">
      <c r="A28" s="3">
        <v>27</v>
      </c>
      <c r="B28" s="3" t="s">
        <v>158</v>
      </c>
      <c r="C28" s="3">
        <v>2</v>
      </c>
      <c r="D28" s="3" t="str">
        <f>VLOOKUP(scop[[#This Row],[type_generateur_id]],type_generateur[],2,FALSE)</f>
        <v>PAC air/eau</v>
      </c>
      <c r="E28" s="3">
        <v>1</v>
      </c>
      <c r="F28" s="3">
        <v>1</v>
      </c>
      <c r="G28" s="3">
        <v>1</v>
      </c>
      <c r="H28" s="3">
        <v>2016</v>
      </c>
      <c r="I28" s="3">
        <v>2015</v>
      </c>
      <c r="J28" s="3" t="s">
        <v>167</v>
      </c>
      <c r="K28" s="3">
        <v>2.9</v>
      </c>
      <c r="L28" s="10">
        <v>13</v>
      </c>
      <c r="M28" s="10">
        <v>6</v>
      </c>
      <c r="N28" s="10" t="s">
        <v>245</v>
      </c>
      <c r="O28" s="10" t="s">
        <v>385</v>
      </c>
      <c r="P28" s="10" t="s">
        <v>386</v>
      </c>
      <c r="Q28"/>
    </row>
    <row r="29" spans="1:17" x14ac:dyDescent="0.3">
      <c r="A29" s="3">
        <v>28</v>
      </c>
      <c r="B29" s="3" t="s">
        <v>157</v>
      </c>
      <c r="C29" s="3">
        <v>2</v>
      </c>
      <c r="D29" s="3" t="str">
        <f>VLOOKUP(scop[[#This Row],[type_generateur_id]],type_generateur[],2,FALSE)</f>
        <v>PAC air/eau</v>
      </c>
      <c r="E29" s="3">
        <v>0</v>
      </c>
      <c r="F29" s="3">
        <v>0</v>
      </c>
      <c r="G29" s="3">
        <v>0</v>
      </c>
      <c r="I29" s="3">
        <v>2017</v>
      </c>
      <c r="J29" s="3" t="s">
        <v>167</v>
      </c>
      <c r="K29" s="3">
        <v>2.8</v>
      </c>
      <c r="L29" s="10">
        <v>10</v>
      </c>
      <c r="M29" s="10">
        <v>7</v>
      </c>
      <c r="N29" s="10" t="s">
        <v>246</v>
      </c>
      <c r="P29" s="10" t="s">
        <v>384</v>
      </c>
      <c r="Q29"/>
    </row>
    <row r="30" spans="1:17" x14ac:dyDescent="0.3">
      <c r="A30" s="3">
        <v>29</v>
      </c>
      <c r="B30" s="3" t="s">
        <v>157</v>
      </c>
      <c r="C30" s="3">
        <v>2</v>
      </c>
      <c r="D30" s="3" t="str">
        <f>VLOOKUP(scop[[#This Row],[type_generateur_id]],type_generateur[],2,FALSE)</f>
        <v>PAC air/eau</v>
      </c>
      <c r="E30" s="3">
        <v>1</v>
      </c>
      <c r="F30" s="3">
        <v>1</v>
      </c>
      <c r="G30" s="3">
        <v>1</v>
      </c>
      <c r="I30" s="3">
        <v>2017</v>
      </c>
      <c r="J30" s="3" t="s">
        <v>167</v>
      </c>
      <c r="K30" s="3">
        <v>3.2</v>
      </c>
      <c r="L30" s="10">
        <v>14</v>
      </c>
      <c r="M30" s="10">
        <v>7</v>
      </c>
      <c r="N30" s="10" t="s">
        <v>246</v>
      </c>
      <c r="O30" s="10" t="s">
        <v>385</v>
      </c>
      <c r="P30" s="10" t="s">
        <v>386</v>
      </c>
      <c r="Q30"/>
    </row>
    <row r="31" spans="1:17" x14ac:dyDescent="0.3">
      <c r="A31" s="3">
        <v>30</v>
      </c>
      <c r="B31" s="3" t="s">
        <v>159</v>
      </c>
      <c r="C31" s="3">
        <v>2</v>
      </c>
      <c r="D31" s="3" t="str">
        <f>VLOOKUP(scop[[#This Row],[type_generateur_id]],type_generateur[],2,FALSE)</f>
        <v>PAC air/eau</v>
      </c>
      <c r="E31" s="3">
        <v>0</v>
      </c>
      <c r="F31" s="3">
        <v>0</v>
      </c>
      <c r="G31" s="3">
        <v>0</v>
      </c>
      <c r="I31" s="3">
        <v>2017</v>
      </c>
      <c r="J31" s="3" t="s">
        <v>167</v>
      </c>
      <c r="K31" s="3">
        <v>3.2</v>
      </c>
      <c r="L31" s="10">
        <v>18</v>
      </c>
      <c r="M31" s="10">
        <v>7</v>
      </c>
      <c r="N31" s="10" t="s">
        <v>246</v>
      </c>
      <c r="P31" s="10" t="s">
        <v>384</v>
      </c>
      <c r="Q31"/>
    </row>
    <row r="32" spans="1:17" x14ac:dyDescent="0.3">
      <c r="A32" s="3">
        <v>31</v>
      </c>
      <c r="B32" s="3" t="s">
        <v>159</v>
      </c>
      <c r="C32" s="3">
        <v>2</v>
      </c>
      <c r="D32" s="3" t="str">
        <f>VLOOKUP(scop[[#This Row],[type_generateur_id]],type_generateur[],2,FALSE)</f>
        <v>PAC air/eau</v>
      </c>
      <c r="E32" s="3">
        <v>1</v>
      </c>
      <c r="F32" s="3">
        <v>1</v>
      </c>
      <c r="G32" s="3">
        <v>1</v>
      </c>
      <c r="I32" s="3">
        <v>2017</v>
      </c>
      <c r="J32" s="3" t="s">
        <v>167</v>
      </c>
      <c r="K32" s="3">
        <v>3.8</v>
      </c>
      <c r="L32" s="10">
        <v>22</v>
      </c>
      <c r="M32" s="10">
        <v>7</v>
      </c>
      <c r="N32" s="10" t="s">
        <v>246</v>
      </c>
      <c r="O32" s="10" t="s">
        <v>385</v>
      </c>
      <c r="P32" s="10" t="s">
        <v>386</v>
      </c>
      <c r="Q32"/>
    </row>
    <row r="33" spans="1:17" x14ac:dyDescent="0.3">
      <c r="A33" s="3">
        <v>32</v>
      </c>
      <c r="B33" s="3" t="s">
        <v>158</v>
      </c>
      <c r="C33" s="3">
        <v>2</v>
      </c>
      <c r="D33" s="3" t="str">
        <f>VLOOKUP(scop[[#This Row],[type_generateur_id]],type_generateur[],2,FALSE)</f>
        <v>PAC air/eau</v>
      </c>
      <c r="E33" s="3">
        <v>0</v>
      </c>
      <c r="F33" s="3">
        <v>0</v>
      </c>
      <c r="G33" s="3">
        <v>0</v>
      </c>
      <c r="I33" s="3">
        <v>2017</v>
      </c>
      <c r="J33" s="3" t="s">
        <v>167</v>
      </c>
      <c r="K33" s="3">
        <v>2.8</v>
      </c>
      <c r="L33" s="10">
        <v>10</v>
      </c>
      <c r="M33" s="10">
        <v>7</v>
      </c>
      <c r="N33" s="10" t="s">
        <v>246</v>
      </c>
      <c r="P33" s="10" t="s">
        <v>384</v>
      </c>
      <c r="Q33"/>
    </row>
    <row r="34" spans="1:17" x14ac:dyDescent="0.3">
      <c r="A34" s="3">
        <v>33</v>
      </c>
      <c r="B34" s="3" t="s">
        <v>158</v>
      </c>
      <c r="C34" s="3">
        <v>2</v>
      </c>
      <c r="D34" s="3" t="str">
        <f>VLOOKUP(scop[[#This Row],[type_generateur_id]],type_generateur[],2,FALSE)</f>
        <v>PAC air/eau</v>
      </c>
      <c r="E34" s="3">
        <v>1</v>
      </c>
      <c r="F34" s="3">
        <v>1</v>
      </c>
      <c r="G34" s="3">
        <v>1</v>
      </c>
      <c r="I34" s="3">
        <v>2017</v>
      </c>
      <c r="J34" s="3" t="s">
        <v>167</v>
      </c>
      <c r="K34" s="3">
        <v>3.2</v>
      </c>
      <c r="L34" s="10">
        <v>14</v>
      </c>
      <c r="M34" s="10">
        <v>7</v>
      </c>
      <c r="N34" s="10" t="s">
        <v>246</v>
      </c>
      <c r="O34" s="10" t="s">
        <v>385</v>
      </c>
      <c r="P34" s="10" t="s">
        <v>386</v>
      </c>
      <c r="Q34"/>
    </row>
    <row r="35" spans="1:17" x14ac:dyDescent="0.3">
      <c r="A35" s="3">
        <v>34</v>
      </c>
      <c r="B35" s="3" t="s">
        <v>157</v>
      </c>
      <c r="C35" s="3">
        <v>3</v>
      </c>
      <c r="D35" s="3" t="str">
        <f>VLOOKUP(scop[[#This Row],[type_generateur_id]],type_generateur[],2,FALSE)</f>
        <v>PAC eau/eau</v>
      </c>
      <c r="E35" s="3">
        <v>0</v>
      </c>
      <c r="F35" s="3">
        <v>0</v>
      </c>
      <c r="G35" s="3">
        <v>0</v>
      </c>
      <c r="H35" s="3">
        <v>2007</v>
      </c>
      <c r="J35" s="3">
        <v>2.2000000000000002</v>
      </c>
      <c r="K35" s="3" t="s">
        <v>167</v>
      </c>
      <c r="L35" s="10">
        <v>23</v>
      </c>
      <c r="M35" s="10">
        <v>8</v>
      </c>
      <c r="N35" s="10" t="s">
        <v>247</v>
      </c>
      <c r="P35" s="10" t="s">
        <v>384</v>
      </c>
      <c r="Q35"/>
    </row>
    <row r="36" spans="1:17" x14ac:dyDescent="0.3">
      <c r="A36" s="3">
        <v>35</v>
      </c>
      <c r="B36" s="3" t="s">
        <v>157</v>
      </c>
      <c r="C36" s="3">
        <v>3</v>
      </c>
      <c r="D36" s="3" t="str">
        <f>VLOOKUP(scop[[#This Row],[type_generateur_id]],type_generateur[],2,FALSE)</f>
        <v>PAC eau/eau</v>
      </c>
      <c r="E36" s="3">
        <v>1</v>
      </c>
      <c r="F36" s="3">
        <v>1</v>
      </c>
      <c r="G36" s="3">
        <v>1</v>
      </c>
      <c r="H36" s="3">
        <v>2007</v>
      </c>
      <c r="J36" s="3">
        <v>2.4</v>
      </c>
      <c r="K36" s="3" t="s">
        <v>167</v>
      </c>
      <c r="L36" s="10">
        <v>27</v>
      </c>
      <c r="M36" s="10">
        <v>8</v>
      </c>
      <c r="N36" s="10" t="s">
        <v>247</v>
      </c>
      <c r="O36" s="10" t="s">
        <v>385</v>
      </c>
      <c r="P36" s="10" t="s">
        <v>386</v>
      </c>
      <c r="Q36"/>
    </row>
    <row r="37" spans="1:17" x14ac:dyDescent="0.3">
      <c r="A37" s="3">
        <v>36</v>
      </c>
      <c r="B37" s="3" t="s">
        <v>159</v>
      </c>
      <c r="C37" s="3">
        <v>3</v>
      </c>
      <c r="D37" s="3" t="str">
        <f>VLOOKUP(scop[[#This Row],[type_generateur_id]],type_generateur[],2,FALSE)</f>
        <v>PAC eau/eau</v>
      </c>
      <c r="E37" s="3">
        <v>0</v>
      </c>
      <c r="F37" s="3">
        <v>0</v>
      </c>
      <c r="G37" s="3">
        <v>0</v>
      </c>
      <c r="H37" s="3">
        <v>2007</v>
      </c>
      <c r="J37" s="3">
        <v>2.5</v>
      </c>
      <c r="K37" s="3" t="s">
        <v>167</v>
      </c>
      <c r="L37" s="10">
        <v>31</v>
      </c>
      <c r="M37" s="10">
        <v>8</v>
      </c>
      <c r="N37" s="10" t="s">
        <v>247</v>
      </c>
      <c r="P37" s="10" t="s">
        <v>384</v>
      </c>
      <c r="Q37"/>
    </row>
    <row r="38" spans="1:17" x14ac:dyDescent="0.3">
      <c r="A38" s="3">
        <v>37</v>
      </c>
      <c r="B38" s="3" t="s">
        <v>159</v>
      </c>
      <c r="C38" s="3">
        <v>3</v>
      </c>
      <c r="D38" s="3" t="str">
        <f>VLOOKUP(scop[[#This Row],[type_generateur_id]],type_generateur[],2,FALSE)</f>
        <v>PAC eau/eau</v>
      </c>
      <c r="E38" s="3">
        <v>1</v>
      </c>
      <c r="F38" s="3">
        <v>1</v>
      </c>
      <c r="G38" s="3">
        <v>1</v>
      </c>
      <c r="H38" s="3">
        <v>2007</v>
      </c>
      <c r="J38" s="3">
        <v>2.9</v>
      </c>
      <c r="K38" s="3" t="s">
        <v>167</v>
      </c>
      <c r="L38" s="10">
        <v>35</v>
      </c>
      <c r="M38" s="10">
        <v>8</v>
      </c>
      <c r="N38" s="10" t="s">
        <v>247</v>
      </c>
      <c r="O38" s="10" t="s">
        <v>385</v>
      </c>
      <c r="P38" s="10" t="s">
        <v>386</v>
      </c>
      <c r="Q38"/>
    </row>
    <row r="39" spans="1:17" x14ac:dyDescent="0.3">
      <c r="A39" s="3">
        <v>38</v>
      </c>
      <c r="B39" s="3" t="s">
        <v>158</v>
      </c>
      <c r="C39" s="3">
        <v>3</v>
      </c>
      <c r="D39" s="3" t="str">
        <f>VLOOKUP(scop[[#This Row],[type_generateur_id]],type_generateur[],2,FALSE)</f>
        <v>PAC eau/eau</v>
      </c>
      <c r="E39" s="3">
        <v>0</v>
      </c>
      <c r="F39" s="3">
        <v>0</v>
      </c>
      <c r="G39" s="3">
        <v>0</v>
      </c>
      <c r="H39" s="3">
        <v>2007</v>
      </c>
      <c r="J39" s="3">
        <v>2.2000000000000002</v>
      </c>
      <c r="K39" s="3" t="s">
        <v>167</v>
      </c>
      <c r="L39" s="10">
        <v>23</v>
      </c>
      <c r="M39" s="10">
        <v>8</v>
      </c>
      <c r="N39" s="10" t="s">
        <v>247</v>
      </c>
      <c r="P39" s="10" t="s">
        <v>384</v>
      </c>
      <c r="Q39"/>
    </row>
    <row r="40" spans="1:17" x14ac:dyDescent="0.3">
      <c r="A40" s="3">
        <v>39</v>
      </c>
      <c r="B40" s="3" t="s">
        <v>158</v>
      </c>
      <c r="C40" s="3">
        <v>3</v>
      </c>
      <c r="D40" s="3" t="str">
        <f>VLOOKUP(scop[[#This Row],[type_generateur_id]],type_generateur[],2,FALSE)</f>
        <v>PAC eau/eau</v>
      </c>
      <c r="E40" s="3">
        <v>1</v>
      </c>
      <c r="F40" s="3">
        <v>1</v>
      </c>
      <c r="G40" s="3">
        <v>1</v>
      </c>
      <c r="H40" s="3">
        <v>2007</v>
      </c>
      <c r="J40" s="3">
        <v>2.4</v>
      </c>
      <c r="K40" s="3" t="s">
        <v>167</v>
      </c>
      <c r="L40" s="10">
        <v>27</v>
      </c>
      <c r="M40" s="10">
        <v>8</v>
      </c>
      <c r="N40" s="10" t="s">
        <v>247</v>
      </c>
      <c r="O40" s="10" t="s">
        <v>385</v>
      </c>
      <c r="P40" s="10" t="s">
        <v>386</v>
      </c>
      <c r="Q40"/>
    </row>
    <row r="41" spans="1:17" x14ac:dyDescent="0.3">
      <c r="A41" s="3">
        <v>40</v>
      </c>
      <c r="B41" s="3" t="s">
        <v>157</v>
      </c>
      <c r="C41" s="3">
        <v>3</v>
      </c>
      <c r="D41" s="3" t="str">
        <f>VLOOKUP(scop[[#This Row],[type_generateur_id]],type_generateur[],2,FALSE)</f>
        <v>PAC eau/eau</v>
      </c>
      <c r="E41" s="3">
        <v>0</v>
      </c>
      <c r="F41" s="3">
        <v>0</v>
      </c>
      <c r="G41" s="3">
        <v>0</v>
      </c>
      <c r="H41" s="3">
        <v>2014</v>
      </c>
      <c r="I41" s="3">
        <v>2008</v>
      </c>
      <c r="J41" s="3" t="s">
        <v>167</v>
      </c>
      <c r="K41" s="3">
        <v>2.4</v>
      </c>
      <c r="L41" s="10">
        <v>24</v>
      </c>
      <c r="M41" s="10">
        <v>9</v>
      </c>
      <c r="N41" s="10" t="s">
        <v>248</v>
      </c>
      <c r="P41" s="10" t="s">
        <v>384</v>
      </c>
      <c r="Q41"/>
    </row>
    <row r="42" spans="1:17" x14ac:dyDescent="0.3">
      <c r="A42" s="3">
        <v>41</v>
      </c>
      <c r="B42" s="3" t="s">
        <v>157</v>
      </c>
      <c r="C42" s="3">
        <v>3</v>
      </c>
      <c r="D42" s="3" t="str">
        <f>VLOOKUP(scop[[#This Row],[type_generateur_id]],type_generateur[],2,FALSE)</f>
        <v>PAC eau/eau</v>
      </c>
      <c r="E42" s="3">
        <v>1</v>
      </c>
      <c r="F42" s="3">
        <v>1</v>
      </c>
      <c r="G42" s="3">
        <v>1</v>
      </c>
      <c r="H42" s="3">
        <v>2014</v>
      </c>
      <c r="I42" s="3">
        <v>2008</v>
      </c>
      <c r="J42" s="3" t="s">
        <v>167</v>
      </c>
      <c r="K42" s="3">
        <v>2.6</v>
      </c>
      <c r="L42" s="10">
        <v>28</v>
      </c>
      <c r="M42" s="10">
        <v>9</v>
      </c>
      <c r="N42" s="10" t="s">
        <v>248</v>
      </c>
      <c r="O42" s="10" t="s">
        <v>385</v>
      </c>
      <c r="P42" s="10" t="s">
        <v>386</v>
      </c>
      <c r="Q42"/>
    </row>
    <row r="43" spans="1:17" x14ac:dyDescent="0.3">
      <c r="A43" s="3">
        <v>42</v>
      </c>
      <c r="B43" s="3" t="s">
        <v>159</v>
      </c>
      <c r="C43" s="3">
        <v>3</v>
      </c>
      <c r="D43" s="3" t="str">
        <f>VLOOKUP(scop[[#This Row],[type_generateur_id]],type_generateur[],2,FALSE)</f>
        <v>PAC eau/eau</v>
      </c>
      <c r="E43" s="3">
        <v>0</v>
      </c>
      <c r="F43" s="3">
        <v>0</v>
      </c>
      <c r="G43" s="3">
        <v>0</v>
      </c>
      <c r="H43" s="3">
        <v>2014</v>
      </c>
      <c r="I43" s="3">
        <v>2008</v>
      </c>
      <c r="J43" s="3" t="s">
        <v>167</v>
      </c>
      <c r="K43" s="3">
        <v>2.8</v>
      </c>
      <c r="L43" s="10">
        <v>32</v>
      </c>
      <c r="M43" s="10">
        <v>9</v>
      </c>
      <c r="N43" s="10" t="s">
        <v>248</v>
      </c>
      <c r="P43" s="10" t="s">
        <v>384</v>
      </c>
      <c r="Q43"/>
    </row>
    <row r="44" spans="1:17" x14ac:dyDescent="0.3">
      <c r="A44" s="3">
        <v>43</v>
      </c>
      <c r="B44" s="3" t="s">
        <v>159</v>
      </c>
      <c r="C44" s="3">
        <v>3</v>
      </c>
      <c r="D44" s="3" t="str">
        <f>VLOOKUP(scop[[#This Row],[type_generateur_id]],type_generateur[],2,FALSE)</f>
        <v>PAC eau/eau</v>
      </c>
      <c r="E44" s="3">
        <v>1</v>
      </c>
      <c r="F44" s="3">
        <v>1</v>
      </c>
      <c r="G44" s="3">
        <v>1</v>
      </c>
      <c r="H44" s="3">
        <v>2014</v>
      </c>
      <c r="I44" s="3">
        <v>2008</v>
      </c>
      <c r="J44" s="3" t="s">
        <v>167</v>
      </c>
      <c r="K44" s="3">
        <v>3.1</v>
      </c>
      <c r="L44" s="10">
        <v>36</v>
      </c>
      <c r="M44" s="10">
        <v>9</v>
      </c>
      <c r="N44" s="10" t="s">
        <v>248</v>
      </c>
      <c r="O44" s="10" t="s">
        <v>385</v>
      </c>
      <c r="P44" s="10" t="s">
        <v>386</v>
      </c>
      <c r="Q44"/>
    </row>
    <row r="45" spans="1:17" x14ac:dyDescent="0.3">
      <c r="A45" s="3">
        <v>44</v>
      </c>
      <c r="B45" s="3" t="s">
        <v>158</v>
      </c>
      <c r="C45" s="3">
        <v>3</v>
      </c>
      <c r="D45" s="3" t="str">
        <f>VLOOKUP(scop[[#This Row],[type_generateur_id]],type_generateur[],2,FALSE)</f>
        <v>PAC eau/eau</v>
      </c>
      <c r="E45" s="3">
        <v>0</v>
      </c>
      <c r="F45" s="3">
        <v>0</v>
      </c>
      <c r="G45" s="3">
        <v>0</v>
      </c>
      <c r="H45" s="3">
        <v>2014</v>
      </c>
      <c r="I45" s="3">
        <v>2008</v>
      </c>
      <c r="J45" s="3" t="s">
        <v>167</v>
      </c>
      <c r="K45" s="3">
        <v>2.4</v>
      </c>
      <c r="L45" s="10">
        <v>24</v>
      </c>
      <c r="M45" s="10">
        <v>9</v>
      </c>
      <c r="N45" s="10" t="s">
        <v>248</v>
      </c>
      <c r="P45" s="10" t="s">
        <v>384</v>
      </c>
      <c r="Q45"/>
    </row>
    <row r="46" spans="1:17" x14ac:dyDescent="0.3">
      <c r="A46" s="3">
        <v>45</v>
      </c>
      <c r="B46" s="3" t="s">
        <v>158</v>
      </c>
      <c r="C46" s="3">
        <v>3</v>
      </c>
      <c r="D46" s="3" t="str">
        <f>VLOOKUP(scop[[#This Row],[type_generateur_id]],type_generateur[],2,FALSE)</f>
        <v>PAC eau/eau</v>
      </c>
      <c r="E46" s="3">
        <v>1</v>
      </c>
      <c r="F46" s="3">
        <v>1</v>
      </c>
      <c r="G46" s="3">
        <v>1</v>
      </c>
      <c r="H46" s="3">
        <v>2014</v>
      </c>
      <c r="I46" s="3">
        <v>2008</v>
      </c>
      <c r="J46" s="3" t="s">
        <v>167</v>
      </c>
      <c r="K46" s="3">
        <v>2.6</v>
      </c>
      <c r="L46" s="10">
        <v>28</v>
      </c>
      <c r="M46" s="10">
        <v>9</v>
      </c>
      <c r="N46" s="10" t="s">
        <v>248</v>
      </c>
      <c r="O46" s="10" t="s">
        <v>385</v>
      </c>
      <c r="P46" s="10" t="s">
        <v>386</v>
      </c>
      <c r="Q46"/>
    </row>
    <row r="47" spans="1:17" x14ac:dyDescent="0.3">
      <c r="A47" s="3">
        <v>46</v>
      </c>
      <c r="B47" s="3" t="s">
        <v>157</v>
      </c>
      <c r="C47" s="3">
        <v>3</v>
      </c>
      <c r="D47" s="3" t="str">
        <f>VLOOKUP(scop[[#This Row],[type_generateur_id]],type_generateur[],2,FALSE)</f>
        <v>PAC eau/eau</v>
      </c>
      <c r="E47" s="3">
        <v>0</v>
      </c>
      <c r="F47" s="3">
        <v>0</v>
      </c>
      <c r="G47" s="3">
        <v>0</v>
      </c>
      <c r="H47" s="3">
        <v>2016</v>
      </c>
      <c r="I47" s="3">
        <v>2015</v>
      </c>
      <c r="J47" s="3" t="s">
        <v>167</v>
      </c>
      <c r="K47" s="3">
        <v>2.7</v>
      </c>
      <c r="L47" s="10">
        <v>25</v>
      </c>
      <c r="M47" s="10">
        <v>10</v>
      </c>
      <c r="N47" s="10" t="s">
        <v>249</v>
      </c>
      <c r="P47" s="10" t="s">
        <v>384</v>
      </c>
      <c r="Q47"/>
    </row>
    <row r="48" spans="1:17" x14ac:dyDescent="0.3">
      <c r="A48" s="3">
        <v>47</v>
      </c>
      <c r="B48" s="3" t="s">
        <v>157</v>
      </c>
      <c r="C48" s="3">
        <v>3</v>
      </c>
      <c r="D48" s="3" t="str">
        <f>VLOOKUP(scop[[#This Row],[type_generateur_id]],type_generateur[],2,FALSE)</f>
        <v>PAC eau/eau</v>
      </c>
      <c r="E48" s="3">
        <v>1</v>
      </c>
      <c r="F48" s="3">
        <v>1</v>
      </c>
      <c r="G48" s="3">
        <v>1</v>
      </c>
      <c r="H48" s="3">
        <v>2016</v>
      </c>
      <c r="I48" s="3">
        <v>2015</v>
      </c>
      <c r="J48" s="3" t="s">
        <v>167</v>
      </c>
      <c r="K48" s="3">
        <v>3</v>
      </c>
      <c r="L48" s="10">
        <v>29</v>
      </c>
      <c r="M48" s="10">
        <v>10</v>
      </c>
      <c r="N48" s="10" t="s">
        <v>249</v>
      </c>
      <c r="O48" s="10" t="s">
        <v>385</v>
      </c>
      <c r="P48" s="10" t="s">
        <v>386</v>
      </c>
      <c r="Q48"/>
    </row>
    <row r="49" spans="1:17" x14ac:dyDescent="0.3">
      <c r="A49" s="3">
        <v>48</v>
      </c>
      <c r="B49" s="3" t="s">
        <v>159</v>
      </c>
      <c r="C49" s="3">
        <v>3</v>
      </c>
      <c r="D49" s="3" t="str">
        <f>VLOOKUP(scop[[#This Row],[type_generateur_id]],type_generateur[],2,FALSE)</f>
        <v>PAC eau/eau</v>
      </c>
      <c r="E49" s="3">
        <v>0</v>
      </c>
      <c r="F49" s="3">
        <v>0</v>
      </c>
      <c r="G49" s="3">
        <v>0</v>
      </c>
      <c r="H49" s="3">
        <v>2016</v>
      </c>
      <c r="I49" s="3">
        <v>2015</v>
      </c>
      <c r="J49" s="3" t="s">
        <v>167</v>
      </c>
      <c r="K49" s="3">
        <v>3.1</v>
      </c>
      <c r="L49" s="10">
        <v>33</v>
      </c>
      <c r="M49" s="10">
        <v>10</v>
      </c>
      <c r="N49" s="10" t="s">
        <v>249</v>
      </c>
      <c r="P49" s="10" t="s">
        <v>384</v>
      </c>
      <c r="Q49"/>
    </row>
    <row r="50" spans="1:17" x14ac:dyDescent="0.3">
      <c r="A50" s="3">
        <v>49</v>
      </c>
      <c r="B50" s="3" t="s">
        <v>159</v>
      </c>
      <c r="C50" s="3">
        <v>3</v>
      </c>
      <c r="D50" s="3" t="str">
        <f>VLOOKUP(scop[[#This Row],[type_generateur_id]],type_generateur[],2,FALSE)</f>
        <v>PAC eau/eau</v>
      </c>
      <c r="E50" s="3">
        <v>1</v>
      </c>
      <c r="F50" s="3">
        <v>1</v>
      </c>
      <c r="G50" s="3">
        <v>1</v>
      </c>
      <c r="H50" s="3">
        <v>2016</v>
      </c>
      <c r="I50" s="3">
        <v>2015</v>
      </c>
      <c r="J50" s="3" t="s">
        <v>167</v>
      </c>
      <c r="K50" s="3">
        <v>3.6</v>
      </c>
      <c r="L50" s="10">
        <v>37</v>
      </c>
      <c r="M50" s="10">
        <v>10</v>
      </c>
      <c r="N50" s="10" t="s">
        <v>249</v>
      </c>
      <c r="O50" s="10" t="s">
        <v>385</v>
      </c>
      <c r="P50" s="10" t="s">
        <v>386</v>
      </c>
      <c r="Q50"/>
    </row>
    <row r="51" spans="1:17" x14ac:dyDescent="0.3">
      <c r="A51" s="3">
        <v>50</v>
      </c>
      <c r="B51" s="3" t="s">
        <v>158</v>
      </c>
      <c r="C51" s="3">
        <v>3</v>
      </c>
      <c r="D51" s="3" t="str">
        <f>VLOOKUP(scop[[#This Row],[type_generateur_id]],type_generateur[],2,FALSE)</f>
        <v>PAC eau/eau</v>
      </c>
      <c r="E51" s="3">
        <v>0</v>
      </c>
      <c r="F51" s="3">
        <v>0</v>
      </c>
      <c r="G51" s="3">
        <v>0</v>
      </c>
      <c r="H51" s="3">
        <v>2016</v>
      </c>
      <c r="I51" s="3">
        <v>2015</v>
      </c>
      <c r="J51" s="3" t="s">
        <v>167</v>
      </c>
      <c r="K51" s="3">
        <v>2.7</v>
      </c>
      <c r="L51" s="10">
        <v>25</v>
      </c>
      <c r="M51" s="10">
        <v>10</v>
      </c>
      <c r="N51" s="10" t="s">
        <v>249</v>
      </c>
      <c r="P51" s="10" t="s">
        <v>384</v>
      </c>
      <c r="Q51"/>
    </row>
    <row r="52" spans="1:17" x14ac:dyDescent="0.3">
      <c r="A52" s="3">
        <v>51</v>
      </c>
      <c r="B52" s="3" t="s">
        <v>158</v>
      </c>
      <c r="C52" s="3">
        <v>3</v>
      </c>
      <c r="D52" s="3" t="str">
        <f>VLOOKUP(scop[[#This Row],[type_generateur_id]],type_generateur[],2,FALSE)</f>
        <v>PAC eau/eau</v>
      </c>
      <c r="E52" s="3">
        <v>1</v>
      </c>
      <c r="F52" s="3">
        <v>1</v>
      </c>
      <c r="G52" s="3">
        <v>1</v>
      </c>
      <c r="H52" s="3">
        <v>2016</v>
      </c>
      <c r="I52" s="3">
        <v>2015</v>
      </c>
      <c r="J52" s="3" t="s">
        <v>167</v>
      </c>
      <c r="K52" s="3">
        <v>3</v>
      </c>
      <c r="L52" s="10">
        <v>29</v>
      </c>
      <c r="M52" s="10">
        <v>10</v>
      </c>
      <c r="N52" s="10" t="s">
        <v>249</v>
      </c>
      <c r="O52" s="10" t="s">
        <v>385</v>
      </c>
      <c r="P52" s="10" t="s">
        <v>386</v>
      </c>
      <c r="Q52"/>
    </row>
    <row r="53" spans="1:17" x14ac:dyDescent="0.3">
      <c r="A53" s="3">
        <v>52</v>
      </c>
      <c r="B53" s="3" t="s">
        <v>157</v>
      </c>
      <c r="C53" s="3">
        <v>3</v>
      </c>
      <c r="D53" s="3" t="str">
        <f>VLOOKUP(scop[[#This Row],[type_generateur_id]],type_generateur[],2,FALSE)</f>
        <v>PAC eau/eau</v>
      </c>
      <c r="E53" s="3">
        <v>0</v>
      </c>
      <c r="F53" s="3">
        <v>0</v>
      </c>
      <c r="G53" s="3">
        <v>0</v>
      </c>
      <c r="I53" s="3">
        <v>2017</v>
      </c>
      <c r="J53" s="3" t="s">
        <v>167</v>
      </c>
      <c r="K53" s="3">
        <v>3</v>
      </c>
      <c r="L53" s="10">
        <v>26</v>
      </c>
      <c r="M53" s="10">
        <v>11</v>
      </c>
      <c r="N53" s="10" t="s">
        <v>250</v>
      </c>
      <c r="P53" s="10" t="s">
        <v>384</v>
      </c>
      <c r="Q53"/>
    </row>
    <row r="54" spans="1:17" x14ac:dyDescent="0.3">
      <c r="A54" s="3">
        <v>53</v>
      </c>
      <c r="B54" s="3" t="s">
        <v>157</v>
      </c>
      <c r="C54" s="3">
        <v>3</v>
      </c>
      <c r="D54" s="3" t="str">
        <f>VLOOKUP(scop[[#This Row],[type_generateur_id]],type_generateur[],2,FALSE)</f>
        <v>PAC eau/eau</v>
      </c>
      <c r="E54" s="3">
        <v>1</v>
      </c>
      <c r="F54" s="3">
        <v>1</v>
      </c>
      <c r="G54" s="3">
        <v>1</v>
      </c>
      <c r="I54" s="3">
        <v>2017</v>
      </c>
      <c r="J54" s="3" t="s">
        <v>167</v>
      </c>
      <c r="K54" s="3">
        <v>3.3</v>
      </c>
      <c r="L54" s="10">
        <v>30</v>
      </c>
      <c r="M54" s="10">
        <v>11</v>
      </c>
      <c r="N54" s="10" t="s">
        <v>250</v>
      </c>
      <c r="O54" s="10" t="s">
        <v>385</v>
      </c>
      <c r="P54" s="10" t="s">
        <v>386</v>
      </c>
      <c r="Q54"/>
    </row>
    <row r="55" spans="1:17" x14ac:dyDescent="0.3">
      <c r="A55" s="3">
        <v>54</v>
      </c>
      <c r="B55" s="3" t="s">
        <v>159</v>
      </c>
      <c r="C55" s="3">
        <v>3</v>
      </c>
      <c r="D55" s="3" t="str">
        <f>VLOOKUP(scop[[#This Row],[type_generateur_id]],type_generateur[],2,FALSE)</f>
        <v>PAC eau/eau</v>
      </c>
      <c r="E55" s="3">
        <v>0</v>
      </c>
      <c r="F55" s="3">
        <v>0</v>
      </c>
      <c r="G55" s="3">
        <v>0</v>
      </c>
      <c r="I55" s="3">
        <v>2017</v>
      </c>
      <c r="J55" s="3" t="s">
        <v>167</v>
      </c>
      <c r="K55" s="3">
        <v>3.5</v>
      </c>
      <c r="L55" s="10">
        <v>34</v>
      </c>
      <c r="M55" s="10">
        <v>11</v>
      </c>
      <c r="N55" s="10" t="s">
        <v>250</v>
      </c>
      <c r="P55" s="10" t="s">
        <v>384</v>
      </c>
      <c r="Q55"/>
    </row>
    <row r="56" spans="1:17" x14ac:dyDescent="0.3">
      <c r="A56" s="3">
        <v>55</v>
      </c>
      <c r="B56" s="3" t="s">
        <v>159</v>
      </c>
      <c r="C56" s="3">
        <v>3</v>
      </c>
      <c r="D56" s="3" t="str">
        <f>VLOOKUP(scop[[#This Row],[type_generateur_id]],type_generateur[],2,FALSE)</f>
        <v>PAC eau/eau</v>
      </c>
      <c r="E56" s="3">
        <v>1</v>
      </c>
      <c r="F56" s="3">
        <v>1</v>
      </c>
      <c r="G56" s="3">
        <v>1</v>
      </c>
      <c r="I56" s="3">
        <v>2017</v>
      </c>
      <c r="J56" s="3" t="s">
        <v>167</v>
      </c>
      <c r="K56" s="3">
        <v>4</v>
      </c>
      <c r="L56" s="10">
        <v>38</v>
      </c>
      <c r="M56" s="10">
        <v>11</v>
      </c>
      <c r="N56" s="10" t="s">
        <v>250</v>
      </c>
      <c r="O56" s="10" t="s">
        <v>385</v>
      </c>
      <c r="P56" s="10" t="s">
        <v>386</v>
      </c>
      <c r="Q56"/>
    </row>
    <row r="57" spans="1:17" x14ac:dyDescent="0.3">
      <c r="A57" s="3">
        <v>56</v>
      </c>
      <c r="B57" s="3" t="s">
        <v>158</v>
      </c>
      <c r="C57" s="3">
        <v>3</v>
      </c>
      <c r="D57" s="3" t="str">
        <f>VLOOKUP(scop[[#This Row],[type_generateur_id]],type_generateur[],2,FALSE)</f>
        <v>PAC eau/eau</v>
      </c>
      <c r="E57" s="3">
        <v>0</v>
      </c>
      <c r="F57" s="3">
        <v>0</v>
      </c>
      <c r="G57" s="3">
        <v>0</v>
      </c>
      <c r="I57" s="3">
        <v>2017</v>
      </c>
      <c r="J57" s="3" t="s">
        <v>167</v>
      </c>
      <c r="K57" s="3">
        <v>3</v>
      </c>
      <c r="L57" s="10">
        <v>26</v>
      </c>
      <c r="M57" s="10">
        <v>11</v>
      </c>
      <c r="N57" s="10" t="s">
        <v>250</v>
      </c>
      <c r="P57" s="10" t="s">
        <v>384</v>
      </c>
      <c r="Q57"/>
    </row>
    <row r="58" spans="1:17" x14ac:dyDescent="0.3">
      <c r="A58" s="3">
        <v>57</v>
      </c>
      <c r="B58" s="3" t="s">
        <v>158</v>
      </c>
      <c r="C58" s="3">
        <v>3</v>
      </c>
      <c r="D58" s="3" t="str">
        <f>VLOOKUP(scop[[#This Row],[type_generateur_id]],type_generateur[],2,FALSE)</f>
        <v>PAC eau/eau</v>
      </c>
      <c r="E58" s="3">
        <v>1</v>
      </c>
      <c r="F58" s="3">
        <v>1</v>
      </c>
      <c r="G58" s="3">
        <v>1</v>
      </c>
      <c r="I58" s="3">
        <v>2017</v>
      </c>
      <c r="J58" s="3" t="s">
        <v>167</v>
      </c>
      <c r="K58" s="3">
        <v>3.3</v>
      </c>
      <c r="L58" s="10">
        <v>30</v>
      </c>
      <c r="M58" s="10">
        <v>11</v>
      </c>
      <c r="N58" s="10" t="s">
        <v>250</v>
      </c>
      <c r="O58" s="10" t="s">
        <v>385</v>
      </c>
      <c r="P58" s="10" t="s">
        <v>386</v>
      </c>
      <c r="Q58"/>
    </row>
    <row r="59" spans="1:17" x14ac:dyDescent="0.3">
      <c r="A59" s="3">
        <v>58</v>
      </c>
      <c r="B59" s="3" t="s">
        <v>157</v>
      </c>
      <c r="C59" s="3">
        <v>4</v>
      </c>
      <c r="D59" s="3" t="str">
        <f>VLOOKUP(scop[[#This Row],[type_generateur_id]],type_generateur[],2,FALSE)</f>
        <v>PAC eau glycolée/eau</v>
      </c>
      <c r="E59" s="3">
        <v>0</v>
      </c>
      <c r="F59" s="3">
        <v>0</v>
      </c>
      <c r="G59" s="3">
        <v>0</v>
      </c>
      <c r="H59" s="3">
        <v>2007</v>
      </c>
      <c r="J59" s="3">
        <v>2.2000000000000002</v>
      </c>
      <c r="K59" s="3" t="s">
        <v>167</v>
      </c>
      <c r="L59" s="10">
        <v>39</v>
      </c>
      <c r="M59" s="10">
        <v>12</v>
      </c>
      <c r="N59" s="10" t="s">
        <v>251</v>
      </c>
      <c r="P59" s="10" t="s">
        <v>384</v>
      </c>
      <c r="Q59"/>
    </row>
    <row r="60" spans="1:17" x14ac:dyDescent="0.3">
      <c r="A60" s="3">
        <v>59</v>
      </c>
      <c r="B60" s="3" t="s">
        <v>157</v>
      </c>
      <c r="C60" s="3">
        <v>4</v>
      </c>
      <c r="D60" s="3" t="str">
        <f>VLOOKUP(scop[[#This Row],[type_generateur_id]],type_generateur[],2,FALSE)</f>
        <v>PAC eau glycolée/eau</v>
      </c>
      <c r="E60" s="3">
        <v>1</v>
      </c>
      <c r="F60" s="3">
        <v>1</v>
      </c>
      <c r="G60" s="3">
        <v>1</v>
      </c>
      <c r="H60" s="3">
        <v>2007</v>
      </c>
      <c r="J60" s="3">
        <v>2.4</v>
      </c>
      <c r="K60" s="3" t="s">
        <v>167</v>
      </c>
      <c r="L60" s="10">
        <v>43</v>
      </c>
      <c r="M60" s="10">
        <v>12</v>
      </c>
      <c r="N60" s="10" t="s">
        <v>251</v>
      </c>
      <c r="O60" s="10" t="s">
        <v>385</v>
      </c>
      <c r="P60" s="10" t="s">
        <v>386</v>
      </c>
      <c r="Q60"/>
    </row>
    <row r="61" spans="1:17" x14ac:dyDescent="0.3">
      <c r="A61" s="3">
        <v>60</v>
      </c>
      <c r="B61" s="3" t="s">
        <v>159</v>
      </c>
      <c r="C61" s="3">
        <v>4</v>
      </c>
      <c r="D61" s="3" t="str">
        <f>VLOOKUP(scop[[#This Row],[type_generateur_id]],type_generateur[],2,FALSE)</f>
        <v>PAC eau glycolée/eau</v>
      </c>
      <c r="E61" s="3">
        <v>0</v>
      </c>
      <c r="F61" s="3">
        <v>0</v>
      </c>
      <c r="G61" s="3">
        <v>0</v>
      </c>
      <c r="H61" s="3">
        <v>2007</v>
      </c>
      <c r="J61" s="3">
        <v>2.5</v>
      </c>
      <c r="K61" s="3" t="s">
        <v>167</v>
      </c>
      <c r="L61" s="10">
        <v>47</v>
      </c>
      <c r="M61" s="10">
        <v>12</v>
      </c>
      <c r="N61" s="10" t="s">
        <v>251</v>
      </c>
      <c r="P61" s="10" t="s">
        <v>384</v>
      </c>
      <c r="Q61"/>
    </row>
    <row r="62" spans="1:17" x14ac:dyDescent="0.3">
      <c r="A62" s="3">
        <v>61</v>
      </c>
      <c r="B62" s="3" t="s">
        <v>159</v>
      </c>
      <c r="C62" s="3">
        <v>4</v>
      </c>
      <c r="D62" s="3" t="str">
        <f>VLOOKUP(scop[[#This Row],[type_generateur_id]],type_generateur[],2,FALSE)</f>
        <v>PAC eau glycolée/eau</v>
      </c>
      <c r="E62" s="3">
        <v>1</v>
      </c>
      <c r="F62" s="3">
        <v>1</v>
      </c>
      <c r="G62" s="3">
        <v>1</v>
      </c>
      <c r="H62" s="3">
        <v>2007</v>
      </c>
      <c r="J62" s="3">
        <v>2.9</v>
      </c>
      <c r="K62" s="3" t="s">
        <v>167</v>
      </c>
      <c r="L62" s="10">
        <v>51</v>
      </c>
      <c r="M62" s="10">
        <v>12</v>
      </c>
      <c r="N62" s="10" t="s">
        <v>251</v>
      </c>
      <c r="O62" s="10" t="s">
        <v>385</v>
      </c>
      <c r="P62" s="10" t="s">
        <v>386</v>
      </c>
      <c r="Q62"/>
    </row>
    <row r="63" spans="1:17" x14ac:dyDescent="0.3">
      <c r="A63" s="3">
        <v>62</v>
      </c>
      <c r="B63" s="3" t="s">
        <v>158</v>
      </c>
      <c r="C63" s="3">
        <v>4</v>
      </c>
      <c r="D63" s="3" t="str">
        <f>VLOOKUP(scop[[#This Row],[type_generateur_id]],type_generateur[],2,FALSE)</f>
        <v>PAC eau glycolée/eau</v>
      </c>
      <c r="E63" s="3">
        <v>0</v>
      </c>
      <c r="F63" s="3">
        <v>0</v>
      </c>
      <c r="G63" s="3">
        <v>0</v>
      </c>
      <c r="H63" s="3">
        <v>2007</v>
      </c>
      <c r="J63" s="3">
        <v>2.2000000000000002</v>
      </c>
      <c r="K63" s="3" t="s">
        <v>167</v>
      </c>
      <c r="L63" s="10">
        <v>39</v>
      </c>
      <c r="M63" s="10">
        <v>12</v>
      </c>
      <c r="N63" s="10" t="s">
        <v>251</v>
      </c>
      <c r="P63" s="10" t="s">
        <v>384</v>
      </c>
      <c r="Q63"/>
    </row>
    <row r="64" spans="1:17" x14ac:dyDescent="0.3">
      <c r="A64" s="3">
        <v>63</v>
      </c>
      <c r="B64" s="3" t="s">
        <v>158</v>
      </c>
      <c r="C64" s="3">
        <v>4</v>
      </c>
      <c r="D64" s="3" t="str">
        <f>VLOOKUP(scop[[#This Row],[type_generateur_id]],type_generateur[],2,FALSE)</f>
        <v>PAC eau glycolée/eau</v>
      </c>
      <c r="E64" s="3">
        <v>1</v>
      </c>
      <c r="F64" s="3">
        <v>1</v>
      </c>
      <c r="G64" s="3">
        <v>1</v>
      </c>
      <c r="H64" s="3">
        <v>2007</v>
      </c>
      <c r="J64" s="3">
        <v>2.4</v>
      </c>
      <c r="K64" s="3" t="s">
        <v>167</v>
      </c>
      <c r="L64" s="10">
        <v>43</v>
      </c>
      <c r="M64" s="10">
        <v>12</v>
      </c>
      <c r="N64" s="10" t="s">
        <v>251</v>
      </c>
      <c r="O64" s="10" t="s">
        <v>385</v>
      </c>
      <c r="P64" s="10" t="s">
        <v>386</v>
      </c>
      <c r="Q64"/>
    </row>
    <row r="65" spans="1:17" x14ac:dyDescent="0.3">
      <c r="A65" s="3">
        <v>64</v>
      </c>
      <c r="B65" s="3" t="s">
        <v>157</v>
      </c>
      <c r="C65" s="3">
        <v>4</v>
      </c>
      <c r="D65" s="3" t="str">
        <f>VLOOKUP(scop[[#This Row],[type_generateur_id]],type_generateur[],2,FALSE)</f>
        <v>PAC eau glycolée/eau</v>
      </c>
      <c r="E65" s="3">
        <v>0</v>
      </c>
      <c r="F65" s="3">
        <v>0</v>
      </c>
      <c r="G65" s="3">
        <v>0</v>
      </c>
      <c r="H65" s="3">
        <v>2014</v>
      </c>
      <c r="I65" s="3">
        <v>2008</v>
      </c>
      <c r="J65" s="3" t="s">
        <v>167</v>
      </c>
      <c r="K65" s="3">
        <v>2.4</v>
      </c>
      <c r="L65" s="10">
        <v>40</v>
      </c>
      <c r="M65" s="10">
        <v>13</v>
      </c>
      <c r="N65" s="10" t="s">
        <v>252</v>
      </c>
      <c r="P65" s="10" t="s">
        <v>384</v>
      </c>
      <c r="Q65"/>
    </row>
    <row r="66" spans="1:17" x14ac:dyDescent="0.3">
      <c r="A66" s="3">
        <v>65</v>
      </c>
      <c r="B66" s="3" t="s">
        <v>157</v>
      </c>
      <c r="C66" s="3">
        <v>4</v>
      </c>
      <c r="D66" s="3" t="str">
        <f>VLOOKUP(scop[[#This Row],[type_generateur_id]],type_generateur[],2,FALSE)</f>
        <v>PAC eau glycolée/eau</v>
      </c>
      <c r="E66" s="3">
        <v>1</v>
      </c>
      <c r="F66" s="3">
        <v>1</v>
      </c>
      <c r="G66" s="3">
        <v>1</v>
      </c>
      <c r="H66" s="3">
        <v>2014</v>
      </c>
      <c r="I66" s="3">
        <v>2008</v>
      </c>
      <c r="J66" s="3" t="s">
        <v>167</v>
      </c>
      <c r="K66" s="3">
        <v>2.6</v>
      </c>
      <c r="L66" s="10">
        <v>44</v>
      </c>
      <c r="M66" s="10">
        <v>13</v>
      </c>
      <c r="N66" s="10" t="s">
        <v>252</v>
      </c>
      <c r="O66" s="10" t="s">
        <v>385</v>
      </c>
      <c r="P66" s="10" t="s">
        <v>386</v>
      </c>
      <c r="Q66"/>
    </row>
    <row r="67" spans="1:17" x14ac:dyDescent="0.3">
      <c r="A67" s="3">
        <v>66</v>
      </c>
      <c r="B67" s="3" t="s">
        <v>159</v>
      </c>
      <c r="C67" s="3">
        <v>4</v>
      </c>
      <c r="D67" s="3" t="str">
        <f>VLOOKUP(scop[[#This Row],[type_generateur_id]],type_generateur[],2,FALSE)</f>
        <v>PAC eau glycolée/eau</v>
      </c>
      <c r="E67" s="3">
        <v>0</v>
      </c>
      <c r="F67" s="3">
        <v>0</v>
      </c>
      <c r="G67" s="3">
        <v>0</v>
      </c>
      <c r="H67" s="3">
        <v>2014</v>
      </c>
      <c r="I67" s="3">
        <v>2008</v>
      </c>
      <c r="J67" s="3" t="s">
        <v>167</v>
      </c>
      <c r="K67" s="3">
        <v>2.8</v>
      </c>
      <c r="L67" s="10">
        <v>48</v>
      </c>
      <c r="M67" s="10">
        <v>13</v>
      </c>
      <c r="N67" s="10" t="s">
        <v>252</v>
      </c>
      <c r="P67" s="10" t="s">
        <v>384</v>
      </c>
      <c r="Q67"/>
    </row>
    <row r="68" spans="1:17" x14ac:dyDescent="0.3">
      <c r="A68" s="3">
        <v>67</v>
      </c>
      <c r="B68" s="3" t="s">
        <v>159</v>
      </c>
      <c r="C68" s="3">
        <v>4</v>
      </c>
      <c r="D68" s="3" t="str">
        <f>VLOOKUP(scop[[#This Row],[type_generateur_id]],type_generateur[],2,FALSE)</f>
        <v>PAC eau glycolée/eau</v>
      </c>
      <c r="E68" s="3">
        <v>1</v>
      </c>
      <c r="F68" s="3">
        <v>1</v>
      </c>
      <c r="G68" s="3">
        <v>1</v>
      </c>
      <c r="H68" s="3">
        <v>2014</v>
      </c>
      <c r="I68" s="3">
        <v>2008</v>
      </c>
      <c r="J68" s="3" t="s">
        <v>167</v>
      </c>
      <c r="K68" s="3">
        <v>3.1</v>
      </c>
      <c r="L68" s="10">
        <v>52</v>
      </c>
      <c r="M68" s="10">
        <v>13</v>
      </c>
      <c r="N68" s="10" t="s">
        <v>252</v>
      </c>
      <c r="O68" s="10" t="s">
        <v>385</v>
      </c>
      <c r="P68" s="10" t="s">
        <v>386</v>
      </c>
      <c r="Q68"/>
    </row>
    <row r="69" spans="1:17" x14ac:dyDescent="0.3">
      <c r="A69" s="3">
        <v>68</v>
      </c>
      <c r="B69" s="3" t="s">
        <v>158</v>
      </c>
      <c r="C69" s="3">
        <v>4</v>
      </c>
      <c r="D69" s="3" t="str">
        <f>VLOOKUP(scop[[#This Row],[type_generateur_id]],type_generateur[],2,FALSE)</f>
        <v>PAC eau glycolée/eau</v>
      </c>
      <c r="E69" s="3">
        <v>0</v>
      </c>
      <c r="F69" s="3">
        <v>0</v>
      </c>
      <c r="G69" s="3">
        <v>0</v>
      </c>
      <c r="H69" s="3">
        <v>2014</v>
      </c>
      <c r="I69" s="3">
        <v>2008</v>
      </c>
      <c r="J69" s="3" t="s">
        <v>167</v>
      </c>
      <c r="K69" s="3">
        <v>2.4</v>
      </c>
      <c r="L69" s="10">
        <v>40</v>
      </c>
      <c r="M69" s="10">
        <v>13</v>
      </c>
      <c r="N69" s="10" t="s">
        <v>252</v>
      </c>
      <c r="P69" s="10" t="s">
        <v>384</v>
      </c>
      <c r="Q69"/>
    </row>
    <row r="70" spans="1:17" x14ac:dyDescent="0.3">
      <c r="A70" s="3">
        <v>69</v>
      </c>
      <c r="B70" s="3" t="s">
        <v>158</v>
      </c>
      <c r="C70" s="3">
        <v>4</v>
      </c>
      <c r="D70" s="3" t="str">
        <f>VLOOKUP(scop[[#This Row],[type_generateur_id]],type_generateur[],2,FALSE)</f>
        <v>PAC eau glycolée/eau</v>
      </c>
      <c r="E70" s="3">
        <v>1</v>
      </c>
      <c r="F70" s="3">
        <v>1</v>
      </c>
      <c r="G70" s="3">
        <v>1</v>
      </c>
      <c r="H70" s="3">
        <v>2014</v>
      </c>
      <c r="I70" s="3">
        <v>2008</v>
      </c>
      <c r="J70" s="3" t="s">
        <v>167</v>
      </c>
      <c r="K70" s="3">
        <v>2.6</v>
      </c>
      <c r="L70" s="10">
        <v>44</v>
      </c>
      <c r="M70" s="10">
        <v>13</v>
      </c>
      <c r="N70" s="10" t="s">
        <v>252</v>
      </c>
      <c r="O70" s="10" t="s">
        <v>385</v>
      </c>
      <c r="P70" s="10" t="s">
        <v>386</v>
      </c>
      <c r="Q70"/>
    </row>
    <row r="71" spans="1:17" x14ac:dyDescent="0.3">
      <c r="A71" s="3">
        <v>70</v>
      </c>
      <c r="B71" s="3" t="s">
        <v>157</v>
      </c>
      <c r="C71" s="3">
        <v>4</v>
      </c>
      <c r="D71" s="3" t="str">
        <f>VLOOKUP(scop[[#This Row],[type_generateur_id]],type_generateur[],2,FALSE)</f>
        <v>PAC eau glycolée/eau</v>
      </c>
      <c r="E71" s="3">
        <v>0</v>
      </c>
      <c r="F71" s="3">
        <v>0</v>
      </c>
      <c r="G71" s="3">
        <v>0</v>
      </c>
      <c r="H71" s="3">
        <v>2016</v>
      </c>
      <c r="I71" s="3">
        <v>2015</v>
      </c>
      <c r="J71" s="3" t="s">
        <v>167</v>
      </c>
      <c r="K71" s="3">
        <v>2.7</v>
      </c>
      <c r="L71" s="10">
        <v>41</v>
      </c>
      <c r="M71" s="10">
        <v>14</v>
      </c>
      <c r="N71" s="10" t="s">
        <v>253</v>
      </c>
      <c r="P71" s="10" t="s">
        <v>384</v>
      </c>
      <c r="Q71"/>
    </row>
    <row r="72" spans="1:17" x14ac:dyDescent="0.3">
      <c r="A72" s="3">
        <v>71</v>
      </c>
      <c r="B72" s="3" t="s">
        <v>157</v>
      </c>
      <c r="C72" s="3">
        <v>4</v>
      </c>
      <c r="D72" s="3" t="str">
        <f>VLOOKUP(scop[[#This Row],[type_generateur_id]],type_generateur[],2,FALSE)</f>
        <v>PAC eau glycolée/eau</v>
      </c>
      <c r="E72" s="3">
        <v>1</v>
      </c>
      <c r="F72" s="3">
        <v>1</v>
      </c>
      <c r="G72" s="3">
        <v>1</v>
      </c>
      <c r="H72" s="3">
        <v>2016</v>
      </c>
      <c r="I72" s="3">
        <v>2015</v>
      </c>
      <c r="J72" s="3" t="s">
        <v>167</v>
      </c>
      <c r="K72" s="3">
        <v>3</v>
      </c>
      <c r="L72" s="10">
        <v>45</v>
      </c>
      <c r="M72" s="10">
        <v>14</v>
      </c>
      <c r="N72" s="10" t="s">
        <v>253</v>
      </c>
      <c r="O72" s="10" t="s">
        <v>385</v>
      </c>
      <c r="P72" s="10" t="s">
        <v>386</v>
      </c>
      <c r="Q72"/>
    </row>
    <row r="73" spans="1:17" x14ac:dyDescent="0.3">
      <c r="A73" s="3">
        <v>72</v>
      </c>
      <c r="B73" s="3" t="s">
        <v>159</v>
      </c>
      <c r="C73" s="3">
        <v>4</v>
      </c>
      <c r="D73" s="3" t="str">
        <f>VLOOKUP(scop[[#This Row],[type_generateur_id]],type_generateur[],2,FALSE)</f>
        <v>PAC eau glycolée/eau</v>
      </c>
      <c r="E73" s="3">
        <v>0</v>
      </c>
      <c r="F73" s="3">
        <v>0</v>
      </c>
      <c r="G73" s="3">
        <v>0</v>
      </c>
      <c r="H73" s="3">
        <v>2016</v>
      </c>
      <c r="I73" s="3">
        <v>2015</v>
      </c>
      <c r="J73" s="3" t="s">
        <v>167</v>
      </c>
      <c r="K73" s="3">
        <v>3.1</v>
      </c>
      <c r="L73" s="10">
        <v>49</v>
      </c>
      <c r="M73" s="10">
        <v>14</v>
      </c>
      <c r="N73" s="10" t="s">
        <v>253</v>
      </c>
      <c r="P73" s="10" t="s">
        <v>384</v>
      </c>
      <c r="Q73"/>
    </row>
    <row r="74" spans="1:17" x14ac:dyDescent="0.3">
      <c r="A74" s="3">
        <v>73</v>
      </c>
      <c r="B74" s="3" t="s">
        <v>159</v>
      </c>
      <c r="C74" s="3">
        <v>4</v>
      </c>
      <c r="D74" s="3" t="str">
        <f>VLOOKUP(scop[[#This Row],[type_generateur_id]],type_generateur[],2,FALSE)</f>
        <v>PAC eau glycolée/eau</v>
      </c>
      <c r="E74" s="3">
        <v>1</v>
      </c>
      <c r="F74" s="3">
        <v>1</v>
      </c>
      <c r="G74" s="3">
        <v>1</v>
      </c>
      <c r="H74" s="3">
        <v>2016</v>
      </c>
      <c r="I74" s="3">
        <v>2015</v>
      </c>
      <c r="J74" s="3" t="s">
        <v>167</v>
      </c>
      <c r="K74" s="3">
        <v>3.6</v>
      </c>
      <c r="L74" s="10">
        <v>53</v>
      </c>
      <c r="M74" s="10">
        <v>14</v>
      </c>
      <c r="N74" s="10" t="s">
        <v>253</v>
      </c>
      <c r="O74" s="10" t="s">
        <v>385</v>
      </c>
      <c r="P74" s="10" t="s">
        <v>386</v>
      </c>
      <c r="Q74"/>
    </row>
    <row r="75" spans="1:17" x14ac:dyDescent="0.3">
      <c r="A75" s="3">
        <v>74</v>
      </c>
      <c r="B75" s="3" t="s">
        <v>158</v>
      </c>
      <c r="C75" s="3">
        <v>4</v>
      </c>
      <c r="D75" s="3" t="str">
        <f>VLOOKUP(scop[[#This Row],[type_generateur_id]],type_generateur[],2,FALSE)</f>
        <v>PAC eau glycolée/eau</v>
      </c>
      <c r="E75" s="3">
        <v>0</v>
      </c>
      <c r="F75" s="3">
        <v>0</v>
      </c>
      <c r="G75" s="3">
        <v>0</v>
      </c>
      <c r="H75" s="3">
        <v>2016</v>
      </c>
      <c r="I75" s="3">
        <v>2015</v>
      </c>
      <c r="J75" s="3" t="s">
        <v>167</v>
      </c>
      <c r="K75" s="3">
        <v>2.7</v>
      </c>
      <c r="L75" s="10">
        <v>41</v>
      </c>
      <c r="M75" s="10">
        <v>14</v>
      </c>
      <c r="N75" s="10" t="s">
        <v>253</v>
      </c>
      <c r="P75" s="10" t="s">
        <v>384</v>
      </c>
      <c r="Q75"/>
    </row>
    <row r="76" spans="1:17" x14ac:dyDescent="0.3">
      <c r="A76" s="3">
        <v>75</v>
      </c>
      <c r="B76" s="3" t="s">
        <v>158</v>
      </c>
      <c r="C76" s="3">
        <v>4</v>
      </c>
      <c r="D76" s="3" t="str">
        <f>VLOOKUP(scop[[#This Row],[type_generateur_id]],type_generateur[],2,FALSE)</f>
        <v>PAC eau glycolée/eau</v>
      </c>
      <c r="E76" s="3">
        <v>1</v>
      </c>
      <c r="F76" s="3">
        <v>1</v>
      </c>
      <c r="G76" s="3">
        <v>1</v>
      </c>
      <c r="H76" s="3">
        <v>2016</v>
      </c>
      <c r="I76" s="3">
        <v>2015</v>
      </c>
      <c r="J76" s="3" t="s">
        <v>167</v>
      </c>
      <c r="K76" s="3">
        <v>3</v>
      </c>
      <c r="L76" s="10">
        <v>45</v>
      </c>
      <c r="M76" s="10">
        <v>14</v>
      </c>
      <c r="N76" s="10" t="s">
        <v>253</v>
      </c>
      <c r="O76" s="10" t="s">
        <v>385</v>
      </c>
      <c r="P76" s="10" t="s">
        <v>386</v>
      </c>
      <c r="Q76"/>
    </row>
    <row r="77" spans="1:17" x14ac:dyDescent="0.3">
      <c r="A77" s="3">
        <v>76</v>
      </c>
      <c r="B77" s="3" t="s">
        <v>157</v>
      </c>
      <c r="C77" s="3">
        <v>4</v>
      </c>
      <c r="D77" s="3" t="str">
        <f>VLOOKUP(scop[[#This Row],[type_generateur_id]],type_generateur[],2,FALSE)</f>
        <v>PAC eau glycolée/eau</v>
      </c>
      <c r="E77" s="3">
        <v>0</v>
      </c>
      <c r="F77" s="3">
        <v>0</v>
      </c>
      <c r="G77" s="3">
        <v>0</v>
      </c>
      <c r="I77" s="3">
        <v>2017</v>
      </c>
      <c r="J77" s="3" t="s">
        <v>167</v>
      </c>
      <c r="K77" s="3">
        <v>3</v>
      </c>
      <c r="L77" s="10">
        <v>42</v>
      </c>
      <c r="M77" s="10">
        <v>15</v>
      </c>
      <c r="N77" s="10" t="s">
        <v>254</v>
      </c>
      <c r="P77" s="10" t="s">
        <v>384</v>
      </c>
      <c r="Q77"/>
    </row>
    <row r="78" spans="1:17" x14ac:dyDescent="0.3">
      <c r="A78" s="3">
        <v>77</v>
      </c>
      <c r="B78" s="3" t="s">
        <v>157</v>
      </c>
      <c r="C78" s="3">
        <v>4</v>
      </c>
      <c r="D78" s="3" t="str">
        <f>VLOOKUP(scop[[#This Row],[type_generateur_id]],type_generateur[],2,FALSE)</f>
        <v>PAC eau glycolée/eau</v>
      </c>
      <c r="E78" s="3">
        <v>1</v>
      </c>
      <c r="F78" s="3">
        <v>1</v>
      </c>
      <c r="G78" s="3">
        <v>1</v>
      </c>
      <c r="I78" s="3">
        <v>2017</v>
      </c>
      <c r="J78" s="3" t="s">
        <v>167</v>
      </c>
      <c r="K78" s="3">
        <v>3.3</v>
      </c>
      <c r="L78" s="10">
        <v>46</v>
      </c>
      <c r="M78" s="10">
        <v>15</v>
      </c>
      <c r="N78" s="10" t="s">
        <v>254</v>
      </c>
      <c r="O78" s="10" t="s">
        <v>385</v>
      </c>
      <c r="P78" s="10" t="s">
        <v>386</v>
      </c>
      <c r="Q78"/>
    </row>
    <row r="79" spans="1:17" x14ac:dyDescent="0.3">
      <c r="A79" s="3">
        <v>78</v>
      </c>
      <c r="B79" s="3" t="s">
        <v>159</v>
      </c>
      <c r="C79" s="3">
        <v>4</v>
      </c>
      <c r="D79" s="3" t="str">
        <f>VLOOKUP(scop[[#This Row],[type_generateur_id]],type_generateur[],2,FALSE)</f>
        <v>PAC eau glycolée/eau</v>
      </c>
      <c r="E79" s="3">
        <v>0</v>
      </c>
      <c r="F79" s="3">
        <v>0</v>
      </c>
      <c r="G79" s="3">
        <v>0</v>
      </c>
      <c r="I79" s="3">
        <v>2017</v>
      </c>
      <c r="J79" s="3" t="s">
        <v>167</v>
      </c>
      <c r="K79" s="3">
        <v>3.5</v>
      </c>
      <c r="L79" s="10">
        <v>50</v>
      </c>
      <c r="M79" s="10">
        <v>15</v>
      </c>
      <c r="N79" s="10" t="s">
        <v>254</v>
      </c>
      <c r="P79" s="10" t="s">
        <v>384</v>
      </c>
      <c r="Q79"/>
    </row>
    <row r="80" spans="1:17" x14ac:dyDescent="0.3">
      <c r="A80" s="3">
        <v>79</v>
      </c>
      <c r="B80" s="3" t="s">
        <v>159</v>
      </c>
      <c r="C80" s="3">
        <v>4</v>
      </c>
      <c r="D80" s="3" t="str">
        <f>VLOOKUP(scop[[#This Row],[type_generateur_id]],type_generateur[],2,FALSE)</f>
        <v>PAC eau glycolée/eau</v>
      </c>
      <c r="E80" s="3">
        <v>1</v>
      </c>
      <c r="F80" s="3">
        <v>1</v>
      </c>
      <c r="G80" s="3">
        <v>1</v>
      </c>
      <c r="I80" s="3">
        <v>2017</v>
      </c>
      <c r="J80" s="3" t="s">
        <v>167</v>
      </c>
      <c r="K80" s="3">
        <v>4</v>
      </c>
      <c r="L80" s="10">
        <v>54</v>
      </c>
      <c r="M80" s="10">
        <v>15</v>
      </c>
      <c r="N80" s="10" t="s">
        <v>254</v>
      </c>
      <c r="O80" s="10" t="s">
        <v>385</v>
      </c>
      <c r="P80" s="10" t="s">
        <v>386</v>
      </c>
      <c r="Q80"/>
    </row>
    <row r="81" spans="1:17" x14ac:dyDescent="0.3">
      <c r="A81" s="3">
        <v>80</v>
      </c>
      <c r="B81" s="3" t="s">
        <v>158</v>
      </c>
      <c r="C81" s="3">
        <v>4</v>
      </c>
      <c r="D81" s="3" t="str">
        <f>VLOOKUP(scop[[#This Row],[type_generateur_id]],type_generateur[],2,FALSE)</f>
        <v>PAC eau glycolée/eau</v>
      </c>
      <c r="E81" s="3">
        <v>0</v>
      </c>
      <c r="F81" s="3">
        <v>0</v>
      </c>
      <c r="G81" s="3">
        <v>0</v>
      </c>
      <c r="I81" s="3">
        <v>2017</v>
      </c>
      <c r="J81" s="3" t="s">
        <v>167</v>
      </c>
      <c r="K81" s="3">
        <v>3</v>
      </c>
      <c r="L81" s="10">
        <v>42</v>
      </c>
      <c r="M81" s="10">
        <v>15</v>
      </c>
      <c r="N81" s="10" t="s">
        <v>254</v>
      </c>
      <c r="P81" s="10" t="s">
        <v>384</v>
      </c>
      <c r="Q81"/>
    </row>
    <row r="82" spans="1:17" x14ac:dyDescent="0.3">
      <c r="A82" s="3">
        <v>81</v>
      </c>
      <c r="B82" s="3" t="s">
        <v>158</v>
      </c>
      <c r="C82" s="3">
        <v>4</v>
      </c>
      <c r="D82" s="3" t="str">
        <f>VLOOKUP(scop[[#This Row],[type_generateur_id]],type_generateur[],2,FALSE)</f>
        <v>PAC eau glycolée/eau</v>
      </c>
      <c r="E82" s="3">
        <v>1</v>
      </c>
      <c r="F82" s="3">
        <v>1</v>
      </c>
      <c r="G82" s="3">
        <v>1</v>
      </c>
      <c r="I82" s="3">
        <v>2017</v>
      </c>
      <c r="J82" s="3" t="s">
        <v>167</v>
      </c>
      <c r="K82" s="3">
        <v>3.3</v>
      </c>
      <c r="L82" s="10">
        <v>46</v>
      </c>
      <c r="M82" s="10">
        <v>15</v>
      </c>
      <c r="N82" s="10" t="s">
        <v>254</v>
      </c>
      <c r="O82" s="10" t="s">
        <v>385</v>
      </c>
      <c r="P82" s="10" t="s">
        <v>386</v>
      </c>
      <c r="Q82"/>
    </row>
    <row r="83" spans="1:17" x14ac:dyDescent="0.3">
      <c r="A83" s="3">
        <v>82</v>
      </c>
      <c r="B83" s="3" t="s">
        <v>157</v>
      </c>
      <c r="C83" s="3">
        <v>5</v>
      </c>
      <c r="D83" s="3" t="str">
        <f>VLOOKUP(scop[[#This Row],[type_generateur_id]],type_generateur[],2,FALSE)</f>
        <v>PAC géothermique</v>
      </c>
      <c r="E83" s="3">
        <v>0</v>
      </c>
      <c r="F83" s="3">
        <v>0</v>
      </c>
      <c r="G83" s="3">
        <v>0</v>
      </c>
      <c r="H83" s="3">
        <v>2007</v>
      </c>
      <c r="J83" s="3">
        <v>2.2000000000000002</v>
      </c>
      <c r="K83" s="3" t="s">
        <v>167</v>
      </c>
      <c r="L83" s="10">
        <v>55</v>
      </c>
      <c r="M83" s="10">
        <v>16</v>
      </c>
      <c r="N83" s="10" t="s">
        <v>255</v>
      </c>
      <c r="P83" s="10" t="s">
        <v>384</v>
      </c>
      <c r="Q83"/>
    </row>
    <row r="84" spans="1:17" x14ac:dyDescent="0.3">
      <c r="A84" s="3">
        <v>83</v>
      </c>
      <c r="B84" s="3" t="s">
        <v>157</v>
      </c>
      <c r="C84" s="3">
        <v>5</v>
      </c>
      <c r="D84" s="3" t="str">
        <f>VLOOKUP(scop[[#This Row],[type_generateur_id]],type_generateur[],2,FALSE)</f>
        <v>PAC géothermique</v>
      </c>
      <c r="E84" s="3">
        <v>1</v>
      </c>
      <c r="F84" s="3">
        <v>1</v>
      </c>
      <c r="G84" s="3">
        <v>1</v>
      </c>
      <c r="H84" s="3">
        <v>2007</v>
      </c>
      <c r="J84" s="3">
        <v>2.4</v>
      </c>
      <c r="K84" s="3" t="s">
        <v>167</v>
      </c>
      <c r="L84" s="10">
        <v>59</v>
      </c>
      <c r="M84" s="10">
        <v>16</v>
      </c>
      <c r="N84" s="10" t="s">
        <v>255</v>
      </c>
      <c r="O84" s="10" t="s">
        <v>385</v>
      </c>
      <c r="P84" s="10" t="s">
        <v>386</v>
      </c>
      <c r="Q84"/>
    </row>
    <row r="85" spans="1:17" x14ac:dyDescent="0.3">
      <c r="A85" s="3">
        <v>84</v>
      </c>
      <c r="B85" s="3" t="s">
        <v>159</v>
      </c>
      <c r="C85" s="3">
        <v>5</v>
      </c>
      <c r="D85" s="3" t="str">
        <f>VLOOKUP(scop[[#This Row],[type_generateur_id]],type_generateur[],2,FALSE)</f>
        <v>PAC géothermique</v>
      </c>
      <c r="E85" s="3">
        <v>0</v>
      </c>
      <c r="F85" s="3">
        <v>0</v>
      </c>
      <c r="G85" s="3">
        <v>0</v>
      </c>
      <c r="H85" s="3">
        <v>2007</v>
      </c>
      <c r="J85" s="3">
        <v>2.5</v>
      </c>
      <c r="K85" s="3" t="s">
        <v>167</v>
      </c>
      <c r="L85" s="10">
        <v>63</v>
      </c>
      <c r="M85" s="10">
        <v>16</v>
      </c>
      <c r="N85" s="10" t="s">
        <v>255</v>
      </c>
      <c r="P85" s="10" t="s">
        <v>384</v>
      </c>
      <c r="Q85"/>
    </row>
    <row r="86" spans="1:17" x14ac:dyDescent="0.3">
      <c r="A86" s="3">
        <v>85</v>
      </c>
      <c r="B86" s="3" t="s">
        <v>159</v>
      </c>
      <c r="C86" s="3">
        <v>5</v>
      </c>
      <c r="D86" s="3" t="str">
        <f>VLOOKUP(scop[[#This Row],[type_generateur_id]],type_generateur[],2,FALSE)</f>
        <v>PAC géothermique</v>
      </c>
      <c r="E86" s="3">
        <v>1</v>
      </c>
      <c r="F86" s="3">
        <v>1</v>
      </c>
      <c r="G86" s="3">
        <v>1</v>
      </c>
      <c r="H86" s="3">
        <v>2007</v>
      </c>
      <c r="J86" s="3">
        <v>2.9</v>
      </c>
      <c r="K86" s="3" t="s">
        <v>167</v>
      </c>
      <c r="L86" s="10">
        <v>67</v>
      </c>
      <c r="M86" s="10">
        <v>16</v>
      </c>
      <c r="N86" s="10" t="s">
        <v>255</v>
      </c>
      <c r="O86" s="10" t="s">
        <v>385</v>
      </c>
      <c r="P86" s="10" t="s">
        <v>386</v>
      </c>
      <c r="Q86"/>
    </row>
    <row r="87" spans="1:17" x14ac:dyDescent="0.3">
      <c r="A87" s="3">
        <v>86</v>
      </c>
      <c r="B87" s="3" t="s">
        <v>158</v>
      </c>
      <c r="C87" s="3">
        <v>5</v>
      </c>
      <c r="D87" s="3" t="str">
        <f>VLOOKUP(scop[[#This Row],[type_generateur_id]],type_generateur[],2,FALSE)</f>
        <v>PAC géothermique</v>
      </c>
      <c r="E87" s="3">
        <v>0</v>
      </c>
      <c r="F87" s="3">
        <v>0</v>
      </c>
      <c r="G87" s="3">
        <v>0</v>
      </c>
      <c r="H87" s="3">
        <v>2007</v>
      </c>
      <c r="J87" s="3">
        <v>2.2000000000000002</v>
      </c>
      <c r="K87" s="3" t="s">
        <v>167</v>
      </c>
      <c r="L87" s="10">
        <v>55</v>
      </c>
      <c r="M87" s="10">
        <v>16</v>
      </c>
      <c r="N87" s="10" t="s">
        <v>255</v>
      </c>
      <c r="P87" s="10" t="s">
        <v>384</v>
      </c>
      <c r="Q87"/>
    </row>
    <row r="88" spans="1:17" x14ac:dyDescent="0.3">
      <c r="A88" s="3">
        <v>87</v>
      </c>
      <c r="B88" s="3" t="s">
        <v>158</v>
      </c>
      <c r="C88" s="3">
        <v>5</v>
      </c>
      <c r="D88" s="3" t="str">
        <f>VLOOKUP(scop[[#This Row],[type_generateur_id]],type_generateur[],2,FALSE)</f>
        <v>PAC géothermique</v>
      </c>
      <c r="E88" s="3">
        <v>1</v>
      </c>
      <c r="F88" s="3">
        <v>1</v>
      </c>
      <c r="G88" s="3">
        <v>1</v>
      </c>
      <c r="H88" s="3">
        <v>2007</v>
      </c>
      <c r="J88" s="3">
        <v>2.4</v>
      </c>
      <c r="K88" s="3" t="s">
        <v>167</v>
      </c>
      <c r="L88" s="10">
        <v>59</v>
      </c>
      <c r="M88" s="10">
        <v>16</v>
      </c>
      <c r="N88" s="10" t="s">
        <v>255</v>
      </c>
      <c r="O88" s="10" t="s">
        <v>385</v>
      </c>
      <c r="P88" s="10" t="s">
        <v>386</v>
      </c>
      <c r="Q88"/>
    </row>
    <row r="89" spans="1:17" x14ac:dyDescent="0.3">
      <c r="A89" s="3">
        <v>88</v>
      </c>
      <c r="B89" s="3" t="s">
        <v>157</v>
      </c>
      <c r="C89" s="3">
        <v>5</v>
      </c>
      <c r="D89" s="3" t="str">
        <f>VLOOKUP(scop[[#This Row],[type_generateur_id]],type_generateur[],2,FALSE)</f>
        <v>PAC géothermique</v>
      </c>
      <c r="E89" s="3">
        <v>0</v>
      </c>
      <c r="F89" s="3">
        <v>0</v>
      </c>
      <c r="G89" s="3">
        <v>0</v>
      </c>
      <c r="H89" s="3">
        <v>2014</v>
      </c>
      <c r="I89" s="3">
        <v>2008</v>
      </c>
      <c r="J89" s="3" t="s">
        <v>167</v>
      </c>
      <c r="K89" s="3">
        <v>2.4</v>
      </c>
      <c r="L89" s="10">
        <v>56</v>
      </c>
      <c r="M89" s="10">
        <v>17</v>
      </c>
      <c r="N89" s="10" t="s">
        <v>256</v>
      </c>
      <c r="P89" s="10" t="s">
        <v>384</v>
      </c>
      <c r="Q89"/>
    </row>
    <row r="90" spans="1:17" x14ac:dyDescent="0.3">
      <c r="A90" s="3">
        <v>89</v>
      </c>
      <c r="B90" s="3" t="s">
        <v>157</v>
      </c>
      <c r="C90" s="3">
        <v>5</v>
      </c>
      <c r="D90" s="3" t="str">
        <f>VLOOKUP(scop[[#This Row],[type_generateur_id]],type_generateur[],2,FALSE)</f>
        <v>PAC géothermique</v>
      </c>
      <c r="E90" s="3">
        <v>1</v>
      </c>
      <c r="F90" s="3">
        <v>1</v>
      </c>
      <c r="G90" s="3">
        <v>1</v>
      </c>
      <c r="H90" s="3">
        <v>2014</v>
      </c>
      <c r="I90" s="3">
        <v>2008</v>
      </c>
      <c r="J90" s="3" t="s">
        <v>167</v>
      </c>
      <c r="K90" s="3">
        <v>2.6</v>
      </c>
      <c r="L90" s="10">
        <v>60</v>
      </c>
      <c r="M90" s="10">
        <v>17</v>
      </c>
      <c r="N90" s="10" t="s">
        <v>256</v>
      </c>
      <c r="O90" s="10" t="s">
        <v>385</v>
      </c>
      <c r="P90" s="10" t="s">
        <v>386</v>
      </c>
      <c r="Q90"/>
    </row>
    <row r="91" spans="1:17" x14ac:dyDescent="0.3">
      <c r="A91" s="3">
        <v>90</v>
      </c>
      <c r="B91" s="3" t="s">
        <v>159</v>
      </c>
      <c r="C91" s="3">
        <v>5</v>
      </c>
      <c r="D91" s="3" t="str">
        <f>VLOOKUP(scop[[#This Row],[type_generateur_id]],type_generateur[],2,FALSE)</f>
        <v>PAC géothermique</v>
      </c>
      <c r="E91" s="3">
        <v>0</v>
      </c>
      <c r="F91" s="3">
        <v>0</v>
      </c>
      <c r="G91" s="3">
        <v>0</v>
      </c>
      <c r="H91" s="3">
        <v>2014</v>
      </c>
      <c r="I91" s="3">
        <v>2008</v>
      </c>
      <c r="J91" s="3" t="s">
        <v>167</v>
      </c>
      <c r="K91" s="3">
        <v>2.8</v>
      </c>
      <c r="L91" s="10">
        <v>64</v>
      </c>
      <c r="M91" s="10">
        <v>17</v>
      </c>
      <c r="N91" s="10" t="s">
        <v>256</v>
      </c>
      <c r="P91" s="10" t="s">
        <v>384</v>
      </c>
      <c r="Q91"/>
    </row>
    <row r="92" spans="1:17" x14ac:dyDescent="0.3">
      <c r="A92" s="3">
        <v>91</v>
      </c>
      <c r="B92" s="3" t="s">
        <v>159</v>
      </c>
      <c r="C92" s="3">
        <v>5</v>
      </c>
      <c r="D92" s="3" t="str">
        <f>VLOOKUP(scop[[#This Row],[type_generateur_id]],type_generateur[],2,FALSE)</f>
        <v>PAC géothermique</v>
      </c>
      <c r="E92" s="3">
        <v>1</v>
      </c>
      <c r="F92" s="3">
        <v>1</v>
      </c>
      <c r="G92" s="3">
        <v>1</v>
      </c>
      <c r="H92" s="3">
        <v>2014</v>
      </c>
      <c r="I92" s="3">
        <v>2008</v>
      </c>
      <c r="J92" s="3" t="s">
        <v>167</v>
      </c>
      <c r="K92" s="3">
        <v>3.1</v>
      </c>
      <c r="L92" s="10">
        <v>68</v>
      </c>
      <c r="M92" s="10">
        <v>17</v>
      </c>
      <c r="N92" s="10" t="s">
        <v>256</v>
      </c>
      <c r="O92" s="10" t="s">
        <v>385</v>
      </c>
      <c r="P92" s="10" t="s">
        <v>386</v>
      </c>
      <c r="Q92"/>
    </row>
    <row r="93" spans="1:17" x14ac:dyDescent="0.3">
      <c r="A93" s="3">
        <v>92</v>
      </c>
      <c r="B93" s="3" t="s">
        <v>158</v>
      </c>
      <c r="C93" s="3">
        <v>5</v>
      </c>
      <c r="D93" s="3" t="str">
        <f>VLOOKUP(scop[[#This Row],[type_generateur_id]],type_generateur[],2,FALSE)</f>
        <v>PAC géothermique</v>
      </c>
      <c r="E93" s="3">
        <v>0</v>
      </c>
      <c r="F93" s="3">
        <v>0</v>
      </c>
      <c r="G93" s="3">
        <v>0</v>
      </c>
      <c r="H93" s="3">
        <v>2014</v>
      </c>
      <c r="I93" s="3">
        <v>2008</v>
      </c>
      <c r="J93" s="3" t="s">
        <v>167</v>
      </c>
      <c r="K93" s="3">
        <v>2.4</v>
      </c>
      <c r="L93" s="10">
        <v>56</v>
      </c>
      <c r="M93" s="10">
        <v>17</v>
      </c>
      <c r="N93" s="10" t="s">
        <v>256</v>
      </c>
      <c r="P93" s="10" t="s">
        <v>384</v>
      </c>
      <c r="Q93"/>
    </row>
    <row r="94" spans="1:17" x14ac:dyDescent="0.3">
      <c r="A94" s="3">
        <v>93</v>
      </c>
      <c r="B94" s="3" t="s">
        <v>158</v>
      </c>
      <c r="C94" s="3">
        <v>5</v>
      </c>
      <c r="D94" s="3" t="str">
        <f>VLOOKUP(scop[[#This Row],[type_generateur_id]],type_generateur[],2,FALSE)</f>
        <v>PAC géothermique</v>
      </c>
      <c r="E94" s="3">
        <v>1</v>
      </c>
      <c r="F94" s="3">
        <v>1</v>
      </c>
      <c r="G94" s="3">
        <v>1</v>
      </c>
      <c r="H94" s="3">
        <v>2014</v>
      </c>
      <c r="I94" s="3">
        <v>2008</v>
      </c>
      <c r="J94" s="3" t="s">
        <v>167</v>
      </c>
      <c r="K94" s="3">
        <v>2.6</v>
      </c>
      <c r="L94" s="10">
        <v>60</v>
      </c>
      <c r="M94" s="10">
        <v>17</v>
      </c>
      <c r="N94" s="10" t="s">
        <v>256</v>
      </c>
      <c r="O94" s="10" t="s">
        <v>385</v>
      </c>
      <c r="P94" s="10" t="s">
        <v>386</v>
      </c>
      <c r="Q94"/>
    </row>
    <row r="95" spans="1:17" x14ac:dyDescent="0.3">
      <c r="A95" s="3">
        <v>94</v>
      </c>
      <c r="B95" s="3" t="s">
        <v>157</v>
      </c>
      <c r="C95" s="3">
        <v>5</v>
      </c>
      <c r="D95" s="3" t="str">
        <f>VLOOKUP(scop[[#This Row],[type_generateur_id]],type_generateur[],2,FALSE)</f>
        <v>PAC géothermique</v>
      </c>
      <c r="E95" s="3">
        <v>0</v>
      </c>
      <c r="F95" s="3">
        <v>0</v>
      </c>
      <c r="G95" s="3">
        <v>0</v>
      </c>
      <c r="H95" s="3">
        <v>2016</v>
      </c>
      <c r="I95" s="3">
        <v>2015</v>
      </c>
      <c r="J95" s="3" t="s">
        <v>167</v>
      </c>
      <c r="K95" s="3">
        <v>2.7</v>
      </c>
      <c r="L95" s="10">
        <v>57</v>
      </c>
      <c r="M95" s="10">
        <v>18</v>
      </c>
      <c r="N95" s="10" t="s">
        <v>257</v>
      </c>
      <c r="P95" s="10" t="s">
        <v>384</v>
      </c>
      <c r="Q95"/>
    </row>
    <row r="96" spans="1:17" x14ac:dyDescent="0.3">
      <c r="A96" s="3">
        <v>95</v>
      </c>
      <c r="B96" s="3" t="s">
        <v>157</v>
      </c>
      <c r="C96" s="3">
        <v>5</v>
      </c>
      <c r="D96" s="3" t="str">
        <f>VLOOKUP(scop[[#This Row],[type_generateur_id]],type_generateur[],2,FALSE)</f>
        <v>PAC géothermique</v>
      </c>
      <c r="E96" s="3">
        <v>1</v>
      </c>
      <c r="F96" s="3">
        <v>1</v>
      </c>
      <c r="G96" s="3">
        <v>1</v>
      </c>
      <c r="H96" s="3">
        <v>2016</v>
      </c>
      <c r="I96" s="3">
        <v>2015</v>
      </c>
      <c r="J96" s="3" t="s">
        <v>167</v>
      </c>
      <c r="K96" s="3">
        <v>3</v>
      </c>
      <c r="L96" s="10">
        <v>61</v>
      </c>
      <c r="M96" s="10">
        <v>18</v>
      </c>
      <c r="N96" s="10" t="s">
        <v>257</v>
      </c>
      <c r="O96" s="10" t="s">
        <v>385</v>
      </c>
      <c r="P96" s="10" t="s">
        <v>386</v>
      </c>
      <c r="Q96"/>
    </row>
    <row r="97" spans="1:17" x14ac:dyDescent="0.3">
      <c r="A97" s="3">
        <v>96</v>
      </c>
      <c r="B97" s="3" t="s">
        <v>159</v>
      </c>
      <c r="C97" s="3">
        <v>5</v>
      </c>
      <c r="D97" s="3" t="str">
        <f>VLOOKUP(scop[[#This Row],[type_generateur_id]],type_generateur[],2,FALSE)</f>
        <v>PAC géothermique</v>
      </c>
      <c r="E97" s="3">
        <v>0</v>
      </c>
      <c r="F97" s="3">
        <v>0</v>
      </c>
      <c r="G97" s="3">
        <v>0</v>
      </c>
      <c r="H97" s="3">
        <v>2016</v>
      </c>
      <c r="I97" s="3">
        <v>2015</v>
      </c>
      <c r="J97" s="3" t="s">
        <v>167</v>
      </c>
      <c r="K97" s="3">
        <v>3.1</v>
      </c>
      <c r="L97" s="10">
        <v>65</v>
      </c>
      <c r="M97" s="10">
        <v>18</v>
      </c>
      <c r="N97" s="10" t="s">
        <v>257</v>
      </c>
      <c r="P97" s="10" t="s">
        <v>384</v>
      </c>
      <c r="Q97"/>
    </row>
    <row r="98" spans="1:17" x14ac:dyDescent="0.3">
      <c r="A98" s="3">
        <v>97</v>
      </c>
      <c r="B98" s="3" t="s">
        <v>159</v>
      </c>
      <c r="C98" s="3">
        <v>5</v>
      </c>
      <c r="D98" s="3" t="str">
        <f>VLOOKUP(scop[[#This Row],[type_generateur_id]],type_generateur[],2,FALSE)</f>
        <v>PAC géothermique</v>
      </c>
      <c r="E98" s="3">
        <v>1</v>
      </c>
      <c r="F98" s="3">
        <v>1</v>
      </c>
      <c r="G98" s="3">
        <v>1</v>
      </c>
      <c r="H98" s="3">
        <v>2016</v>
      </c>
      <c r="I98" s="3">
        <v>2015</v>
      </c>
      <c r="J98" s="3" t="s">
        <v>167</v>
      </c>
      <c r="K98" s="3">
        <v>3.6</v>
      </c>
      <c r="L98" s="10">
        <v>69</v>
      </c>
      <c r="M98" s="10">
        <v>18</v>
      </c>
      <c r="N98" s="10" t="s">
        <v>257</v>
      </c>
      <c r="O98" s="10" t="s">
        <v>385</v>
      </c>
      <c r="P98" s="10" t="s">
        <v>386</v>
      </c>
      <c r="Q98"/>
    </row>
    <row r="99" spans="1:17" x14ac:dyDescent="0.3">
      <c r="A99" s="3">
        <v>98</v>
      </c>
      <c r="B99" s="3" t="s">
        <v>158</v>
      </c>
      <c r="C99" s="3">
        <v>5</v>
      </c>
      <c r="D99" s="3" t="str">
        <f>VLOOKUP(scop[[#This Row],[type_generateur_id]],type_generateur[],2,FALSE)</f>
        <v>PAC géothermique</v>
      </c>
      <c r="E99" s="3">
        <v>0</v>
      </c>
      <c r="F99" s="3">
        <v>0</v>
      </c>
      <c r="G99" s="3">
        <v>0</v>
      </c>
      <c r="H99" s="3">
        <v>2016</v>
      </c>
      <c r="I99" s="3">
        <v>2015</v>
      </c>
      <c r="J99" s="3" t="s">
        <v>167</v>
      </c>
      <c r="K99" s="3">
        <v>2.7</v>
      </c>
      <c r="L99" s="10">
        <v>57</v>
      </c>
      <c r="M99" s="10">
        <v>18</v>
      </c>
      <c r="N99" s="10" t="s">
        <v>257</v>
      </c>
      <c r="P99" s="10" t="s">
        <v>384</v>
      </c>
      <c r="Q99"/>
    </row>
    <row r="100" spans="1:17" x14ac:dyDescent="0.3">
      <c r="A100" s="3">
        <v>99</v>
      </c>
      <c r="B100" s="3" t="s">
        <v>158</v>
      </c>
      <c r="C100" s="3">
        <v>5</v>
      </c>
      <c r="D100" s="3" t="str">
        <f>VLOOKUP(scop[[#This Row],[type_generateur_id]],type_generateur[],2,FALSE)</f>
        <v>PAC géothermique</v>
      </c>
      <c r="E100" s="3">
        <v>1</v>
      </c>
      <c r="F100" s="3">
        <v>1</v>
      </c>
      <c r="G100" s="3">
        <v>1</v>
      </c>
      <c r="H100" s="3">
        <v>2016</v>
      </c>
      <c r="I100" s="3">
        <v>2015</v>
      </c>
      <c r="J100" s="3" t="s">
        <v>167</v>
      </c>
      <c r="K100" s="3">
        <v>3</v>
      </c>
      <c r="L100" s="10">
        <v>61</v>
      </c>
      <c r="M100" s="10">
        <v>18</v>
      </c>
      <c r="N100" s="10" t="s">
        <v>257</v>
      </c>
      <c r="O100" s="10" t="s">
        <v>385</v>
      </c>
      <c r="P100" s="10" t="s">
        <v>386</v>
      </c>
      <c r="Q100"/>
    </row>
    <row r="101" spans="1:17" x14ac:dyDescent="0.3">
      <c r="A101" s="3">
        <v>100</v>
      </c>
      <c r="B101" s="3" t="s">
        <v>157</v>
      </c>
      <c r="C101" s="3">
        <v>5</v>
      </c>
      <c r="D101" s="3" t="str">
        <f>VLOOKUP(scop[[#This Row],[type_generateur_id]],type_generateur[],2,FALSE)</f>
        <v>PAC géothermique</v>
      </c>
      <c r="E101" s="3">
        <v>0</v>
      </c>
      <c r="F101" s="3">
        <v>0</v>
      </c>
      <c r="G101" s="3">
        <v>0</v>
      </c>
      <c r="I101" s="3">
        <v>2017</v>
      </c>
      <c r="J101" s="3" t="s">
        <v>167</v>
      </c>
      <c r="K101" s="3">
        <v>3</v>
      </c>
      <c r="L101" s="10">
        <v>58</v>
      </c>
      <c r="M101" s="10">
        <v>19</v>
      </c>
      <c r="N101" s="10" t="s">
        <v>258</v>
      </c>
      <c r="P101" s="10" t="s">
        <v>384</v>
      </c>
      <c r="Q101"/>
    </row>
    <row r="102" spans="1:17" x14ac:dyDescent="0.3">
      <c r="A102" s="3">
        <v>101</v>
      </c>
      <c r="B102" s="3" t="s">
        <v>157</v>
      </c>
      <c r="C102" s="3">
        <v>5</v>
      </c>
      <c r="D102" s="3" t="str">
        <f>VLOOKUP(scop[[#This Row],[type_generateur_id]],type_generateur[],2,FALSE)</f>
        <v>PAC géothermique</v>
      </c>
      <c r="E102" s="3">
        <v>1</v>
      </c>
      <c r="F102" s="3">
        <v>1</v>
      </c>
      <c r="G102" s="3">
        <v>1</v>
      </c>
      <c r="I102" s="3">
        <v>2017</v>
      </c>
      <c r="J102" s="3" t="s">
        <v>167</v>
      </c>
      <c r="K102" s="3">
        <v>3.3</v>
      </c>
      <c r="L102" s="10">
        <v>62</v>
      </c>
      <c r="M102" s="10">
        <v>19</v>
      </c>
      <c r="N102" s="10" t="s">
        <v>258</v>
      </c>
      <c r="O102" s="10" t="s">
        <v>385</v>
      </c>
      <c r="P102" s="10" t="s">
        <v>386</v>
      </c>
      <c r="Q102"/>
    </row>
    <row r="103" spans="1:17" x14ac:dyDescent="0.3">
      <c r="A103" s="3">
        <v>102</v>
      </c>
      <c r="B103" s="3" t="s">
        <v>159</v>
      </c>
      <c r="C103" s="3">
        <v>5</v>
      </c>
      <c r="D103" s="3" t="str">
        <f>VLOOKUP(scop[[#This Row],[type_generateur_id]],type_generateur[],2,FALSE)</f>
        <v>PAC géothermique</v>
      </c>
      <c r="E103" s="3">
        <v>0</v>
      </c>
      <c r="F103" s="3">
        <v>0</v>
      </c>
      <c r="G103" s="3">
        <v>0</v>
      </c>
      <c r="I103" s="3">
        <v>2017</v>
      </c>
      <c r="J103" s="3" t="s">
        <v>167</v>
      </c>
      <c r="K103" s="3">
        <v>3.5</v>
      </c>
      <c r="L103" s="10">
        <v>66</v>
      </c>
      <c r="M103" s="10">
        <v>19</v>
      </c>
      <c r="N103" s="10" t="s">
        <v>258</v>
      </c>
      <c r="P103" s="10" t="s">
        <v>384</v>
      </c>
      <c r="Q103"/>
    </row>
    <row r="104" spans="1:17" x14ac:dyDescent="0.3">
      <c r="A104" s="3">
        <v>103</v>
      </c>
      <c r="B104" s="3" t="s">
        <v>159</v>
      </c>
      <c r="C104" s="3">
        <v>5</v>
      </c>
      <c r="D104" s="3" t="str">
        <f>VLOOKUP(scop[[#This Row],[type_generateur_id]],type_generateur[],2,FALSE)</f>
        <v>PAC géothermique</v>
      </c>
      <c r="E104" s="3">
        <v>1</v>
      </c>
      <c r="F104" s="3">
        <v>1</v>
      </c>
      <c r="G104" s="3">
        <v>1</v>
      </c>
      <c r="I104" s="3">
        <v>2017</v>
      </c>
      <c r="J104" s="3" t="s">
        <v>167</v>
      </c>
      <c r="K104" s="3">
        <v>4</v>
      </c>
      <c r="L104" s="10">
        <v>70</v>
      </c>
      <c r="M104" s="10">
        <v>19</v>
      </c>
      <c r="N104" s="10" t="s">
        <v>258</v>
      </c>
      <c r="O104" s="10" t="s">
        <v>385</v>
      </c>
      <c r="P104" s="10" t="s">
        <v>386</v>
      </c>
      <c r="Q104"/>
    </row>
    <row r="105" spans="1:17" x14ac:dyDescent="0.3">
      <c r="A105" s="3">
        <v>104</v>
      </c>
      <c r="B105" s="3" t="s">
        <v>158</v>
      </c>
      <c r="C105" s="3">
        <v>5</v>
      </c>
      <c r="D105" s="3" t="str">
        <f>VLOOKUP(scop[[#This Row],[type_generateur_id]],type_generateur[],2,FALSE)</f>
        <v>PAC géothermique</v>
      </c>
      <c r="E105" s="3">
        <v>0</v>
      </c>
      <c r="F105" s="3">
        <v>0</v>
      </c>
      <c r="G105" s="3">
        <v>0</v>
      </c>
      <c r="I105" s="3">
        <v>2017</v>
      </c>
      <c r="J105" s="3" t="s">
        <v>167</v>
      </c>
      <c r="K105" s="3">
        <v>3</v>
      </c>
      <c r="L105" s="10">
        <v>58</v>
      </c>
      <c r="M105" s="10">
        <v>19</v>
      </c>
      <c r="N105" s="10" t="s">
        <v>258</v>
      </c>
      <c r="P105" s="10" t="s">
        <v>384</v>
      </c>
      <c r="Q105"/>
    </row>
    <row r="106" spans="1:17" x14ac:dyDescent="0.3">
      <c r="A106" s="3">
        <v>105</v>
      </c>
      <c r="B106" s="3" t="s">
        <v>158</v>
      </c>
      <c r="C106" s="3">
        <v>5</v>
      </c>
      <c r="D106" s="3" t="str">
        <f>VLOOKUP(scop[[#This Row],[type_generateur_id]],type_generateur[],2,FALSE)</f>
        <v>PAC géothermique</v>
      </c>
      <c r="E106" s="3">
        <v>1</v>
      </c>
      <c r="F106" s="3">
        <v>1</v>
      </c>
      <c r="G106" s="3">
        <v>1</v>
      </c>
      <c r="I106" s="3">
        <v>2017</v>
      </c>
      <c r="J106" s="3" t="s">
        <v>167</v>
      </c>
      <c r="K106" s="3">
        <v>3.3</v>
      </c>
      <c r="L106" s="10">
        <v>62</v>
      </c>
      <c r="M106" s="10">
        <v>19</v>
      </c>
      <c r="N106" s="10" t="s">
        <v>258</v>
      </c>
      <c r="O106" s="10" t="s">
        <v>385</v>
      </c>
      <c r="P106" s="10" t="s">
        <v>386</v>
      </c>
      <c r="Q106"/>
    </row>
    <row r="107" spans="1:17" x14ac:dyDescent="0.3">
      <c r="A107" s="3">
        <v>106</v>
      </c>
      <c r="B107" s="3" t="s">
        <v>157</v>
      </c>
      <c r="C107" s="3">
        <v>58</v>
      </c>
      <c r="D107" s="3" t="str">
        <f>VLOOKUP(scop[[#This Row],[type_generateur_id]],type_generateur[],2,FALSE)</f>
        <v>Pompe à chaleur hybride : partie pompe à chaleur (SUPPRIME)</v>
      </c>
      <c r="E107" s="3">
        <v>0</v>
      </c>
      <c r="F107" s="3">
        <v>0</v>
      </c>
      <c r="G107" s="3">
        <v>0</v>
      </c>
      <c r="J107" s="3" t="s">
        <v>167</v>
      </c>
      <c r="K107" s="3">
        <v>2.4</v>
      </c>
      <c r="L107" s="10">
        <v>8</v>
      </c>
      <c r="M107" s="10">
        <v>143</v>
      </c>
      <c r="N107" s="10" t="s">
        <v>244</v>
      </c>
      <c r="P107" s="10" t="s">
        <v>384</v>
      </c>
      <c r="Q107"/>
    </row>
    <row r="108" spans="1:17" x14ac:dyDescent="0.3">
      <c r="A108" s="3">
        <v>107</v>
      </c>
      <c r="B108" s="3" t="s">
        <v>157</v>
      </c>
      <c r="C108" s="3">
        <v>58</v>
      </c>
      <c r="D108" s="3" t="str">
        <f>VLOOKUP(scop[[#This Row],[type_generateur_id]],type_generateur[],2,FALSE)</f>
        <v>Pompe à chaleur hybride : partie pompe à chaleur (SUPPRIME)</v>
      </c>
      <c r="E108" s="3">
        <v>1</v>
      </c>
      <c r="F108" s="3">
        <v>1</v>
      </c>
      <c r="G108" s="3">
        <v>1</v>
      </c>
      <c r="J108" s="3" t="s">
        <v>167</v>
      </c>
      <c r="K108" s="3">
        <v>2.6</v>
      </c>
      <c r="L108" s="10">
        <v>12</v>
      </c>
      <c r="M108" s="10">
        <v>143</v>
      </c>
      <c r="N108" s="10" t="s">
        <v>244</v>
      </c>
      <c r="O108" s="10" t="s">
        <v>385</v>
      </c>
      <c r="P108" s="10" t="s">
        <v>386</v>
      </c>
      <c r="Q108"/>
    </row>
    <row r="109" spans="1:17" x14ac:dyDescent="0.3">
      <c r="A109" s="3">
        <v>108</v>
      </c>
      <c r="B109" s="3" t="s">
        <v>159</v>
      </c>
      <c r="C109" s="3">
        <v>58</v>
      </c>
      <c r="D109" s="3" t="str">
        <f>VLOOKUP(scop[[#This Row],[type_generateur_id]],type_generateur[],2,FALSE)</f>
        <v>Pompe à chaleur hybride : partie pompe à chaleur (SUPPRIME)</v>
      </c>
      <c r="E109" s="3">
        <v>0</v>
      </c>
      <c r="F109" s="3">
        <v>0</v>
      </c>
      <c r="G109" s="3">
        <v>0</v>
      </c>
      <c r="J109" s="3" t="s">
        <v>167</v>
      </c>
      <c r="K109" s="3">
        <v>2.8</v>
      </c>
      <c r="L109" s="10">
        <v>16</v>
      </c>
      <c r="M109" s="10">
        <v>143</v>
      </c>
      <c r="N109" s="10" t="s">
        <v>244</v>
      </c>
      <c r="P109" s="10" t="s">
        <v>384</v>
      </c>
      <c r="Q109"/>
    </row>
    <row r="110" spans="1:17" x14ac:dyDescent="0.3">
      <c r="A110" s="3">
        <v>109</v>
      </c>
      <c r="B110" s="3" t="s">
        <v>159</v>
      </c>
      <c r="C110" s="3">
        <v>58</v>
      </c>
      <c r="D110" s="3" t="str">
        <f>VLOOKUP(scop[[#This Row],[type_generateur_id]],type_generateur[],2,FALSE)</f>
        <v>Pompe à chaleur hybride : partie pompe à chaleur (SUPPRIME)</v>
      </c>
      <c r="E110" s="3">
        <v>1</v>
      </c>
      <c r="F110" s="3">
        <v>1</v>
      </c>
      <c r="G110" s="3">
        <v>1</v>
      </c>
      <c r="J110" s="3" t="s">
        <v>167</v>
      </c>
      <c r="K110" s="3">
        <v>3.1</v>
      </c>
      <c r="L110" s="10">
        <v>20</v>
      </c>
      <c r="M110" s="10">
        <v>143</v>
      </c>
      <c r="N110" s="10" t="s">
        <v>244</v>
      </c>
      <c r="O110" s="10" t="s">
        <v>385</v>
      </c>
      <c r="P110" s="10" t="s">
        <v>386</v>
      </c>
      <c r="Q110"/>
    </row>
    <row r="111" spans="1:17" x14ac:dyDescent="0.3">
      <c r="A111" s="3">
        <v>110</v>
      </c>
      <c r="B111" s="3" t="s">
        <v>157</v>
      </c>
      <c r="C111" s="3">
        <v>58</v>
      </c>
      <c r="D111" s="3" t="str">
        <f>VLOOKUP(scop[[#This Row],[type_generateur_id]],type_generateur[],2,FALSE)</f>
        <v>Pompe à chaleur hybride : partie pompe à chaleur (SUPPRIME)</v>
      </c>
      <c r="E111" s="3">
        <v>0</v>
      </c>
      <c r="F111" s="3">
        <v>0</v>
      </c>
      <c r="G111" s="3">
        <v>0</v>
      </c>
      <c r="J111" s="3" t="s">
        <v>167</v>
      </c>
      <c r="K111" s="3">
        <v>2.6</v>
      </c>
      <c r="L111" s="10">
        <v>9</v>
      </c>
      <c r="M111" s="10">
        <v>143</v>
      </c>
      <c r="N111" s="10" t="s">
        <v>245</v>
      </c>
      <c r="P111" s="10" t="s">
        <v>384</v>
      </c>
      <c r="Q111"/>
    </row>
    <row r="112" spans="1:17" x14ac:dyDescent="0.3">
      <c r="A112" s="3">
        <v>111</v>
      </c>
      <c r="B112" s="3" t="s">
        <v>157</v>
      </c>
      <c r="C112" s="3">
        <v>58</v>
      </c>
      <c r="D112" s="3" t="str">
        <f>VLOOKUP(scop[[#This Row],[type_generateur_id]],type_generateur[],2,FALSE)</f>
        <v>Pompe à chaleur hybride : partie pompe à chaleur (SUPPRIME)</v>
      </c>
      <c r="E112" s="3">
        <v>1</v>
      </c>
      <c r="F112" s="3">
        <v>1</v>
      </c>
      <c r="G112" s="3">
        <v>1</v>
      </c>
      <c r="J112" s="3" t="s">
        <v>167</v>
      </c>
      <c r="K112" s="3">
        <v>2.9</v>
      </c>
      <c r="L112" s="10">
        <v>13</v>
      </c>
      <c r="M112" s="10">
        <v>143</v>
      </c>
      <c r="N112" s="10" t="s">
        <v>245</v>
      </c>
      <c r="O112" s="10" t="s">
        <v>385</v>
      </c>
      <c r="P112" s="10" t="s">
        <v>386</v>
      </c>
      <c r="Q112"/>
    </row>
    <row r="113" spans="1:17" x14ac:dyDescent="0.3">
      <c r="A113" s="3">
        <v>112</v>
      </c>
      <c r="B113" s="3" t="s">
        <v>159</v>
      </c>
      <c r="C113" s="3">
        <v>58</v>
      </c>
      <c r="D113" s="3" t="str">
        <f>VLOOKUP(scop[[#This Row],[type_generateur_id]],type_generateur[],2,FALSE)</f>
        <v>Pompe à chaleur hybride : partie pompe à chaleur (SUPPRIME)</v>
      </c>
      <c r="E113" s="3">
        <v>0</v>
      </c>
      <c r="F113" s="3">
        <v>0</v>
      </c>
      <c r="G113" s="3">
        <v>0</v>
      </c>
      <c r="J113" s="3" t="s">
        <v>167</v>
      </c>
      <c r="K113" s="3">
        <v>3</v>
      </c>
      <c r="L113" s="10">
        <v>17</v>
      </c>
      <c r="M113" s="10">
        <v>143</v>
      </c>
      <c r="N113" s="10" t="s">
        <v>245</v>
      </c>
      <c r="P113" s="10" t="s">
        <v>384</v>
      </c>
      <c r="Q113"/>
    </row>
    <row r="114" spans="1:17" x14ac:dyDescent="0.3">
      <c r="A114" s="3">
        <v>113</v>
      </c>
      <c r="B114" s="3" t="s">
        <v>159</v>
      </c>
      <c r="C114" s="3">
        <v>58</v>
      </c>
      <c r="D114" s="3" t="str">
        <f>VLOOKUP(scop[[#This Row],[type_generateur_id]],type_generateur[],2,FALSE)</f>
        <v>Pompe à chaleur hybride : partie pompe à chaleur (SUPPRIME)</v>
      </c>
      <c r="E114" s="3">
        <v>1</v>
      </c>
      <c r="F114" s="3">
        <v>1</v>
      </c>
      <c r="G114" s="3">
        <v>1</v>
      </c>
      <c r="J114" s="3" t="s">
        <v>167</v>
      </c>
      <c r="K114" s="3">
        <v>3.5</v>
      </c>
      <c r="L114" s="10">
        <v>21</v>
      </c>
      <c r="M114" s="10">
        <v>143</v>
      </c>
      <c r="N114" s="10" t="s">
        <v>245</v>
      </c>
      <c r="O114" s="10" t="s">
        <v>385</v>
      </c>
      <c r="P114" s="10" t="s">
        <v>386</v>
      </c>
      <c r="Q114"/>
    </row>
    <row r="115" spans="1:17" x14ac:dyDescent="0.3">
      <c r="A115" s="3">
        <v>114</v>
      </c>
      <c r="B115" s="3" t="s">
        <v>157</v>
      </c>
      <c r="C115" s="3">
        <v>58</v>
      </c>
      <c r="D115" s="3" t="str">
        <f>VLOOKUP(scop[[#This Row],[type_generateur_id]],type_generateur[],2,FALSE)</f>
        <v>Pompe à chaleur hybride : partie pompe à chaleur (SUPPRIME)</v>
      </c>
      <c r="E115" s="3">
        <v>0</v>
      </c>
      <c r="F115" s="3">
        <v>0</v>
      </c>
      <c r="G115" s="3">
        <v>0</v>
      </c>
      <c r="J115" s="3" t="s">
        <v>167</v>
      </c>
      <c r="K115" s="3">
        <v>2.8</v>
      </c>
      <c r="L115" s="10">
        <v>10</v>
      </c>
      <c r="M115" s="10">
        <v>143</v>
      </c>
      <c r="N115" s="10" t="s">
        <v>246</v>
      </c>
      <c r="P115" s="10" t="s">
        <v>384</v>
      </c>
      <c r="Q115"/>
    </row>
    <row r="116" spans="1:17" x14ac:dyDescent="0.3">
      <c r="A116" s="3">
        <v>115</v>
      </c>
      <c r="B116" s="3" t="s">
        <v>157</v>
      </c>
      <c r="C116" s="3">
        <v>58</v>
      </c>
      <c r="D116" s="3" t="str">
        <f>VLOOKUP(scop[[#This Row],[type_generateur_id]],type_generateur[],2,FALSE)</f>
        <v>Pompe à chaleur hybride : partie pompe à chaleur (SUPPRIME)</v>
      </c>
      <c r="E116" s="3">
        <v>1</v>
      </c>
      <c r="F116" s="3">
        <v>1</v>
      </c>
      <c r="G116" s="3">
        <v>1</v>
      </c>
      <c r="J116" s="3" t="s">
        <v>167</v>
      </c>
      <c r="K116" s="3">
        <v>3.2</v>
      </c>
      <c r="L116" s="10">
        <v>14</v>
      </c>
      <c r="M116" s="10">
        <v>143</v>
      </c>
      <c r="N116" s="10" t="s">
        <v>246</v>
      </c>
      <c r="O116" s="10" t="s">
        <v>385</v>
      </c>
      <c r="P116" s="10" t="s">
        <v>386</v>
      </c>
      <c r="Q116"/>
    </row>
    <row r="117" spans="1:17" x14ac:dyDescent="0.3">
      <c r="A117" s="3">
        <v>116</v>
      </c>
      <c r="B117" s="3" t="s">
        <v>159</v>
      </c>
      <c r="C117" s="3">
        <v>58</v>
      </c>
      <c r="D117" s="3" t="str">
        <f>VLOOKUP(scop[[#This Row],[type_generateur_id]],type_generateur[],2,FALSE)</f>
        <v>Pompe à chaleur hybride : partie pompe à chaleur (SUPPRIME)</v>
      </c>
      <c r="E117" s="3">
        <v>0</v>
      </c>
      <c r="F117" s="3">
        <v>0</v>
      </c>
      <c r="G117" s="3">
        <v>0</v>
      </c>
      <c r="J117" s="3" t="s">
        <v>167</v>
      </c>
      <c r="K117" s="3">
        <v>3.2</v>
      </c>
      <c r="L117" s="10">
        <v>18</v>
      </c>
      <c r="M117" s="10">
        <v>143</v>
      </c>
      <c r="N117" s="10" t="s">
        <v>246</v>
      </c>
      <c r="P117" s="10" t="s">
        <v>384</v>
      </c>
      <c r="Q117"/>
    </row>
    <row r="118" spans="1:17" x14ac:dyDescent="0.3">
      <c r="A118" s="3">
        <v>117</v>
      </c>
      <c r="B118" s="3" t="s">
        <v>159</v>
      </c>
      <c r="C118" s="3">
        <v>58</v>
      </c>
      <c r="D118" s="3" t="str">
        <f>VLOOKUP(scop[[#This Row],[type_generateur_id]],type_generateur[],2,FALSE)</f>
        <v>Pompe à chaleur hybride : partie pompe à chaleur (SUPPRIME)</v>
      </c>
      <c r="E118" s="3">
        <v>1</v>
      </c>
      <c r="F118" s="3">
        <v>1</v>
      </c>
      <c r="G118" s="3">
        <v>1</v>
      </c>
      <c r="J118" s="3" t="s">
        <v>167</v>
      </c>
      <c r="K118" s="3">
        <v>3.8</v>
      </c>
      <c r="L118" s="10">
        <v>22</v>
      </c>
      <c r="M118" s="10">
        <v>143</v>
      </c>
      <c r="N118" s="10" t="s">
        <v>246</v>
      </c>
      <c r="O118" s="10" t="s">
        <v>385</v>
      </c>
      <c r="P118" s="10" t="s">
        <v>386</v>
      </c>
      <c r="Q118"/>
    </row>
    <row r="119" spans="1:17" x14ac:dyDescent="0.3">
      <c r="A119" s="3">
        <v>118</v>
      </c>
      <c r="B119" s="3" t="s">
        <v>157</v>
      </c>
      <c r="C119" s="3">
        <v>58</v>
      </c>
      <c r="D119" s="3" t="str">
        <f>VLOOKUP(scop[[#This Row],[type_generateur_id]],type_generateur[],2,FALSE)</f>
        <v>Pompe à chaleur hybride : partie pompe à chaleur (SUPPRIME)</v>
      </c>
      <c r="E119" s="3">
        <v>0</v>
      </c>
      <c r="F119" s="3">
        <v>0</v>
      </c>
      <c r="G119" s="3">
        <v>0</v>
      </c>
      <c r="J119" s="3" t="s">
        <v>167</v>
      </c>
      <c r="K119" s="3">
        <v>2.4</v>
      </c>
      <c r="L119" s="10">
        <v>24</v>
      </c>
      <c r="M119" s="10">
        <v>143</v>
      </c>
      <c r="N119" s="10" t="s">
        <v>248</v>
      </c>
      <c r="P119" s="10" t="s">
        <v>384</v>
      </c>
      <c r="Q119"/>
    </row>
    <row r="120" spans="1:17" x14ac:dyDescent="0.3">
      <c r="A120" s="3">
        <v>119</v>
      </c>
      <c r="B120" s="3" t="s">
        <v>157</v>
      </c>
      <c r="C120" s="3">
        <v>58</v>
      </c>
      <c r="D120" s="3" t="str">
        <f>VLOOKUP(scop[[#This Row],[type_generateur_id]],type_generateur[],2,FALSE)</f>
        <v>Pompe à chaleur hybride : partie pompe à chaleur (SUPPRIME)</v>
      </c>
      <c r="E120" s="3">
        <v>1</v>
      </c>
      <c r="F120" s="3">
        <v>1</v>
      </c>
      <c r="G120" s="3">
        <v>1</v>
      </c>
      <c r="J120" s="3" t="s">
        <v>167</v>
      </c>
      <c r="K120" s="3">
        <v>2.6</v>
      </c>
      <c r="L120" s="10">
        <v>28</v>
      </c>
      <c r="M120" s="10">
        <v>143</v>
      </c>
      <c r="N120" s="10" t="s">
        <v>248</v>
      </c>
      <c r="O120" s="10" t="s">
        <v>385</v>
      </c>
      <c r="P120" s="10" t="s">
        <v>386</v>
      </c>
      <c r="Q120"/>
    </row>
    <row r="121" spans="1:17" x14ac:dyDescent="0.3">
      <c r="A121" s="3">
        <v>120</v>
      </c>
      <c r="B121" s="3" t="s">
        <v>159</v>
      </c>
      <c r="C121" s="3">
        <v>58</v>
      </c>
      <c r="D121" s="3" t="str">
        <f>VLOOKUP(scop[[#This Row],[type_generateur_id]],type_generateur[],2,FALSE)</f>
        <v>Pompe à chaleur hybride : partie pompe à chaleur (SUPPRIME)</v>
      </c>
      <c r="E121" s="3">
        <v>0</v>
      </c>
      <c r="F121" s="3">
        <v>0</v>
      </c>
      <c r="G121" s="3">
        <v>0</v>
      </c>
      <c r="J121" s="3" t="s">
        <v>167</v>
      </c>
      <c r="K121" s="3">
        <v>2.8</v>
      </c>
      <c r="L121" s="10">
        <v>32</v>
      </c>
      <c r="M121" s="10">
        <v>143</v>
      </c>
      <c r="N121" s="10" t="s">
        <v>248</v>
      </c>
      <c r="P121" s="10" t="s">
        <v>384</v>
      </c>
      <c r="Q121"/>
    </row>
    <row r="122" spans="1:17" x14ac:dyDescent="0.3">
      <c r="A122" s="3">
        <v>121</v>
      </c>
      <c r="B122" s="3" t="s">
        <v>159</v>
      </c>
      <c r="C122" s="3">
        <v>58</v>
      </c>
      <c r="D122" s="3" t="str">
        <f>VLOOKUP(scop[[#This Row],[type_generateur_id]],type_generateur[],2,FALSE)</f>
        <v>Pompe à chaleur hybride : partie pompe à chaleur (SUPPRIME)</v>
      </c>
      <c r="E122" s="3">
        <v>1</v>
      </c>
      <c r="F122" s="3">
        <v>1</v>
      </c>
      <c r="G122" s="3">
        <v>1</v>
      </c>
      <c r="J122" s="3" t="s">
        <v>167</v>
      </c>
      <c r="K122" s="3">
        <v>3.1</v>
      </c>
      <c r="L122" s="10">
        <v>36</v>
      </c>
      <c r="M122" s="10">
        <v>143</v>
      </c>
      <c r="N122" s="10" t="s">
        <v>248</v>
      </c>
      <c r="O122" s="10" t="s">
        <v>385</v>
      </c>
      <c r="P122" s="10" t="s">
        <v>386</v>
      </c>
      <c r="Q122"/>
    </row>
    <row r="123" spans="1:17" x14ac:dyDescent="0.3">
      <c r="A123" s="3">
        <v>122</v>
      </c>
      <c r="B123" s="3" t="s">
        <v>158</v>
      </c>
      <c r="C123" s="3">
        <v>58</v>
      </c>
      <c r="D123" s="3" t="str">
        <f>VLOOKUP(scop[[#This Row],[type_generateur_id]],type_generateur[],2,FALSE)</f>
        <v>Pompe à chaleur hybride : partie pompe à chaleur (SUPPRIME)</v>
      </c>
      <c r="E123" s="3">
        <v>0</v>
      </c>
      <c r="F123" s="3">
        <v>0</v>
      </c>
      <c r="G123" s="3">
        <v>0</v>
      </c>
      <c r="J123" s="3" t="s">
        <v>167</v>
      </c>
      <c r="K123" s="3">
        <v>2.4</v>
      </c>
      <c r="L123" s="10">
        <v>8</v>
      </c>
      <c r="M123" s="10">
        <v>143</v>
      </c>
      <c r="N123" s="10" t="s">
        <v>244</v>
      </c>
      <c r="P123" s="10" t="s">
        <v>384</v>
      </c>
      <c r="Q123"/>
    </row>
    <row r="124" spans="1:17" x14ac:dyDescent="0.3">
      <c r="A124" s="3">
        <v>123</v>
      </c>
      <c r="B124" s="3" t="s">
        <v>158</v>
      </c>
      <c r="C124" s="3">
        <v>58</v>
      </c>
      <c r="D124" s="3" t="str">
        <f>VLOOKUP(scop[[#This Row],[type_generateur_id]],type_generateur[],2,FALSE)</f>
        <v>Pompe à chaleur hybride : partie pompe à chaleur (SUPPRIME)</v>
      </c>
      <c r="E124" s="3">
        <v>0</v>
      </c>
      <c r="F124" s="3">
        <v>0</v>
      </c>
      <c r="G124" s="3">
        <v>0</v>
      </c>
      <c r="J124" s="3" t="s">
        <v>167</v>
      </c>
      <c r="K124" s="3">
        <v>2.6</v>
      </c>
      <c r="L124" s="10">
        <v>9</v>
      </c>
      <c r="M124" s="10">
        <v>143</v>
      </c>
      <c r="N124" s="10" t="s">
        <v>245</v>
      </c>
      <c r="P124" s="10" t="s">
        <v>384</v>
      </c>
      <c r="Q124"/>
    </row>
    <row r="125" spans="1:17" x14ac:dyDescent="0.3">
      <c r="A125" s="3">
        <v>124</v>
      </c>
      <c r="B125" s="3" t="s">
        <v>158</v>
      </c>
      <c r="C125" s="3">
        <v>58</v>
      </c>
      <c r="D125" s="3" t="str">
        <f>VLOOKUP(scop[[#This Row],[type_generateur_id]],type_generateur[],2,FALSE)</f>
        <v>Pompe à chaleur hybride : partie pompe à chaleur (SUPPRIME)</v>
      </c>
      <c r="E125" s="3">
        <v>0</v>
      </c>
      <c r="F125" s="3">
        <v>0</v>
      </c>
      <c r="G125" s="3">
        <v>0</v>
      </c>
      <c r="J125" s="3" t="s">
        <v>167</v>
      </c>
      <c r="K125" s="3">
        <v>2.8</v>
      </c>
      <c r="L125" s="10">
        <v>10</v>
      </c>
      <c r="M125" s="10">
        <v>143</v>
      </c>
      <c r="N125" s="10" t="s">
        <v>246</v>
      </c>
      <c r="P125" s="10" t="s">
        <v>384</v>
      </c>
      <c r="Q125"/>
    </row>
    <row r="126" spans="1:17" x14ac:dyDescent="0.3">
      <c r="A126" s="3">
        <v>125</v>
      </c>
      <c r="B126" s="3" t="s">
        <v>158</v>
      </c>
      <c r="C126" s="3">
        <v>58</v>
      </c>
      <c r="D126" s="3" t="str">
        <f>VLOOKUP(scop[[#This Row],[type_generateur_id]],type_generateur[],2,FALSE)</f>
        <v>Pompe à chaleur hybride : partie pompe à chaleur (SUPPRIME)</v>
      </c>
      <c r="E126" s="3">
        <v>1</v>
      </c>
      <c r="F126" s="3">
        <v>1</v>
      </c>
      <c r="G126" s="3">
        <v>1</v>
      </c>
      <c r="J126" s="3" t="s">
        <v>167</v>
      </c>
      <c r="K126" s="3">
        <v>2.6</v>
      </c>
      <c r="L126" s="10">
        <v>12</v>
      </c>
      <c r="M126" s="10">
        <v>143</v>
      </c>
      <c r="N126" s="10" t="s">
        <v>244</v>
      </c>
      <c r="O126" s="10" t="s">
        <v>385</v>
      </c>
      <c r="P126" s="10" t="s">
        <v>386</v>
      </c>
      <c r="Q126"/>
    </row>
    <row r="127" spans="1:17" x14ac:dyDescent="0.3">
      <c r="A127" s="3">
        <v>126</v>
      </c>
      <c r="B127" s="3" t="s">
        <v>158</v>
      </c>
      <c r="C127" s="3">
        <v>58</v>
      </c>
      <c r="D127" s="3" t="str">
        <f>VLOOKUP(scop[[#This Row],[type_generateur_id]],type_generateur[],2,FALSE)</f>
        <v>Pompe à chaleur hybride : partie pompe à chaleur (SUPPRIME)</v>
      </c>
      <c r="E127" s="3">
        <v>1</v>
      </c>
      <c r="F127" s="3">
        <v>1</v>
      </c>
      <c r="G127" s="3">
        <v>1</v>
      </c>
      <c r="J127" s="3" t="s">
        <v>167</v>
      </c>
      <c r="K127" s="3">
        <v>2.9</v>
      </c>
      <c r="L127" s="10">
        <v>13</v>
      </c>
      <c r="M127" s="10">
        <v>143</v>
      </c>
      <c r="N127" s="10" t="s">
        <v>245</v>
      </c>
      <c r="O127" s="10" t="s">
        <v>385</v>
      </c>
      <c r="P127" s="10" t="s">
        <v>386</v>
      </c>
      <c r="Q127"/>
    </row>
    <row r="128" spans="1:17" x14ac:dyDescent="0.3">
      <c r="A128" s="3">
        <v>127</v>
      </c>
      <c r="B128" s="3" t="s">
        <v>158</v>
      </c>
      <c r="C128" s="3">
        <v>58</v>
      </c>
      <c r="D128" s="3" t="str">
        <f>VLOOKUP(scop[[#This Row],[type_generateur_id]],type_generateur[],2,FALSE)</f>
        <v>Pompe à chaleur hybride : partie pompe à chaleur (SUPPRIME)</v>
      </c>
      <c r="E128" s="3">
        <v>1</v>
      </c>
      <c r="F128" s="3">
        <v>1</v>
      </c>
      <c r="G128" s="3">
        <v>1</v>
      </c>
      <c r="J128" s="3" t="s">
        <v>167</v>
      </c>
      <c r="K128" s="3">
        <v>3.2</v>
      </c>
      <c r="L128" s="10">
        <v>14</v>
      </c>
      <c r="M128" s="10">
        <v>143</v>
      </c>
      <c r="N128" s="10" t="s">
        <v>246</v>
      </c>
      <c r="O128" s="10" t="s">
        <v>385</v>
      </c>
      <c r="P128" s="10" t="s">
        <v>386</v>
      </c>
      <c r="Q128"/>
    </row>
    <row r="129" spans="1:17" x14ac:dyDescent="0.3">
      <c r="A129" s="3">
        <v>128</v>
      </c>
      <c r="B129" s="3" t="s">
        <v>158</v>
      </c>
      <c r="C129" s="3">
        <v>58</v>
      </c>
      <c r="D129" s="3" t="str">
        <f>VLOOKUP(scop[[#This Row],[type_generateur_id]],type_generateur[],2,FALSE)</f>
        <v>Pompe à chaleur hybride : partie pompe à chaleur (SUPPRIME)</v>
      </c>
      <c r="E129" s="3">
        <v>0</v>
      </c>
      <c r="F129" s="3">
        <v>0</v>
      </c>
      <c r="G129" s="3">
        <v>0</v>
      </c>
      <c r="J129" s="3" t="s">
        <v>167</v>
      </c>
      <c r="K129" s="3">
        <v>2.4</v>
      </c>
      <c r="L129" s="10">
        <v>24</v>
      </c>
      <c r="M129" s="10">
        <v>143</v>
      </c>
      <c r="N129" s="10" t="s">
        <v>248</v>
      </c>
      <c r="P129" s="10" t="s">
        <v>384</v>
      </c>
      <c r="Q129"/>
    </row>
    <row r="130" spans="1:17" x14ac:dyDescent="0.3">
      <c r="A130" s="3">
        <v>129</v>
      </c>
      <c r="B130" s="3" t="s">
        <v>158</v>
      </c>
      <c r="C130" s="3">
        <v>58</v>
      </c>
      <c r="D130" s="3" t="str">
        <f>VLOOKUP(scop[[#This Row],[type_generateur_id]],type_generateur[],2,FALSE)</f>
        <v>Pompe à chaleur hybride : partie pompe à chaleur (SUPPRIME)</v>
      </c>
      <c r="E130" s="3">
        <v>1</v>
      </c>
      <c r="F130" s="3">
        <v>1</v>
      </c>
      <c r="G130" s="3">
        <v>1</v>
      </c>
      <c r="J130" s="3" t="s">
        <v>167</v>
      </c>
      <c r="K130" s="3">
        <v>2.6</v>
      </c>
      <c r="L130" s="10">
        <v>28</v>
      </c>
      <c r="M130" s="10">
        <v>143</v>
      </c>
      <c r="N130" s="10" t="s">
        <v>248</v>
      </c>
      <c r="O130" s="10" t="s">
        <v>385</v>
      </c>
      <c r="P130" s="10" t="s">
        <v>386</v>
      </c>
      <c r="Q130"/>
    </row>
    <row r="131" spans="1:17" x14ac:dyDescent="0.3">
      <c r="A131" s="3">
        <v>130</v>
      </c>
      <c r="B131" s="3" t="s">
        <v>157</v>
      </c>
      <c r="C131" s="3">
        <v>58</v>
      </c>
      <c r="D131" s="3" t="str">
        <f>VLOOKUP(scop[[#This Row],[type_generateur_id]],type_generateur[],2,FALSE)</f>
        <v>Pompe à chaleur hybride : partie pompe à chaleur (SUPPRIME)</v>
      </c>
      <c r="E131" s="3">
        <v>0</v>
      </c>
      <c r="F131" s="3">
        <v>0</v>
      </c>
      <c r="G131" s="3">
        <v>0</v>
      </c>
      <c r="J131" s="3" t="s">
        <v>167</v>
      </c>
      <c r="K131" s="3">
        <v>2.7</v>
      </c>
      <c r="L131" s="10">
        <v>25</v>
      </c>
      <c r="M131" s="10">
        <v>143</v>
      </c>
      <c r="N131" s="10" t="s">
        <v>249</v>
      </c>
      <c r="P131" s="10" t="s">
        <v>384</v>
      </c>
      <c r="Q131"/>
    </row>
    <row r="132" spans="1:17" x14ac:dyDescent="0.3">
      <c r="A132" s="3">
        <v>131</v>
      </c>
      <c r="B132" s="3" t="s">
        <v>157</v>
      </c>
      <c r="C132" s="3">
        <v>58</v>
      </c>
      <c r="D132" s="3" t="str">
        <f>VLOOKUP(scop[[#This Row],[type_generateur_id]],type_generateur[],2,FALSE)</f>
        <v>Pompe à chaleur hybride : partie pompe à chaleur (SUPPRIME)</v>
      </c>
      <c r="E132" s="3">
        <v>1</v>
      </c>
      <c r="F132" s="3">
        <v>1</v>
      </c>
      <c r="G132" s="3">
        <v>1</v>
      </c>
      <c r="J132" s="3" t="s">
        <v>167</v>
      </c>
      <c r="K132" s="3">
        <v>3</v>
      </c>
      <c r="L132" s="10">
        <v>29</v>
      </c>
      <c r="M132" s="10">
        <v>143</v>
      </c>
      <c r="N132" s="10" t="s">
        <v>249</v>
      </c>
      <c r="O132" s="10" t="s">
        <v>385</v>
      </c>
      <c r="P132" s="10" t="s">
        <v>386</v>
      </c>
      <c r="Q132"/>
    </row>
    <row r="133" spans="1:17" x14ac:dyDescent="0.3">
      <c r="A133" s="3">
        <v>132</v>
      </c>
      <c r="B133" s="3" t="s">
        <v>159</v>
      </c>
      <c r="C133" s="3">
        <v>58</v>
      </c>
      <c r="D133" s="3" t="str">
        <f>VLOOKUP(scop[[#This Row],[type_generateur_id]],type_generateur[],2,FALSE)</f>
        <v>Pompe à chaleur hybride : partie pompe à chaleur (SUPPRIME)</v>
      </c>
      <c r="E133" s="3">
        <v>0</v>
      </c>
      <c r="F133" s="3">
        <v>0</v>
      </c>
      <c r="G133" s="3">
        <v>0</v>
      </c>
      <c r="J133" s="3" t="s">
        <v>167</v>
      </c>
      <c r="K133" s="3">
        <v>3.1</v>
      </c>
      <c r="L133" s="10">
        <v>33</v>
      </c>
      <c r="M133" s="10">
        <v>143</v>
      </c>
      <c r="N133" s="10" t="s">
        <v>249</v>
      </c>
      <c r="P133" s="10" t="s">
        <v>384</v>
      </c>
      <c r="Q133"/>
    </row>
    <row r="134" spans="1:17" x14ac:dyDescent="0.3">
      <c r="A134" s="3">
        <v>133</v>
      </c>
      <c r="B134" s="3" t="s">
        <v>159</v>
      </c>
      <c r="C134" s="3">
        <v>58</v>
      </c>
      <c r="D134" s="3" t="str">
        <f>VLOOKUP(scop[[#This Row],[type_generateur_id]],type_generateur[],2,FALSE)</f>
        <v>Pompe à chaleur hybride : partie pompe à chaleur (SUPPRIME)</v>
      </c>
      <c r="E134" s="3">
        <v>1</v>
      </c>
      <c r="F134" s="3">
        <v>1</v>
      </c>
      <c r="G134" s="3">
        <v>1</v>
      </c>
      <c r="J134" s="3" t="s">
        <v>167</v>
      </c>
      <c r="K134" s="3">
        <v>3.6</v>
      </c>
      <c r="L134" s="10">
        <v>37</v>
      </c>
      <c r="M134" s="10">
        <v>143</v>
      </c>
      <c r="N134" s="10" t="s">
        <v>249</v>
      </c>
      <c r="O134" s="10" t="s">
        <v>385</v>
      </c>
      <c r="P134" s="10" t="s">
        <v>386</v>
      </c>
      <c r="Q134"/>
    </row>
    <row r="135" spans="1:17" x14ac:dyDescent="0.3">
      <c r="A135" s="3">
        <v>134</v>
      </c>
      <c r="B135" s="3" t="s">
        <v>157</v>
      </c>
      <c r="C135" s="3">
        <v>58</v>
      </c>
      <c r="D135" s="3" t="str">
        <f>VLOOKUP(scop[[#This Row],[type_generateur_id]],type_generateur[],2,FALSE)</f>
        <v>Pompe à chaleur hybride : partie pompe à chaleur (SUPPRIME)</v>
      </c>
      <c r="E135" s="3">
        <v>0</v>
      </c>
      <c r="F135" s="3">
        <v>0</v>
      </c>
      <c r="G135" s="3">
        <v>0</v>
      </c>
      <c r="J135" s="3" t="s">
        <v>167</v>
      </c>
      <c r="K135" s="3">
        <v>3</v>
      </c>
      <c r="L135" s="10">
        <v>26</v>
      </c>
      <c r="M135" s="10">
        <v>143</v>
      </c>
      <c r="N135" s="10" t="s">
        <v>250</v>
      </c>
      <c r="P135" s="10" t="s">
        <v>384</v>
      </c>
      <c r="Q135"/>
    </row>
    <row r="136" spans="1:17" x14ac:dyDescent="0.3">
      <c r="A136" s="3">
        <v>135</v>
      </c>
      <c r="B136" s="3" t="s">
        <v>157</v>
      </c>
      <c r="C136" s="3">
        <v>58</v>
      </c>
      <c r="D136" s="3" t="str">
        <f>VLOOKUP(scop[[#This Row],[type_generateur_id]],type_generateur[],2,FALSE)</f>
        <v>Pompe à chaleur hybride : partie pompe à chaleur (SUPPRIME)</v>
      </c>
      <c r="E136" s="3">
        <v>1</v>
      </c>
      <c r="F136" s="3">
        <v>1</v>
      </c>
      <c r="G136" s="3">
        <v>1</v>
      </c>
      <c r="J136" s="3" t="s">
        <v>167</v>
      </c>
      <c r="K136" s="3">
        <v>3.3</v>
      </c>
      <c r="L136" s="10">
        <v>30</v>
      </c>
      <c r="M136" s="10">
        <v>143</v>
      </c>
      <c r="N136" s="10" t="s">
        <v>250</v>
      </c>
      <c r="O136" s="10" t="s">
        <v>385</v>
      </c>
      <c r="P136" s="10" t="s">
        <v>386</v>
      </c>
      <c r="Q136"/>
    </row>
    <row r="137" spans="1:17" x14ac:dyDescent="0.3">
      <c r="A137" s="3">
        <v>136</v>
      </c>
      <c r="B137" s="3" t="s">
        <v>159</v>
      </c>
      <c r="C137" s="3">
        <v>58</v>
      </c>
      <c r="D137" s="3" t="str">
        <f>VLOOKUP(scop[[#This Row],[type_generateur_id]],type_generateur[],2,FALSE)</f>
        <v>Pompe à chaleur hybride : partie pompe à chaleur (SUPPRIME)</v>
      </c>
      <c r="E137" s="3">
        <v>0</v>
      </c>
      <c r="F137" s="3">
        <v>0</v>
      </c>
      <c r="G137" s="3">
        <v>0</v>
      </c>
      <c r="J137" s="3" t="s">
        <v>167</v>
      </c>
      <c r="K137" s="3">
        <v>3.5</v>
      </c>
      <c r="L137" s="10">
        <v>34</v>
      </c>
      <c r="M137" s="10">
        <v>143</v>
      </c>
      <c r="N137" s="10" t="s">
        <v>250</v>
      </c>
      <c r="P137" s="10" t="s">
        <v>384</v>
      </c>
      <c r="Q137"/>
    </row>
    <row r="138" spans="1:17" x14ac:dyDescent="0.3">
      <c r="A138" s="3">
        <v>137</v>
      </c>
      <c r="B138" s="3" t="s">
        <v>159</v>
      </c>
      <c r="C138" s="3">
        <v>58</v>
      </c>
      <c r="D138" s="3" t="str">
        <f>VLOOKUP(scop[[#This Row],[type_generateur_id]],type_generateur[],2,FALSE)</f>
        <v>Pompe à chaleur hybride : partie pompe à chaleur (SUPPRIME)</v>
      </c>
      <c r="E138" s="3">
        <v>1</v>
      </c>
      <c r="F138" s="3">
        <v>1</v>
      </c>
      <c r="G138" s="3">
        <v>1</v>
      </c>
      <c r="J138" s="3" t="s">
        <v>167</v>
      </c>
      <c r="K138" s="3">
        <v>4</v>
      </c>
      <c r="L138" s="10">
        <v>38</v>
      </c>
      <c r="M138" s="10">
        <v>143</v>
      </c>
      <c r="N138" s="10" t="s">
        <v>250</v>
      </c>
      <c r="O138" s="10" t="s">
        <v>385</v>
      </c>
      <c r="P138" s="10" t="s">
        <v>386</v>
      </c>
      <c r="Q138"/>
    </row>
    <row r="139" spans="1:17" x14ac:dyDescent="0.3">
      <c r="A139" s="3">
        <v>138</v>
      </c>
      <c r="B139" s="3" t="s">
        <v>157</v>
      </c>
      <c r="C139" s="3">
        <v>58</v>
      </c>
      <c r="D139" s="3" t="str">
        <f>VLOOKUP(scop[[#This Row],[type_generateur_id]],type_generateur[],2,FALSE)</f>
        <v>Pompe à chaleur hybride : partie pompe à chaleur (SUPPRIME)</v>
      </c>
      <c r="E139" s="3">
        <v>0</v>
      </c>
      <c r="F139" s="3">
        <v>0</v>
      </c>
      <c r="G139" s="3">
        <v>0</v>
      </c>
      <c r="J139" s="3" t="s">
        <v>167</v>
      </c>
      <c r="K139" s="3">
        <v>2.4</v>
      </c>
      <c r="L139" s="10">
        <v>40</v>
      </c>
      <c r="M139" s="10">
        <v>143</v>
      </c>
      <c r="N139" s="10" t="s">
        <v>252</v>
      </c>
      <c r="P139" s="10" t="s">
        <v>384</v>
      </c>
      <c r="Q139"/>
    </row>
    <row r="140" spans="1:17" x14ac:dyDescent="0.3">
      <c r="A140" s="3">
        <v>139</v>
      </c>
      <c r="B140" s="3" t="s">
        <v>157</v>
      </c>
      <c r="C140" s="3">
        <v>58</v>
      </c>
      <c r="D140" s="3" t="str">
        <f>VLOOKUP(scop[[#This Row],[type_generateur_id]],type_generateur[],2,FALSE)</f>
        <v>Pompe à chaleur hybride : partie pompe à chaleur (SUPPRIME)</v>
      </c>
      <c r="E140" s="3">
        <v>1</v>
      </c>
      <c r="F140" s="3">
        <v>1</v>
      </c>
      <c r="G140" s="3">
        <v>1</v>
      </c>
      <c r="J140" s="3" t="s">
        <v>167</v>
      </c>
      <c r="K140" s="3">
        <v>2.6</v>
      </c>
      <c r="L140" s="10">
        <v>44</v>
      </c>
      <c r="M140" s="10">
        <v>143</v>
      </c>
      <c r="N140" s="10" t="s">
        <v>252</v>
      </c>
      <c r="O140" s="10" t="s">
        <v>385</v>
      </c>
      <c r="P140" s="10" t="s">
        <v>386</v>
      </c>
      <c r="Q140"/>
    </row>
    <row r="141" spans="1:17" x14ac:dyDescent="0.3">
      <c r="A141" s="3">
        <v>140</v>
      </c>
      <c r="B141" s="3" t="s">
        <v>159</v>
      </c>
      <c r="C141" s="3">
        <v>58</v>
      </c>
      <c r="D141" s="3" t="str">
        <f>VLOOKUP(scop[[#This Row],[type_generateur_id]],type_generateur[],2,FALSE)</f>
        <v>Pompe à chaleur hybride : partie pompe à chaleur (SUPPRIME)</v>
      </c>
      <c r="E141" s="3">
        <v>0</v>
      </c>
      <c r="F141" s="3">
        <v>0</v>
      </c>
      <c r="G141" s="3">
        <v>0</v>
      </c>
      <c r="J141" s="3" t="s">
        <v>167</v>
      </c>
      <c r="K141" s="3">
        <v>2.8</v>
      </c>
      <c r="L141" s="10">
        <v>48</v>
      </c>
      <c r="M141" s="10">
        <v>143</v>
      </c>
      <c r="N141" s="10" t="s">
        <v>252</v>
      </c>
      <c r="P141" s="10" t="s">
        <v>384</v>
      </c>
      <c r="Q141"/>
    </row>
    <row r="142" spans="1:17" x14ac:dyDescent="0.3">
      <c r="A142" s="3">
        <v>141</v>
      </c>
      <c r="B142" s="3" t="s">
        <v>159</v>
      </c>
      <c r="C142" s="3">
        <v>58</v>
      </c>
      <c r="D142" s="3" t="str">
        <f>VLOOKUP(scop[[#This Row],[type_generateur_id]],type_generateur[],2,FALSE)</f>
        <v>Pompe à chaleur hybride : partie pompe à chaleur (SUPPRIME)</v>
      </c>
      <c r="E142" s="3">
        <v>1</v>
      </c>
      <c r="F142" s="3">
        <v>1</v>
      </c>
      <c r="G142" s="3">
        <v>1</v>
      </c>
      <c r="J142" s="3" t="s">
        <v>167</v>
      </c>
      <c r="K142" s="3">
        <v>3.1</v>
      </c>
      <c r="L142" s="10">
        <v>52</v>
      </c>
      <c r="M142" s="10">
        <v>143</v>
      </c>
      <c r="N142" s="10" t="s">
        <v>252</v>
      </c>
      <c r="O142" s="10" t="s">
        <v>385</v>
      </c>
      <c r="P142" s="10" t="s">
        <v>386</v>
      </c>
      <c r="Q142"/>
    </row>
    <row r="143" spans="1:17" x14ac:dyDescent="0.3">
      <c r="A143" s="3">
        <v>142</v>
      </c>
      <c r="B143" s="3" t="s">
        <v>157</v>
      </c>
      <c r="C143" s="3">
        <v>58</v>
      </c>
      <c r="D143" s="3" t="str">
        <f>VLOOKUP(scop[[#This Row],[type_generateur_id]],type_generateur[],2,FALSE)</f>
        <v>Pompe à chaleur hybride : partie pompe à chaleur (SUPPRIME)</v>
      </c>
      <c r="E143" s="3">
        <v>0</v>
      </c>
      <c r="F143" s="3">
        <v>0</v>
      </c>
      <c r="G143" s="3">
        <v>0</v>
      </c>
      <c r="J143" s="3" t="s">
        <v>167</v>
      </c>
      <c r="K143" s="3">
        <v>2.7</v>
      </c>
      <c r="L143" s="10">
        <v>41</v>
      </c>
      <c r="M143" s="10">
        <v>143</v>
      </c>
      <c r="N143" s="10" t="s">
        <v>253</v>
      </c>
      <c r="P143" s="10" t="s">
        <v>384</v>
      </c>
      <c r="Q143"/>
    </row>
    <row r="144" spans="1:17" x14ac:dyDescent="0.3">
      <c r="A144" s="3">
        <v>143</v>
      </c>
      <c r="B144" s="3" t="s">
        <v>157</v>
      </c>
      <c r="C144" s="3">
        <v>58</v>
      </c>
      <c r="D144" s="3" t="str">
        <f>VLOOKUP(scop[[#This Row],[type_generateur_id]],type_generateur[],2,FALSE)</f>
        <v>Pompe à chaleur hybride : partie pompe à chaleur (SUPPRIME)</v>
      </c>
      <c r="E144" s="3">
        <v>1</v>
      </c>
      <c r="F144" s="3">
        <v>1</v>
      </c>
      <c r="G144" s="3">
        <v>1</v>
      </c>
      <c r="J144" s="3" t="s">
        <v>167</v>
      </c>
      <c r="K144" s="3">
        <v>3</v>
      </c>
      <c r="L144" s="10">
        <v>45</v>
      </c>
      <c r="M144" s="10">
        <v>143</v>
      </c>
      <c r="N144" s="10" t="s">
        <v>253</v>
      </c>
      <c r="O144" s="10" t="s">
        <v>385</v>
      </c>
      <c r="P144" s="10" t="s">
        <v>386</v>
      </c>
      <c r="Q144"/>
    </row>
    <row r="145" spans="1:17" x14ac:dyDescent="0.3">
      <c r="A145" s="3">
        <v>144</v>
      </c>
      <c r="B145" s="3" t="s">
        <v>159</v>
      </c>
      <c r="C145" s="3">
        <v>58</v>
      </c>
      <c r="D145" s="3" t="str">
        <f>VLOOKUP(scop[[#This Row],[type_generateur_id]],type_generateur[],2,FALSE)</f>
        <v>Pompe à chaleur hybride : partie pompe à chaleur (SUPPRIME)</v>
      </c>
      <c r="E145" s="3">
        <v>0</v>
      </c>
      <c r="F145" s="3">
        <v>0</v>
      </c>
      <c r="G145" s="3">
        <v>0</v>
      </c>
      <c r="J145" s="3" t="s">
        <v>167</v>
      </c>
      <c r="K145" s="3">
        <v>3.1</v>
      </c>
      <c r="L145" s="10">
        <v>49</v>
      </c>
      <c r="M145" s="10">
        <v>143</v>
      </c>
      <c r="N145" s="10" t="s">
        <v>253</v>
      </c>
      <c r="P145" s="10" t="s">
        <v>384</v>
      </c>
      <c r="Q145"/>
    </row>
    <row r="146" spans="1:17" x14ac:dyDescent="0.3">
      <c r="A146" s="3">
        <v>145</v>
      </c>
      <c r="B146" s="3" t="s">
        <v>159</v>
      </c>
      <c r="C146" s="3">
        <v>58</v>
      </c>
      <c r="D146" s="3" t="str">
        <f>VLOOKUP(scop[[#This Row],[type_generateur_id]],type_generateur[],2,FALSE)</f>
        <v>Pompe à chaleur hybride : partie pompe à chaleur (SUPPRIME)</v>
      </c>
      <c r="E146" s="3">
        <v>1</v>
      </c>
      <c r="F146" s="3">
        <v>1</v>
      </c>
      <c r="G146" s="3">
        <v>1</v>
      </c>
      <c r="J146" s="3" t="s">
        <v>167</v>
      </c>
      <c r="K146" s="3">
        <v>3.6</v>
      </c>
      <c r="L146" s="10">
        <v>53</v>
      </c>
      <c r="M146" s="10">
        <v>143</v>
      </c>
      <c r="N146" s="10" t="s">
        <v>253</v>
      </c>
      <c r="O146" s="10" t="s">
        <v>385</v>
      </c>
      <c r="P146" s="10" t="s">
        <v>386</v>
      </c>
      <c r="Q146"/>
    </row>
    <row r="147" spans="1:17" x14ac:dyDescent="0.3">
      <c r="A147" s="3">
        <v>146</v>
      </c>
      <c r="B147" s="3" t="s">
        <v>157</v>
      </c>
      <c r="C147" s="3">
        <v>58</v>
      </c>
      <c r="D147" s="3" t="str">
        <f>VLOOKUP(scop[[#This Row],[type_generateur_id]],type_generateur[],2,FALSE)</f>
        <v>Pompe à chaleur hybride : partie pompe à chaleur (SUPPRIME)</v>
      </c>
      <c r="E147" s="3">
        <v>0</v>
      </c>
      <c r="F147" s="3">
        <v>0</v>
      </c>
      <c r="G147" s="3">
        <v>0</v>
      </c>
      <c r="J147" s="3" t="s">
        <v>167</v>
      </c>
      <c r="K147" s="3">
        <v>3</v>
      </c>
      <c r="L147" s="10">
        <v>42</v>
      </c>
      <c r="M147" s="10">
        <v>143</v>
      </c>
      <c r="N147" s="10" t="s">
        <v>254</v>
      </c>
      <c r="P147" s="10" t="s">
        <v>384</v>
      </c>
      <c r="Q147"/>
    </row>
    <row r="148" spans="1:17" x14ac:dyDescent="0.3">
      <c r="A148" s="3">
        <v>147</v>
      </c>
      <c r="B148" s="3" t="s">
        <v>157</v>
      </c>
      <c r="C148" s="3">
        <v>58</v>
      </c>
      <c r="D148" s="3" t="str">
        <f>VLOOKUP(scop[[#This Row],[type_generateur_id]],type_generateur[],2,FALSE)</f>
        <v>Pompe à chaleur hybride : partie pompe à chaleur (SUPPRIME)</v>
      </c>
      <c r="E148" s="3">
        <v>1</v>
      </c>
      <c r="F148" s="3">
        <v>1</v>
      </c>
      <c r="G148" s="3">
        <v>1</v>
      </c>
      <c r="J148" s="3" t="s">
        <v>167</v>
      </c>
      <c r="K148" s="3">
        <v>3.3</v>
      </c>
      <c r="L148" s="10">
        <v>46</v>
      </c>
      <c r="M148" s="10">
        <v>143</v>
      </c>
      <c r="N148" s="10" t="s">
        <v>254</v>
      </c>
      <c r="O148" s="10" t="s">
        <v>385</v>
      </c>
      <c r="P148" s="10" t="s">
        <v>386</v>
      </c>
      <c r="Q148"/>
    </row>
    <row r="149" spans="1:17" x14ac:dyDescent="0.3">
      <c r="A149" s="3">
        <v>148</v>
      </c>
      <c r="B149" s="3" t="s">
        <v>159</v>
      </c>
      <c r="C149" s="3">
        <v>58</v>
      </c>
      <c r="D149" s="3" t="str">
        <f>VLOOKUP(scop[[#This Row],[type_generateur_id]],type_generateur[],2,FALSE)</f>
        <v>Pompe à chaleur hybride : partie pompe à chaleur (SUPPRIME)</v>
      </c>
      <c r="E149" s="3">
        <v>0</v>
      </c>
      <c r="F149" s="3">
        <v>0</v>
      </c>
      <c r="G149" s="3">
        <v>0</v>
      </c>
      <c r="J149" s="3" t="s">
        <v>167</v>
      </c>
      <c r="K149" s="3">
        <v>3.5</v>
      </c>
      <c r="L149" s="10">
        <v>50</v>
      </c>
      <c r="M149" s="10">
        <v>143</v>
      </c>
      <c r="N149" s="10" t="s">
        <v>254</v>
      </c>
      <c r="P149" s="10" t="s">
        <v>384</v>
      </c>
      <c r="Q149"/>
    </row>
    <row r="150" spans="1:17" x14ac:dyDescent="0.3">
      <c r="A150" s="3">
        <v>149</v>
      </c>
      <c r="B150" s="3" t="s">
        <v>159</v>
      </c>
      <c r="C150" s="3">
        <v>58</v>
      </c>
      <c r="D150" s="3" t="str">
        <f>VLOOKUP(scop[[#This Row],[type_generateur_id]],type_generateur[],2,FALSE)</f>
        <v>Pompe à chaleur hybride : partie pompe à chaleur (SUPPRIME)</v>
      </c>
      <c r="E150" s="3">
        <v>1</v>
      </c>
      <c r="F150" s="3">
        <v>1</v>
      </c>
      <c r="G150" s="3">
        <v>1</v>
      </c>
      <c r="J150" s="3" t="s">
        <v>167</v>
      </c>
      <c r="K150" s="3">
        <v>4</v>
      </c>
      <c r="L150" s="10">
        <v>54</v>
      </c>
      <c r="M150" s="10">
        <v>143</v>
      </c>
      <c r="N150" s="10" t="s">
        <v>254</v>
      </c>
      <c r="O150" s="10" t="s">
        <v>385</v>
      </c>
      <c r="P150" s="10" t="s">
        <v>386</v>
      </c>
      <c r="Q150"/>
    </row>
    <row r="151" spans="1:17" x14ac:dyDescent="0.3">
      <c r="A151" s="3">
        <v>150</v>
      </c>
      <c r="B151" s="3" t="s">
        <v>157</v>
      </c>
      <c r="C151" s="3">
        <v>58</v>
      </c>
      <c r="D151" s="3" t="str">
        <f>VLOOKUP(scop[[#This Row],[type_generateur_id]],type_generateur[],2,FALSE)</f>
        <v>Pompe à chaleur hybride : partie pompe à chaleur (SUPPRIME)</v>
      </c>
      <c r="E151" s="3">
        <v>0</v>
      </c>
      <c r="F151" s="3">
        <v>0</v>
      </c>
      <c r="G151" s="3">
        <v>0</v>
      </c>
      <c r="J151" s="3" t="s">
        <v>167</v>
      </c>
      <c r="K151" s="3">
        <v>2.4</v>
      </c>
      <c r="L151" s="10">
        <v>56</v>
      </c>
      <c r="M151" s="10">
        <v>143</v>
      </c>
      <c r="N151" s="10" t="s">
        <v>256</v>
      </c>
      <c r="P151" s="10" t="s">
        <v>384</v>
      </c>
      <c r="Q151"/>
    </row>
    <row r="152" spans="1:17" x14ac:dyDescent="0.3">
      <c r="A152" s="3">
        <v>151</v>
      </c>
      <c r="B152" s="3" t="s">
        <v>157</v>
      </c>
      <c r="C152" s="3">
        <v>58</v>
      </c>
      <c r="D152" s="3" t="str">
        <f>VLOOKUP(scop[[#This Row],[type_generateur_id]],type_generateur[],2,FALSE)</f>
        <v>Pompe à chaleur hybride : partie pompe à chaleur (SUPPRIME)</v>
      </c>
      <c r="E152" s="3">
        <v>1</v>
      </c>
      <c r="F152" s="3">
        <v>1</v>
      </c>
      <c r="G152" s="3">
        <v>1</v>
      </c>
      <c r="J152" s="3" t="s">
        <v>167</v>
      </c>
      <c r="K152" s="3">
        <v>2.6</v>
      </c>
      <c r="L152" s="10">
        <v>60</v>
      </c>
      <c r="M152" s="10">
        <v>143</v>
      </c>
      <c r="N152" s="10" t="s">
        <v>256</v>
      </c>
      <c r="O152" s="10" t="s">
        <v>385</v>
      </c>
      <c r="P152" s="10" t="s">
        <v>386</v>
      </c>
      <c r="Q152"/>
    </row>
    <row r="153" spans="1:17" x14ac:dyDescent="0.3">
      <c r="A153" s="3">
        <v>152</v>
      </c>
      <c r="B153" s="3" t="s">
        <v>159</v>
      </c>
      <c r="C153" s="3">
        <v>58</v>
      </c>
      <c r="D153" s="3" t="str">
        <f>VLOOKUP(scop[[#This Row],[type_generateur_id]],type_generateur[],2,FALSE)</f>
        <v>Pompe à chaleur hybride : partie pompe à chaleur (SUPPRIME)</v>
      </c>
      <c r="E153" s="3">
        <v>0</v>
      </c>
      <c r="F153" s="3">
        <v>0</v>
      </c>
      <c r="G153" s="3">
        <v>0</v>
      </c>
      <c r="J153" s="3" t="s">
        <v>167</v>
      </c>
      <c r="K153" s="3">
        <v>2.8</v>
      </c>
      <c r="L153" s="10">
        <v>64</v>
      </c>
      <c r="M153" s="10">
        <v>143</v>
      </c>
      <c r="N153" s="10" t="s">
        <v>256</v>
      </c>
      <c r="P153" s="10" t="s">
        <v>384</v>
      </c>
      <c r="Q153"/>
    </row>
    <row r="154" spans="1:17" x14ac:dyDescent="0.3">
      <c r="A154" s="3">
        <v>153</v>
      </c>
      <c r="B154" s="3" t="s">
        <v>159</v>
      </c>
      <c r="C154" s="3">
        <v>58</v>
      </c>
      <c r="D154" s="3" t="str">
        <f>VLOOKUP(scop[[#This Row],[type_generateur_id]],type_generateur[],2,FALSE)</f>
        <v>Pompe à chaleur hybride : partie pompe à chaleur (SUPPRIME)</v>
      </c>
      <c r="E154" s="3">
        <v>1</v>
      </c>
      <c r="F154" s="3">
        <v>1</v>
      </c>
      <c r="G154" s="3">
        <v>1</v>
      </c>
      <c r="J154" s="3" t="s">
        <v>167</v>
      </c>
      <c r="K154" s="3">
        <v>3.1</v>
      </c>
      <c r="L154" s="10">
        <v>68</v>
      </c>
      <c r="M154" s="10">
        <v>143</v>
      </c>
      <c r="N154" s="10" t="s">
        <v>256</v>
      </c>
      <c r="O154" s="10" t="s">
        <v>385</v>
      </c>
      <c r="P154" s="10" t="s">
        <v>386</v>
      </c>
      <c r="Q154"/>
    </row>
    <row r="155" spans="1:17" x14ac:dyDescent="0.3">
      <c r="A155" s="3">
        <v>154</v>
      </c>
      <c r="B155" s="3" t="s">
        <v>157</v>
      </c>
      <c r="C155" s="3">
        <v>58</v>
      </c>
      <c r="D155" s="3" t="str">
        <f>VLOOKUP(scop[[#This Row],[type_generateur_id]],type_generateur[],2,FALSE)</f>
        <v>Pompe à chaleur hybride : partie pompe à chaleur (SUPPRIME)</v>
      </c>
      <c r="E155" s="3">
        <v>0</v>
      </c>
      <c r="F155" s="3">
        <v>0</v>
      </c>
      <c r="G155" s="3">
        <v>0</v>
      </c>
      <c r="J155" s="3" t="s">
        <v>167</v>
      </c>
      <c r="K155" s="3">
        <v>2.7</v>
      </c>
      <c r="L155" s="10">
        <v>57</v>
      </c>
      <c r="M155" s="10">
        <v>143</v>
      </c>
      <c r="N155" s="10" t="s">
        <v>257</v>
      </c>
      <c r="P155" s="10" t="s">
        <v>384</v>
      </c>
      <c r="Q155"/>
    </row>
    <row r="156" spans="1:17" x14ac:dyDescent="0.3">
      <c r="A156" s="3">
        <v>155</v>
      </c>
      <c r="B156" s="3" t="s">
        <v>157</v>
      </c>
      <c r="C156" s="3">
        <v>58</v>
      </c>
      <c r="D156" s="3" t="str">
        <f>VLOOKUP(scop[[#This Row],[type_generateur_id]],type_generateur[],2,FALSE)</f>
        <v>Pompe à chaleur hybride : partie pompe à chaleur (SUPPRIME)</v>
      </c>
      <c r="E156" s="3">
        <v>1</v>
      </c>
      <c r="F156" s="3">
        <v>1</v>
      </c>
      <c r="G156" s="3">
        <v>1</v>
      </c>
      <c r="J156" s="3" t="s">
        <v>167</v>
      </c>
      <c r="K156" s="3">
        <v>3</v>
      </c>
      <c r="L156" s="10">
        <v>61</v>
      </c>
      <c r="M156" s="10">
        <v>143</v>
      </c>
      <c r="N156" s="10" t="s">
        <v>257</v>
      </c>
      <c r="O156" s="10" t="s">
        <v>385</v>
      </c>
      <c r="P156" s="10" t="s">
        <v>386</v>
      </c>
      <c r="Q156"/>
    </row>
    <row r="157" spans="1:17" x14ac:dyDescent="0.3">
      <c r="A157" s="3">
        <v>156</v>
      </c>
      <c r="B157" s="3" t="s">
        <v>159</v>
      </c>
      <c r="C157" s="3">
        <v>58</v>
      </c>
      <c r="D157" s="3" t="str">
        <f>VLOOKUP(scop[[#This Row],[type_generateur_id]],type_generateur[],2,FALSE)</f>
        <v>Pompe à chaleur hybride : partie pompe à chaleur (SUPPRIME)</v>
      </c>
      <c r="E157" s="3">
        <v>0</v>
      </c>
      <c r="F157" s="3">
        <v>0</v>
      </c>
      <c r="G157" s="3">
        <v>0</v>
      </c>
      <c r="J157" s="3" t="s">
        <v>167</v>
      </c>
      <c r="K157" s="3">
        <v>3.1</v>
      </c>
      <c r="L157" s="10">
        <v>65</v>
      </c>
      <c r="M157" s="10">
        <v>143</v>
      </c>
      <c r="N157" s="10" t="s">
        <v>257</v>
      </c>
      <c r="P157" s="10" t="s">
        <v>384</v>
      </c>
      <c r="Q157"/>
    </row>
    <row r="158" spans="1:17" x14ac:dyDescent="0.3">
      <c r="A158" s="3">
        <v>157</v>
      </c>
      <c r="B158" s="3" t="s">
        <v>159</v>
      </c>
      <c r="C158" s="3">
        <v>58</v>
      </c>
      <c r="D158" s="3" t="str">
        <f>VLOOKUP(scop[[#This Row],[type_generateur_id]],type_generateur[],2,FALSE)</f>
        <v>Pompe à chaleur hybride : partie pompe à chaleur (SUPPRIME)</v>
      </c>
      <c r="E158" s="3">
        <v>1</v>
      </c>
      <c r="F158" s="3">
        <v>1</v>
      </c>
      <c r="G158" s="3">
        <v>1</v>
      </c>
      <c r="J158" s="3" t="s">
        <v>167</v>
      </c>
      <c r="K158" s="3">
        <v>3.6</v>
      </c>
      <c r="L158" s="10">
        <v>69</v>
      </c>
      <c r="M158" s="10">
        <v>143</v>
      </c>
      <c r="N158" s="10" t="s">
        <v>257</v>
      </c>
      <c r="O158" s="10" t="s">
        <v>385</v>
      </c>
      <c r="P158" s="10" t="s">
        <v>386</v>
      </c>
      <c r="Q158"/>
    </row>
    <row r="159" spans="1:17" x14ac:dyDescent="0.3">
      <c r="A159" s="3">
        <v>158</v>
      </c>
      <c r="B159" s="3" t="s">
        <v>157</v>
      </c>
      <c r="C159" s="3">
        <v>58</v>
      </c>
      <c r="D159" s="3" t="str">
        <f>VLOOKUP(scop[[#This Row],[type_generateur_id]],type_generateur[],2,FALSE)</f>
        <v>Pompe à chaleur hybride : partie pompe à chaleur (SUPPRIME)</v>
      </c>
      <c r="E159" s="3">
        <v>0</v>
      </c>
      <c r="F159" s="3">
        <v>0</v>
      </c>
      <c r="G159" s="3">
        <v>0</v>
      </c>
      <c r="J159" s="3" t="s">
        <v>167</v>
      </c>
      <c r="K159" s="3">
        <v>3</v>
      </c>
      <c r="L159" s="10">
        <v>58</v>
      </c>
      <c r="M159" s="10">
        <v>143</v>
      </c>
      <c r="N159" s="10" t="s">
        <v>258</v>
      </c>
      <c r="P159" s="10" t="s">
        <v>384</v>
      </c>
      <c r="Q159"/>
    </row>
    <row r="160" spans="1:17" x14ac:dyDescent="0.3">
      <c r="A160" s="3">
        <v>159</v>
      </c>
      <c r="B160" s="3" t="s">
        <v>157</v>
      </c>
      <c r="C160" s="3">
        <v>58</v>
      </c>
      <c r="D160" s="3" t="str">
        <f>VLOOKUP(scop[[#This Row],[type_generateur_id]],type_generateur[],2,FALSE)</f>
        <v>Pompe à chaleur hybride : partie pompe à chaleur (SUPPRIME)</v>
      </c>
      <c r="E160" s="3">
        <v>1</v>
      </c>
      <c r="F160" s="3">
        <v>1</v>
      </c>
      <c r="G160" s="3">
        <v>1</v>
      </c>
      <c r="J160" s="3" t="s">
        <v>167</v>
      </c>
      <c r="K160" s="3">
        <v>3.3</v>
      </c>
      <c r="L160" s="10">
        <v>62</v>
      </c>
      <c r="M160" s="10">
        <v>143</v>
      </c>
      <c r="N160" s="10" t="s">
        <v>258</v>
      </c>
      <c r="O160" s="10" t="s">
        <v>385</v>
      </c>
      <c r="P160" s="10" t="s">
        <v>386</v>
      </c>
      <c r="Q160"/>
    </row>
    <row r="161" spans="1:17" x14ac:dyDescent="0.3">
      <c r="A161" s="3">
        <v>160</v>
      </c>
      <c r="B161" s="3" t="s">
        <v>159</v>
      </c>
      <c r="C161" s="3">
        <v>58</v>
      </c>
      <c r="D161" s="3" t="str">
        <f>VLOOKUP(scop[[#This Row],[type_generateur_id]],type_generateur[],2,FALSE)</f>
        <v>Pompe à chaleur hybride : partie pompe à chaleur (SUPPRIME)</v>
      </c>
      <c r="E161" s="3">
        <v>0</v>
      </c>
      <c r="F161" s="3">
        <v>0</v>
      </c>
      <c r="G161" s="3">
        <v>0</v>
      </c>
      <c r="J161" s="3" t="s">
        <v>167</v>
      </c>
      <c r="K161" s="3">
        <v>3.5</v>
      </c>
      <c r="L161" s="10">
        <v>66</v>
      </c>
      <c r="M161" s="10">
        <v>143</v>
      </c>
      <c r="N161" s="10" t="s">
        <v>258</v>
      </c>
      <c r="P161" s="10" t="s">
        <v>384</v>
      </c>
      <c r="Q161"/>
    </row>
    <row r="162" spans="1:17" x14ac:dyDescent="0.3">
      <c r="A162" s="3">
        <v>161</v>
      </c>
      <c r="B162" s="3" t="s">
        <v>159</v>
      </c>
      <c r="C162" s="3">
        <v>58</v>
      </c>
      <c r="D162" s="3" t="str">
        <f>VLOOKUP(scop[[#This Row],[type_generateur_id]],type_generateur[],2,FALSE)</f>
        <v>Pompe à chaleur hybride : partie pompe à chaleur (SUPPRIME)</v>
      </c>
      <c r="E162" s="3">
        <v>1</v>
      </c>
      <c r="F162" s="3">
        <v>1</v>
      </c>
      <c r="G162" s="3">
        <v>1</v>
      </c>
      <c r="J162" s="3" t="s">
        <v>167</v>
      </c>
      <c r="K162" s="3">
        <v>4</v>
      </c>
      <c r="L162" s="10">
        <v>70</v>
      </c>
      <c r="M162" s="10">
        <v>143</v>
      </c>
      <c r="N162" s="10" t="s">
        <v>258</v>
      </c>
      <c r="O162" s="10" t="s">
        <v>385</v>
      </c>
      <c r="P162" s="10" t="s">
        <v>386</v>
      </c>
      <c r="Q162"/>
    </row>
    <row r="163" spans="1:17" x14ac:dyDescent="0.3">
      <c r="A163" s="3">
        <v>162</v>
      </c>
      <c r="B163" s="3" t="s">
        <v>158</v>
      </c>
      <c r="C163" s="3">
        <v>58</v>
      </c>
      <c r="D163" s="3" t="str">
        <f>VLOOKUP(scop[[#This Row],[type_generateur_id]],type_generateur[],2,FALSE)</f>
        <v>Pompe à chaleur hybride : partie pompe à chaleur (SUPPRIME)</v>
      </c>
      <c r="E163" s="3">
        <v>0</v>
      </c>
      <c r="F163" s="3">
        <v>0</v>
      </c>
      <c r="G163" s="3">
        <v>0</v>
      </c>
      <c r="J163" s="3" t="s">
        <v>167</v>
      </c>
      <c r="K163" s="3">
        <v>2.7</v>
      </c>
      <c r="L163" s="10">
        <v>25</v>
      </c>
      <c r="M163" s="10">
        <v>143</v>
      </c>
      <c r="N163" s="10" t="s">
        <v>249</v>
      </c>
      <c r="P163" s="10" t="s">
        <v>384</v>
      </c>
      <c r="Q163"/>
    </row>
    <row r="164" spans="1:17" x14ac:dyDescent="0.3">
      <c r="A164" s="3">
        <v>163</v>
      </c>
      <c r="B164" s="3" t="s">
        <v>158</v>
      </c>
      <c r="C164" s="3">
        <v>58</v>
      </c>
      <c r="D164" s="3" t="str">
        <f>VLOOKUP(scop[[#This Row],[type_generateur_id]],type_generateur[],2,FALSE)</f>
        <v>Pompe à chaleur hybride : partie pompe à chaleur (SUPPRIME)</v>
      </c>
      <c r="E164" s="3">
        <v>0</v>
      </c>
      <c r="F164" s="3">
        <v>0</v>
      </c>
      <c r="G164" s="3">
        <v>0</v>
      </c>
      <c r="J164" s="3" t="s">
        <v>167</v>
      </c>
      <c r="K164" s="3">
        <v>3</v>
      </c>
      <c r="L164" s="10">
        <v>26</v>
      </c>
      <c r="M164" s="10">
        <v>143</v>
      </c>
      <c r="N164" s="10" t="s">
        <v>250</v>
      </c>
      <c r="P164" s="10" t="s">
        <v>384</v>
      </c>
      <c r="Q164"/>
    </row>
    <row r="165" spans="1:17" x14ac:dyDescent="0.3">
      <c r="A165" s="3">
        <v>164</v>
      </c>
      <c r="B165" s="3" t="s">
        <v>158</v>
      </c>
      <c r="C165" s="3">
        <v>58</v>
      </c>
      <c r="D165" s="3" t="str">
        <f>VLOOKUP(scop[[#This Row],[type_generateur_id]],type_generateur[],2,FALSE)</f>
        <v>Pompe à chaleur hybride : partie pompe à chaleur (SUPPRIME)</v>
      </c>
      <c r="E165" s="3">
        <v>1</v>
      </c>
      <c r="F165" s="3">
        <v>1</v>
      </c>
      <c r="G165" s="3">
        <v>1</v>
      </c>
      <c r="J165" s="3" t="s">
        <v>167</v>
      </c>
      <c r="K165" s="3">
        <v>3</v>
      </c>
      <c r="L165" s="10">
        <v>29</v>
      </c>
      <c r="M165" s="10">
        <v>143</v>
      </c>
      <c r="N165" s="10" t="s">
        <v>249</v>
      </c>
      <c r="O165" s="10" t="s">
        <v>385</v>
      </c>
      <c r="P165" s="10" t="s">
        <v>386</v>
      </c>
      <c r="Q165"/>
    </row>
    <row r="166" spans="1:17" x14ac:dyDescent="0.3">
      <c r="A166" s="3">
        <v>165</v>
      </c>
      <c r="B166" s="3" t="s">
        <v>158</v>
      </c>
      <c r="C166" s="3">
        <v>58</v>
      </c>
      <c r="D166" s="3" t="str">
        <f>VLOOKUP(scop[[#This Row],[type_generateur_id]],type_generateur[],2,FALSE)</f>
        <v>Pompe à chaleur hybride : partie pompe à chaleur (SUPPRIME)</v>
      </c>
      <c r="E166" s="3">
        <v>1</v>
      </c>
      <c r="F166" s="3">
        <v>1</v>
      </c>
      <c r="G166" s="3">
        <v>1</v>
      </c>
      <c r="J166" s="3" t="s">
        <v>167</v>
      </c>
      <c r="K166" s="3">
        <v>3.3</v>
      </c>
      <c r="L166" s="10">
        <v>30</v>
      </c>
      <c r="M166" s="10">
        <v>143</v>
      </c>
      <c r="N166" s="10" t="s">
        <v>250</v>
      </c>
      <c r="O166" s="10" t="s">
        <v>385</v>
      </c>
      <c r="P166" s="10" t="s">
        <v>386</v>
      </c>
      <c r="Q166"/>
    </row>
    <row r="167" spans="1:17" x14ac:dyDescent="0.3">
      <c r="A167" s="3">
        <v>166</v>
      </c>
      <c r="B167" s="3" t="s">
        <v>158</v>
      </c>
      <c r="C167" s="3">
        <v>58</v>
      </c>
      <c r="D167" s="3" t="str">
        <f>VLOOKUP(scop[[#This Row],[type_generateur_id]],type_generateur[],2,FALSE)</f>
        <v>Pompe à chaleur hybride : partie pompe à chaleur (SUPPRIME)</v>
      </c>
      <c r="E167" s="3">
        <v>0</v>
      </c>
      <c r="F167" s="3">
        <v>0</v>
      </c>
      <c r="G167" s="3">
        <v>0</v>
      </c>
      <c r="J167" s="3" t="s">
        <v>167</v>
      </c>
      <c r="K167" s="3">
        <v>2.4</v>
      </c>
      <c r="L167" s="10">
        <v>40</v>
      </c>
      <c r="M167" s="10">
        <v>143</v>
      </c>
      <c r="N167" s="10" t="s">
        <v>252</v>
      </c>
      <c r="P167" s="10" t="s">
        <v>384</v>
      </c>
      <c r="Q167"/>
    </row>
    <row r="168" spans="1:17" x14ac:dyDescent="0.3">
      <c r="A168" s="3">
        <v>167</v>
      </c>
      <c r="B168" s="3" t="s">
        <v>158</v>
      </c>
      <c r="C168" s="3">
        <v>58</v>
      </c>
      <c r="D168" s="3" t="str">
        <f>VLOOKUP(scop[[#This Row],[type_generateur_id]],type_generateur[],2,FALSE)</f>
        <v>Pompe à chaleur hybride : partie pompe à chaleur (SUPPRIME)</v>
      </c>
      <c r="E168" s="3">
        <v>0</v>
      </c>
      <c r="F168" s="3">
        <v>0</v>
      </c>
      <c r="G168" s="3">
        <v>0</v>
      </c>
      <c r="J168" s="3" t="s">
        <v>167</v>
      </c>
      <c r="K168" s="3">
        <v>2.7</v>
      </c>
      <c r="L168" s="10">
        <v>41</v>
      </c>
      <c r="M168" s="10">
        <v>143</v>
      </c>
      <c r="N168" s="10" t="s">
        <v>253</v>
      </c>
      <c r="P168" s="10" t="s">
        <v>384</v>
      </c>
      <c r="Q168"/>
    </row>
    <row r="169" spans="1:17" x14ac:dyDescent="0.3">
      <c r="A169" s="3">
        <v>168</v>
      </c>
      <c r="B169" s="3" t="s">
        <v>158</v>
      </c>
      <c r="C169" s="3">
        <v>58</v>
      </c>
      <c r="D169" s="3" t="str">
        <f>VLOOKUP(scop[[#This Row],[type_generateur_id]],type_generateur[],2,FALSE)</f>
        <v>Pompe à chaleur hybride : partie pompe à chaleur (SUPPRIME)</v>
      </c>
      <c r="E169" s="3">
        <v>0</v>
      </c>
      <c r="F169" s="3">
        <v>0</v>
      </c>
      <c r="G169" s="3">
        <v>0</v>
      </c>
      <c r="J169" s="3" t="s">
        <v>167</v>
      </c>
      <c r="K169" s="3">
        <v>3</v>
      </c>
      <c r="L169" s="10">
        <v>42</v>
      </c>
      <c r="M169" s="10">
        <v>143</v>
      </c>
      <c r="N169" s="10" t="s">
        <v>254</v>
      </c>
      <c r="P169" s="10" t="s">
        <v>384</v>
      </c>
      <c r="Q169"/>
    </row>
    <row r="170" spans="1:17" x14ac:dyDescent="0.3">
      <c r="A170" s="3">
        <v>169</v>
      </c>
      <c r="B170" s="3" t="s">
        <v>158</v>
      </c>
      <c r="C170" s="3">
        <v>58</v>
      </c>
      <c r="D170" s="3" t="str">
        <f>VLOOKUP(scop[[#This Row],[type_generateur_id]],type_generateur[],2,FALSE)</f>
        <v>Pompe à chaleur hybride : partie pompe à chaleur (SUPPRIME)</v>
      </c>
      <c r="E170" s="3">
        <v>1</v>
      </c>
      <c r="F170" s="3">
        <v>1</v>
      </c>
      <c r="G170" s="3">
        <v>1</v>
      </c>
      <c r="J170" s="3" t="s">
        <v>167</v>
      </c>
      <c r="K170" s="3">
        <v>2.6</v>
      </c>
      <c r="L170" s="10">
        <v>44</v>
      </c>
      <c r="M170" s="10">
        <v>143</v>
      </c>
      <c r="N170" s="10" t="s">
        <v>252</v>
      </c>
      <c r="O170" s="10" t="s">
        <v>385</v>
      </c>
      <c r="P170" s="10" t="s">
        <v>386</v>
      </c>
      <c r="Q170"/>
    </row>
    <row r="171" spans="1:17" x14ac:dyDescent="0.3">
      <c r="A171" s="3">
        <v>170</v>
      </c>
      <c r="B171" s="3" t="s">
        <v>158</v>
      </c>
      <c r="C171" s="3">
        <v>58</v>
      </c>
      <c r="D171" s="3" t="str">
        <f>VLOOKUP(scop[[#This Row],[type_generateur_id]],type_generateur[],2,FALSE)</f>
        <v>Pompe à chaleur hybride : partie pompe à chaleur (SUPPRIME)</v>
      </c>
      <c r="E171" s="3">
        <v>1</v>
      </c>
      <c r="F171" s="3">
        <v>1</v>
      </c>
      <c r="G171" s="3">
        <v>1</v>
      </c>
      <c r="J171" s="3" t="s">
        <v>167</v>
      </c>
      <c r="K171" s="3">
        <v>3</v>
      </c>
      <c r="L171" s="10">
        <v>45</v>
      </c>
      <c r="M171" s="10">
        <v>143</v>
      </c>
      <c r="N171" s="10" t="s">
        <v>253</v>
      </c>
      <c r="O171" s="10" t="s">
        <v>385</v>
      </c>
      <c r="P171" s="10" t="s">
        <v>386</v>
      </c>
      <c r="Q171"/>
    </row>
    <row r="172" spans="1:17" x14ac:dyDescent="0.3">
      <c r="A172" s="3">
        <v>171</v>
      </c>
      <c r="B172" s="3" t="s">
        <v>158</v>
      </c>
      <c r="C172" s="3">
        <v>58</v>
      </c>
      <c r="D172" s="3" t="str">
        <f>VLOOKUP(scop[[#This Row],[type_generateur_id]],type_generateur[],2,FALSE)</f>
        <v>Pompe à chaleur hybride : partie pompe à chaleur (SUPPRIME)</v>
      </c>
      <c r="E172" s="3">
        <v>1</v>
      </c>
      <c r="F172" s="3">
        <v>1</v>
      </c>
      <c r="G172" s="3">
        <v>1</v>
      </c>
      <c r="J172" s="3" t="s">
        <v>167</v>
      </c>
      <c r="K172" s="3">
        <v>3.3</v>
      </c>
      <c r="L172" s="10">
        <v>46</v>
      </c>
      <c r="M172" s="10">
        <v>143</v>
      </c>
      <c r="N172" s="10" t="s">
        <v>254</v>
      </c>
      <c r="O172" s="10" t="s">
        <v>385</v>
      </c>
      <c r="P172" s="10" t="s">
        <v>386</v>
      </c>
      <c r="Q172"/>
    </row>
    <row r="173" spans="1:17" x14ac:dyDescent="0.3">
      <c r="A173" s="3">
        <v>172</v>
      </c>
      <c r="B173" s="3" t="s">
        <v>158</v>
      </c>
      <c r="C173" s="3">
        <v>58</v>
      </c>
      <c r="D173" s="3" t="str">
        <f>VLOOKUP(scop[[#This Row],[type_generateur_id]],type_generateur[],2,FALSE)</f>
        <v>Pompe à chaleur hybride : partie pompe à chaleur (SUPPRIME)</v>
      </c>
      <c r="E173" s="3">
        <v>0</v>
      </c>
      <c r="F173" s="3">
        <v>0</v>
      </c>
      <c r="G173" s="3">
        <v>0</v>
      </c>
      <c r="J173" s="3" t="s">
        <v>167</v>
      </c>
      <c r="K173" s="3">
        <v>2.4</v>
      </c>
      <c r="L173" s="10">
        <v>56</v>
      </c>
      <c r="M173" s="10">
        <v>143</v>
      </c>
      <c r="N173" s="10" t="s">
        <v>256</v>
      </c>
      <c r="P173" s="10" t="s">
        <v>384</v>
      </c>
      <c r="Q173"/>
    </row>
    <row r="174" spans="1:17" x14ac:dyDescent="0.3">
      <c r="A174" s="3">
        <v>173</v>
      </c>
      <c r="B174" s="3" t="s">
        <v>158</v>
      </c>
      <c r="C174" s="3">
        <v>58</v>
      </c>
      <c r="D174" s="3" t="str">
        <f>VLOOKUP(scop[[#This Row],[type_generateur_id]],type_generateur[],2,FALSE)</f>
        <v>Pompe à chaleur hybride : partie pompe à chaleur (SUPPRIME)</v>
      </c>
      <c r="E174" s="3">
        <v>0</v>
      </c>
      <c r="F174" s="3">
        <v>0</v>
      </c>
      <c r="G174" s="3">
        <v>0</v>
      </c>
      <c r="J174" s="3" t="s">
        <v>167</v>
      </c>
      <c r="K174" s="3">
        <v>2.7</v>
      </c>
      <c r="L174" s="10">
        <v>57</v>
      </c>
      <c r="M174" s="10">
        <v>143</v>
      </c>
      <c r="N174" s="10" t="s">
        <v>257</v>
      </c>
      <c r="P174" s="10" t="s">
        <v>384</v>
      </c>
      <c r="Q174"/>
    </row>
    <row r="175" spans="1:17" x14ac:dyDescent="0.3">
      <c r="A175" s="3">
        <v>174</v>
      </c>
      <c r="B175" s="3" t="s">
        <v>158</v>
      </c>
      <c r="C175" s="3">
        <v>58</v>
      </c>
      <c r="D175" s="3" t="str">
        <f>VLOOKUP(scop[[#This Row],[type_generateur_id]],type_generateur[],2,FALSE)</f>
        <v>Pompe à chaleur hybride : partie pompe à chaleur (SUPPRIME)</v>
      </c>
      <c r="E175" s="3">
        <v>0</v>
      </c>
      <c r="F175" s="3">
        <v>0</v>
      </c>
      <c r="G175" s="3">
        <v>0</v>
      </c>
      <c r="J175" s="3" t="s">
        <v>167</v>
      </c>
      <c r="K175" s="3">
        <v>3</v>
      </c>
      <c r="L175" s="10">
        <v>58</v>
      </c>
      <c r="M175" s="10">
        <v>143</v>
      </c>
      <c r="N175" s="10" t="s">
        <v>258</v>
      </c>
      <c r="P175" s="10" t="s">
        <v>384</v>
      </c>
      <c r="Q175"/>
    </row>
    <row r="176" spans="1:17" x14ac:dyDescent="0.3">
      <c r="A176" s="3">
        <v>175</v>
      </c>
      <c r="B176" s="3" t="s">
        <v>158</v>
      </c>
      <c r="C176" s="3">
        <v>58</v>
      </c>
      <c r="D176" s="3" t="str">
        <f>VLOOKUP(scop[[#This Row],[type_generateur_id]],type_generateur[],2,FALSE)</f>
        <v>Pompe à chaleur hybride : partie pompe à chaleur (SUPPRIME)</v>
      </c>
      <c r="E176" s="3">
        <v>1</v>
      </c>
      <c r="F176" s="3">
        <v>1</v>
      </c>
      <c r="G176" s="3">
        <v>1</v>
      </c>
      <c r="J176" s="3" t="s">
        <v>167</v>
      </c>
      <c r="K176" s="3">
        <v>2.6</v>
      </c>
      <c r="L176" s="10">
        <v>60</v>
      </c>
      <c r="M176" s="10">
        <v>143</v>
      </c>
      <c r="N176" s="10" t="s">
        <v>256</v>
      </c>
      <c r="O176" s="10" t="s">
        <v>385</v>
      </c>
      <c r="P176" s="10" t="s">
        <v>386</v>
      </c>
      <c r="Q176"/>
    </row>
    <row r="177" spans="1:17" x14ac:dyDescent="0.3">
      <c r="A177" s="3">
        <v>176</v>
      </c>
      <c r="B177" s="3" t="s">
        <v>158</v>
      </c>
      <c r="C177" s="3">
        <v>58</v>
      </c>
      <c r="D177" s="3" t="str">
        <f>VLOOKUP(scop[[#This Row],[type_generateur_id]],type_generateur[],2,FALSE)</f>
        <v>Pompe à chaleur hybride : partie pompe à chaleur (SUPPRIME)</v>
      </c>
      <c r="E177" s="3">
        <v>1</v>
      </c>
      <c r="F177" s="3">
        <v>1</v>
      </c>
      <c r="G177" s="3">
        <v>1</v>
      </c>
      <c r="J177" s="3" t="s">
        <v>167</v>
      </c>
      <c r="K177" s="3">
        <v>3</v>
      </c>
      <c r="L177" s="10">
        <v>61</v>
      </c>
      <c r="M177" s="10">
        <v>143</v>
      </c>
      <c r="N177" s="10" t="s">
        <v>257</v>
      </c>
      <c r="O177" s="10" t="s">
        <v>385</v>
      </c>
      <c r="P177" s="10" t="s">
        <v>386</v>
      </c>
      <c r="Q177"/>
    </row>
    <row r="178" spans="1:17" x14ac:dyDescent="0.3">
      <c r="A178" s="3">
        <v>177</v>
      </c>
      <c r="B178" s="3" t="s">
        <v>158</v>
      </c>
      <c r="C178" s="3">
        <v>58</v>
      </c>
      <c r="D178" s="3" t="str">
        <f>VLOOKUP(scop[[#This Row],[type_generateur_id]],type_generateur[],2,FALSE)</f>
        <v>Pompe à chaleur hybride : partie pompe à chaleur (SUPPRIME)</v>
      </c>
      <c r="E178" s="3">
        <v>1</v>
      </c>
      <c r="F178" s="3">
        <v>1</v>
      </c>
      <c r="G178" s="3">
        <v>1</v>
      </c>
      <c r="J178" s="3" t="s">
        <v>167</v>
      </c>
      <c r="K178" s="3">
        <v>3.3</v>
      </c>
      <c r="L178" s="10">
        <v>62</v>
      </c>
      <c r="M178" s="10">
        <v>143</v>
      </c>
      <c r="N178" s="10" t="s">
        <v>258</v>
      </c>
      <c r="O178" s="10" t="s">
        <v>385</v>
      </c>
      <c r="P178" s="10" t="s">
        <v>386</v>
      </c>
      <c r="Q178"/>
    </row>
    <row r="179" spans="1:17" x14ac:dyDescent="0.3">
      <c r="A179" s="3">
        <v>178</v>
      </c>
      <c r="B179" s="3" t="s">
        <v>157</v>
      </c>
      <c r="C179" s="3">
        <v>58</v>
      </c>
      <c r="D179" s="3" t="str">
        <f>VLOOKUP(scop[[#This Row],[type_generateur_id]],type_generateur[],2,FALSE)</f>
        <v>Pompe à chaleur hybride : partie pompe à chaleur (SUPPRIME)</v>
      </c>
      <c r="E179" s="3">
        <v>0</v>
      </c>
      <c r="F179" s="3">
        <v>0</v>
      </c>
      <c r="G179" s="3">
        <v>0</v>
      </c>
      <c r="J179" s="3">
        <v>2.2000000000000002</v>
      </c>
      <c r="K179" s="3" t="s">
        <v>167</v>
      </c>
      <c r="L179" s="10">
        <v>7</v>
      </c>
      <c r="M179" s="10">
        <v>143</v>
      </c>
      <c r="N179" s="10" t="s">
        <v>242</v>
      </c>
      <c r="P179" s="10" t="s">
        <v>384</v>
      </c>
      <c r="Q179"/>
    </row>
    <row r="180" spans="1:17" x14ac:dyDescent="0.3">
      <c r="A180" s="3">
        <v>179</v>
      </c>
      <c r="B180" s="3" t="s">
        <v>157</v>
      </c>
      <c r="C180" s="3">
        <v>58</v>
      </c>
      <c r="D180" s="3" t="str">
        <f>VLOOKUP(scop[[#This Row],[type_generateur_id]],type_generateur[],2,FALSE)</f>
        <v>Pompe à chaleur hybride : partie pompe à chaleur (SUPPRIME)</v>
      </c>
      <c r="E180" s="3">
        <v>1</v>
      </c>
      <c r="F180" s="3">
        <v>1</v>
      </c>
      <c r="G180" s="3">
        <v>1</v>
      </c>
      <c r="J180" s="3">
        <v>2.4</v>
      </c>
      <c r="K180" s="3" t="s">
        <v>167</v>
      </c>
      <c r="L180" s="10">
        <v>11</v>
      </c>
      <c r="M180" s="10">
        <v>143</v>
      </c>
      <c r="N180" s="10" t="s">
        <v>242</v>
      </c>
      <c r="O180" s="10" t="s">
        <v>385</v>
      </c>
      <c r="P180" s="10" t="s">
        <v>386</v>
      </c>
      <c r="Q180"/>
    </row>
    <row r="181" spans="1:17" x14ac:dyDescent="0.3">
      <c r="A181" s="3">
        <v>180</v>
      </c>
      <c r="B181" s="3" t="s">
        <v>159</v>
      </c>
      <c r="C181" s="3">
        <v>58</v>
      </c>
      <c r="D181" s="3" t="str">
        <f>VLOOKUP(scop[[#This Row],[type_generateur_id]],type_generateur[],2,FALSE)</f>
        <v>Pompe à chaleur hybride : partie pompe à chaleur (SUPPRIME)</v>
      </c>
      <c r="E181" s="3">
        <v>0</v>
      </c>
      <c r="F181" s="3">
        <v>0</v>
      </c>
      <c r="G181" s="3">
        <v>0</v>
      </c>
      <c r="J181" s="3">
        <v>2.5</v>
      </c>
      <c r="K181" s="3" t="s">
        <v>167</v>
      </c>
      <c r="L181" s="10">
        <v>15</v>
      </c>
      <c r="M181" s="10">
        <v>143</v>
      </c>
      <c r="N181" s="10" t="s">
        <v>242</v>
      </c>
      <c r="P181" s="10" t="s">
        <v>384</v>
      </c>
      <c r="Q181"/>
    </row>
    <row r="182" spans="1:17" x14ac:dyDescent="0.3">
      <c r="A182" s="3">
        <v>181</v>
      </c>
      <c r="B182" s="3" t="s">
        <v>159</v>
      </c>
      <c r="C182" s="3">
        <v>58</v>
      </c>
      <c r="D182" s="3" t="str">
        <f>VLOOKUP(scop[[#This Row],[type_generateur_id]],type_generateur[],2,FALSE)</f>
        <v>Pompe à chaleur hybride : partie pompe à chaleur (SUPPRIME)</v>
      </c>
      <c r="E182" s="3">
        <v>1</v>
      </c>
      <c r="F182" s="3">
        <v>1</v>
      </c>
      <c r="G182" s="3">
        <v>1</v>
      </c>
      <c r="J182" s="3">
        <v>2.9</v>
      </c>
      <c r="K182" s="3" t="s">
        <v>167</v>
      </c>
      <c r="L182" s="10">
        <v>19</v>
      </c>
      <c r="M182" s="10">
        <v>143</v>
      </c>
      <c r="N182" s="10" t="s">
        <v>242</v>
      </c>
      <c r="O182" s="10" t="s">
        <v>385</v>
      </c>
      <c r="P182" s="10" t="s">
        <v>386</v>
      </c>
      <c r="Q182"/>
    </row>
    <row r="183" spans="1:17" x14ac:dyDescent="0.3">
      <c r="A183" s="3">
        <v>182</v>
      </c>
      <c r="B183" s="3" t="s">
        <v>157</v>
      </c>
      <c r="C183" s="3">
        <v>58</v>
      </c>
      <c r="D183" s="3" t="str">
        <f>VLOOKUP(scop[[#This Row],[type_generateur_id]],type_generateur[],2,FALSE)</f>
        <v>Pompe à chaleur hybride : partie pompe à chaleur (SUPPRIME)</v>
      </c>
      <c r="E183" s="3">
        <v>0</v>
      </c>
      <c r="F183" s="3">
        <v>0</v>
      </c>
      <c r="G183" s="3">
        <v>0</v>
      </c>
      <c r="J183" s="3">
        <v>2.2000000000000002</v>
      </c>
      <c r="K183" s="3" t="s">
        <v>167</v>
      </c>
      <c r="L183" s="10">
        <v>23</v>
      </c>
      <c r="M183" s="10">
        <v>143</v>
      </c>
      <c r="N183" s="10" t="s">
        <v>247</v>
      </c>
      <c r="P183" s="10" t="s">
        <v>384</v>
      </c>
      <c r="Q183"/>
    </row>
    <row r="184" spans="1:17" x14ac:dyDescent="0.3">
      <c r="A184" s="3">
        <v>183</v>
      </c>
      <c r="B184" s="3" t="s">
        <v>157</v>
      </c>
      <c r="C184" s="3">
        <v>58</v>
      </c>
      <c r="D184" s="3" t="str">
        <f>VLOOKUP(scop[[#This Row],[type_generateur_id]],type_generateur[],2,FALSE)</f>
        <v>Pompe à chaleur hybride : partie pompe à chaleur (SUPPRIME)</v>
      </c>
      <c r="E184" s="3">
        <v>1</v>
      </c>
      <c r="F184" s="3">
        <v>1</v>
      </c>
      <c r="G184" s="3">
        <v>1</v>
      </c>
      <c r="J184" s="3">
        <v>2.4</v>
      </c>
      <c r="K184" s="3" t="s">
        <v>167</v>
      </c>
      <c r="L184" s="10">
        <v>27</v>
      </c>
      <c r="M184" s="10">
        <v>143</v>
      </c>
      <c r="N184" s="10" t="s">
        <v>247</v>
      </c>
      <c r="O184" s="10" t="s">
        <v>385</v>
      </c>
      <c r="P184" s="10" t="s">
        <v>386</v>
      </c>
      <c r="Q184"/>
    </row>
    <row r="185" spans="1:17" x14ac:dyDescent="0.3">
      <c r="A185" s="3">
        <v>184</v>
      </c>
      <c r="B185" s="3" t="s">
        <v>159</v>
      </c>
      <c r="C185" s="3">
        <v>58</v>
      </c>
      <c r="D185" s="3" t="str">
        <f>VLOOKUP(scop[[#This Row],[type_generateur_id]],type_generateur[],2,FALSE)</f>
        <v>Pompe à chaleur hybride : partie pompe à chaleur (SUPPRIME)</v>
      </c>
      <c r="E185" s="3">
        <v>0</v>
      </c>
      <c r="F185" s="3">
        <v>0</v>
      </c>
      <c r="G185" s="3">
        <v>0</v>
      </c>
      <c r="J185" s="3">
        <v>2.5</v>
      </c>
      <c r="K185" s="3" t="s">
        <v>167</v>
      </c>
      <c r="L185" s="10">
        <v>31</v>
      </c>
      <c r="M185" s="10">
        <v>143</v>
      </c>
      <c r="N185" s="10" t="s">
        <v>247</v>
      </c>
      <c r="P185" s="10" t="s">
        <v>384</v>
      </c>
      <c r="Q185"/>
    </row>
    <row r="186" spans="1:17" x14ac:dyDescent="0.3">
      <c r="A186" s="3">
        <v>185</v>
      </c>
      <c r="B186" s="3" t="s">
        <v>159</v>
      </c>
      <c r="C186" s="3">
        <v>58</v>
      </c>
      <c r="D186" s="3" t="str">
        <f>VLOOKUP(scop[[#This Row],[type_generateur_id]],type_generateur[],2,FALSE)</f>
        <v>Pompe à chaleur hybride : partie pompe à chaleur (SUPPRIME)</v>
      </c>
      <c r="E186" s="3">
        <v>1</v>
      </c>
      <c r="F186" s="3">
        <v>1</v>
      </c>
      <c r="G186" s="3">
        <v>1</v>
      </c>
      <c r="J186" s="3">
        <v>2.9</v>
      </c>
      <c r="K186" s="3" t="s">
        <v>167</v>
      </c>
      <c r="L186" s="10">
        <v>35</v>
      </c>
      <c r="M186" s="10">
        <v>143</v>
      </c>
      <c r="N186" s="10" t="s">
        <v>247</v>
      </c>
      <c r="O186" s="10" t="s">
        <v>385</v>
      </c>
      <c r="P186" s="10" t="s">
        <v>386</v>
      </c>
      <c r="Q186"/>
    </row>
    <row r="187" spans="1:17" x14ac:dyDescent="0.3">
      <c r="A187" s="3">
        <v>186</v>
      </c>
      <c r="B187" s="3" t="s">
        <v>158</v>
      </c>
      <c r="C187" s="3">
        <v>58</v>
      </c>
      <c r="D187" s="3" t="str">
        <f>VLOOKUP(scop[[#This Row],[type_generateur_id]],type_generateur[],2,FALSE)</f>
        <v>Pompe à chaleur hybride : partie pompe à chaleur (SUPPRIME)</v>
      </c>
      <c r="E187" s="3">
        <v>0</v>
      </c>
      <c r="F187" s="3">
        <v>0</v>
      </c>
      <c r="G187" s="3">
        <v>0</v>
      </c>
      <c r="J187" s="3">
        <v>2.2000000000000002</v>
      </c>
      <c r="K187" s="3" t="s">
        <v>167</v>
      </c>
      <c r="L187" s="10">
        <v>7</v>
      </c>
      <c r="M187" s="10">
        <v>143</v>
      </c>
      <c r="N187" s="10" t="s">
        <v>242</v>
      </c>
      <c r="P187" s="10" t="s">
        <v>384</v>
      </c>
      <c r="Q187"/>
    </row>
    <row r="188" spans="1:17" x14ac:dyDescent="0.3">
      <c r="A188" s="3">
        <v>187</v>
      </c>
      <c r="B188" s="3" t="s">
        <v>158</v>
      </c>
      <c r="C188" s="3">
        <v>58</v>
      </c>
      <c r="D188" s="3" t="str">
        <f>VLOOKUP(scop[[#This Row],[type_generateur_id]],type_generateur[],2,FALSE)</f>
        <v>Pompe à chaleur hybride : partie pompe à chaleur (SUPPRIME)</v>
      </c>
      <c r="E188" s="3">
        <v>1</v>
      </c>
      <c r="F188" s="3">
        <v>1</v>
      </c>
      <c r="G188" s="3">
        <v>1</v>
      </c>
      <c r="J188" s="3">
        <v>2.4</v>
      </c>
      <c r="K188" s="3" t="s">
        <v>167</v>
      </c>
      <c r="L188" s="10">
        <v>11</v>
      </c>
      <c r="M188" s="10">
        <v>143</v>
      </c>
      <c r="N188" s="10" t="s">
        <v>242</v>
      </c>
      <c r="O188" s="10" t="s">
        <v>385</v>
      </c>
      <c r="P188" s="10" t="s">
        <v>386</v>
      </c>
      <c r="Q188"/>
    </row>
    <row r="189" spans="1:17" x14ac:dyDescent="0.3">
      <c r="A189" s="3">
        <v>188</v>
      </c>
      <c r="B189" s="3" t="s">
        <v>158</v>
      </c>
      <c r="C189" s="3">
        <v>58</v>
      </c>
      <c r="D189" s="3" t="str">
        <f>VLOOKUP(scop[[#This Row],[type_generateur_id]],type_generateur[],2,FALSE)</f>
        <v>Pompe à chaleur hybride : partie pompe à chaleur (SUPPRIME)</v>
      </c>
      <c r="E189" s="3">
        <v>0</v>
      </c>
      <c r="F189" s="3">
        <v>0</v>
      </c>
      <c r="G189" s="3">
        <v>0</v>
      </c>
      <c r="J189" s="3">
        <v>2.2000000000000002</v>
      </c>
      <c r="K189" s="3" t="s">
        <v>167</v>
      </c>
      <c r="L189" s="10">
        <v>23</v>
      </c>
      <c r="M189" s="10">
        <v>143</v>
      </c>
      <c r="N189" s="10" t="s">
        <v>247</v>
      </c>
      <c r="P189" s="10" t="s">
        <v>384</v>
      </c>
      <c r="Q189"/>
    </row>
    <row r="190" spans="1:17" x14ac:dyDescent="0.3">
      <c r="A190" s="3">
        <v>189</v>
      </c>
      <c r="B190" s="3" t="s">
        <v>158</v>
      </c>
      <c r="C190" s="3">
        <v>58</v>
      </c>
      <c r="D190" s="3" t="str">
        <f>VLOOKUP(scop[[#This Row],[type_generateur_id]],type_generateur[],2,FALSE)</f>
        <v>Pompe à chaleur hybride : partie pompe à chaleur (SUPPRIME)</v>
      </c>
      <c r="E190" s="3">
        <v>1</v>
      </c>
      <c r="F190" s="3">
        <v>1</v>
      </c>
      <c r="G190" s="3">
        <v>1</v>
      </c>
      <c r="J190" s="3">
        <v>2.4</v>
      </c>
      <c r="K190" s="3" t="s">
        <v>167</v>
      </c>
      <c r="L190" s="10">
        <v>27</v>
      </c>
      <c r="M190" s="10">
        <v>143</v>
      </c>
      <c r="N190" s="10" t="s">
        <v>247</v>
      </c>
      <c r="O190" s="10" t="s">
        <v>385</v>
      </c>
      <c r="P190" s="10" t="s">
        <v>386</v>
      </c>
      <c r="Q190"/>
    </row>
    <row r="191" spans="1:17" x14ac:dyDescent="0.3">
      <c r="A191" s="3">
        <v>190</v>
      </c>
      <c r="B191" s="3" t="s">
        <v>157</v>
      </c>
      <c r="C191" s="3">
        <v>58</v>
      </c>
      <c r="D191" s="3" t="str">
        <f>VLOOKUP(scop[[#This Row],[type_generateur_id]],type_generateur[],2,FALSE)</f>
        <v>Pompe à chaleur hybride : partie pompe à chaleur (SUPPRIME)</v>
      </c>
      <c r="E191" s="3">
        <v>0</v>
      </c>
      <c r="F191" s="3">
        <v>0</v>
      </c>
      <c r="G191" s="3">
        <v>0</v>
      </c>
      <c r="J191" s="3">
        <v>2.2000000000000002</v>
      </c>
      <c r="K191" s="3" t="s">
        <v>167</v>
      </c>
      <c r="L191" s="10">
        <v>39</v>
      </c>
      <c r="M191" s="10">
        <v>143</v>
      </c>
      <c r="N191" s="10" t="s">
        <v>251</v>
      </c>
      <c r="P191" s="10" t="s">
        <v>384</v>
      </c>
      <c r="Q191"/>
    </row>
    <row r="192" spans="1:17" x14ac:dyDescent="0.3">
      <c r="A192" s="3">
        <v>191</v>
      </c>
      <c r="B192" s="3" t="s">
        <v>157</v>
      </c>
      <c r="C192" s="3">
        <v>58</v>
      </c>
      <c r="D192" s="3" t="str">
        <f>VLOOKUP(scop[[#This Row],[type_generateur_id]],type_generateur[],2,FALSE)</f>
        <v>Pompe à chaleur hybride : partie pompe à chaleur (SUPPRIME)</v>
      </c>
      <c r="E192" s="3">
        <v>1</v>
      </c>
      <c r="F192" s="3">
        <v>1</v>
      </c>
      <c r="G192" s="3">
        <v>1</v>
      </c>
      <c r="J192" s="3">
        <v>2.4</v>
      </c>
      <c r="K192" s="3" t="s">
        <v>167</v>
      </c>
      <c r="L192" s="10">
        <v>43</v>
      </c>
      <c r="M192" s="10">
        <v>143</v>
      </c>
      <c r="N192" s="10" t="s">
        <v>251</v>
      </c>
      <c r="O192" s="10" t="s">
        <v>385</v>
      </c>
      <c r="P192" s="10" t="s">
        <v>386</v>
      </c>
      <c r="Q192"/>
    </row>
    <row r="193" spans="1:17" x14ac:dyDescent="0.3">
      <c r="A193" s="3">
        <v>192</v>
      </c>
      <c r="B193" s="3" t="s">
        <v>159</v>
      </c>
      <c r="C193" s="3">
        <v>58</v>
      </c>
      <c r="D193" s="3" t="str">
        <f>VLOOKUP(scop[[#This Row],[type_generateur_id]],type_generateur[],2,FALSE)</f>
        <v>Pompe à chaleur hybride : partie pompe à chaleur (SUPPRIME)</v>
      </c>
      <c r="E193" s="3">
        <v>0</v>
      </c>
      <c r="F193" s="3">
        <v>0</v>
      </c>
      <c r="G193" s="3">
        <v>0</v>
      </c>
      <c r="J193" s="3">
        <v>2.5</v>
      </c>
      <c r="K193" s="3" t="s">
        <v>167</v>
      </c>
      <c r="L193" s="10">
        <v>47</v>
      </c>
      <c r="M193" s="10">
        <v>143</v>
      </c>
      <c r="N193" s="10" t="s">
        <v>251</v>
      </c>
      <c r="P193" s="10" t="s">
        <v>384</v>
      </c>
      <c r="Q193"/>
    </row>
    <row r="194" spans="1:17" x14ac:dyDescent="0.3">
      <c r="A194" s="3">
        <v>193</v>
      </c>
      <c r="B194" s="3" t="s">
        <v>159</v>
      </c>
      <c r="C194" s="3">
        <v>58</v>
      </c>
      <c r="D194" s="3" t="str">
        <f>VLOOKUP(scop[[#This Row],[type_generateur_id]],type_generateur[],2,FALSE)</f>
        <v>Pompe à chaleur hybride : partie pompe à chaleur (SUPPRIME)</v>
      </c>
      <c r="E194" s="3">
        <v>1</v>
      </c>
      <c r="F194" s="3">
        <v>1</v>
      </c>
      <c r="G194" s="3">
        <v>1</v>
      </c>
      <c r="J194" s="3">
        <v>2.9</v>
      </c>
      <c r="K194" s="3" t="s">
        <v>167</v>
      </c>
      <c r="L194" s="10">
        <v>51</v>
      </c>
      <c r="M194" s="10">
        <v>143</v>
      </c>
      <c r="N194" s="10" t="s">
        <v>251</v>
      </c>
      <c r="O194" s="10" t="s">
        <v>385</v>
      </c>
      <c r="P194" s="10" t="s">
        <v>386</v>
      </c>
      <c r="Q194"/>
    </row>
    <row r="195" spans="1:17" x14ac:dyDescent="0.3">
      <c r="A195" s="3">
        <v>194</v>
      </c>
      <c r="B195" s="3" t="s">
        <v>157</v>
      </c>
      <c r="C195" s="3">
        <v>58</v>
      </c>
      <c r="D195" s="3" t="str">
        <f>VLOOKUP(scop[[#This Row],[type_generateur_id]],type_generateur[],2,FALSE)</f>
        <v>Pompe à chaleur hybride : partie pompe à chaleur (SUPPRIME)</v>
      </c>
      <c r="E195" s="3">
        <v>0</v>
      </c>
      <c r="F195" s="3">
        <v>0</v>
      </c>
      <c r="G195" s="3">
        <v>0</v>
      </c>
      <c r="J195" s="3">
        <v>2.2000000000000002</v>
      </c>
      <c r="K195" s="3" t="s">
        <v>167</v>
      </c>
      <c r="L195" s="10">
        <v>55</v>
      </c>
      <c r="M195" s="10">
        <v>143</v>
      </c>
      <c r="N195" s="10" t="s">
        <v>255</v>
      </c>
      <c r="P195" s="10" t="s">
        <v>384</v>
      </c>
      <c r="Q195"/>
    </row>
    <row r="196" spans="1:17" x14ac:dyDescent="0.3">
      <c r="A196" s="3">
        <v>195</v>
      </c>
      <c r="B196" s="3" t="s">
        <v>157</v>
      </c>
      <c r="C196" s="3">
        <v>58</v>
      </c>
      <c r="D196" s="3" t="str">
        <f>VLOOKUP(scop[[#This Row],[type_generateur_id]],type_generateur[],2,FALSE)</f>
        <v>Pompe à chaleur hybride : partie pompe à chaleur (SUPPRIME)</v>
      </c>
      <c r="E196" s="3">
        <v>1</v>
      </c>
      <c r="F196" s="3">
        <v>1</v>
      </c>
      <c r="G196" s="3">
        <v>1</v>
      </c>
      <c r="J196" s="3">
        <v>2.4</v>
      </c>
      <c r="K196" s="3" t="s">
        <v>167</v>
      </c>
      <c r="L196" s="10">
        <v>59</v>
      </c>
      <c r="M196" s="10">
        <v>143</v>
      </c>
      <c r="N196" s="10" t="s">
        <v>255</v>
      </c>
      <c r="O196" s="10" t="s">
        <v>385</v>
      </c>
      <c r="P196" s="10" t="s">
        <v>386</v>
      </c>
      <c r="Q196"/>
    </row>
    <row r="197" spans="1:17" x14ac:dyDescent="0.3">
      <c r="A197" s="3">
        <v>196</v>
      </c>
      <c r="B197" s="3" t="s">
        <v>159</v>
      </c>
      <c r="C197" s="3">
        <v>58</v>
      </c>
      <c r="D197" s="3" t="str">
        <f>VLOOKUP(scop[[#This Row],[type_generateur_id]],type_generateur[],2,FALSE)</f>
        <v>Pompe à chaleur hybride : partie pompe à chaleur (SUPPRIME)</v>
      </c>
      <c r="E197" s="3">
        <v>0</v>
      </c>
      <c r="F197" s="3">
        <v>0</v>
      </c>
      <c r="G197" s="3">
        <v>0</v>
      </c>
      <c r="J197" s="3">
        <v>2.5</v>
      </c>
      <c r="K197" s="3" t="s">
        <v>167</v>
      </c>
      <c r="L197" s="10">
        <v>63</v>
      </c>
      <c r="M197" s="10">
        <v>143</v>
      </c>
      <c r="N197" s="10" t="s">
        <v>255</v>
      </c>
      <c r="P197" s="10" t="s">
        <v>384</v>
      </c>
      <c r="Q197"/>
    </row>
    <row r="198" spans="1:17" x14ac:dyDescent="0.3">
      <c r="A198" s="3">
        <v>197</v>
      </c>
      <c r="B198" s="3" t="s">
        <v>159</v>
      </c>
      <c r="C198" s="3">
        <v>58</v>
      </c>
      <c r="D198" s="3" t="str">
        <f>VLOOKUP(scop[[#This Row],[type_generateur_id]],type_generateur[],2,FALSE)</f>
        <v>Pompe à chaleur hybride : partie pompe à chaleur (SUPPRIME)</v>
      </c>
      <c r="E198" s="3">
        <v>1</v>
      </c>
      <c r="F198" s="3">
        <v>1</v>
      </c>
      <c r="G198" s="3">
        <v>1</v>
      </c>
      <c r="J198" s="3">
        <v>2.9</v>
      </c>
      <c r="K198" s="3" t="s">
        <v>167</v>
      </c>
      <c r="L198" s="10">
        <v>67</v>
      </c>
      <c r="M198" s="10">
        <v>143</v>
      </c>
      <c r="N198" s="10" t="s">
        <v>255</v>
      </c>
      <c r="O198" s="10" t="s">
        <v>385</v>
      </c>
      <c r="P198" s="10" t="s">
        <v>386</v>
      </c>
      <c r="Q198"/>
    </row>
    <row r="199" spans="1:17" x14ac:dyDescent="0.3">
      <c r="A199" s="3">
        <v>198</v>
      </c>
      <c r="B199" s="3" t="s">
        <v>158</v>
      </c>
      <c r="C199" s="3">
        <v>58</v>
      </c>
      <c r="D199" s="3" t="str">
        <f>VLOOKUP(scop[[#This Row],[type_generateur_id]],type_generateur[],2,FALSE)</f>
        <v>Pompe à chaleur hybride : partie pompe à chaleur (SUPPRIME)</v>
      </c>
      <c r="E199" s="3">
        <v>0</v>
      </c>
      <c r="F199" s="3">
        <v>0</v>
      </c>
      <c r="G199" s="3">
        <v>0</v>
      </c>
      <c r="J199" s="3">
        <v>2.2000000000000002</v>
      </c>
      <c r="K199" s="3" t="s">
        <v>167</v>
      </c>
      <c r="L199" s="10">
        <v>39</v>
      </c>
      <c r="M199" s="10">
        <v>143</v>
      </c>
      <c r="N199" s="10" t="s">
        <v>251</v>
      </c>
      <c r="P199" s="10" t="s">
        <v>384</v>
      </c>
      <c r="Q199"/>
    </row>
    <row r="200" spans="1:17" x14ac:dyDescent="0.3">
      <c r="A200" s="3">
        <v>199</v>
      </c>
      <c r="B200" s="3" t="s">
        <v>158</v>
      </c>
      <c r="C200" s="3">
        <v>58</v>
      </c>
      <c r="D200" s="3" t="str">
        <f>VLOOKUP(scop[[#This Row],[type_generateur_id]],type_generateur[],2,FALSE)</f>
        <v>Pompe à chaleur hybride : partie pompe à chaleur (SUPPRIME)</v>
      </c>
      <c r="E200" s="3">
        <v>1</v>
      </c>
      <c r="F200" s="3">
        <v>1</v>
      </c>
      <c r="G200" s="3">
        <v>1</v>
      </c>
      <c r="J200" s="3">
        <v>2.4</v>
      </c>
      <c r="K200" s="3" t="s">
        <v>167</v>
      </c>
      <c r="L200" s="10">
        <v>43</v>
      </c>
      <c r="M200" s="10">
        <v>143</v>
      </c>
      <c r="N200" s="10" t="s">
        <v>251</v>
      </c>
      <c r="O200" s="10" t="s">
        <v>385</v>
      </c>
      <c r="P200" s="10" t="s">
        <v>386</v>
      </c>
      <c r="Q200"/>
    </row>
    <row r="201" spans="1:17" x14ac:dyDescent="0.3">
      <c r="A201" s="3">
        <v>200</v>
      </c>
      <c r="B201" s="3" t="s">
        <v>158</v>
      </c>
      <c r="C201" s="3">
        <v>58</v>
      </c>
      <c r="D201" s="3" t="str">
        <f>VLOOKUP(scop[[#This Row],[type_generateur_id]],type_generateur[],2,FALSE)</f>
        <v>Pompe à chaleur hybride : partie pompe à chaleur (SUPPRIME)</v>
      </c>
      <c r="E201" s="3">
        <v>0</v>
      </c>
      <c r="F201" s="3">
        <v>0</v>
      </c>
      <c r="G201" s="3">
        <v>0</v>
      </c>
      <c r="J201" s="3">
        <v>2.2000000000000002</v>
      </c>
      <c r="K201" s="3" t="s">
        <v>167</v>
      </c>
      <c r="L201" s="10">
        <v>55</v>
      </c>
      <c r="M201" s="10">
        <v>143</v>
      </c>
      <c r="N201" s="10" t="s">
        <v>255</v>
      </c>
      <c r="P201" s="10" t="s">
        <v>384</v>
      </c>
      <c r="Q201"/>
    </row>
    <row r="202" spans="1:17" x14ac:dyDescent="0.3">
      <c r="A202" s="3">
        <v>201</v>
      </c>
      <c r="B202" s="3" t="s">
        <v>158</v>
      </c>
      <c r="C202" s="3">
        <v>58</v>
      </c>
      <c r="D202" s="3" t="str">
        <f>VLOOKUP(scop[[#This Row],[type_generateur_id]],type_generateur[],2,FALSE)</f>
        <v>Pompe à chaleur hybride : partie pompe à chaleur (SUPPRIME)</v>
      </c>
      <c r="E202" s="3">
        <v>1</v>
      </c>
      <c r="F202" s="3">
        <v>1</v>
      </c>
      <c r="G202" s="3">
        <v>1</v>
      </c>
      <c r="J202" s="3">
        <v>2.4</v>
      </c>
      <c r="K202" s="3" t="s">
        <v>167</v>
      </c>
      <c r="L202" s="10">
        <v>59</v>
      </c>
      <c r="M202" s="10">
        <v>143</v>
      </c>
      <c r="N202" s="10" t="s">
        <v>255</v>
      </c>
      <c r="O202" s="10" t="s">
        <v>385</v>
      </c>
      <c r="P202" s="10" t="s">
        <v>386</v>
      </c>
      <c r="Q202"/>
    </row>
    <row r="203" spans="1:17" x14ac:dyDescent="0.3">
      <c r="A203" s="3">
        <v>202</v>
      </c>
      <c r="B203" s="3" t="s">
        <v>157</v>
      </c>
      <c r="C203" s="3">
        <v>60</v>
      </c>
      <c r="D203" s="3" t="str">
        <f>VLOOKUP(scop[[#This Row],[type_generateur_id]],type_generateur[],2,FALSE)</f>
        <v>Pompe à chaleur hybride : partie pompe à chaleur PAC air/eau</v>
      </c>
      <c r="E203" s="3">
        <v>0</v>
      </c>
      <c r="F203" s="3">
        <v>0</v>
      </c>
      <c r="G203" s="3">
        <v>0</v>
      </c>
      <c r="H203" s="3">
        <v>2014</v>
      </c>
      <c r="I203" s="3">
        <v>2008</v>
      </c>
      <c r="J203" s="3" t="s">
        <v>167</v>
      </c>
      <c r="K203" s="3">
        <v>2.4</v>
      </c>
      <c r="L203" s="10">
        <v>8</v>
      </c>
      <c r="M203" s="10">
        <v>145</v>
      </c>
      <c r="N203" s="10" t="s">
        <v>244</v>
      </c>
      <c r="P203" s="10" t="s">
        <v>384</v>
      </c>
      <c r="Q203"/>
    </row>
    <row r="204" spans="1:17" x14ac:dyDescent="0.3">
      <c r="A204" s="3">
        <v>203</v>
      </c>
      <c r="B204" s="3" t="s">
        <v>157</v>
      </c>
      <c r="C204" s="3">
        <v>60</v>
      </c>
      <c r="D204" s="3" t="str">
        <f>VLOOKUP(scop[[#This Row],[type_generateur_id]],type_generateur[],2,FALSE)</f>
        <v>Pompe à chaleur hybride : partie pompe à chaleur PAC air/eau</v>
      </c>
      <c r="E204" s="3">
        <v>1</v>
      </c>
      <c r="F204" s="3">
        <v>1</v>
      </c>
      <c r="G204" s="3">
        <v>1</v>
      </c>
      <c r="H204" s="3">
        <v>2014</v>
      </c>
      <c r="I204" s="3">
        <v>2008</v>
      </c>
      <c r="J204" s="3" t="s">
        <v>167</v>
      </c>
      <c r="K204" s="3">
        <v>2.6</v>
      </c>
      <c r="L204" s="10">
        <v>12</v>
      </c>
      <c r="M204" s="10">
        <v>145</v>
      </c>
      <c r="N204" s="10" t="s">
        <v>244</v>
      </c>
      <c r="O204" s="10" t="s">
        <v>385</v>
      </c>
      <c r="P204" s="10" t="s">
        <v>386</v>
      </c>
      <c r="Q204"/>
    </row>
    <row r="205" spans="1:17" x14ac:dyDescent="0.3">
      <c r="A205" s="3">
        <v>204</v>
      </c>
      <c r="B205" s="3" t="s">
        <v>159</v>
      </c>
      <c r="C205" s="3">
        <v>60</v>
      </c>
      <c r="D205" s="3" t="str">
        <f>VLOOKUP(scop[[#This Row],[type_generateur_id]],type_generateur[],2,FALSE)</f>
        <v>Pompe à chaleur hybride : partie pompe à chaleur PAC air/eau</v>
      </c>
      <c r="E205" s="3">
        <v>0</v>
      </c>
      <c r="F205" s="3">
        <v>0</v>
      </c>
      <c r="G205" s="3">
        <v>0</v>
      </c>
      <c r="H205" s="3">
        <v>2014</v>
      </c>
      <c r="I205" s="3">
        <v>2008</v>
      </c>
      <c r="J205" s="3" t="s">
        <v>167</v>
      </c>
      <c r="K205" s="3">
        <v>2.8</v>
      </c>
      <c r="L205" s="10">
        <v>16</v>
      </c>
      <c r="M205" s="10">
        <v>145</v>
      </c>
      <c r="N205" s="10" t="s">
        <v>244</v>
      </c>
      <c r="P205" s="10" t="s">
        <v>384</v>
      </c>
      <c r="Q205"/>
    </row>
    <row r="206" spans="1:17" x14ac:dyDescent="0.3">
      <c r="A206" s="3">
        <v>205</v>
      </c>
      <c r="B206" s="3" t="s">
        <v>159</v>
      </c>
      <c r="C206" s="3">
        <v>60</v>
      </c>
      <c r="D206" s="3" t="str">
        <f>VLOOKUP(scop[[#This Row],[type_generateur_id]],type_generateur[],2,FALSE)</f>
        <v>Pompe à chaleur hybride : partie pompe à chaleur PAC air/eau</v>
      </c>
      <c r="E206" s="3">
        <v>1</v>
      </c>
      <c r="F206" s="3">
        <v>1</v>
      </c>
      <c r="G206" s="3">
        <v>1</v>
      </c>
      <c r="H206" s="3">
        <v>2014</v>
      </c>
      <c r="I206" s="3">
        <v>2008</v>
      </c>
      <c r="J206" s="3" t="s">
        <v>167</v>
      </c>
      <c r="K206" s="3">
        <v>3.1</v>
      </c>
      <c r="L206" s="10">
        <v>20</v>
      </c>
      <c r="M206" s="10">
        <v>145</v>
      </c>
      <c r="N206" s="10" t="s">
        <v>244</v>
      </c>
      <c r="O206" s="10" t="s">
        <v>385</v>
      </c>
      <c r="P206" s="10" t="s">
        <v>386</v>
      </c>
      <c r="Q206"/>
    </row>
    <row r="207" spans="1:17" x14ac:dyDescent="0.3">
      <c r="A207" s="3">
        <v>206</v>
      </c>
      <c r="B207" s="3" t="s">
        <v>158</v>
      </c>
      <c r="C207" s="3">
        <v>60</v>
      </c>
      <c r="D207" s="3" t="str">
        <f>VLOOKUP(scop[[#This Row],[type_generateur_id]],type_generateur[],2,FALSE)</f>
        <v>Pompe à chaleur hybride : partie pompe à chaleur PAC air/eau</v>
      </c>
      <c r="E207" s="3">
        <v>0</v>
      </c>
      <c r="F207" s="3">
        <v>0</v>
      </c>
      <c r="G207" s="3">
        <v>0</v>
      </c>
      <c r="H207" s="3">
        <v>2014</v>
      </c>
      <c r="I207" s="3">
        <v>2008</v>
      </c>
      <c r="J207" s="3" t="s">
        <v>167</v>
      </c>
      <c r="K207" s="3">
        <v>2.4</v>
      </c>
      <c r="L207" s="10">
        <v>8</v>
      </c>
      <c r="M207" s="10">
        <v>145</v>
      </c>
      <c r="N207" s="10" t="s">
        <v>244</v>
      </c>
      <c r="P207" s="10" t="s">
        <v>384</v>
      </c>
      <c r="Q207"/>
    </row>
    <row r="208" spans="1:17" x14ac:dyDescent="0.3">
      <c r="A208" s="3">
        <v>207</v>
      </c>
      <c r="B208" s="3" t="s">
        <v>158</v>
      </c>
      <c r="C208" s="3">
        <v>60</v>
      </c>
      <c r="D208" s="3" t="str">
        <f>VLOOKUP(scop[[#This Row],[type_generateur_id]],type_generateur[],2,FALSE)</f>
        <v>Pompe à chaleur hybride : partie pompe à chaleur PAC air/eau</v>
      </c>
      <c r="E208" s="3">
        <v>1</v>
      </c>
      <c r="F208" s="3">
        <v>1</v>
      </c>
      <c r="G208" s="3">
        <v>1</v>
      </c>
      <c r="H208" s="3">
        <v>2014</v>
      </c>
      <c r="I208" s="3">
        <v>2008</v>
      </c>
      <c r="J208" s="3" t="s">
        <v>167</v>
      </c>
      <c r="K208" s="3">
        <v>2.6</v>
      </c>
      <c r="L208" s="10">
        <v>12</v>
      </c>
      <c r="M208" s="10">
        <v>145</v>
      </c>
      <c r="N208" s="10" t="s">
        <v>244</v>
      </c>
      <c r="O208" s="10" t="s">
        <v>385</v>
      </c>
      <c r="P208" s="10" t="s">
        <v>386</v>
      </c>
      <c r="Q208"/>
    </row>
    <row r="209" spans="1:17" x14ac:dyDescent="0.3">
      <c r="A209" s="3">
        <v>208</v>
      </c>
      <c r="B209" s="3" t="s">
        <v>157</v>
      </c>
      <c r="C209" s="3">
        <v>60</v>
      </c>
      <c r="D209" s="3" t="str">
        <f>VLOOKUP(scop[[#This Row],[type_generateur_id]],type_generateur[],2,FALSE)</f>
        <v>Pompe à chaleur hybride : partie pompe à chaleur PAC air/eau</v>
      </c>
      <c r="E209" s="3">
        <v>0</v>
      </c>
      <c r="F209" s="3">
        <v>0</v>
      </c>
      <c r="G209" s="3">
        <v>0</v>
      </c>
      <c r="H209" s="3">
        <v>2016</v>
      </c>
      <c r="I209" s="3">
        <v>2015</v>
      </c>
      <c r="J209" s="3" t="s">
        <v>167</v>
      </c>
      <c r="K209" s="3">
        <v>2.6</v>
      </c>
      <c r="L209" s="10">
        <v>9</v>
      </c>
      <c r="M209" s="10">
        <v>146</v>
      </c>
      <c r="N209" s="10" t="s">
        <v>245</v>
      </c>
      <c r="P209" s="10" t="s">
        <v>384</v>
      </c>
      <c r="Q209"/>
    </row>
    <row r="210" spans="1:17" x14ac:dyDescent="0.3">
      <c r="A210" s="3">
        <v>209</v>
      </c>
      <c r="B210" s="3" t="s">
        <v>157</v>
      </c>
      <c r="C210" s="3">
        <v>60</v>
      </c>
      <c r="D210" s="3" t="str">
        <f>VLOOKUP(scop[[#This Row],[type_generateur_id]],type_generateur[],2,FALSE)</f>
        <v>Pompe à chaleur hybride : partie pompe à chaleur PAC air/eau</v>
      </c>
      <c r="E210" s="3">
        <v>1</v>
      </c>
      <c r="F210" s="3">
        <v>1</v>
      </c>
      <c r="G210" s="3">
        <v>1</v>
      </c>
      <c r="H210" s="3">
        <v>2016</v>
      </c>
      <c r="I210" s="3">
        <v>2015</v>
      </c>
      <c r="J210" s="3" t="s">
        <v>167</v>
      </c>
      <c r="K210" s="3">
        <v>2.9</v>
      </c>
      <c r="L210" s="10">
        <v>13</v>
      </c>
      <c r="M210" s="10">
        <v>146</v>
      </c>
      <c r="N210" s="10" t="s">
        <v>245</v>
      </c>
      <c r="O210" s="10" t="s">
        <v>385</v>
      </c>
      <c r="P210" s="10" t="s">
        <v>386</v>
      </c>
      <c r="Q210"/>
    </row>
    <row r="211" spans="1:17" x14ac:dyDescent="0.3">
      <c r="A211" s="3">
        <v>210</v>
      </c>
      <c r="B211" s="3" t="s">
        <v>159</v>
      </c>
      <c r="C211" s="3">
        <v>60</v>
      </c>
      <c r="D211" s="3" t="str">
        <f>VLOOKUP(scop[[#This Row],[type_generateur_id]],type_generateur[],2,FALSE)</f>
        <v>Pompe à chaleur hybride : partie pompe à chaleur PAC air/eau</v>
      </c>
      <c r="E211" s="3">
        <v>0</v>
      </c>
      <c r="F211" s="3">
        <v>0</v>
      </c>
      <c r="G211" s="3">
        <v>0</v>
      </c>
      <c r="H211" s="3">
        <v>2016</v>
      </c>
      <c r="I211" s="3">
        <v>2015</v>
      </c>
      <c r="J211" s="3" t="s">
        <v>167</v>
      </c>
      <c r="K211" s="3">
        <v>3</v>
      </c>
      <c r="L211" s="10">
        <v>17</v>
      </c>
      <c r="M211" s="10">
        <v>146</v>
      </c>
      <c r="N211" s="10" t="s">
        <v>245</v>
      </c>
      <c r="P211" s="10" t="s">
        <v>384</v>
      </c>
      <c r="Q211"/>
    </row>
    <row r="212" spans="1:17" x14ac:dyDescent="0.3">
      <c r="A212" s="3">
        <v>211</v>
      </c>
      <c r="B212" s="3" t="s">
        <v>159</v>
      </c>
      <c r="C212" s="3">
        <v>60</v>
      </c>
      <c r="D212" s="3" t="str">
        <f>VLOOKUP(scop[[#This Row],[type_generateur_id]],type_generateur[],2,FALSE)</f>
        <v>Pompe à chaleur hybride : partie pompe à chaleur PAC air/eau</v>
      </c>
      <c r="E212" s="3">
        <v>1</v>
      </c>
      <c r="F212" s="3">
        <v>1</v>
      </c>
      <c r="G212" s="3">
        <v>1</v>
      </c>
      <c r="H212" s="3">
        <v>2016</v>
      </c>
      <c r="I212" s="3">
        <v>2015</v>
      </c>
      <c r="J212" s="3" t="s">
        <v>167</v>
      </c>
      <c r="K212" s="3">
        <v>3.5</v>
      </c>
      <c r="L212" s="10">
        <v>21</v>
      </c>
      <c r="M212" s="10">
        <v>146</v>
      </c>
      <c r="N212" s="10" t="s">
        <v>245</v>
      </c>
      <c r="O212" s="10" t="s">
        <v>385</v>
      </c>
      <c r="P212" s="10" t="s">
        <v>386</v>
      </c>
      <c r="Q212"/>
    </row>
    <row r="213" spans="1:17" x14ac:dyDescent="0.3">
      <c r="A213" s="3">
        <v>212</v>
      </c>
      <c r="B213" s="3" t="s">
        <v>158</v>
      </c>
      <c r="C213" s="3">
        <v>60</v>
      </c>
      <c r="D213" s="3" t="str">
        <f>VLOOKUP(scop[[#This Row],[type_generateur_id]],type_generateur[],2,FALSE)</f>
        <v>Pompe à chaleur hybride : partie pompe à chaleur PAC air/eau</v>
      </c>
      <c r="E213" s="3">
        <v>0</v>
      </c>
      <c r="F213" s="3">
        <v>0</v>
      </c>
      <c r="G213" s="3">
        <v>0</v>
      </c>
      <c r="H213" s="3">
        <v>2016</v>
      </c>
      <c r="I213" s="3">
        <v>2015</v>
      </c>
      <c r="J213" s="3" t="s">
        <v>167</v>
      </c>
      <c r="K213" s="3">
        <v>2.6</v>
      </c>
      <c r="L213" s="10">
        <v>9</v>
      </c>
      <c r="M213" s="10">
        <v>146</v>
      </c>
      <c r="N213" s="10" t="s">
        <v>245</v>
      </c>
      <c r="P213" s="10" t="s">
        <v>384</v>
      </c>
      <c r="Q213"/>
    </row>
    <row r="214" spans="1:17" x14ac:dyDescent="0.3">
      <c r="A214" s="3">
        <v>213</v>
      </c>
      <c r="B214" s="3" t="s">
        <v>158</v>
      </c>
      <c r="C214" s="3">
        <v>60</v>
      </c>
      <c r="D214" s="3" t="str">
        <f>VLOOKUP(scop[[#This Row],[type_generateur_id]],type_generateur[],2,FALSE)</f>
        <v>Pompe à chaleur hybride : partie pompe à chaleur PAC air/eau</v>
      </c>
      <c r="E214" s="3">
        <v>1</v>
      </c>
      <c r="F214" s="3">
        <v>1</v>
      </c>
      <c r="G214" s="3">
        <v>1</v>
      </c>
      <c r="H214" s="3">
        <v>2016</v>
      </c>
      <c r="I214" s="3">
        <v>2015</v>
      </c>
      <c r="J214" s="3" t="s">
        <v>167</v>
      </c>
      <c r="K214" s="3">
        <v>2.9</v>
      </c>
      <c r="L214" s="10">
        <v>13</v>
      </c>
      <c r="M214" s="10">
        <v>146</v>
      </c>
      <c r="N214" s="10" t="s">
        <v>245</v>
      </c>
      <c r="O214" s="10" t="s">
        <v>385</v>
      </c>
      <c r="P214" s="10" t="s">
        <v>386</v>
      </c>
      <c r="Q214"/>
    </row>
    <row r="215" spans="1:17" x14ac:dyDescent="0.3">
      <c r="A215" s="3">
        <v>214</v>
      </c>
      <c r="B215" s="3" t="s">
        <v>157</v>
      </c>
      <c r="C215" s="3">
        <v>60</v>
      </c>
      <c r="D215" s="3" t="str">
        <f>VLOOKUP(scop[[#This Row],[type_generateur_id]],type_generateur[],2,FALSE)</f>
        <v>Pompe à chaleur hybride : partie pompe à chaleur PAC air/eau</v>
      </c>
      <c r="E215" s="3">
        <v>0</v>
      </c>
      <c r="F215" s="3">
        <v>0</v>
      </c>
      <c r="G215" s="3">
        <v>0</v>
      </c>
      <c r="I215" s="3">
        <v>2017</v>
      </c>
      <c r="J215" s="3" t="s">
        <v>167</v>
      </c>
      <c r="K215" s="3">
        <v>2.8</v>
      </c>
      <c r="L215" s="10">
        <v>10</v>
      </c>
      <c r="M215" s="10">
        <v>147</v>
      </c>
      <c r="N215" s="10" t="s">
        <v>246</v>
      </c>
      <c r="P215" s="10" t="s">
        <v>384</v>
      </c>
      <c r="Q215"/>
    </row>
    <row r="216" spans="1:17" x14ac:dyDescent="0.3">
      <c r="A216" s="3">
        <v>215</v>
      </c>
      <c r="B216" s="3" t="s">
        <v>157</v>
      </c>
      <c r="C216" s="3">
        <v>60</v>
      </c>
      <c r="D216" s="3" t="str">
        <f>VLOOKUP(scop[[#This Row],[type_generateur_id]],type_generateur[],2,FALSE)</f>
        <v>Pompe à chaleur hybride : partie pompe à chaleur PAC air/eau</v>
      </c>
      <c r="E216" s="3">
        <v>1</v>
      </c>
      <c r="F216" s="3">
        <v>1</v>
      </c>
      <c r="G216" s="3">
        <v>1</v>
      </c>
      <c r="I216" s="3">
        <v>2017</v>
      </c>
      <c r="J216" s="3" t="s">
        <v>167</v>
      </c>
      <c r="K216" s="3">
        <v>3.2</v>
      </c>
      <c r="L216" s="10">
        <v>14</v>
      </c>
      <c r="M216" s="10">
        <v>147</v>
      </c>
      <c r="N216" s="10" t="s">
        <v>246</v>
      </c>
      <c r="O216" s="10" t="s">
        <v>385</v>
      </c>
      <c r="P216" s="10" t="s">
        <v>386</v>
      </c>
      <c r="Q216"/>
    </row>
    <row r="217" spans="1:17" x14ac:dyDescent="0.3">
      <c r="A217" s="3">
        <v>216</v>
      </c>
      <c r="B217" s="3" t="s">
        <v>159</v>
      </c>
      <c r="C217" s="3">
        <v>60</v>
      </c>
      <c r="D217" s="3" t="str">
        <f>VLOOKUP(scop[[#This Row],[type_generateur_id]],type_generateur[],2,FALSE)</f>
        <v>Pompe à chaleur hybride : partie pompe à chaleur PAC air/eau</v>
      </c>
      <c r="E217" s="3">
        <v>0</v>
      </c>
      <c r="F217" s="3">
        <v>0</v>
      </c>
      <c r="G217" s="3">
        <v>0</v>
      </c>
      <c r="I217" s="3">
        <v>2017</v>
      </c>
      <c r="J217" s="3" t="s">
        <v>167</v>
      </c>
      <c r="K217" s="3">
        <v>3.2</v>
      </c>
      <c r="L217" s="10">
        <v>18</v>
      </c>
      <c r="M217" s="10">
        <v>147</v>
      </c>
      <c r="N217" s="10" t="s">
        <v>246</v>
      </c>
      <c r="P217" s="10" t="s">
        <v>384</v>
      </c>
      <c r="Q217"/>
    </row>
    <row r="218" spans="1:17" x14ac:dyDescent="0.3">
      <c r="A218" s="3">
        <v>217</v>
      </c>
      <c r="B218" s="3" t="s">
        <v>159</v>
      </c>
      <c r="C218" s="3">
        <v>60</v>
      </c>
      <c r="D218" s="3" t="str">
        <f>VLOOKUP(scop[[#This Row],[type_generateur_id]],type_generateur[],2,FALSE)</f>
        <v>Pompe à chaleur hybride : partie pompe à chaleur PAC air/eau</v>
      </c>
      <c r="E218" s="3">
        <v>1</v>
      </c>
      <c r="F218" s="3">
        <v>1</v>
      </c>
      <c r="G218" s="3">
        <v>1</v>
      </c>
      <c r="I218" s="3">
        <v>2017</v>
      </c>
      <c r="J218" s="3" t="s">
        <v>167</v>
      </c>
      <c r="K218" s="3">
        <v>3.8</v>
      </c>
      <c r="L218" s="10">
        <v>22</v>
      </c>
      <c r="M218" s="10">
        <v>147</v>
      </c>
      <c r="N218" s="10" t="s">
        <v>246</v>
      </c>
      <c r="O218" s="10" t="s">
        <v>385</v>
      </c>
      <c r="P218" s="10" t="s">
        <v>386</v>
      </c>
      <c r="Q218"/>
    </row>
    <row r="219" spans="1:17" x14ac:dyDescent="0.3">
      <c r="A219" s="3">
        <v>218</v>
      </c>
      <c r="B219" s="3" t="s">
        <v>158</v>
      </c>
      <c r="C219" s="3">
        <v>60</v>
      </c>
      <c r="D219" s="3" t="str">
        <f>VLOOKUP(scop[[#This Row],[type_generateur_id]],type_generateur[],2,FALSE)</f>
        <v>Pompe à chaleur hybride : partie pompe à chaleur PAC air/eau</v>
      </c>
      <c r="E219" s="3">
        <v>0</v>
      </c>
      <c r="F219" s="3">
        <v>0</v>
      </c>
      <c r="G219" s="3">
        <v>0</v>
      </c>
      <c r="I219" s="3">
        <v>2017</v>
      </c>
      <c r="J219" s="3" t="s">
        <v>167</v>
      </c>
      <c r="K219" s="3">
        <v>2.8</v>
      </c>
      <c r="L219" s="10">
        <v>10</v>
      </c>
      <c r="M219" s="10">
        <v>147</v>
      </c>
      <c r="N219" s="10" t="s">
        <v>246</v>
      </c>
      <c r="P219" s="10" t="s">
        <v>384</v>
      </c>
      <c r="Q219"/>
    </row>
    <row r="220" spans="1:17" x14ac:dyDescent="0.3">
      <c r="A220" s="3">
        <v>219</v>
      </c>
      <c r="B220" s="3" t="s">
        <v>158</v>
      </c>
      <c r="C220" s="3">
        <v>60</v>
      </c>
      <c r="D220" s="3" t="str">
        <f>VLOOKUP(scop[[#This Row],[type_generateur_id]],type_generateur[],2,FALSE)</f>
        <v>Pompe à chaleur hybride : partie pompe à chaleur PAC air/eau</v>
      </c>
      <c r="E220" s="3">
        <v>1</v>
      </c>
      <c r="F220" s="3">
        <v>1</v>
      </c>
      <c r="G220" s="3">
        <v>1</v>
      </c>
      <c r="I220" s="3">
        <v>2017</v>
      </c>
      <c r="J220" s="3" t="s">
        <v>167</v>
      </c>
      <c r="K220" s="3">
        <v>3.2</v>
      </c>
      <c r="L220" s="10">
        <v>14</v>
      </c>
      <c r="M220" s="10">
        <v>147</v>
      </c>
      <c r="N220" s="10" t="s">
        <v>246</v>
      </c>
      <c r="O220" s="10" t="s">
        <v>385</v>
      </c>
      <c r="P220" s="10" t="s">
        <v>386</v>
      </c>
      <c r="Q220"/>
    </row>
    <row r="221" spans="1:17" x14ac:dyDescent="0.3">
      <c r="A221" s="3">
        <v>220</v>
      </c>
      <c r="B221" s="3" t="s">
        <v>157</v>
      </c>
      <c r="C221" s="3">
        <v>67</v>
      </c>
      <c r="D221" s="3" t="str">
        <f>VLOOKUP(scop[[#This Row],[type_generateur_id]],type_generateur[],2,FALSE)</f>
        <v>Pompe à chaleur hybride : partie pompe à chaleur PAC eau/eau</v>
      </c>
      <c r="E221" s="3">
        <v>0</v>
      </c>
      <c r="F221" s="3">
        <v>0</v>
      </c>
      <c r="G221" s="3">
        <v>0</v>
      </c>
      <c r="H221" s="3">
        <v>2014</v>
      </c>
      <c r="I221" s="3">
        <v>2008</v>
      </c>
      <c r="J221" s="3" t="s">
        <v>167</v>
      </c>
      <c r="K221" s="3">
        <v>2.4</v>
      </c>
      <c r="L221" s="10">
        <v>24</v>
      </c>
      <c r="M221" s="10">
        <v>162</v>
      </c>
      <c r="N221" s="10" t="s">
        <v>248</v>
      </c>
      <c r="P221" s="10" t="s">
        <v>384</v>
      </c>
      <c r="Q221"/>
    </row>
    <row r="222" spans="1:17" x14ac:dyDescent="0.3">
      <c r="A222" s="3">
        <v>221</v>
      </c>
      <c r="B222" s="3" t="s">
        <v>157</v>
      </c>
      <c r="C222" s="3">
        <v>67</v>
      </c>
      <c r="D222" s="3" t="str">
        <f>VLOOKUP(scop[[#This Row],[type_generateur_id]],type_generateur[],2,FALSE)</f>
        <v>Pompe à chaleur hybride : partie pompe à chaleur PAC eau/eau</v>
      </c>
      <c r="E222" s="3">
        <v>1</v>
      </c>
      <c r="F222" s="3">
        <v>1</v>
      </c>
      <c r="G222" s="3">
        <v>1</v>
      </c>
      <c r="H222" s="3">
        <v>2014</v>
      </c>
      <c r="I222" s="3">
        <v>2008</v>
      </c>
      <c r="J222" s="3" t="s">
        <v>167</v>
      </c>
      <c r="K222" s="3">
        <v>2.6</v>
      </c>
      <c r="L222" s="10">
        <v>28</v>
      </c>
      <c r="M222" s="10">
        <v>162</v>
      </c>
      <c r="N222" s="10" t="s">
        <v>248</v>
      </c>
      <c r="O222" s="10" t="s">
        <v>385</v>
      </c>
      <c r="P222" s="10" t="s">
        <v>386</v>
      </c>
      <c r="Q222"/>
    </row>
    <row r="223" spans="1:17" x14ac:dyDescent="0.3">
      <c r="A223" s="3">
        <v>222</v>
      </c>
      <c r="B223" s="3" t="s">
        <v>159</v>
      </c>
      <c r="C223" s="3">
        <v>67</v>
      </c>
      <c r="D223" s="3" t="str">
        <f>VLOOKUP(scop[[#This Row],[type_generateur_id]],type_generateur[],2,FALSE)</f>
        <v>Pompe à chaleur hybride : partie pompe à chaleur PAC eau/eau</v>
      </c>
      <c r="E223" s="3">
        <v>0</v>
      </c>
      <c r="F223" s="3">
        <v>0</v>
      </c>
      <c r="G223" s="3">
        <v>0</v>
      </c>
      <c r="H223" s="3">
        <v>2014</v>
      </c>
      <c r="I223" s="3">
        <v>2008</v>
      </c>
      <c r="J223" s="3" t="s">
        <v>167</v>
      </c>
      <c r="K223" s="3">
        <v>2.8</v>
      </c>
      <c r="L223" s="10">
        <v>32</v>
      </c>
      <c r="M223" s="10">
        <v>162</v>
      </c>
      <c r="N223" s="10" t="s">
        <v>248</v>
      </c>
      <c r="P223" s="10" t="s">
        <v>384</v>
      </c>
      <c r="Q223"/>
    </row>
    <row r="224" spans="1:17" x14ac:dyDescent="0.3">
      <c r="A224" s="3">
        <v>223</v>
      </c>
      <c r="B224" s="3" t="s">
        <v>159</v>
      </c>
      <c r="C224" s="3">
        <v>67</v>
      </c>
      <c r="D224" s="3" t="str">
        <f>VLOOKUP(scop[[#This Row],[type_generateur_id]],type_generateur[],2,FALSE)</f>
        <v>Pompe à chaleur hybride : partie pompe à chaleur PAC eau/eau</v>
      </c>
      <c r="E224" s="3">
        <v>1</v>
      </c>
      <c r="F224" s="3">
        <v>1</v>
      </c>
      <c r="G224" s="3">
        <v>1</v>
      </c>
      <c r="H224" s="3">
        <v>2014</v>
      </c>
      <c r="I224" s="3">
        <v>2008</v>
      </c>
      <c r="J224" s="3" t="s">
        <v>167</v>
      </c>
      <c r="K224" s="3">
        <v>3.1</v>
      </c>
      <c r="L224" s="10">
        <v>36</v>
      </c>
      <c r="M224" s="10">
        <v>162</v>
      </c>
      <c r="N224" s="10" t="s">
        <v>248</v>
      </c>
      <c r="O224" s="10" t="s">
        <v>385</v>
      </c>
      <c r="P224" s="10" t="s">
        <v>386</v>
      </c>
      <c r="Q224"/>
    </row>
    <row r="225" spans="1:17" x14ac:dyDescent="0.3">
      <c r="A225" s="3">
        <v>224</v>
      </c>
      <c r="B225" s="3" t="s">
        <v>158</v>
      </c>
      <c r="C225" s="3">
        <v>67</v>
      </c>
      <c r="D225" s="3" t="str">
        <f>VLOOKUP(scop[[#This Row],[type_generateur_id]],type_generateur[],2,FALSE)</f>
        <v>Pompe à chaleur hybride : partie pompe à chaleur PAC eau/eau</v>
      </c>
      <c r="E225" s="3">
        <v>0</v>
      </c>
      <c r="F225" s="3">
        <v>0</v>
      </c>
      <c r="G225" s="3">
        <v>0</v>
      </c>
      <c r="H225" s="3">
        <v>2014</v>
      </c>
      <c r="I225" s="3">
        <v>2008</v>
      </c>
      <c r="J225" s="3" t="s">
        <v>167</v>
      </c>
      <c r="K225" s="3">
        <v>2.4</v>
      </c>
      <c r="L225" s="10">
        <v>24</v>
      </c>
      <c r="M225" s="10">
        <v>162</v>
      </c>
      <c r="N225" s="10" t="s">
        <v>248</v>
      </c>
      <c r="P225" s="10" t="s">
        <v>384</v>
      </c>
      <c r="Q225"/>
    </row>
    <row r="226" spans="1:17" x14ac:dyDescent="0.3">
      <c r="A226" s="3">
        <v>225</v>
      </c>
      <c r="B226" s="3" t="s">
        <v>158</v>
      </c>
      <c r="C226" s="3">
        <v>67</v>
      </c>
      <c r="D226" s="3" t="str">
        <f>VLOOKUP(scop[[#This Row],[type_generateur_id]],type_generateur[],2,FALSE)</f>
        <v>Pompe à chaleur hybride : partie pompe à chaleur PAC eau/eau</v>
      </c>
      <c r="E226" s="3">
        <v>1</v>
      </c>
      <c r="F226" s="3">
        <v>1</v>
      </c>
      <c r="G226" s="3">
        <v>1</v>
      </c>
      <c r="H226" s="3">
        <v>2014</v>
      </c>
      <c r="I226" s="3">
        <v>2008</v>
      </c>
      <c r="J226" s="3" t="s">
        <v>167</v>
      </c>
      <c r="K226" s="3">
        <v>2.6</v>
      </c>
      <c r="L226" s="10">
        <v>28</v>
      </c>
      <c r="M226" s="10">
        <v>162</v>
      </c>
      <c r="N226" s="10" t="s">
        <v>248</v>
      </c>
      <c r="O226" s="10" t="s">
        <v>385</v>
      </c>
      <c r="P226" s="10" t="s">
        <v>386</v>
      </c>
      <c r="Q226"/>
    </row>
    <row r="227" spans="1:17" x14ac:dyDescent="0.3">
      <c r="A227" s="3">
        <v>226</v>
      </c>
      <c r="B227" s="3" t="s">
        <v>157</v>
      </c>
      <c r="C227" s="3">
        <v>67</v>
      </c>
      <c r="D227" s="3" t="str">
        <f>VLOOKUP(scop[[#This Row],[type_generateur_id]],type_generateur[],2,FALSE)</f>
        <v>Pompe à chaleur hybride : partie pompe à chaleur PAC eau/eau</v>
      </c>
      <c r="E227" s="3">
        <v>0</v>
      </c>
      <c r="F227" s="3">
        <v>0</v>
      </c>
      <c r="G227" s="3">
        <v>0</v>
      </c>
      <c r="H227" s="3">
        <v>2016</v>
      </c>
      <c r="I227" s="3">
        <v>2015</v>
      </c>
      <c r="J227" s="3" t="s">
        <v>167</v>
      </c>
      <c r="K227" s="3">
        <v>2.7</v>
      </c>
      <c r="L227" s="10">
        <v>25</v>
      </c>
      <c r="M227" s="10">
        <v>163</v>
      </c>
      <c r="N227" s="10" t="s">
        <v>249</v>
      </c>
      <c r="P227" s="10" t="s">
        <v>384</v>
      </c>
      <c r="Q227"/>
    </row>
    <row r="228" spans="1:17" x14ac:dyDescent="0.3">
      <c r="A228" s="3">
        <v>227</v>
      </c>
      <c r="B228" s="3" t="s">
        <v>157</v>
      </c>
      <c r="C228" s="3">
        <v>67</v>
      </c>
      <c r="D228" s="3" t="str">
        <f>VLOOKUP(scop[[#This Row],[type_generateur_id]],type_generateur[],2,FALSE)</f>
        <v>Pompe à chaleur hybride : partie pompe à chaleur PAC eau/eau</v>
      </c>
      <c r="E228" s="3">
        <v>1</v>
      </c>
      <c r="F228" s="3">
        <v>1</v>
      </c>
      <c r="G228" s="3">
        <v>1</v>
      </c>
      <c r="H228" s="3">
        <v>2016</v>
      </c>
      <c r="I228" s="3">
        <v>2015</v>
      </c>
      <c r="J228" s="3" t="s">
        <v>167</v>
      </c>
      <c r="K228" s="3">
        <v>3</v>
      </c>
      <c r="L228" s="10">
        <v>29</v>
      </c>
      <c r="M228" s="10">
        <v>163</v>
      </c>
      <c r="N228" s="10" t="s">
        <v>249</v>
      </c>
      <c r="O228" s="10" t="s">
        <v>385</v>
      </c>
      <c r="P228" s="10" t="s">
        <v>386</v>
      </c>
      <c r="Q228"/>
    </row>
    <row r="229" spans="1:17" x14ac:dyDescent="0.3">
      <c r="A229" s="3">
        <v>228</v>
      </c>
      <c r="B229" s="3" t="s">
        <v>159</v>
      </c>
      <c r="C229" s="3">
        <v>67</v>
      </c>
      <c r="D229" s="3" t="str">
        <f>VLOOKUP(scop[[#This Row],[type_generateur_id]],type_generateur[],2,FALSE)</f>
        <v>Pompe à chaleur hybride : partie pompe à chaleur PAC eau/eau</v>
      </c>
      <c r="E229" s="3">
        <v>0</v>
      </c>
      <c r="F229" s="3">
        <v>0</v>
      </c>
      <c r="G229" s="3">
        <v>0</v>
      </c>
      <c r="H229" s="3">
        <v>2016</v>
      </c>
      <c r="I229" s="3">
        <v>2015</v>
      </c>
      <c r="J229" s="3" t="s">
        <v>167</v>
      </c>
      <c r="K229" s="3">
        <v>3.1</v>
      </c>
      <c r="L229" s="10">
        <v>33</v>
      </c>
      <c r="M229" s="10">
        <v>163</v>
      </c>
      <c r="N229" s="10" t="s">
        <v>249</v>
      </c>
      <c r="P229" s="10" t="s">
        <v>384</v>
      </c>
      <c r="Q229"/>
    </row>
    <row r="230" spans="1:17" x14ac:dyDescent="0.3">
      <c r="A230" s="3">
        <v>229</v>
      </c>
      <c r="B230" s="3" t="s">
        <v>159</v>
      </c>
      <c r="C230" s="3">
        <v>67</v>
      </c>
      <c r="D230" s="3" t="str">
        <f>VLOOKUP(scop[[#This Row],[type_generateur_id]],type_generateur[],2,FALSE)</f>
        <v>Pompe à chaleur hybride : partie pompe à chaleur PAC eau/eau</v>
      </c>
      <c r="E230" s="3">
        <v>1</v>
      </c>
      <c r="F230" s="3">
        <v>1</v>
      </c>
      <c r="G230" s="3">
        <v>1</v>
      </c>
      <c r="H230" s="3">
        <v>2016</v>
      </c>
      <c r="I230" s="3">
        <v>2015</v>
      </c>
      <c r="J230" s="3" t="s">
        <v>167</v>
      </c>
      <c r="K230" s="3">
        <v>3.6</v>
      </c>
      <c r="L230" s="10">
        <v>37</v>
      </c>
      <c r="M230" s="10">
        <v>163</v>
      </c>
      <c r="N230" s="10" t="s">
        <v>249</v>
      </c>
      <c r="O230" s="10" t="s">
        <v>385</v>
      </c>
      <c r="P230" s="10" t="s">
        <v>386</v>
      </c>
      <c r="Q230"/>
    </row>
    <row r="231" spans="1:17" x14ac:dyDescent="0.3">
      <c r="A231" s="3">
        <v>230</v>
      </c>
      <c r="B231" s="3" t="s">
        <v>158</v>
      </c>
      <c r="C231" s="3">
        <v>67</v>
      </c>
      <c r="D231" s="3" t="str">
        <f>VLOOKUP(scop[[#This Row],[type_generateur_id]],type_generateur[],2,FALSE)</f>
        <v>Pompe à chaleur hybride : partie pompe à chaleur PAC eau/eau</v>
      </c>
      <c r="E231" s="3">
        <v>0</v>
      </c>
      <c r="F231" s="3">
        <v>0</v>
      </c>
      <c r="G231" s="3">
        <v>0</v>
      </c>
      <c r="H231" s="3">
        <v>2016</v>
      </c>
      <c r="I231" s="3">
        <v>2015</v>
      </c>
      <c r="J231" s="3" t="s">
        <v>167</v>
      </c>
      <c r="K231" s="3">
        <v>2.7</v>
      </c>
      <c r="L231" s="10">
        <v>25</v>
      </c>
      <c r="M231" s="10">
        <v>163</v>
      </c>
      <c r="N231" s="10" t="s">
        <v>249</v>
      </c>
      <c r="P231" s="10" t="s">
        <v>384</v>
      </c>
      <c r="Q231"/>
    </row>
    <row r="232" spans="1:17" x14ac:dyDescent="0.3">
      <c r="A232" s="3">
        <v>231</v>
      </c>
      <c r="B232" s="3" t="s">
        <v>158</v>
      </c>
      <c r="C232" s="3">
        <v>67</v>
      </c>
      <c r="D232" s="3" t="str">
        <f>VLOOKUP(scop[[#This Row],[type_generateur_id]],type_generateur[],2,FALSE)</f>
        <v>Pompe à chaleur hybride : partie pompe à chaleur PAC eau/eau</v>
      </c>
      <c r="E232" s="3">
        <v>1</v>
      </c>
      <c r="F232" s="3">
        <v>1</v>
      </c>
      <c r="G232" s="3">
        <v>1</v>
      </c>
      <c r="H232" s="3">
        <v>2016</v>
      </c>
      <c r="I232" s="3">
        <v>2015</v>
      </c>
      <c r="J232" s="3" t="s">
        <v>167</v>
      </c>
      <c r="K232" s="3">
        <v>3</v>
      </c>
      <c r="L232" s="10">
        <v>29</v>
      </c>
      <c r="M232" s="10">
        <v>163</v>
      </c>
      <c r="N232" s="10" t="s">
        <v>249</v>
      </c>
      <c r="O232" s="10" t="s">
        <v>385</v>
      </c>
      <c r="P232" s="10" t="s">
        <v>386</v>
      </c>
      <c r="Q232"/>
    </row>
    <row r="233" spans="1:17" x14ac:dyDescent="0.3">
      <c r="A233" s="3">
        <v>232</v>
      </c>
      <c r="B233" s="3" t="s">
        <v>157</v>
      </c>
      <c r="C233" s="3">
        <v>67</v>
      </c>
      <c r="D233" s="3" t="str">
        <f>VLOOKUP(scop[[#This Row],[type_generateur_id]],type_generateur[],2,FALSE)</f>
        <v>Pompe à chaleur hybride : partie pompe à chaleur PAC eau/eau</v>
      </c>
      <c r="E233" s="3">
        <v>0</v>
      </c>
      <c r="F233" s="3">
        <v>0</v>
      </c>
      <c r="G233" s="3">
        <v>0</v>
      </c>
      <c r="I233" s="3">
        <v>2017</v>
      </c>
      <c r="J233" s="3" t="s">
        <v>167</v>
      </c>
      <c r="K233" s="3">
        <v>3</v>
      </c>
      <c r="L233" s="10">
        <v>26</v>
      </c>
      <c r="M233" s="10">
        <v>164</v>
      </c>
      <c r="N233" s="10" t="s">
        <v>250</v>
      </c>
      <c r="P233" s="10" t="s">
        <v>384</v>
      </c>
      <c r="Q233"/>
    </row>
    <row r="234" spans="1:17" x14ac:dyDescent="0.3">
      <c r="A234" s="3">
        <v>233</v>
      </c>
      <c r="B234" s="3" t="s">
        <v>157</v>
      </c>
      <c r="C234" s="3">
        <v>67</v>
      </c>
      <c r="D234" s="3" t="str">
        <f>VLOOKUP(scop[[#This Row],[type_generateur_id]],type_generateur[],2,FALSE)</f>
        <v>Pompe à chaleur hybride : partie pompe à chaleur PAC eau/eau</v>
      </c>
      <c r="E234" s="3">
        <v>1</v>
      </c>
      <c r="F234" s="3">
        <v>1</v>
      </c>
      <c r="G234" s="3">
        <v>1</v>
      </c>
      <c r="I234" s="3">
        <v>2017</v>
      </c>
      <c r="J234" s="3" t="s">
        <v>167</v>
      </c>
      <c r="K234" s="3">
        <v>3.3</v>
      </c>
      <c r="L234" s="10">
        <v>30</v>
      </c>
      <c r="M234" s="10">
        <v>164</v>
      </c>
      <c r="N234" s="10" t="s">
        <v>250</v>
      </c>
      <c r="O234" s="10" t="s">
        <v>385</v>
      </c>
      <c r="P234" s="10" t="s">
        <v>386</v>
      </c>
      <c r="Q234"/>
    </row>
    <row r="235" spans="1:17" x14ac:dyDescent="0.3">
      <c r="A235" s="3">
        <v>234</v>
      </c>
      <c r="B235" s="3" t="s">
        <v>159</v>
      </c>
      <c r="C235" s="3">
        <v>67</v>
      </c>
      <c r="D235" s="3" t="str">
        <f>VLOOKUP(scop[[#This Row],[type_generateur_id]],type_generateur[],2,FALSE)</f>
        <v>Pompe à chaleur hybride : partie pompe à chaleur PAC eau/eau</v>
      </c>
      <c r="E235" s="3">
        <v>0</v>
      </c>
      <c r="F235" s="3">
        <v>0</v>
      </c>
      <c r="G235" s="3">
        <v>0</v>
      </c>
      <c r="I235" s="3">
        <v>2017</v>
      </c>
      <c r="J235" s="3" t="s">
        <v>167</v>
      </c>
      <c r="K235" s="3">
        <v>3.5</v>
      </c>
      <c r="L235" s="10">
        <v>34</v>
      </c>
      <c r="M235" s="10">
        <v>164</v>
      </c>
      <c r="N235" s="10" t="s">
        <v>250</v>
      </c>
      <c r="P235" s="10" t="s">
        <v>384</v>
      </c>
      <c r="Q235"/>
    </row>
    <row r="236" spans="1:17" x14ac:dyDescent="0.3">
      <c r="A236" s="3">
        <v>235</v>
      </c>
      <c r="B236" s="3" t="s">
        <v>159</v>
      </c>
      <c r="C236" s="3">
        <v>67</v>
      </c>
      <c r="D236" s="3" t="str">
        <f>VLOOKUP(scop[[#This Row],[type_generateur_id]],type_generateur[],2,FALSE)</f>
        <v>Pompe à chaleur hybride : partie pompe à chaleur PAC eau/eau</v>
      </c>
      <c r="E236" s="3">
        <v>1</v>
      </c>
      <c r="F236" s="3">
        <v>1</v>
      </c>
      <c r="G236" s="3">
        <v>1</v>
      </c>
      <c r="I236" s="3">
        <v>2017</v>
      </c>
      <c r="J236" s="3" t="s">
        <v>167</v>
      </c>
      <c r="K236" s="3">
        <v>4</v>
      </c>
      <c r="L236" s="10">
        <v>38</v>
      </c>
      <c r="M236" s="10">
        <v>164</v>
      </c>
      <c r="N236" s="10" t="s">
        <v>250</v>
      </c>
      <c r="O236" s="10" t="s">
        <v>385</v>
      </c>
      <c r="P236" s="10" t="s">
        <v>386</v>
      </c>
      <c r="Q236"/>
    </row>
    <row r="237" spans="1:17" x14ac:dyDescent="0.3">
      <c r="A237" s="3">
        <v>236</v>
      </c>
      <c r="B237" s="3" t="s">
        <v>158</v>
      </c>
      <c r="C237" s="3">
        <v>67</v>
      </c>
      <c r="D237" s="3" t="str">
        <f>VLOOKUP(scop[[#This Row],[type_generateur_id]],type_generateur[],2,FALSE)</f>
        <v>Pompe à chaleur hybride : partie pompe à chaleur PAC eau/eau</v>
      </c>
      <c r="E237" s="3">
        <v>0</v>
      </c>
      <c r="F237" s="3">
        <v>0</v>
      </c>
      <c r="G237" s="3">
        <v>0</v>
      </c>
      <c r="I237" s="3">
        <v>2017</v>
      </c>
      <c r="J237" s="3" t="s">
        <v>167</v>
      </c>
      <c r="K237" s="3">
        <v>3</v>
      </c>
      <c r="L237" s="10">
        <v>26</v>
      </c>
      <c r="M237" s="10">
        <v>164</v>
      </c>
      <c r="N237" s="10" t="s">
        <v>250</v>
      </c>
      <c r="P237" s="10" t="s">
        <v>384</v>
      </c>
      <c r="Q237"/>
    </row>
    <row r="238" spans="1:17" x14ac:dyDescent="0.3">
      <c r="A238" s="3">
        <v>237</v>
      </c>
      <c r="B238" s="3" t="s">
        <v>158</v>
      </c>
      <c r="C238" s="3">
        <v>67</v>
      </c>
      <c r="D238" s="3" t="str">
        <f>VLOOKUP(scop[[#This Row],[type_generateur_id]],type_generateur[],2,FALSE)</f>
        <v>Pompe à chaleur hybride : partie pompe à chaleur PAC eau/eau</v>
      </c>
      <c r="E238" s="3">
        <v>1</v>
      </c>
      <c r="F238" s="3">
        <v>1</v>
      </c>
      <c r="G238" s="3">
        <v>1</v>
      </c>
      <c r="I238" s="3">
        <v>2017</v>
      </c>
      <c r="J238" s="3" t="s">
        <v>167</v>
      </c>
      <c r="K238" s="3">
        <v>3.3</v>
      </c>
      <c r="L238" s="10">
        <v>30</v>
      </c>
      <c r="M238" s="10">
        <v>164</v>
      </c>
      <c r="N238" s="10" t="s">
        <v>250</v>
      </c>
      <c r="O238" s="10" t="s">
        <v>385</v>
      </c>
      <c r="P238" s="10" t="s">
        <v>386</v>
      </c>
      <c r="Q238"/>
    </row>
    <row r="239" spans="1:17" x14ac:dyDescent="0.3">
      <c r="A239" s="3">
        <v>238</v>
      </c>
      <c r="B239" s="3" t="s">
        <v>157</v>
      </c>
      <c r="C239" s="3">
        <v>68</v>
      </c>
      <c r="D239" s="3" t="str">
        <f>VLOOKUP(scop[[#This Row],[type_generateur_id]],type_generateur[],2,FALSE)</f>
        <v>Pompe à chaleur hybride : partie pompe à chaleur PAC eau glycolée/eau</v>
      </c>
      <c r="E239" s="3">
        <v>0</v>
      </c>
      <c r="F239" s="3">
        <v>0</v>
      </c>
      <c r="G239" s="3">
        <v>0</v>
      </c>
      <c r="H239" s="3">
        <v>2014</v>
      </c>
      <c r="I239" s="3">
        <v>2008</v>
      </c>
      <c r="J239" s="3" t="s">
        <v>167</v>
      </c>
      <c r="K239" s="3">
        <v>2.4</v>
      </c>
      <c r="L239" s="10">
        <v>40</v>
      </c>
      <c r="M239" s="10">
        <v>165</v>
      </c>
      <c r="N239" s="10" t="s">
        <v>252</v>
      </c>
      <c r="P239" s="10" t="s">
        <v>384</v>
      </c>
      <c r="Q239"/>
    </row>
    <row r="240" spans="1:17" x14ac:dyDescent="0.3">
      <c r="A240" s="3">
        <v>239</v>
      </c>
      <c r="B240" s="3" t="s">
        <v>157</v>
      </c>
      <c r="C240" s="3">
        <v>68</v>
      </c>
      <c r="D240" s="3" t="str">
        <f>VLOOKUP(scop[[#This Row],[type_generateur_id]],type_generateur[],2,FALSE)</f>
        <v>Pompe à chaleur hybride : partie pompe à chaleur PAC eau glycolée/eau</v>
      </c>
      <c r="E240" s="3">
        <v>1</v>
      </c>
      <c r="F240" s="3">
        <v>1</v>
      </c>
      <c r="G240" s="3">
        <v>1</v>
      </c>
      <c r="H240" s="3">
        <v>2014</v>
      </c>
      <c r="I240" s="3">
        <v>2008</v>
      </c>
      <c r="J240" s="3" t="s">
        <v>167</v>
      </c>
      <c r="K240" s="3">
        <v>2.6</v>
      </c>
      <c r="L240" s="10">
        <v>44</v>
      </c>
      <c r="M240" s="10">
        <v>165</v>
      </c>
      <c r="N240" s="10" t="s">
        <v>252</v>
      </c>
      <c r="O240" s="10" t="s">
        <v>385</v>
      </c>
      <c r="P240" s="10" t="s">
        <v>386</v>
      </c>
      <c r="Q240"/>
    </row>
    <row r="241" spans="1:17" x14ac:dyDescent="0.3">
      <c r="A241" s="3">
        <v>240</v>
      </c>
      <c r="B241" s="3" t="s">
        <v>159</v>
      </c>
      <c r="C241" s="3">
        <v>68</v>
      </c>
      <c r="D241" s="3" t="str">
        <f>VLOOKUP(scop[[#This Row],[type_generateur_id]],type_generateur[],2,FALSE)</f>
        <v>Pompe à chaleur hybride : partie pompe à chaleur PAC eau glycolée/eau</v>
      </c>
      <c r="E241" s="3">
        <v>0</v>
      </c>
      <c r="F241" s="3">
        <v>0</v>
      </c>
      <c r="G241" s="3">
        <v>0</v>
      </c>
      <c r="H241" s="3">
        <v>2014</v>
      </c>
      <c r="I241" s="3">
        <v>2008</v>
      </c>
      <c r="J241" s="3" t="s">
        <v>167</v>
      </c>
      <c r="K241" s="3">
        <v>2.8</v>
      </c>
      <c r="L241" s="10">
        <v>48</v>
      </c>
      <c r="M241" s="10">
        <v>165</v>
      </c>
      <c r="N241" s="10" t="s">
        <v>252</v>
      </c>
      <c r="P241" s="10" t="s">
        <v>384</v>
      </c>
      <c r="Q241"/>
    </row>
    <row r="242" spans="1:17" x14ac:dyDescent="0.3">
      <c r="A242" s="3">
        <v>241</v>
      </c>
      <c r="B242" s="3" t="s">
        <v>159</v>
      </c>
      <c r="C242" s="3">
        <v>68</v>
      </c>
      <c r="D242" s="3" t="str">
        <f>VLOOKUP(scop[[#This Row],[type_generateur_id]],type_generateur[],2,FALSE)</f>
        <v>Pompe à chaleur hybride : partie pompe à chaleur PAC eau glycolée/eau</v>
      </c>
      <c r="E242" s="3">
        <v>1</v>
      </c>
      <c r="F242" s="3">
        <v>1</v>
      </c>
      <c r="G242" s="3">
        <v>1</v>
      </c>
      <c r="H242" s="3">
        <v>2014</v>
      </c>
      <c r="I242" s="3">
        <v>2008</v>
      </c>
      <c r="J242" s="3" t="s">
        <v>167</v>
      </c>
      <c r="K242" s="3">
        <v>3.1</v>
      </c>
      <c r="L242" s="10">
        <v>52</v>
      </c>
      <c r="M242" s="10">
        <v>165</v>
      </c>
      <c r="N242" s="10" t="s">
        <v>252</v>
      </c>
      <c r="O242" s="10" t="s">
        <v>385</v>
      </c>
      <c r="P242" s="10" t="s">
        <v>386</v>
      </c>
      <c r="Q242"/>
    </row>
    <row r="243" spans="1:17" x14ac:dyDescent="0.3">
      <c r="A243" s="3">
        <v>242</v>
      </c>
      <c r="B243" s="3" t="s">
        <v>158</v>
      </c>
      <c r="C243" s="3">
        <v>68</v>
      </c>
      <c r="D243" s="3" t="str">
        <f>VLOOKUP(scop[[#This Row],[type_generateur_id]],type_generateur[],2,FALSE)</f>
        <v>Pompe à chaleur hybride : partie pompe à chaleur PAC eau glycolée/eau</v>
      </c>
      <c r="E243" s="3">
        <v>0</v>
      </c>
      <c r="F243" s="3">
        <v>0</v>
      </c>
      <c r="G243" s="3">
        <v>0</v>
      </c>
      <c r="H243" s="3">
        <v>2014</v>
      </c>
      <c r="I243" s="3">
        <v>2008</v>
      </c>
      <c r="J243" s="3" t="s">
        <v>167</v>
      </c>
      <c r="K243" s="3">
        <v>2.4</v>
      </c>
      <c r="L243" s="10">
        <v>40</v>
      </c>
      <c r="M243" s="10">
        <v>165</v>
      </c>
      <c r="N243" s="10" t="s">
        <v>252</v>
      </c>
      <c r="P243" s="10" t="s">
        <v>384</v>
      </c>
      <c r="Q243"/>
    </row>
    <row r="244" spans="1:17" x14ac:dyDescent="0.3">
      <c r="A244" s="3">
        <v>243</v>
      </c>
      <c r="B244" s="3" t="s">
        <v>158</v>
      </c>
      <c r="C244" s="3">
        <v>68</v>
      </c>
      <c r="D244" s="3" t="str">
        <f>VLOOKUP(scop[[#This Row],[type_generateur_id]],type_generateur[],2,FALSE)</f>
        <v>Pompe à chaleur hybride : partie pompe à chaleur PAC eau glycolée/eau</v>
      </c>
      <c r="E244" s="3">
        <v>1</v>
      </c>
      <c r="F244" s="3">
        <v>1</v>
      </c>
      <c r="G244" s="3">
        <v>1</v>
      </c>
      <c r="H244" s="3">
        <v>2014</v>
      </c>
      <c r="I244" s="3">
        <v>2008</v>
      </c>
      <c r="J244" s="3" t="s">
        <v>167</v>
      </c>
      <c r="K244" s="3">
        <v>2.6</v>
      </c>
      <c r="L244" s="10">
        <v>44</v>
      </c>
      <c r="M244" s="10">
        <v>165</v>
      </c>
      <c r="N244" s="10" t="s">
        <v>252</v>
      </c>
      <c r="O244" s="10" t="s">
        <v>385</v>
      </c>
      <c r="P244" s="10" t="s">
        <v>386</v>
      </c>
      <c r="Q244"/>
    </row>
    <row r="245" spans="1:17" x14ac:dyDescent="0.3">
      <c r="A245" s="3">
        <v>244</v>
      </c>
      <c r="B245" s="3" t="s">
        <v>157</v>
      </c>
      <c r="C245" s="3">
        <v>68</v>
      </c>
      <c r="D245" s="3" t="str">
        <f>VLOOKUP(scop[[#This Row],[type_generateur_id]],type_generateur[],2,FALSE)</f>
        <v>Pompe à chaleur hybride : partie pompe à chaleur PAC eau glycolée/eau</v>
      </c>
      <c r="E245" s="3">
        <v>0</v>
      </c>
      <c r="F245" s="3">
        <v>0</v>
      </c>
      <c r="G245" s="3">
        <v>0</v>
      </c>
      <c r="H245" s="3">
        <v>2016</v>
      </c>
      <c r="I245" s="3">
        <v>2015</v>
      </c>
      <c r="J245" s="3" t="s">
        <v>167</v>
      </c>
      <c r="K245" s="3">
        <v>2.7</v>
      </c>
      <c r="L245" s="10">
        <v>41</v>
      </c>
      <c r="M245" s="10">
        <v>166</v>
      </c>
      <c r="N245" s="10" t="s">
        <v>253</v>
      </c>
      <c r="P245" s="10" t="s">
        <v>384</v>
      </c>
      <c r="Q245"/>
    </row>
    <row r="246" spans="1:17" x14ac:dyDescent="0.3">
      <c r="A246" s="3">
        <v>245</v>
      </c>
      <c r="B246" s="3" t="s">
        <v>157</v>
      </c>
      <c r="C246" s="3">
        <v>68</v>
      </c>
      <c r="D246" s="3" t="str">
        <f>VLOOKUP(scop[[#This Row],[type_generateur_id]],type_generateur[],2,FALSE)</f>
        <v>Pompe à chaleur hybride : partie pompe à chaleur PAC eau glycolée/eau</v>
      </c>
      <c r="E246" s="3">
        <v>1</v>
      </c>
      <c r="F246" s="3">
        <v>1</v>
      </c>
      <c r="G246" s="3">
        <v>1</v>
      </c>
      <c r="H246" s="3">
        <v>2016</v>
      </c>
      <c r="I246" s="3">
        <v>2015</v>
      </c>
      <c r="J246" s="3" t="s">
        <v>167</v>
      </c>
      <c r="K246" s="3">
        <v>3</v>
      </c>
      <c r="L246" s="10">
        <v>45</v>
      </c>
      <c r="M246" s="10">
        <v>166</v>
      </c>
      <c r="N246" s="10" t="s">
        <v>253</v>
      </c>
      <c r="O246" s="10" t="s">
        <v>385</v>
      </c>
      <c r="P246" s="10" t="s">
        <v>386</v>
      </c>
      <c r="Q246"/>
    </row>
    <row r="247" spans="1:17" x14ac:dyDescent="0.3">
      <c r="A247" s="3">
        <v>246</v>
      </c>
      <c r="B247" s="3" t="s">
        <v>159</v>
      </c>
      <c r="C247" s="3">
        <v>68</v>
      </c>
      <c r="D247" s="3" t="str">
        <f>VLOOKUP(scop[[#This Row],[type_generateur_id]],type_generateur[],2,FALSE)</f>
        <v>Pompe à chaleur hybride : partie pompe à chaleur PAC eau glycolée/eau</v>
      </c>
      <c r="E247" s="3">
        <v>0</v>
      </c>
      <c r="F247" s="3">
        <v>0</v>
      </c>
      <c r="G247" s="3">
        <v>0</v>
      </c>
      <c r="H247" s="3">
        <v>2016</v>
      </c>
      <c r="I247" s="3">
        <v>2015</v>
      </c>
      <c r="J247" s="3" t="s">
        <v>167</v>
      </c>
      <c r="K247" s="3">
        <v>3.1</v>
      </c>
      <c r="L247" s="10">
        <v>49</v>
      </c>
      <c r="M247" s="10">
        <v>166</v>
      </c>
      <c r="N247" s="10" t="s">
        <v>253</v>
      </c>
      <c r="P247" s="10" t="s">
        <v>384</v>
      </c>
      <c r="Q247"/>
    </row>
    <row r="248" spans="1:17" x14ac:dyDescent="0.3">
      <c r="A248" s="3">
        <v>247</v>
      </c>
      <c r="B248" s="3" t="s">
        <v>159</v>
      </c>
      <c r="C248" s="3">
        <v>68</v>
      </c>
      <c r="D248" s="3" t="str">
        <f>VLOOKUP(scop[[#This Row],[type_generateur_id]],type_generateur[],2,FALSE)</f>
        <v>Pompe à chaleur hybride : partie pompe à chaleur PAC eau glycolée/eau</v>
      </c>
      <c r="E248" s="3">
        <v>1</v>
      </c>
      <c r="F248" s="3">
        <v>1</v>
      </c>
      <c r="G248" s="3">
        <v>1</v>
      </c>
      <c r="H248" s="3">
        <v>2016</v>
      </c>
      <c r="I248" s="3">
        <v>2015</v>
      </c>
      <c r="J248" s="3" t="s">
        <v>167</v>
      </c>
      <c r="K248" s="3">
        <v>3.6</v>
      </c>
      <c r="L248" s="10">
        <v>53</v>
      </c>
      <c r="M248" s="10">
        <v>166</v>
      </c>
      <c r="N248" s="10" t="s">
        <v>253</v>
      </c>
      <c r="O248" s="10" t="s">
        <v>385</v>
      </c>
      <c r="P248" s="10" t="s">
        <v>386</v>
      </c>
      <c r="Q248"/>
    </row>
    <row r="249" spans="1:17" x14ac:dyDescent="0.3">
      <c r="A249" s="3">
        <v>248</v>
      </c>
      <c r="B249" s="3" t="s">
        <v>158</v>
      </c>
      <c r="C249" s="3">
        <v>68</v>
      </c>
      <c r="D249" s="3" t="str">
        <f>VLOOKUP(scop[[#This Row],[type_generateur_id]],type_generateur[],2,FALSE)</f>
        <v>Pompe à chaleur hybride : partie pompe à chaleur PAC eau glycolée/eau</v>
      </c>
      <c r="E249" s="3">
        <v>0</v>
      </c>
      <c r="F249" s="3">
        <v>0</v>
      </c>
      <c r="G249" s="3">
        <v>0</v>
      </c>
      <c r="H249" s="3">
        <v>2016</v>
      </c>
      <c r="I249" s="3">
        <v>2015</v>
      </c>
      <c r="J249" s="3" t="s">
        <v>167</v>
      </c>
      <c r="K249" s="3">
        <v>2.7</v>
      </c>
      <c r="L249" s="10">
        <v>41</v>
      </c>
      <c r="M249" s="10">
        <v>166</v>
      </c>
      <c r="N249" s="10" t="s">
        <v>253</v>
      </c>
      <c r="P249" s="10" t="s">
        <v>384</v>
      </c>
      <c r="Q249"/>
    </row>
    <row r="250" spans="1:17" x14ac:dyDescent="0.3">
      <c r="A250" s="3">
        <v>249</v>
      </c>
      <c r="B250" s="3" t="s">
        <v>158</v>
      </c>
      <c r="C250" s="3">
        <v>68</v>
      </c>
      <c r="D250" s="3" t="str">
        <f>VLOOKUP(scop[[#This Row],[type_generateur_id]],type_generateur[],2,FALSE)</f>
        <v>Pompe à chaleur hybride : partie pompe à chaleur PAC eau glycolée/eau</v>
      </c>
      <c r="E250" s="3">
        <v>1</v>
      </c>
      <c r="F250" s="3">
        <v>1</v>
      </c>
      <c r="G250" s="3">
        <v>1</v>
      </c>
      <c r="H250" s="3">
        <v>2016</v>
      </c>
      <c r="I250" s="3">
        <v>2015</v>
      </c>
      <c r="J250" s="3" t="s">
        <v>167</v>
      </c>
      <c r="K250" s="3">
        <v>3</v>
      </c>
      <c r="L250" s="10">
        <v>45</v>
      </c>
      <c r="M250" s="10">
        <v>166</v>
      </c>
      <c r="N250" s="10" t="s">
        <v>253</v>
      </c>
      <c r="O250" s="10" t="s">
        <v>385</v>
      </c>
      <c r="P250" s="10" t="s">
        <v>386</v>
      </c>
      <c r="Q250"/>
    </row>
    <row r="251" spans="1:17" x14ac:dyDescent="0.3">
      <c r="A251" s="3">
        <v>250</v>
      </c>
      <c r="B251" s="3" t="s">
        <v>157</v>
      </c>
      <c r="C251" s="3">
        <v>68</v>
      </c>
      <c r="D251" s="3" t="str">
        <f>VLOOKUP(scop[[#This Row],[type_generateur_id]],type_generateur[],2,FALSE)</f>
        <v>Pompe à chaleur hybride : partie pompe à chaleur PAC eau glycolée/eau</v>
      </c>
      <c r="E251" s="3">
        <v>0</v>
      </c>
      <c r="F251" s="3">
        <v>0</v>
      </c>
      <c r="G251" s="3">
        <v>0</v>
      </c>
      <c r="I251" s="3">
        <v>2017</v>
      </c>
      <c r="J251" s="3" t="s">
        <v>167</v>
      </c>
      <c r="K251" s="3">
        <v>3</v>
      </c>
      <c r="L251" s="10">
        <v>42</v>
      </c>
      <c r="M251" s="10">
        <v>167</v>
      </c>
      <c r="N251" s="10" t="s">
        <v>254</v>
      </c>
      <c r="P251" s="10" t="s">
        <v>384</v>
      </c>
      <c r="Q251"/>
    </row>
    <row r="252" spans="1:17" x14ac:dyDescent="0.3">
      <c r="A252" s="3">
        <v>251</v>
      </c>
      <c r="B252" s="3" t="s">
        <v>157</v>
      </c>
      <c r="C252" s="3">
        <v>68</v>
      </c>
      <c r="D252" s="3" t="str">
        <f>VLOOKUP(scop[[#This Row],[type_generateur_id]],type_generateur[],2,FALSE)</f>
        <v>Pompe à chaleur hybride : partie pompe à chaleur PAC eau glycolée/eau</v>
      </c>
      <c r="E252" s="3">
        <v>1</v>
      </c>
      <c r="F252" s="3">
        <v>1</v>
      </c>
      <c r="G252" s="3">
        <v>1</v>
      </c>
      <c r="I252" s="3">
        <v>2017</v>
      </c>
      <c r="J252" s="3" t="s">
        <v>167</v>
      </c>
      <c r="K252" s="3">
        <v>3.3</v>
      </c>
      <c r="L252" s="10">
        <v>46</v>
      </c>
      <c r="M252" s="10">
        <v>167</v>
      </c>
      <c r="N252" s="10" t="s">
        <v>254</v>
      </c>
      <c r="O252" s="10" t="s">
        <v>385</v>
      </c>
      <c r="P252" s="10" t="s">
        <v>386</v>
      </c>
      <c r="Q252"/>
    </row>
    <row r="253" spans="1:17" x14ac:dyDescent="0.3">
      <c r="A253" s="3">
        <v>252</v>
      </c>
      <c r="B253" s="3" t="s">
        <v>159</v>
      </c>
      <c r="C253" s="3">
        <v>68</v>
      </c>
      <c r="D253" s="3" t="str">
        <f>VLOOKUP(scop[[#This Row],[type_generateur_id]],type_generateur[],2,FALSE)</f>
        <v>Pompe à chaleur hybride : partie pompe à chaleur PAC eau glycolée/eau</v>
      </c>
      <c r="E253" s="3">
        <v>0</v>
      </c>
      <c r="F253" s="3">
        <v>0</v>
      </c>
      <c r="G253" s="3">
        <v>0</v>
      </c>
      <c r="I253" s="3">
        <v>2017</v>
      </c>
      <c r="J253" s="3" t="s">
        <v>167</v>
      </c>
      <c r="K253" s="3">
        <v>3.5</v>
      </c>
      <c r="L253" s="10">
        <v>50</v>
      </c>
      <c r="M253" s="10">
        <v>167</v>
      </c>
      <c r="N253" s="10" t="s">
        <v>254</v>
      </c>
      <c r="P253" s="10" t="s">
        <v>384</v>
      </c>
      <c r="Q253"/>
    </row>
    <row r="254" spans="1:17" x14ac:dyDescent="0.3">
      <c r="A254" s="3">
        <v>253</v>
      </c>
      <c r="B254" s="3" t="s">
        <v>159</v>
      </c>
      <c r="C254" s="3">
        <v>68</v>
      </c>
      <c r="D254" s="3" t="str">
        <f>VLOOKUP(scop[[#This Row],[type_generateur_id]],type_generateur[],2,FALSE)</f>
        <v>Pompe à chaleur hybride : partie pompe à chaleur PAC eau glycolée/eau</v>
      </c>
      <c r="E254" s="3">
        <v>1</v>
      </c>
      <c r="F254" s="3">
        <v>1</v>
      </c>
      <c r="G254" s="3">
        <v>1</v>
      </c>
      <c r="I254" s="3">
        <v>2017</v>
      </c>
      <c r="J254" s="3" t="s">
        <v>167</v>
      </c>
      <c r="K254" s="3">
        <v>4</v>
      </c>
      <c r="L254" s="10">
        <v>54</v>
      </c>
      <c r="M254" s="10">
        <v>167</v>
      </c>
      <c r="N254" s="10" t="s">
        <v>254</v>
      </c>
      <c r="O254" s="10" t="s">
        <v>385</v>
      </c>
      <c r="P254" s="10" t="s">
        <v>386</v>
      </c>
      <c r="Q254"/>
    </row>
    <row r="255" spans="1:17" x14ac:dyDescent="0.3">
      <c r="A255" s="3">
        <v>254</v>
      </c>
      <c r="B255" s="3" t="s">
        <v>158</v>
      </c>
      <c r="C255" s="3">
        <v>68</v>
      </c>
      <c r="D255" s="3" t="str">
        <f>VLOOKUP(scop[[#This Row],[type_generateur_id]],type_generateur[],2,FALSE)</f>
        <v>Pompe à chaleur hybride : partie pompe à chaleur PAC eau glycolée/eau</v>
      </c>
      <c r="E255" s="3">
        <v>0</v>
      </c>
      <c r="F255" s="3">
        <v>0</v>
      </c>
      <c r="G255" s="3">
        <v>0</v>
      </c>
      <c r="I255" s="3">
        <v>2017</v>
      </c>
      <c r="J255" s="3" t="s">
        <v>167</v>
      </c>
      <c r="K255" s="3">
        <v>3</v>
      </c>
      <c r="L255" s="10">
        <v>42</v>
      </c>
      <c r="M255" s="10">
        <v>167</v>
      </c>
      <c r="N255" s="10" t="s">
        <v>254</v>
      </c>
      <c r="P255" s="10" t="s">
        <v>384</v>
      </c>
      <c r="Q255"/>
    </row>
    <row r="256" spans="1:17" x14ac:dyDescent="0.3">
      <c r="A256" s="3">
        <v>255</v>
      </c>
      <c r="B256" s="3" t="s">
        <v>158</v>
      </c>
      <c r="C256" s="3">
        <v>68</v>
      </c>
      <c r="D256" s="3" t="str">
        <f>VLOOKUP(scop[[#This Row],[type_generateur_id]],type_generateur[],2,FALSE)</f>
        <v>Pompe à chaleur hybride : partie pompe à chaleur PAC eau glycolée/eau</v>
      </c>
      <c r="E256" s="3">
        <v>1</v>
      </c>
      <c r="F256" s="3">
        <v>1</v>
      </c>
      <c r="G256" s="3">
        <v>1</v>
      </c>
      <c r="I256" s="3">
        <v>2017</v>
      </c>
      <c r="J256" s="3" t="s">
        <v>167</v>
      </c>
      <c r="K256" s="3">
        <v>3.3</v>
      </c>
      <c r="L256" s="10">
        <v>46</v>
      </c>
      <c r="M256" s="10">
        <v>167</v>
      </c>
      <c r="N256" s="10" t="s">
        <v>254</v>
      </c>
      <c r="O256" s="10" t="s">
        <v>385</v>
      </c>
      <c r="P256" s="10" t="s">
        <v>386</v>
      </c>
      <c r="Q256"/>
    </row>
    <row r="257" spans="1:17" x14ac:dyDescent="0.3">
      <c r="A257" s="3">
        <v>256</v>
      </c>
      <c r="B257" s="3" t="s">
        <v>157</v>
      </c>
      <c r="C257" s="3">
        <v>69</v>
      </c>
      <c r="D257" s="3" t="str">
        <f>VLOOKUP(scop[[#This Row],[type_generateur_id]],type_generateur[],2,FALSE)</f>
        <v>Pompe à chaleur hybride : partie pompe à chaleur PAC géothermique</v>
      </c>
      <c r="E257" s="3">
        <v>0</v>
      </c>
      <c r="F257" s="3">
        <v>0</v>
      </c>
      <c r="G257" s="3">
        <v>0</v>
      </c>
      <c r="H257" s="3">
        <v>2014</v>
      </c>
      <c r="I257" s="3">
        <v>2008</v>
      </c>
      <c r="J257" s="3" t="s">
        <v>167</v>
      </c>
      <c r="K257" s="3">
        <v>2.4</v>
      </c>
      <c r="L257" s="10">
        <v>56</v>
      </c>
      <c r="M257" s="10">
        <v>168</v>
      </c>
      <c r="N257" s="10" t="s">
        <v>256</v>
      </c>
      <c r="P257" s="10" t="s">
        <v>384</v>
      </c>
      <c r="Q257"/>
    </row>
    <row r="258" spans="1:17" x14ac:dyDescent="0.3">
      <c r="A258" s="3">
        <v>257</v>
      </c>
      <c r="B258" s="3" t="s">
        <v>157</v>
      </c>
      <c r="C258" s="3">
        <v>69</v>
      </c>
      <c r="D258" s="3" t="str">
        <f>VLOOKUP(scop[[#This Row],[type_generateur_id]],type_generateur[],2,FALSE)</f>
        <v>Pompe à chaleur hybride : partie pompe à chaleur PAC géothermique</v>
      </c>
      <c r="E258" s="3">
        <v>1</v>
      </c>
      <c r="F258" s="3">
        <v>1</v>
      </c>
      <c r="G258" s="3">
        <v>1</v>
      </c>
      <c r="H258" s="3">
        <v>2014</v>
      </c>
      <c r="I258" s="3">
        <v>2008</v>
      </c>
      <c r="J258" s="3" t="s">
        <v>167</v>
      </c>
      <c r="K258" s="3">
        <v>2.6</v>
      </c>
      <c r="L258" s="10">
        <v>60</v>
      </c>
      <c r="M258" s="10">
        <v>168</v>
      </c>
      <c r="N258" s="10" t="s">
        <v>256</v>
      </c>
      <c r="O258" s="10" t="s">
        <v>385</v>
      </c>
      <c r="P258" s="10" t="s">
        <v>386</v>
      </c>
      <c r="Q258"/>
    </row>
    <row r="259" spans="1:17" x14ac:dyDescent="0.3">
      <c r="A259" s="3">
        <v>258</v>
      </c>
      <c r="B259" s="3" t="s">
        <v>159</v>
      </c>
      <c r="C259" s="3">
        <v>69</v>
      </c>
      <c r="D259" s="3" t="str">
        <f>VLOOKUP(scop[[#This Row],[type_generateur_id]],type_generateur[],2,FALSE)</f>
        <v>Pompe à chaleur hybride : partie pompe à chaleur PAC géothermique</v>
      </c>
      <c r="E259" s="3">
        <v>0</v>
      </c>
      <c r="F259" s="3">
        <v>0</v>
      </c>
      <c r="G259" s="3">
        <v>0</v>
      </c>
      <c r="H259" s="3">
        <v>2014</v>
      </c>
      <c r="I259" s="3">
        <v>2008</v>
      </c>
      <c r="J259" s="3" t="s">
        <v>167</v>
      </c>
      <c r="K259" s="3">
        <v>2.8</v>
      </c>
      <c r="L259" s="10">
        <v>64</v>
      </c>
      <c r="M259" s="10">
        <v>168</v>
      </c>
      <c r="N259" s="10" t="s">
        <v>256</v>
      </c>
      <c r="P259" s="10" t="s">
        <v>384</v>
      </c>
      <c r="Q259"/>
    </row>
    <row r="260" spans="1:17" x14ac:dyDescent="0.3">
      <c r="A260" s="3">
        <v>259</v>
      </c>
      <c r="B260" s="3" t="s">
        <v>159</v>
      </c>
      <c r="C260" s="3">
        <v>69</v>
      </c>
      <c r="D260" s="3" t="str">
        <f>VLOOKUP(scop[[#This Row],[type_generateur_id]],type_generateur[],2,FALSE)</f>
        <v>Pompe à chaleur hybride : partie pompe à chaleur PAC géothermique</v>
      </c>
      <c r="E260" s="3">
        <v>1</v>
      </c>
      <c r="F260" s="3">
        <v>1</v>
      </c>
      <c r="G260" s="3">
        <v>1</v>
      </c>
      <c r="H260" s="3">
        <v>2014</v>
      </c>
      <c r="I260" s="3">
        <v>2008</v>
      </c>
      <c r="J260" s="3" t="s">
        <v>167</v>
      </c>
      <c r="K260" s="3">
        <v>3.1</v>
      </c>
      <c r="L260" s="10">
        <v>68</v>
      </c>
      <c r="M260" s="10">
        <v>168</v>
      </c>
      <c r="N260" s="10" t="s">
        <v>256</v>
      </c>
      <c r="O260" s="10" t="s">
        <v>385</v>
      </c>
      <c r="P260" s="10" t="s">
        <v>386</v>
      </c>
      <c r="Q260"/>
    </row>
    <row r="261" spans="1:17" x14ac:dyDescent="0.3">
      <c r="A261" s="3">
        <v>260</v>
      </c>
      <c r="B261" s="3" t="s">
        <v>158</v>
      </c>
      <c r="C261" s="3">
        <v>69</v>
      </c>
      <c r="D261" s="3" t="str">
        <f>VLOOKUP(scop[[#This Row],[type_generateur_id]],type_generateur[],2,FALSE)</f>
        <v>Pompe à chaleur hybride : partie pompe à chaleur PAC géothermique</v>
      </c>
      <c r="E261" s="3">
        <v>0</v>
      </c>
      <c r="F261" s="3">
        <v>0</v>
      </c>
      <c r="G261" s="3">
        <v>0</v>
      </c>
      <c r="H261" s="3">
        <v>2014</v>
      </c>
      <c r="I261" s="3">
        <v>2008</v>
      </c>
      <c r="J261" s="3" t="s">
        <v>167</v>
      </c>
      <c r="K261" s="3">
        <v>2.4</v>
      </c>
      <c r="L261" s="10">
        <v>56</v>
      </c>
      <c r="M261" s="10">
        <v>168</v>
      </c>
      <c r="N261" s="10" t="s">
        <v>256</v>
      </c>
      <c r="P261" s="10" t="s">
        <v>384</v>
      </c>
      <c r="Q261"/>
    </row>
    <row r="262" spans="1:17" x14ac:dyDescent="0.3">
      <c r="A262" s="3">
        <v>261</v>
      </c>
      <c r="B262" s="3" t="s">
        <v>158</v>
      </c>
      <c r="C262" s="3">
        <v>69</v>
      </c>
      <c r="D262" s="3" t="str">
        <f>VLOOKUP(scop[[#This Row],[type_generateur_id]],type_generateur[],2,FALSE)</f>
        <v>Pompe à chaleur hybride : partie pompe à chaleur PAC géothermique</v>
      </c>
      <c r="E262" s="3">
        <v>1</v>
      </c>
      <c r="F262" s="3">
        <v>1</v>
      </c>
      <c r="G262" s="3">
        <v>1</v>
      </c>
      <c r="H262" s="3">
        <v>2014</v>
      </c>
      <c r="I262" s="3">
        <v>2008</v>
      </c>
      <c r="J262" s="3" t="s">
        <v>167</v>
      </c>
      <c r="K262" s="3">
        <v>2.6</v>
      </c>
      <c r="L262" s="10">
        <v>60</v>
      </c>
      <c r="M262" s="10">
        <v>168</v>
      </c>
      <c r="N262" s="10" t="s">
        <v>256</v>
      </c>
      <c r="O262" s="10" t="s">
        <v>385</v>
      </c>
      <c r="P262" s="10" t="s">
        <v>386</v>
      </c>
      <c r="Q262"/>
    </row>
    <row r="263" spans="1:17" x14ac:dyDescent="0.3">
      <c r="A263" s="3">
        <v>262</v>
      </c>
      <c r="B263" s="3" t="s">
        <v>157</v>
      </c>
      <c r="C263" s="3">
        <v>69</v>
      </c>
      <c r="D263" s="3" t="str">
        <f>VLOOKUP(scop[[#This Row],[type_generateur_id]],type_generateur[],2,FALSE)</f>
        <v>Pompe à chaleur hybride : partie pompe à chaleur PAC géothermique</v>
      </c>
      <c r="E263" s="3">
        <v>0</v>
      </c>
      <c r="F263" s="3">
        <v>0</v>
      </c>
      <c r="G263" s="3">
        <v>0</v>
      </c>
      <c r="H263" s="3">
        <v>2016</v>
      </c>
      <c r="I263" s="3">
        <v>2015</v>
      </c>
      <c r="J263" s="3" t="s">
        <v>167</v>
      </c>
      <c r="K263" s="3">
        <v>2.7</v>
      </c>
      <c r="L263" s="10">
        <v>57</v>
      </c>
      <c r="M263" s="10">
        <v>169</v>
      </c>
      <c r="N263" s="10" t="s">
        <v>257</v>
      </c>
      <c r="P263" s="10" t="s">
        <v>384</v>
      </c>
      <c r="Q263"/>
    </row>
    <row r="264" spans="1:17" x14ac:dyDescent="0.3">
      <c r="A264" s="3">
        <v>263</v>
      </c>
      <c r="B264" s="3" t="s">
        <v>157</v>
      </c>
      <c r="C264" s="3">
        <v>69</v>
      </c>
      <c r="D264" s="3" t="str">
        <f>VLOOKUP(scop[[#This Row],[type_generateur_id]],type_generateur[],2,FALSE)</f>
        <v>Pompe à chaleur hybride : partie pompe à chaleur PAC géothermique</v>
      </c>
      <c r="E264" s="3">
        <v>1</v>
      </c>
      <c r="F264" s="3">
        <v>1</v>
      </c>
      <c r="G264" s="3">
        <v>1</v>
      </c>
      <c r="H264" s="3">
        <v>2016</v>
      </c>
      <c r="I264" s="3">
        <v>2015</v>
      </c>
      <c r="J264" s="3" t="s">
        <v>167</v>
      </c>
      <c r="K264" s="3">
        <v>3</v>
      </c>
      <c r="L264" s="10">
        <v>61</v>
      </c>
      <c r="M264" s="10">
        <v>169</v>
      </c>
      <c r="N264" s="10" t="s">
        <v>257</v>
      </c>
      <c r="O264" s="10" t="s">
        <v>385</v>
      </c>
      <c r="P264" s="10" t="s">
        <v>386</v>
      </c>
      <c r="Q264"/>
    </row>
    <row r="265" spans="1:17" x14ac:dyDescent="0.3">
      <c r="A265" s="3">
        <v>264</v>
      </c>
      <c r="B265" s="3" t="s">
        <v>159</v>
      </c>
      <c r="C265" s="3">
        <v>69</v>
      </c>
      <c r="D265" s="3" t="str">
        <f>VLOOKUP(scop[[#This Row],[type_generateur_id]],type_generateur[],2,FALSE)</f>
        <v>Pompe à chaleur hybride : partie pompe à chaleur PAC géothermique</v>
      </c>
      <c r="E265" s="3">
        <v>0</v>
      </c>
      <c r="F265" s="3">
        <v>0</v>
      </c>
      <c r="G265" s="3">
        <v>0</v>
      </c>
      <c r="H265" s="3">
        <v>2016</v>
      </c>
      <c r="I265" s="3">
        <v>2015</v>
      </c>
      <c r="J265" s="3" t="s">
        <v>167</v>
      </c>
      <c r="K265" s="3">
        <v>3.1</v>
      </c>
      <c r="L265" s="10">
        <v>65</v>
      </c>
      <c r="M265" s="10">
        <v>169</v>
      </c>
      <c r="N265" s="10" t="s">
        <v>257</v>
      </c>
      <c r="P265" s="10" t="s">
        <v>384</v>
      </c>
      <c r="Q265"/>
    </row>
    <row r="266" spans="1:17" x14ac:dyDescent="0.3">
      <c r="A266" s="3">
        <v>265</v>
      </c>
      <c r="B266" s="3" t="s">
        <v>159</v>
      </c>
      <c r="C266" s="3">
        <v>69</v>
      </c>
      <c r="D266" s="3" t="str">
        <f>VLOOKUP(scop[[#This Row],[type_generateur_id]],type_generateur[],2,FALSE)</f>
        <v>Pompe à chaleur hybride : partie pompe à chaleur PAC géothermique</v>
      </c>
      <c r="E266" s="3">
        <v>1</v>
      </c>
      <c r="F266" s="3">
        <v>1</v>
      </c>
      <c r="G266" s="3">
        <v>1</v>
      </c>
      <c r="H266" s="3">
        <v>2016</v>
      </c>
      <c r="I266" s="3">
        <v>2015</v>
      </c>
      <c r="J266" s="3" t="s">
        <v>167</v>
      </c>
      <c r="K266" s="3">
        <v>3.6</v>
      </c>
      <c r="L266" s="10">
        <v>69</v>
      </c>
      <c r="M266" s="10">
        <v>169</v>
      </c>
      <c r="N266" s="10" t="s">
        <v>257</v>
      </c>
      <c r="O266" s="10" t="s">
        <v>385</v>
      </c>
      <c r="P266" s="10" t="s">
        <v>386</v>
      </c>
      <c r="Q266"/>
    </row>
    <row r="267" spans="1:17" x14ac:dyDescent="0.3">
      <c r="A267" s="3">
        <v>266</v>
      </c>
      <c r="B267" s="3" t="s">
        <v>158</v>
      </c>
      <c r="C267" s="3">
        <v>69</v>
      </c>
      <c r="D267" s="3" t="str">
        <f>VLOOKUP(scop[[#This Row],[type_generateur_id]],type_generateur[],2,FALSE)</f>
        <v>Pompe à chaleur hybride : partie pompe à chaleur PAC géothermique</v>
      </c>
      <c r="E267" s="3">
        <v>0</v>
      </c>
      <c r="F267" s="3">
        <v>0</v>
      </c>
      <c r="G267" s="3">
        <v>0</v>
      </c>
      <c r="H267" s="3">
        <v>2016</v>
      </c>
      <c r="I267" s="3">
        <v>2015</v>
      </c>
      <c r="J267" s="3" t="s">
        <v>167</v>
      </c>
      <c r="K267" s="3">
        <v>2.7</v>
      </c>
      <c r="L267" s="10">
        <v>57</v>
      </c>
      <c r="M267" s="10">
        <v>169</v>
      </c>
      <c r="N267" s="10" t="s">
        <v>257</v>
      </c>
      <c r="P267" s="10" t="s">
        <v>384</v>
      </c>
      <c r="Q267"/>
    </row>
    <row r="268" spans="1:17" x14ac:dyDescent="0.3">
      <c r="A268" s="3">
        <v>267</v>
      </c>
      <c r="B268" s="3" t="s">
        <v>158</v>
      </c>
      <c r="C268" s="3">
        <v>69</v>
      </c>
      <c r="D268" s="3" t="str">
        <f>VLOOKUP(scop[[#This Row],[type_generateur_id]],type_generateur[],2,FALSE)</f>
        <v>Pompe à chaleur hybride : partie pompe à chaleur PAC géothermique</v>
      </c>
      <c r="E268" s="3">
        <v>1</v>
      </c>
      <c r="F268" s="3">
        <v>1</v>
      </c>
      <c r="G268" s="3">
        <v>1</v>
      </c>
      <c r="H268" s="3">
        <v>2016</v>
      </c>
      <c r="I268" s="3">
        <v>2015</v>
      </c>
      <c r="J268" s="3" t="s">
        <v>167</v>
      </c>
      <c r="K268" s="3">
        <v>3</v>
      </c>
      <c r="L268" s="10">
        <v>61</v>
      </c>
      <c r="M268" s="10">
        <v>169</v>
      </c>
      <c r="N268" s="10" t="s">
        <v>257</v>
      </c>
      <c r="O268" s="10" t="s">
        <v>385</v>
      </c>
      <c r="P268" s="10" t="s">
        <v>386</v>
      </c>
      <c r="Q268"/>
    </row>
    <row r="269" spans="1:17" x14ac:dyDescent="0.3">
      <c r="A269" s="3">
        <v>268</v>
      </c>
      <c r="B269" s="3" t="s">
        <v>157</v>
      </c>
      <c r="C269" s="3">
        <v>69</v>
      </c>
      <c r="D269" s="3" t="str">
        <f>VLOOKUP(scop[[#This Row],[type_generateur_id]],type_generateur[],2,FALSE)</f>
        <v>Pompe à chaleur hybride : partie pompe à chaleur PAC géothermique</v>
      </c>
      <c r="E269" s="3">
        <v>0</v>
      </c>
      <c r="F269" s="3">
        <v>0</v>
      </c>
      <c r="G269" s="3">
        <v>0</v>
      </c>
      <c r="I269" s="3">
        <v>2017</v>
      </c>
      <c r="J269" s="3" t="s">
        <v>167</v>
      </c>
      <c r="K269" s="3">
        <v>3</v>
      </c>
      <c r="L269" s="10">
        <v>58</v>
      </c>
      <c r="M269" s="10">
        <v>170</v>
      </c>
      <c r="N269" s="10" t="s">
        <v>258</v>
      </c>
      <c r="P269" s="10" t="s">
        <v>384</v>
      </c>
      <c r="Q269"/>
    </row>
    <row r="270" spans="1:17" x14ac:dyDescent="0.3">
      <c r="A270" s="3">
        <v>269</v>
      </c>
      <c r="B270" s="3" t="s">
        <v>157</v>
      </c>
      <c r="C270" s="3">
        <v>69</v>
      </c>
      <c r="D270" s="3" t="str">
        <f>VLOOKUP(scop[[#This Row],[type_generateur_id]],type_generateur[],2,FALSE)</f>
        <v>Pompe à chaleur hybride : partie pompe à chaleur PAC géothermique</v>
      </c>
      <c r="E270" s="3">
        <v>1</v>
      </c>
      <c r="F270" s="3">
        <v>1</v>
      </c>
      <c r="G270" s="3">
        <v>1</v>
      </c>
      <c r="I270" s="3">
        <v>2017</v>
      </c>
      <c r="J270" s="3" t="s">
        <v>167</v>
      </c>
      <c r="K270" s="3">
        <v>3.3</v>
      </c>
      <c r="L270" s="10">
        <v>62</v>
      </c>
      <c r="M270" s="10">
        <v>170</v>
      </c>
      <c r="N270" s="10" t="s">
        <v>258</v>
      </c>
      <c r="O270" s="10" t="s">
        <v>385</v>
      </c>
      <c r="P270" s="10" t="s">
        <v>386</v>
      </c>
      <c r="Q270"/>
    </row>
    <row r="271" spans="1:17" x14ac:dyDescent="0.3">
      <c r="A271" s="3">
        <v>270</v>
      </c>
      <c r="B271" s="3" t="s">
        <v>159</v>
      </c>
      <c r="C271" s="3">
        <v>69</v>
      </c>
      <c r="D271" s="3" t="str">
        <f>VLOOKUP(scop[[#This Row],[type_generateur_id]],type_generateur[],2,FALSE)</f>
        <v>Pompe à chaleur hybride : partie pompe à chaleur PAC géothermique</v>
      </c>
      <c r="E271" s="3">
        <v>0</v>
      </c>
      <c r="F271" s="3">
        <v>0</v>
      </c>
      <c r="G271" s="3">
        <v>0</v>
      </c>
      <c r="I271" s="3">
        <v>2017</v>
      </c>
      <c r="J271" s="3" t="s">
        <v>167</v>
      </c>
      <c r="K271" s="3">
        <v>3.5</v>
      </c>
      <c r="L271" s="10">
        <v>66</v>
      </c>
      <c r="M271" s="10">
        <v>170</v>
      </c>
      <c r="N271" s="10" t="s">
        <v>258</v>
      </c>
      <c r="P271" s="10" t="s">
        <v>384</v>
      </c>
      <c r="Q271"/>
    </row>
    <row r="272" spans="1:17" x14ac:dyDescent="0.3">
      <c r="A272" s="3">
        <v>271</v>
      </c>
      <c r="B272" s="3" t="s">
        <v>159</v>
      </c>
      <c r="C272" s="3">
        <v>69</v>
      </c>
      <c r="D272" s="3" t="str">
        <f>VLOOKUP(scop[[#This Row],[type_generateur_id]],type_generateur[],2,FALSE)</f>
        <v>Pompe à chaleur hybride : partie pompe à chaleur PAC géothermique</v>
      </c>
      <c r="E272" s="3">
        <v>1</v>
      </c>
      <c r="F272" s="3">
        <v>1</v>
      </c>
      <c r="G272" s="3">
        <v>1</v>
      </c>
      <c r="I272" s="3">
        <v>2017</v>
      </c>
      <c r="J272" s="3" t="s">
        <v>167</v>
      </c>
      <c r="K272" s="3">
        <v>4</v>
      </c>
      <c r="L272" s="10">
        <v>70</v>
      </c>
      <c r="M272" s="10">
        <v>170</v>
      </c>
      <c r="N272" s="10" t="s">
        <v>258</v>
      </c>
      <c r="O272" s="10" t="s">
        <v>385</v>
      </c>
      <c r="P272" s="10" t="s">
        <v>386</v>
      </c>
      <c r="Q272"/>
    </row>
    <row r="273" spans="1:17" x14ac:dyDescent="0.3">
      <c r="A273" s="3">
        <v>272</v>
      </c>
      <c r="B273" s="3" t="s">
        <v>158</v>
      </c>
      <c r="C273" s="3">
        <v>69</v>
      </c>
      <c r="D273" s="3" t="str">
        <f>VLOOKUP(scop[[#This Row],[type_generateur_id]],type_generateur[],2,FALSE)</f>
        <v>Pompe à chaleur hybride : partie pompe à chaleur PAC géothermique</v>
      </c>
      <c r="E273" s="3">
        <v>0</v>
      </c>
      <c r="F273" s="3">
        <v>0</v>
      </c>
      <c r="G273" s="3">
        <v>0</v>
      </c>
      <c r="I273" s="3">
        <v>2017</v>
      </c>
      <c r="J273" s="3" t="s">
        <v>167</v>
      </c>
      <c r="K273" s="3">
        <v>3</v>
      </c>
      <c r="L273" s="10">
        <v>58</v>
      </c>
      <c r="M273" s="10">
        <v>170</v>
      </c>
      <c r="N273" s="10" t="s">
        <v>258</v>
      </c>
      <c r="P273" s="10" t="s">
        <v>384</v>
      </c>
      <c r="Q273"/>
    </row>
    <row r="274" spans="1:17" x14ac:dyDescent="0.3">
      <c r="A274" s="3">
        <v>273</v>
      </c>
      <c r="B274" s="3" t="s">
        <v>158</v>
      </c>
      <c r="C274" s="3">
        <v>69</v>
      </c>
      <c r="D274" s="3" t="str">
        <f>VLOOKUP(scop[[#This Row],[type_generateur_id]],type_generateur[],2,FALSE)</f>
        <v>Pompe à chaleur hybride : partie pompe à chaleur PAC géothermique</v>
      </c>
      <c r="E274" s="3">
        <v>1</v>
      </c>
      <c r="F274" s="3">
        <v>1</v>
      </c>
      <c r="G274" s="3">
        <v>1</v>
      </c>
      <c r="I274" s="3">
        <v>2017</v>
      </c>
      <c r="J274" s="3" t="s">
        <v>167</v>
      </c>
      <c r="K274" s="3">
        <v>3.3</v>
      </c>
      <c r="L274" s="10">
        <v>62</v>
      </c>
      <c r="M274" s="10">
        <v>170</v>
      </c>
      <c r="N274" s="10" t="s">
        <v>258</v>
      </c>
      <c r="O274" s="10" t="s">
        <v>385</v>
      </c>
      <c r="P274" s="10" t="s">
        <v>386</v>
      </c>
      <c r="Q274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81A3-8302-4479-87E9-3A1340C85C28}">
  <dimension ref="A1:K379"/>
  <sheetViews>
    <sheetView zoomScale="85" zoomScaleNormal="85" workbookViewId="0">
      <selection activeCell="F18" sqref="F18"/>
    </sheetView>
  </sheetViews>
  <sheetFormatPr baseColWidth="10" defaultRowHeight="14.4" x14ac:dyDescent="0.3"/>
  <cols>
    <col min="1" max="1" width="7" style="3" bestFit="1" customWidth="1"/>
    <col min="2" max="2" width="18.77734375" style="3" bestFit="1" customWidth="1"/>
    <col min="3" max="3" width="78.88671875" style="3" bestFit="1" customWidth="1"/>
    <col min="4" max="4" width="26.88671875" style="3" bestFit="1" customWidth="1"/>
    <col min="5" max="5" width="24.109375" style="3" bestFit="1" customWidth="1"/>
    <col min="6" max="6" width="31.44140625" style="3" bestFit="1" customWidth="1"/>
    <col min="7" max="7" width="31" style="3" bestFit="1" customWidth="1"/>
    <col min="8" max="8" width="7.6640625" style="3" bestFit="1" customWidth="1"/>
    <col min="9" max="9" width="28.109375" style="10" bestFit="1" customWidth="1"/>
    <col min="10" max="10" width="28.33203125" style="10" bestFit="1" customWidth="1"/>
    <col min="11" max="11" width="28.109375" style="10" bestFit="1" customWidth="1"/>
    <col min="12" max="16384" width="11.5546875" style="3"/>
  </cols>
  <sheetData>
    <row r="1" spans="1:11" x14ac:dyDescent="0.3">
      <c r="A1" s="4" t="s">
        <v>0</v>
      </c>
      <c r="B1" s="4" t="s">
        <v>160</v>
      </c>
      <c r="C1" s="4" t="s">
        <v>104</v>
      </c>
      <c r="D1" s="4" t="s">
        <v>370</v>
      </c>
      <c r="E1" s="4" t="s">
        <v>371</v>
      </c>
      <c r="F1" s="4" t="s">
        <v>373</v>
      </c>
      <c r="G1" s="4" t="s">
        <v>372</v>
      </c>
      <c r="H1" s="4" t="s">
        <v>605</v>
      </c>
      <c r="I1" s="7" t="s">
        <v>376</v>
      </c>
      <c r="J1" s="7" t="s">
        <v>375</v>
      </c>
      <c r="K1" s="7" t="s">
        <v>377</v>
      </c>
    </row>
    <row r="2" spans="1:11" x14ac:dyDescent="0.3">
      <c r="A2" s="3">
        <v>1</v>
      </c>
      <c r="B2" s="3">
        <v>24</v>
      </c>
      <c r="C2" s="3" t="str">
        <f>VLOOKUP(tfonc30[[#This Row],[type_generateur_id]],type_generateur[],2,FALSE)</f>
        <v>Chaudière fioul à condensation</v>
      </c>
      <c r="D2" s="3">
        <v>2</v>
      </c>
      <c r="E2" s="3" t="str">
        <f>VLOOKUP(tfonc30[[#This Row],[temperature_distribution_id]],temperature_distribution[],2,FALSE)</f>
        <v>Basse</v>
      </c>
      <c r="G2" s="3">
        <v>1980</v>
      </c>
      <c r="H2" s="3">
        <v>32</v>
      </c>
      <c r="I2" s="10">
        <v>1</v>
      </c>
      <c r="J2" s="10">
        <v>83</v>
      </c>
      <c r="K2" s="10" t="s">
        <v>378</v>
      </c>
    </row>
    <row r="3" spans="1:11" x14ac:dyDescent="0.3">
      <c r="A3" s="3">
        <v>2</v>
      </c>
      <c r="B3" s="3">
        <v>24</v>
      </c>
      <c r="C3" s="3" t="str">
        <f>VLOOKUP(tfonc30[[#This Row],[type_generateur_id]],type_generateur[],2,FALSE)</f>
        <v>Chaudière fioul à condensation</v>
      </c>
      <c r="D3" s="3">
        <v>2</v>
      </c>
      <c r="E3" s="3" t="str">
        <f>VLOOKUP(tfonc30[[#This Row],[temperature_distribution_id]],temperature_distribution[],2,FALSE)</f>
        <v>Basse</v>
      </c>
      <c r="G3" s="3">
        <v>1980</v>
      </c>
      <c r="H3" s="3">
        <v>32</v>
      </c>
      <c r="I3" s="10">
        <v>1</v>
      </c>
      <c r="J3" s="10">
        <v>84</v>
      </c>
      <c r="K3" s="10" t="s">
        <v>378</v>
      </c>
    </row>
    <row r="4" spans="1:11" x14ac:dyDescent="0.3">
      <c r="A4" s="3">
        <v>3</v>
      </c>
      <c r="B4" s="3">
        <v>28</v>
      </c>
      <c r="C4" s="3" t="str">
        <f>VLOOKUP(tfonc30[[#This Row],[type_generateur_id]],type_generateur[],2,FALSE)</f>
        <v>Chaudière gaz à condensation</v>
      </c>
      <c r="D4" s="3">
        <v>2</v>
      </c>
      <c r="E4" s="3" t="str">
        <f>VLOOKUP(tfonc30[[#This Row],[temperature_distribution_id]],temperature_distribution[],2,FALSE)</f>
        <v>Basse</v>
      </c>
      <c r="G4" s="3">
        <v>1980</v>
      </c>
      <c r="H4" s="3">
        <v>32</v>
      </c>
      <c r="I4" s="10">
        <v>1</v>
      </c>
      <c r="J4" s="10">
        <v>94</v>
      </c>
      <c r="K4" s="10" t="s">
        <v>378</v>
      </c>
    </row>
    <row r="5" spans="1:11" x14ac:dyDescent="0.3">
      <c r="A5" s="3">
        <v>4</v>
      </c>
      <c r="B5" s="3">
        <v>28</v>
      </c>
      <c r="C5" s="3" t="str">
        <f>VLOOKUP(tfonc30[[#This Row],[type_generateur_id]],type_generateur[],2,FALSE)</f>
        <v>Chaudière gaz à condensation</v>
      </c>
      <c r="D5" s="3">
        <v>2</v>
      </c>
      <c r="E5" s="3" t="str">
        <f>VLOOKUP(tfonc30[[#This Row],[temperature_distribution_id]],temperature_distribution[],2,FALSE)</f>
        <v>Basse</v>
      </c>
      <c r="G5" s="3">
        <v>1980</v>
      </c>
      <c r="H5" s="3">
        <v>32</v>
      </c>
      <c r="I5" s="10">
        <v>1</v>
      </c>
      <c r="J5" s="10">
        <v>95</v>
      </c>
      <c r="K5" s="10" t="s">
        <v>378</v>
      </c>
    </row>
    <row r="6" spans="1:11" x14ac:dyDescent="0.3">
      <c r="A6" s="3">
        <v>5</v>
      </c>
      <c r="B6" s="3">
        <v>28</v>
      </c>
      <c r="C6" s="3" t="str">
        <f>VLOOKUP(tfonc30[[#This Row],[type_generateur_id]],type_generateur[],2,FALSE)</f>
        <v>Chaudière gaz à condensation</v>
      </c>
      <c r="D6" s="3">
        <v>2</v>
      </c>
      <c r="E6" s="3" t="str">
        <f>VLOOKUP(tfonc30[[#This Row],[temperature_distribution_id]],temperature_distribution[],2,FALSE)</f>
        <v>Basse</v>
      </c>
      <c r="G6" s="3">
        <v>1980</v>
      </c>
      <c r="H6" s="3">
        <v>32</v>
      </c>
      <c r="I6" s="10">
        <v>1</v>
      </c>
      <c r="J6" s="10">
        <v>96</v>
      </c>
      <c r="K6" s="10" t="s">
        <v>378</v>
      </c>
    </row>
    <row r="7" spans="1:11" x14ac:dyDescent="0.3">
      <c r="A7" s="3">
        <v>6</v>
      </c>
      <c r="B7" s="3">
        <v>28</v>
      </c>
      <c r="C7" s="3" t="str">
        <f>VLOOKUP(tfonc30[[#This Row],[type_generateur_id]],type_generateur[],2,FALSE)</f>
        <v>Chaudière gaz à condensation</v>
      </c>
      <c r="D7" s="3">
        <v>2</v>
      </c>
      <c r="E7" s="3" t="str">
        <f>VLOOKUP(tfonc30[[#This Row],[temperature_distribution_id]],temperature_distribution[],2,FALSE)</f>
        <v>Basse</v>
      </c>
      <c r="G7" s="3">
        <v>1980</v>
      </c>
      <c r="H7" s="3">
        <v>32</v>
      </c>
      <c r="I7" s="10">
        <v>1</v>
      </c>
      <c r="J7" s="10">
        <v>97</v>
      </c>
      <c r="K7" s="10" t="s">
        <v>378</v>
      </c>
    </row>
    <row r="8" spans="1:11" x14ac:dyDescent="0.3">
      <c r="A8" s="3">
        <v>7</v>
      </c>
      <c r="B8" s="3">
        <v>55</v>
      </c>
      <c r="C8" s="3" t="str">
        <f>VLOOKUP(tfonc30[[#This Row],[type_generateur_id]],type_generateur[],2,FALSE)</f>
        <v>Chaudière gpl/propane/butane à condensation</v>
      </c>
      <c r="D8" s="3">
        <v>2</v>
      </c>
      <c r="E8" s="3" t="str">
        <f>VLOOKUP(tfonc30[[#This Row],[temperature_distribution_id]],temperature_distribution[],2,FALSE)</f>
        <v>Basse</v>
      </c>
      <c r="G8" s="3">
        <v>1980</v>
      </c>
      <c r="H8" s="3">
        <v>32</v>
      </c>
      <c r="I8" s="10">
        <v>1</v>
      </c>
      <c r="J8" s="10">
        <v>136</v>
      </c>
      <c r="K8" s="10" t="s">
        <v>378</v>
      </c>
    </row>
    <row r="9" spans="1:11" x14ac:dyDescent="0.3">
      <c r="A9" s="3">
        <v>8</v>
      </c>
      <c r="B9" s="3">
        <v>55</v>
      </c>
      <c r="C9" s="3" t="str">
        <f>VLOOKUP(tfonc30[[#This Row],[type_generateur_id]],type_generateur[],2,FALSE)</f>
        <v>Chaudière gpl/propane/butane à condensation</v>
      </c>
      <c r="D9" s="3">
        <v>2</v>
      </c>
      <c r="E9" s="3" t="str">
        <f>VLOOKUP(tfonc30[[#This Row],[temperature_distribution_id]],temperature_distribution[],2,FALSE)</f>
        <v>Basse</v>
      </c>
      <c r="G9" s="3">
        <v>1980</v>
      </c>
      <c r="H9" s="3">
        <v>32</v>
      </c>
      <c r="I9" s="10">
        <v>1</v>
      </c>
      <c r="J9" s="10">
        <v>137</v>
      </c>
      <c r="K9" s="10" t="s">
        <v>378</v>
      </c>
    </row>
    <row r="10" spans="1:11" x14ac:dyDescent="0.3">
      <c r="A10" s="3">
        <v>9</v>
      </c>
      <c r="B10" s="3">
        <v>55</v>
      </c>
      <c r="C10" s="3" t="str">
        <f>VLOOKUP(tfonc30[[#This Row],[type_generateur_id]],type_generateur[],2,FALSE)</f>
        <v>Chaudière gpl/propane/butane à condensation</v>
      </c>
      <c r="D10" s="3">
        <v>2</v>
      </c>
      <c r="E10" s="3" t="str">
        <f>VLOOKUP(tfonc30[[#This Row],[temperature_distribution_id]],temperature_distribution[],2,FALSE)</f>
        <v>Basse</v>
      </c>
      <c r="G10" s="3">
        <v>1980</v>
      </c>
      <c r="H10" s="3">
        <v>32</v>
      </c>
      <c r="I10" s="10">
        <v>1</v>
      </c>
      <c r="J10" s="10">
        <v>138</v>
      </c>
      <c r="K10" s="10" t="s">
        <v>378</v>
      </c>
    </row>
    <row r="11" spans="1:11" x14ac:dyDescent="0.3">
      <c r="A11" s="3">
        <v>10</v>
      </c>
      <c r="B11" s="3">
        <v>55</v>
      </c>
      <c r="C11" s="3" t="str">
        <f>VLOOKUP(tfonc30[[#This Row],[type_generateur_id]],type_generateur[],2,FALSE)</f>
        <v>Chaudière gpl/propane/butane à condensation</v>
      </c>
      <c r="D11" s="3">
        <v>2</v>
      </c>
      <c r="E11" s="3" t="str">
        <f>VLOOKUP(tfonc30[[#This Row],[temperature_distribution_id]],temperature_distribution[],2,FALSE)</f>
        <v>Basse</v>
      </c>
      <c r="G11" s="3">
        <v>1980</v>
      </c>
      <c r="H11" s="3">
        <v>32</v>
      </c>
      <c r="I11" s="10">
        <v>1</v>
      </c>
      <c r="J11" s="10">
        <v>139</v>
      </c>
      <c r="K11" s="10" t="s">
        <v>378</v>
      </c>
    </row>
    <row r="12" spans="1:11" x14ac:dyDescent="0.3">
      <c r="A12" s="3">
        <v>11</v>
      </c>
      <c r="B12" s="3">
        <v>61</v>
      </c>
      <c r="C12" s="3" t="str">
        <f>VLOOKUP(tfonc30[[#This Row],[type_generateur_id]],type_generateur[],2,FALSE)</f>
        <v>Pompe à chaleur hybride : partie chaudière Chaudière gaz à condensation</v>
      </c>
      <c r="D12" s="3">
        <v>2</v>
      </c>
      <c r="E12" s="3" t="str">
        <f>VLOOKUP(tfonc30[[#This Row],[temperature_distribution_id]],temperature_distribution[],2,FALSE)</f>
        <v>Basse</v>
      </c>
      <c r="G12" s="3">
        <v>1980</v>
      </c>
      <c r="H12" s="3">
        <v>32</v>
      </c>
      <c r="I12" s="10">
        <v>1</v>
      </c>
      <c r="J12" s="10">
        <v>148</v>
      </c>
      <c r="K12" s="10" t="s">
        <v>378</v>
      </c>
    </row>
    <row r="13" spans="1:11" x14ac:dyDescent="0.3">
      <c r="A13" s="3">
        <v>12</v>
      </c>
      <c r="B13" s="3">
        <v>61</v>
      </c>
      <c r="C13" s="3" t="str">
        <f>VLOOKUP(tfonc30[[#This Row],[type_generateur_id]],type_generateur[],2,FALSE)</f>
        <v>Pompe à chaleur hybride : partie chaudière Chaudière gaz à condensation</v>
      </c>
      <c r="D13" s="3">
        <v>2</v>
      </c>
      <c r="E13" s="3" t="str">
        <f>VLOOKUP(tfonc30[[#This Row],[temperature_distribution_id]],temperature_distribution[],2,FALSE)</f>
        <v>Basse</v>
      </c>
      <c r="G13" s="3">
        <v>1980</v>
      </c>
      <c r="H13" s="3">
        <v>32</v>
      </c>
      <c r="I13" s="10">
        <v>1</v>
      </c>
      <c r="J13" s="10">
        <v>149</v>
      </c>
      <c r="K13" s="10" t="s">
        <v>378</v>
      </c>
    </row>
    <row r="14" spans="1:11" x14ac:dyDescent="0.3">
      <c r="A14" s="3">
        <v>13</v>
      </c>
      <c r="B14" s="3">
        <v>62</v>
      </c>
      <c r="C14" s="3" t="str">
        <f>VLOOKUP(tfonc30[[#This Row],[type_generateur_id]],type_generateur[],2,FALSE)</f>
        <v>Pompe à chaleur hybride : partie chaudière Chaudière fioul à condensation</v>
      </c>
      <c r="D14" s="3">
        <v>2</v>
      </c>
      <c r="E14" s="3" t="str">
        <f>VLOOKUP(tfonc30[[#This Row],[temperature_distribution_id]],temperature_distribution[],2,FALSE)</f>
        <v>Basse</v>
      </c>
      <c r="G14" s="3">
        <v>1980</v>
      </c>
      <c r="H14" s="3">
        <v>32</v>
      </c>
      <c r="I14" s="10">
        <v>1</v>
      </c>
      <c r="J14" s="10">
        <v>150</v>
      </c>
      <c r="K14" s="10" t="s">
        <v>378</v>
      </c>
    </row>
    <row r="15" spans="1:11" x14ac:dyDescent="0.3">
      <c r="A15" s="3">
        <v>14</v>
      </c>
      <c r="B15" s="3">
        <v>62</v>
      </c>
      <c r="C15" s="3" t="str">
        <f>VLOOKUP(tfonc30[[#This Row],[type_generateur_id]],type_generateur[],2,FALSE)</f>
        <v>Pompe à chaleur hybride : partie chaudière Chaudière fioul à condensation</v>
      </c>
      <c r="D15" s="3">
        <v>2</v>
      </c>
      <c r="E15" s="3" t="str">
        <f>VLOOKUP(tfonc30[[#This Row],[temperature_distribution_id]],temperature_distribution[],2,FALSE)</f>
        <v>Basse</v>
      </c>
      <c r="G15" s="3">
        <v>1980</v>
      </c>
      <c r="H15" s="3">
        <v>32</v>
      </c>
      <c r="I15" s="10">
        <v>1</v>
      </c>
      <c r="J15" s="10">
        <v>151</v>
      </c>
      <c r="K15" s="10" t="s">
        <v>378</v>
      </c>
    </row>
    <row r="16" spans="1:11" x14ac:dyDescent="0.3">
      <c r="A16" s="3">
        <v>15</v>
      </c>
      <c r="B16" s="3">
        <v>66</v>
      </c>
      <c r="C16" s="3" t="str">
        <f>VLOOKUP(tfonc30[[#This Row],[type_generateur_id]],type_generateur[],2,FALSE)</f>
        <v>Pompe à chaleur hybride : partie chaudière Chaudière gpl/propane/butane à condensation</v>
      </c>
      <c r="D16" s="3">
        <v>2</v>
      </c>
      <c r="E16" s="3" t="str">
        <f>VLOOKUP(tfonc30[[#This Row],[temperature_distribution_id]],temperature_distribution[],2,FALSE)</f>
        <v>Basse</v>
      </c>
      <c r="G16" s="3">
        <v>1980</v>
      </c>
      <c r="H16" s="3">
        <v>32</v>
      </c>
      <c r="I16" s="10">
        <v>1</v>
      </c>
      <c r="J16" s="10">
        <v>160</v>
      </c>
      <c r="K16" s="10" t="s">
        <v>378</v>
      </c>
    </row>
    <row r="17" spans="1:11" x14ac:dyDescent="0.3">
      <c r="A17" s="3">
        <v>16</v>
      </c>
      <c r="B17" s="3">
        <v>66</v>
      </c>
      <c r="C17" s="3" t="str">
        <f>VLOOKUP(tfonc30[[#This Row],[type_generateur_id]],type_generateur[],2,FALSE)</f>
        <v>Pompe à chaleur hybride : partie chaudière Chaudière gpl/propane/butane à condensation</v>
      </c>
      <c r="D17" s="3">
        <v>2</v>
      </c>
      <c r="E17" s="3" t="str">
        <f>VLOOKUP(tfonc30[[#This Row],[temperature_distribution_id]],temperature_distribution[],2,FALSE)</f>
        <v>Basse</v>
      </c>
      <c r="G17" s="3">
        <v>1980</v>
      </c>
      <c r="H17" s="3">
        <v>32</v>
      </c>
      <c r="I17" s="10">
        <v>1</v>
      </c>
      <c r="J17" s="10">
        <v>161</v>
      </c>
      <c r="K17" s="10" t="s">
        <v>378</v>
      </c>
    </row>
    <row r="18" spans="1:11" x14ac:dyDescent="0.3">
      <c r="A18" s="3">
        <v>17</v>
      </c>
      <c r="B18" s="3">
        <v>24</v>
      </c>
      <c r="C18" s="3" t="str">
        <f>VLOOKUP(tfonc30[[#This Row],[type_generateur_id]],type_generateur[],2,FALSE)</f>
        <v>Chaudière fioul à condensation</v>
      </c>
      <c r="D18" s="3">
        <v>3</v>
      </c>
      <c r="E18" s="3" t="str">
        <f>VLOOKUP(tfonc30[[#This Row],[temperature_distribution_id]],temperature_distribution[],2,FALSE)</f>
        <v>Moyenne</v>
      </c>
      <c r="G18" s="3">
        <v>1980</v>
      </c>
      <c r="H18" s="3">
        <v>38</v>
      </c>
      <c r="I18" s="10">
        <v>2</v>
      </c>
      <c r="J18" s="10">
        <v>83</v>
      </c>
      <c r="K18" s="10" t="s">
        <v>378</v>
      </c>
    </row>
    <row r="19" spans="1:11" x14ac:dyDescent="0.3">
      <c r="A19" s="3">
        <v>18</v>
      </c>
      <c r="B19" s="3">
        <v>24</v>
      </c>
      <c r="C19" s="3" t="str">
        <f>VLOOKUP(tfonc30[[#This Row],[type_generateur_id]],type_generateur[],2,FALSE)</f>
        <v>Chaudière fioul à condensation</v>
      </c>
      <c r="D19" s="3">
        <v>3</v>
      </c>
      <c r="E19" s="3" t="str">
        <f>VLOOKUP(tfonc30[[#This Row],[temperature_distribution_id]],temperature_distribution[],2,FALSE)</f>
        <v>Moyenne</v>
      </c>
      <c r="G19" s="3">
        <v>1980</v>
      </c>
      <c r="H19" s="3">
        <v>38</v>
      </c>
      <c r="I19" s="10">
        <v>2</v>
      </c>
      <c r="J19" s="10">
        <v>84</v>
      </c>
      <c r="K19" s="10" t="s">
        <v>378</v>
      </c>
    </row>
    <row r="20" spans="1:11" x14ac:dyDescent="0.3">
      <c r="A20" s="3">
        <v>19</v>
      </c>
      <c r="B20" s="3">
        <v>28</v>
      </c>
      <c r="C20" s="3" t="str">
        <f>VLOOKUP(tfonc30[[#This Row],[type_generateur_id]],type_generateur[],2,FALSE)</f>
        <v>Chaudière gaz à condensation</v>
      </c>
      <c r="D20" s="3">
        <v>3</v>
      </c>
      <c r="E20" s="3" t="str">
        <f>VLOOKUP(tfonc30[[#This Row],[temperature_distribution_id]],temperature_distribution[],2,FALSE)</f>
        <v>Moyenne</v>
      </c>
      <c r="G20" s="3">
        <v>1980</v>
      </c>
      <c r="H20" s="3">
        <v>38</v>
      </c>
      <c r="I20" s="10">
        <v>2</v>
      </c>
      <c r="J20" s="10">
        <v>94</v>
      </c>
      <c r="K20" s="10" t="s">
        <v>378</v>
      </c>
    </row>
    <row r="21" spans="1:11" x14ac:dyDescent="0.3">
      <c r="A21" s="3">
        <v>20</v>
      </c>
      <c r="B21" s="3">
        <v>28</v>
      </c>
      <c r="C21" s="3" t="str">
        <f>VLOOKUP(tfonc30[[#This Row],[type_generateur_id]],type_generateur[],2,FALSE)</f>
        <v>Chaudière gaz à condensation</v>
      </c>
      <c r="D21" s="3">
        <v>3</v>
      </c>
      <c r="E21" s="3" t="str">
        <f>VLOOKUP(tfonc30[[#This Row],[temperature_distribution_id]],temperature_distribution[],2,FALSE)</f>
        <v>Moyenne</v>
      </c>
      <c r="G21" s="3">
        <v>1980</v>
      </c>
      <c r="H21" s="3">
        <v>38</v>
      </c>
      <c r="I21" s="10">
        <v>2</v>
      </c>
      <c r="J21" s="10">
        <v>95</v>
      </c>
      <c r="K21" s="10" t="s">
        <v>378</v>
      </c>
    </row>
    <row r="22" spans="1:11" x14ac:dyDescent="0.3">
      <c r="A22" s="3">
        <v>21</v>
      </c>
      <c r="B22" s="3">
        <v>28</v>
      </c>
      <c r="C22" s="3" t="str">
        <f>VLOOKUP(tfonc30[[#This Row],[type_generateur_id]],type_generateur[],2,FALSE)</f>
        <v>Chaudière gaz à condensation</v>
      </c>
      <c r="D22" s="3">
        <v>3</v>
      </c>
      <c r="E22" s="3" t="str">
        <f>VLOOKUP(tfonc30[[#This Row],[temperature_distribution_id]],temperature_distribution[],2,FALSE)</f>
        <v>Moyenne</v>
      </c>
      <c r="G22" s="3">
        <v>1980</v>
      </c>
      <c r="H22" s="3">
        <v>38</v>
      </c>
      <c r="I22" s="10">
        <v>2</v>
      </c>
      <c r="J22" s="10">
        <v>96</v>
      </c>
      <c r="K22" s="10" t="s">
        <v>378</v>
      </c>
    </row>
    <row r="23" spans="1:11" x14ac:dyDescent="0.3">
      <c r="A23" s="3">
        <v>22</v>
      </c>
      <c r="B23" s="3">
        <v>28</v>
      </c>
      <c r="C23" s="3" t="str">
        <f>VLOOKUP(tfonc30[[#This Row],[type_generateur_id]],type_generateur[],2,FALSE)</f>
        <v>Chaudière gaz à condensation</v>
      </c>
      <c r="D23" s="3">
        <v>3</v>
      </c>
      <c r="E23" s="3" t="str">
        <f>VLOOKUP(tfonc30[[#This Row],[temperature_distribution_id]],temperature_distribution[],2,FALSE)</f>
        <v>Moyenne</v>
      </c>
      <c r="G23" s="3">
        <v>1980</v>
      </c>
      <c r="H23" s="3">
        <v>38</v>
      </c>
      <c r="I23" s="10">
        <v>2</v>
      </c>
      <c r="J23" s="10">
        <v>97</v>
      </c>
      <c r="K23" s="10" t="s">
        <v>378</v>
      </c>
    </row>
    <row r="24" spans="1:11" x14ac:dyDescent="0.3">
      <c r="A24" s="3">
        <v>23</v>
      </c>
      <c r="B24" s="3">
        <v>55</v>
      </c>
      <c r="C24" s="3" t="str">
        <f>VLOOKUP(tfonc30[[#This Row],[type_generateur_id]],type_generateur[],2,FALSE)</f>
        <v>Chaudière gpl/propane/butane à condensation</v>
      </c>
      <c r="D24" s="3">
        <v>3</v>
      </c>
      <c r="E24" s="3" t="str">
        <f>VLOOKUP(tfonc30[[#This Row],[temperature_distribution_id]],temperature_distribution[],2,FALSE)</f>
        <v>Moyenne</v>
      </c>
      <c r="G24" s="3">
        <v>1980</v>
      </c>
      <c r="H24" s="3">
        <v>38</v>
      </c>
      <c r="I24" s="10">
        <v>2</v>
      </c>
      <c r="J24" s="10">
        <v>136</v>
      </c>
      <c r="K24" s="10" t="s">
        <v>378</v>
      </c>
    </row>
    <row r="25" spans="1:11" x14ac:dyDescent="0.3">
      <c r="A25" s="3">
        <v>24</v>
      </c>
      <c r="B25" s="3">
        <v>55</v>
      </c>
      <c r="C25" s="3" t="str">
        <f>VLOOKUP(tfonc30[[#This Row],[type_generateur_id]],type_generateur[],2,FALSE)</f>
        <v>Chaudière gpl/propane/butane à condensation</v>
      </c>
      <c r="D25" s="3">
        <v>3</v>
      </c>
      <c r="E25" s="3" t="str">
        <f>VLOOKUP(tfonc30[[#This Row],[temperature_distribution_id]],temperature_distribution[],2,FALSE)</f>
        <v>Moyenne</v>
      </c>
      <c r="G25" s="3">
        <v>1980</v>
      </c>
      <c r="H25" s="3">
        <v>38</v>
      </c>
      <c r="I25" s="10">
        <v>2</v>
      </c>
      <c r="J25" s="10">
        <v>137</v>
      </c>
      <c r="K25" s="10" t="s">
        <v>378</v>
      </c>
    </row>
    <row r="26" spans="1:11" x14ac:dyDescent="0.3">
      <c r="A26" s="3">
        <v>25</v>
      </c>
      <c r="B26" s="3">
        <v>55</v>
      </c>
      <c r="C26" s="3" t="str">
        <f>VLOOKUP(tfonc30[[#This Row],[type_generateur_id]],type_generateur[],2,FALSE)</f>
        <v>Chaudière gpl/propane/butane à condensation</v>
      </c>
      <c r="D26" s="3">
        <v>3</v>
      </c>
      <c r="E26" s="3" t="str">
        <f>VLOOKUP(tfonc30[[#This Row],[temperature_distribution_id]],temperature_distribution[],2,FALSE)</f>
        <v>Moyenne</v>
      </c>
      <c r="G26" s="3">
        <v>1980</v>
      </c>
      <c r="H26" s="3">
        <v>38</v>
      </c>
      <c r="I26" s="10">
        <v>2</v>
      </c>
      <c r="J26" s="10">
        <v>138</v>
      </c>
      <c r="K26" s="10" t="s">
        <v>378</v>
      </c>
    </row>
    <row r="27" spans="1:11" x14ac:dyDescent="0.3">
      <c r="A27" s="3">
        <v>26</v>
      </c>
      <c r="B27" s="3">
        <v>55</v>
      </c>
      <c r="C27" s="3" t="str">
        <f>VLOOKUP(tfonc30[[#This Row],[type_generateur_id]],type_generateur[],2,FALSE)</f>
        <v>Chaudière gpl/propane/butane à condensation</v>
      </c>
      <c r="D27" s="3">
        <v>3</v>
      </c>
      <c r="E27" s="3" t="str">
        <f>VLOOKUP(tfonc30[[#This Row],[temperature_distribution_id]],temperature_distribution[],2,FALSE)</f>
        <v>Moyenne</v>
      </c>
      <c r="G27" s="3">
        <v>1980</v>
      </c>
      <c r="H27" s="3">
        <v>38</v>
      </c>
      <c r="I27" s="10">
        <v>2</v>
      </c>
      <c r="J27" s="10">
        <v>139</v>
      </c>
      <c r="K27" s="10" t="s">
        <v>378</v>
      </c>
    </row>
    <row r="28" spans="1:11" x14ac:dyDescent="0.3">
      <c r="A28" s="3">
        <v>27</v>
      </c>
      <c r="B28" s="3">
        <v>61</v>
      </c>
      <c r="C28" s="3" t="str">
        <f>VLOOKUP(tfonc30[[#This Row],[type_generateur_id]],type_generateur[],2,FALSE)</f>
        <v>Pompe à chaleur hybride : partie chaudière Chaudière gaz à condensation</v>
      </c>
      <c r="D28" s="3">
        <v>3</v>
      </c>
      <c r="E28" s="3" t="str">
        <f>VLOOKUP(tfonc30[[#This Row],[temperature_distribution_id]],temperature_distribution[],2,FALSE)</f>
        <v>Moyenne</v>
      </c>
      <c r="G28" s="3">
        <v>1980</v>
      </c>
      <c r="H28" s="3">
        <v>38</v>
      </c>
      <c r="I28" s="10">
        <v>2</v>
      </c>
      <c r="J28" s="10">
        <v>148</v>
      </c>
      <c r="K28" s="10" t="s">
        <v>378</v>
      </c>
    </row>
    <row r="29" spans="1:11" x14ac:dyDescent="0.3">
      <c r="A29" s="3">
        <v>28</v>
      </c>
      <c r="B29" s="3">
        <v>61</v>
      </c>
      <c r="C29" s="3" t="str">
        <f>VLOOKUP(tfonc30[[#This Row],[type_generateur_id]],type_generateur[],2,FALSE)</f>
        <v>Pompe à chaleur hybride : partie chaudière Chaudière gaz à condensation</v>
      </c>
      <c r="D29" s="3">
        <v>3</v>
      </c>
      <c r="E29" s="3" t="str">
        <f>VLOOKUP(tfonc30[[#This Row],[temperature_distribution_id]],temperature_distribution[],2,FALSE)</f>
        <v>Moyenne</v>
      </c>
      <c r="G29" s="3">
        <v>1980</v>
      </c>
      <c r="H29" s="3">
        <v>38</v>
      </c>
      <c r="I29" s="10">
        <v>2</v>
      </c>
      <c r="J29" s="10">
        <v>149</v>
      </c>
      <c r="K29" s="10" t="s">
        <v>378</v>
      </c>
    </row>
    <row r="30" spans="1:11" x14ac:dyDescent="0.3">
      <c r="A30" s="3">
        <v>29</v>
      </c>
      <c r="B30" s="3">
        <v>62</v>
      </c>
      <c r="C30" s="3" t="str">
        <f>VLOOKUP(tfonc30[[#This Row],[type_generateur_id]],type_generateur[],2,FALSE)</f>
        <v>Pompe à chaleur hybride : partie chaudière Chaudière fioul à condensation</v>
      </c>
      <c r="D30" s="3">
        <v>3</v>
      </c>
      <c r="E30" s="3" t="str">
        <f>VLOOKUP(tfonc30[[#This Row],[temperature_distribution_id]],temperature_distribution[],2,FALSE)</f>
        <v>Moyenne</v>
      </c>
      <c r="G30" s="3">
        <v>1980</v>
      </c>
      <c r="H30" s="3">
        <v>38</v>
      </c>
      <c r="I30" s="10">
        <v>2</v>
      </c>
      <c r="J30" s="10">
        <v>150</v>
      </c>
      <c r="K30" s="10" t="s">
        <v>378</v>
      </c>
    </row>
    <row r="31" spans="1:11" x14ac:dyDescent="0.3">
      <c r="A31" s="3">
        <v>30</v>
      </c>
      <c r="B31" s="3">
        <v>62</v>
      </c>
      <c r="C31" s="3" t="str">
        <f>VLOOKUP(tfonc30[[#This Row],[type_generateur_id]],type_generateur[],2,FALSE)</f>
        <v>Pompe à chaleur hybride : partie chaudière Chaudière fioul à condensation</v>
      </c>
      <c r="D31" s="3">
        <v>3</v>
      </c>
      <c r="E31" s="3" t="str">
        <f>VLOOKUP(tfonc30[[#This Row],[temperature_distribution_id]],temperature_distribution[],2,FALSE)</f>
        <v>Moyenne</v>
      </c>
      <c r="G31" s="3">
        <v>1980</v>
      </c>
      <c r="H31" s="3">
        <v>38</v>
      </c>
      <c r="I31" s="10">
        <v>2</v>
      </c>
      <c r="J31" s="10">
        <v>151</v>
      </c>
      <c r="K31" s="10" t="s">
        <v>378</v>
      </c>
    </row>
    <row r="32" spans="1:11" x14ac:dyDescent="0.3">
      <c r="A32" s="3">
        <v>31</v>
      </c>
      <c r="B32" s="3">
        <v>66</v>
      </c>
      <c r="C32" s="3" t="str">
        <f>VLOOKUP(tfonc30[[#This Row],[type_generateur_id]],type_generateur[],2,FALSE)</f>
        <v>Pompe à chaleur hybride : partie chaudière Chaudière gpl/propane/butane à condensation</v>
      </c>
      <c r="D32" s="3">
        <v>3</v>
      </c>
      <c r="E32" s="3" t="str">
        <f>VLOOKUP(tfonc30[[#This Row],[temperature_distribution_id]],temperature_distribution[],2,FALSE)</f>
        <v>Moyenne</v>
      </c>
      <c r="G32" s="3">
        <v>1980</v>
      </c>
      <c r="H32" s="3">
        <v>38</v>
      </c>
      <c r="I32" s="10">
        <v>2</v>
      </c>
      <c r="J32" s="10">
        <v>160</v>
      </c>
      <c r="K32" s="10" t="s">
        <v>378</v>
      </c>
    </row>
    <row r="33" spans="1:11" x14ac:dyDescent="0.3">
      <c r="A33" s="3">
        <v>32</v>
      </c>
      <c r="B33" s="3">
        <v>66</v>
      </c>
      <c r="C33" s="3" t="str">
        <f>VLOOKUP(tfonc30[[#This Row],[type_generateur_id]],type_generateur[],2,FALSE)</f>
        <v>Pompe à chaleur hybride : partie chaudière Chaudière gpl/propane/butane à condensation</v>
      </c>
      <c r="D33" s="3">
        <v>3</v>
      </c>
      <c r="E33" s="3" t="str">
        <f>VLOOKUP(tfonc30[[#This Row],[temperature_distribution_id]],temperature_distribution[],2,FALSE)</f>
        <v>Moyenne</v>
      </c>
      <c r="G33" s="3">
        <v>1980</v>
      </c>
      <c r="H33" s="3">
        <v>38</v>
      </c>
      <c r="I33" s="10">
        <v>2</v>
      </c>
      <c r="J33" s="10">
        <v>161</v>
      </c>
      <c r="K33" s="10" t="s">
        <v>378</v>
      </c>
    </row>
    <row r="34" spans="1:11" x14ac:dyDescent="0.3">
      <c r="A34" s="3">
        <v>33</v>
      </c>
      <c r="B34" s="3">
        <v>24</v>
      </c>
      <c r="C34" s="3" t="str">
        <f>VLOOKUP(tfonc30[[#This Row],[type_generateur_id]],type_generateur[],2,FALSE)</f>
        <v>Chaudière fioul à condensation</v>
      </c>
      <c r="D34" s="3">
        <v>4</v>
      </c>
      <c r="E34" s="3" t="str">
        <f>VLOOKUP(tfonc30[[#This Row],[temperature_distribution_id]],temperature_distribution[],2,FALSE)</f>
        <v>Haute</v>
      </c>
      <c r="G34" s="3">
        <v>1980</v>
      </c>
      <c r="H34" s="3">
        <v>38</v>
      </c>
      <c r="I34" s="10">
        <v>3</v>
      </c>
      <c r="J34" s="10">
        <v>83</v>
      </c>
      <c r="K34" s="10" t="s">
        <v>378</v>
      </c>
    </row>
    <row r="35" spans="1:11" x14ac:dyDescent="0.3">
      <c r="A35" s="3">
        <v>34</v>
      </c>
      <c r="B35" s="3">
        <v>24</v>
      </c>
      <c r="C35" s="3" t="str">
        <f>VLOOKUP(tfonc30[[#This Row],[type_generateur_id]],type_generateur[],2,FALSE)</f>
        <v>Chaudière fioul à condensation</v>
      </c>
      <c r="D35" s="3">
        <v>4</v>
      </c>
      <c r="E35" s="3" t="str">
        <f>VLOOKUP(tfonc30[[#This Row],[temperature_distribution_id]],temperature_distribution[],2,FALSE)</f>
        <v>Haute</v>
      </c>
      <c r="G35" s="3">
        <v>1980</v>
      </c>
      <c r="H35" s="3">
        <v>38</v>
      </c>
      <c r="I35" s="10">
        <v>3</v>
      </c>
      <c r="J35" s="10">
        <v>84</v>
      </c>
      <c r="K35" s="10" t="s">
        <v>378</v>
      </c>
    </row>
    <row r="36" spans="1:11" x14ac:dyDescent="0.3">
      <c r="A36" s="3">
        <v>35</v>
      </c>
      <c r="B36" s="3">
        <v>28</v>
      </c>
      <c r="C36" s="3" t="str">
        <f>VLOOKUP(tfonc30[[#This Row],[type_generateur_id]],type_generateur[],2,FALSE)</f>
        <v>Chaudière gaz à condensation</v>
      </c>
      <c r="D36" s="3">
        <v>4</v>
      </c>
      <c r="E36" s="3" t="str">
        <f>VLOOKUP(tfonc30[[#This Row],[temperature_distribution_id]],temperature_distribution[],2,FALSE)</f>
        <v>Haute</v>
      </c>
      <c r="G36" s="3">
        <v>1980</v>
      </c>
      <c r="H36" s="3">
        <v>38</v>
      </c>
      <c r="I36" s="10">
        <v>3</v>
      </c>
      <c r="J36" s="10">
        <v>94</v>
      </c>
      <c r="K36" s="10" t="s">
        <v>378</v>
      </c>
    </row>
    <row r="37" spans="1:11" x14ac:dyDescent="0.3">
      <c r="A37" s="3">
        <v>36</v>
      </c>
      <c r="B37" s="3">
        <v>28</v>
      </c>
      <c r="C37" s="3" t="str">
        <f>VLOOKUP(tfonc30[[#This Row],[type_generateur_id]],type_generateur[],2,FALSE)</f>
        <v>Chaudière gaz à condensation</v>
      </c>
      <c r="D37" s="3">
        <v>4</v>
      </c>
      <c r="E37" s="3" t="str">
        <f>VLOOKUP(tfonc30[[#This Row],[temperature_distribution_id]],temperature_distribution[],2,FALSE)</f>
        <v>Haute</v>
      </c>
      <c r="G37" s="3">
        <v>1980</v>
      </c>
      <c r="H37" s="3">
        <v>38</v>
      </c>
      <c r="I37" s="10">
        <v>3</v>
      </c>
      <c r="J37" s="10">
        <v>95</v>
      </c>
      <c r="K37" s="10" t="s">
        <v>378</v>
      </c>
    </row>
    <row r="38" spans="1:11" x14ac:dyDescent="0.3">
      <c r="A38" s="3">
        <v>37</v>
      </c>
      <c r="B38" s="3">
        <v>28</v>
      </c>
      <c r="C38" s="3" t="str">
        <f>VLOOKUP(tfonc30[[#This Row],[type_generateur_id]],type_generateur[],2,FALSE)</f>
        <v>Chaudière gaz à condensation</v>
      </c>
      <c r="D38" s="3">
        <v>4</v>
      </c>
      <c r="E38" s="3" t="str">
        <f>VLOOKUP(tfonc30[[#This Row],[temperature_distribution_id]],temperature_distribution[],2,FALSE)</f>
        <v>Haute</v>
      </c>
      <c r="G38" s="3">
        <v>1980</v>
      </c>
      <c r="H38" s="3">
        <v>38</v>
      </c>
      <c r="I38" s="10">
        <v>3</v>
      </c>
      <c r="J38" s="10">
        <v>96</v>
      </c>
      <c r="K38" s="10" t="s">
        <v>378</v>
      </c>
    </row>
    <row r="39" spans="1:11" x14ac:dyDescent="0.3">
      <c r="A39" s="3">
        <v>38</v>
      </c>
      <c r="B39" s="3">
        <v>28</v>
      </c>
      <c r="C39" s="3" t="str">
        <f>VLOOKUP(tfonc30[[#This Row],[type_generateur_id]],type_generateur[],2,FALSE)</f>
        <v>Chaudière gaz à condensation</v>
      </c>
      <c r="D39" s="3">
        <v>4</v>
      </c>
      <c r="E39" s="3" t="str">
        <f>VLOOKUP(tfonc30[[#This Row],[temperature_distribution_id]],temperature_distribution[],2,FALSE)</f>
        <v>Haute</v>
      </c>
      <c r="G39" s="3">
        <v>1980</v>
      </c>
      <c r="H39" s="3">
        <v>38</v>
      </c>
      <c r="I39" s="10">
        <v>3</v>
      </c>
      <c r="J39" s="10">
        <v>97</v>
      </c>
      <c r="K39" s="10" t="s">
        <v>378</v>
      </c>
    </row>
    <row r="40" spans="1:11" x14ac:dyDescent="0.3">
      <c r="A40" s="3">
        <v>39</v>
      </c>
      <c r="B40" s="3">
        <v>55</v>
      </c>
      <c r="C40" s="3" t="str">
        <f>VLOOKUP(tfonc30[[#This Row],[type_generateur_id]],type_generateur[],2,FALSE)</f>
        <v>Chaudière gpl/propane/butane à condensation</v>
      </c>
      <c r="D40" s="3">
        <v>4</v>
      </c>
      <c r="E40" s="3" t="str">
        <f>VLOOKUP(tfonc30[[#This Row],[temperature_distribution_id]],temperature_distribution[],2,FALSE)</f>
        <v>Haute</v>
      </c>
      <c r="G40" s="3">
        <v>1980</v>
      </c>
      <c r="H40" s="3">
        <v>38</v>
      </c>
      <c r="I40" s="10">
        <v>3</v>
      </c>
      <c r="J40" s="10">
        <v>136</v>
      </c>
      <c r="K40" s="10" t="s">
        <v>378</v>
      </c>
    </row>
    <row r="41" spans="1:11" x14ac:dyDescent="0.3">
      <c r="A41" s="3">
        <v>40</v>
      </c>
      <c r="B41" s="3">
        <v>55</v>
      </c>
      <c r="C41" s="3" t="str">
        <f>VLOOKUP(tfonc30[[#This Row],[type_generateur_id]],type_generateur[],2,FALSE)</f>
        <v>Chaudière gpl/propane/butane à condensation</v>
      </c>
      <c r="D41" s="3">
        <v>4</v>
      </c>
      <c r="E41" s="3" t="str">
        <f>VLOOKUP(tfonc30[[#This Row],[temperature_distribution_id]],temperature_distribution[],2,FALSE)</f>
        <v>Haute</v>
      </c>
      <c r="G41" s="3">
        <v>1980</v>
      </c>
      <c r="H41" s="3">
        <v>38</v>
      </c>
      <c r="I41" s="10">
        <v>3</v>
      </c>
      <c r="J41" s="10">
        <v>137</v>
      </c>
      <c r="K41" s="10" t="s">
        <v>378</v>
      </c>
    </row>
    <row r="42" spans="1:11" x14ac:dyDescent="0.3">
      <c r="A42" s="3">
        <v>41</v>
      </c>
      <c r="B42" s="3">
        <v>55</v>
      </c>
      <c r="C42" s="3" t="str">
        <f>VLOOKUP(tfonc30[[#This Row],[type_generateur_id]],type_generateur[],2,FALSE)</f>
        <v>Chaudière gpl/propane/butane à condensation</v>
      </c>
      <c r="D42" s="3">
        <v>4</v>
      </c>
      <c r="E42" s="3" t="str">
        <f>VLOOKUP(tfonc30[[#This Row],[temperature_distribution_id]],temperature_distribution[],2,FALSE)</f>
        <v>Haute</v>
      </c>
      <c r="G42" s="3">
        <v>1980</v>
      </c>
      <c r="H42" s="3">
        <v>38</v>
      </c>
      <c r="I42" s="10">
        <v>3</v>
      </c>
      <c r="J42" s="10">
        <v>138</v>
      </c>
      <c r="K42" s="10" t="s">
        <v>378</v>
      </c>
    </row>
    <row r="43" spans="1:11" x14ac:dyDescent="0.3">
      <c r="A43" s="3">
        <v>42</v>
      </c>
      <c r="B43" s="3">
        <v>55</v>
      </c>
      <c r="C43" s="3" t="str">
        <f>VLOOKUP(tfonc30[[#This Row],[type_generateur_id]],type_generateur[],2,FALSE)</f>
        <v>Chaudière gpl/propane/butane à condensation</v>
      </c>
      <c r="D43" s="3">
        <v>4</v>
      </c>
      <c r="E43" s="3" t="str">
        <f>VLOOKUP(tfonc30[[#This Row],[temperature_distribution_id]],temperature_distribution[],2,FALSE)</f>
        <v>Haute</v>
      </c>
      <c r="G43" s="3">
        <v>1980</v>
      </c>
      <c r="H43" s="3">
        <v>38</v>
      </c>
      <c r="I43" s="10">
        <v>3</v>
      </c>
      <c r="J43" s="10">
        <v>139</v>
      </c>
      <c r="K43" s="10" t="s">
        <v>378</v>
      </c>
    </row>
    <row r="44" spans="1:11" x14ac:dyDescent="0.3">
      <c r="A44" s="3">
        <v>43</v>
      </c>
      <c r="B44" s="3">
        <v>61</v>
      </c>
      <c r="C44" s="3" t="str">
        <f>VLOOKUP(tfonc30[[#This Row],[type_generateur_id]],type_generateur[],2,FALSE)</f>
        <v>Pompe à chaleur hybride : partie chaudière Chaudière gaz à condensation</v>
      </c>
      <c r="D44" s="3">
        <v>4</v>
      </c>
      <c r="E44" s="3" t="str">
        <f>VLOOKUP(tfonc30[[#This Row],[temperature_distribution_id]],temperature_distribution[],2,FALSE)</f>
        <v>Haute</v>
      </c>
      <c r="G44" s="3">
        <v>1980</v>
      </c>
      <c r="H44" s="3">
        <v>38</v>
      </c>
      <c r="I44" s="10">
        <v>3</v>
      </c>
      <c r="J44" s="10">
        <v>148</v>
      </c>
      <c r="K44" s="10" t="s">
        <v>378</v>
      </c>
    </row>
    <row r="45" spans="1:11" x14ac:dyDescent="0.3">
      <c r="A45" s="3">
        <v>44</v>
      </c>
      <c r="B45" s="3">
        <v>61</v>
      </c>
      <c r="C45" s="3" t="str">
        <f>VLOOKUP(tfonc30[[#This Row],[type_generateur_id]],type_generateur[],2,FALSE)</f>
        <v>Pompe à chaleur hybride : partie chaudière Chaudière gaz à condensation</v>
      </c>
      <c r="D45" s="3">
        <v>4</v>
      </c>
      <c r="E45" s="3" t="str">
        <f>VLOOKUP(tfonc30[[#This Row],[temperature_distribution_id]],temperature_distribution[],2,FALSE)</f>
        <v>Haute</v>
      </c>
      <c r="G45" s="3">
        <v>1980</v>
      </c>
      <c r="H45" s="3">
        <v>38</v>
      </c>
      <c r="I45" s="10">
        <v>3</v>
      </c>
      <c r="J45" s="10">
        <v>149</v>
      </c>
      <c r="K45" s="10" t="s">
        <v>378</v>
      </c>
    </row>
    <row r="46" spans="1:11" x14ac:dyDescent="0.3">
      <c r="A46" s="3">
        <v>45</v>
      </c>
      <c r="B46" s="3">
        <v>62</v>
      </c>
      <c r="C46" s="3" t="str">
        <f>VLOOKUP(tfonc30[[#This Row],[type_generateur_id]],type_generateur[],2,FALSE)</f>
        <v>Pompe à chaleur hybride : partie chaudière Chaudière fioul à condensation</v>
      </c>
      <c r="D46" s="3">
        <v>4</v>
      </c>
      <c r="E46" s="3" t="str">
        <f>VLOOKUP(tfonc30[[#This Row],[temperature_distribution_id]],temperature_distribution[],2,FALSE)</f>
        <v>Haute</v>
      </c>
      <c r="G46" s="3">
        <v>1980</v>
      </c>
      <c r="H46" s="3">
        <v>38</v>
      </c>
      <c r="I46" s="10">
        <v>3</v>
      </c>
      <c r="J46" s="10">
        <v>150</v>
      </c>
      <c r="K46" s="10" t="s">
        <v>378</v>
      </c>
    </row>
    <row r="47" spans="1:11" x14ac:dyDescent="0.3">
      <c r="A47" s="3">
        <v>46</v>
      </c>
      <c r="B47" s="3">
        <v>62</v>
      </c>
      <c r="C47" s="3" t="str">
        <f>VLOOKUP(tfonc30[[#This Row],[type_generateur_id]],type_generateur[],2,FALSE)</f>
        <v>Pompe à chaleur hybride : partie chaudière Chaudière fioul à condensation</v>
      </c>
      <c r="D47" s="3">
        <v>4</v>
      </c>
      <c r="E47" s="3" t="str">
        <f>VLOOKUP(tfonc30[[#This Row],[temperature_distribution_id]],temperature_distribution[],2,FALSE)</f>
        <v>Haute</v>
      </c>
      <c r="G47" s="3">
        <v>1980</v>
      </c>
      <c r="H47" s="3">
        <v>38</v>
      </c>
      <c r="I47" s="10">
        <v>3</v>
      </c>
      <c r="J47" s="10">
        <v>151</v>
      </c>
      <c r="K47" s="10" t="s">
        <v>378</v>
      </c>
    </row>
    <row r="48" spans="1:11" x14ac:dyDescent="0.3">
      <c r="A48" s="3">
        <v>47</v>
      </c>
      <c r="B48" s="3">
        <v>66</v>
      </c>
      <c r="C48" s="3" t="str">
        <f>VLOOKUP(tfonc30[[#This Row],[type_generateur_id]],type_generateur[],2,FALSE)</f>
        <v>Pompe à chaleur hybride : partie chaudière Chaudière gpl/propane/butane à condensation</v>
      </c>
      <c r="D48" s="3">
        <v>4</v>
      </c>
      <c r="E48" s="3" t="str">
        <f>VLOOKUP(tfonc30[[#This Row],[temperature_distribution_id]],temperature_distribution[],2,FALSE)</f>
        <v>Haute</v>
      </c>
      <c r="G48" s="3">
        <v>1980</v>
      </c>
      <c r="H48" s="3">
        <v>38</v>
      </c>
      <c r="I48" s="10">
        <v>3</v>
      </c>
      <c r="J48" s="10">
        <v>160</v>
      </c>
      <c r="K48" s="10" t="s">
        <v>378</v>
      </c>
    </row>
    <row r="49" spans="1:11" x14ac:dyDescent="0.3">
      <c r="A49" s="3">
        <v>48</v>
      </c>
      <c r="B49" s="3">
        <v>66</v>
      </c>
      <c r="C49" s="3" t="str">
        <f>VLOOKUP(tfonc30[[#This Row],[type_generateur_id]],type_generateur[],2,FALSE)</f>
        <v>Pompe à chaleur hybride : partie chaudière Chaudière gpl/propane/butane à condensation</v>
      </c>
      <c r="D49" s="3">
        <v>4</v>
      </c>
      <c r="E49" s="3" t="str">
        <f>VLOOKUP(tfonc30[[#This Row],[temperature_distribution_id]],temperature_distribution[],2,FALSE)</f>
        <v>Haute</v>
      </c>
      <c r="G49" s="3">
        <v>1980</v>
      </c>
      <c r="H49" s="3">
        <v>38</v>
      </c>
      <c r="I49" s="10">
        <v>3</v>
      </c>
      <c r="J49" s="10">
        <v>161</v>
      </c>
      <c r="K49" s="10" t="s">
        <v>378</v>
      </c>
    </row>
    <row r="50" spans="1:11" x14ac:dyDescent="0.3">
      <c r="A50" s="3">
        <v>49</v>
      </c>
      <c r="B50" s="3">
        <v>24</v>
      </c>
      <c r="C50" s="3" t="str">
        <f>VLOOKUP(tfonc30[[#This Row],[type_generateur_id]],type_generateur[],2,FALSE)</f>
        <v>Chaudière fioul à condensation</v>
      </c>
      <c r="D50" s="3">
        <v>2</v>
      </c>
      <c r="E50" s="3" t="str">
        <f>VLOOKUP(tfonc30[[#This Row],[temperature_distribution_id]],temperature_distribution[],2,FALSE)</f>
        <v>Basse</v>
      </c>
      <c r="F50" s="3">
        <v>1981</v>
      </c>
      <c r="G50" s="3">
        <v>2000</v>
      </c>
      <c r="H50" s="3">
        <v>24.5</v>
      </c>
      <c r="I50" s="10">
        <v>4</v>
      </c>
      <c r="J50" s="10">
        <v>83</v>
      </c>
      <c r="K50" s="10" t="s">
        <v>378</v>
      </c>
    </row>
    <row r="51" spans="1:11" x14ac:dyDescent="0.3">
      <c r="A51" s="3">
        <v>50</v>
      </c>
      <c r="B51" s="3">
        <v>24</v>
      </c>
      <c r="C51" s="3" t="str">
        <f>VLOOKUP(tfonc30[[#This Row],[type_generateur_id]],type_generateur[],2,FALSE)</f>
        <v>Chaudière fioul à condensation</v>
      </c>
      <c r="D51" s="3">
        <v>2</v>
      </c>
      <c r="E51" s="3" t="str">
        <f>VLOOKUP(tfonc30[[#This Row],[temperature_distribution_id]],temperature_distribution[],2,FALSE)</f>
        <v>Basse</v>
      </c>
      <c r="F51" s="3">
        <v>1981</v>
      </c>
      <c r="G51" s="3">
        <v>2000</v>
      </c>
      <c r="H51" s="3">
        <v>24.5</v>
      </c>
      <c r="I51" s="10">
        <v>4</v>
      </c>
      <c r="J51" s="10">
        <v>84</v>
      </c>
      <c r="K51" s="10" t="s">
        <v>378</v>
      </c>
    </row>
    <row r="52" spans="1:11" x14ac:dyDescent="0.3">
      <c r="A52" s="3">
        <v>51</v>
      </c>
      <c r="B52" s="3">
        <v>28</v>
      </c>
      <c r="C52" s="3" t="str">
        <f>VLOOKUP(tfonc30[[#This Row],[type_generateur_id]],type_generateur[],2,FALSE)</f>
        <v>Chaudière gaz à condensation</v>
      </c>
      <c r="D52" s="3">
        <v>2</v>
      </c>
      <c r="E52" s="3" t="str">
        <f>VLOOKUP(tfonc30[[#This Row],[temperature_distribution_id]],temperature_distribution[],2,FALSE)</f>
        <v>Basse</v>
      </c>
      <c r="F52" s="3">
        <v>1981</v>
      </c>
      <c r="G52" s="3">
        <v>2000</v>
      </c>
      <c r="H52" s="3">
        <v>24.5</v>
      </c>
      <c r="I52" s="10">
        <v>4</v>
      </c>
      <c r="J52" s="10">
        <v>94</v>
      </c>
      <c r="K52" s="10" t="s">
        <v>378</v>
      </c>
    </row>
    <row r="53" spans="1:11" x14ac:dyDescent="0.3">
      <c r="A53" s="3">
        <v>52</v>
      </c>
      <c r="B53" s="3">
        <v>28</v>
      </c>
      <c r="C53" s="3" t="str">
        <f>VLOOKUP(tfonc30[[#This Row],[type_generateur_id]],type_generateur[],2,FALSE)</f>
        <v>Chaudière gaz à condensation</v>
      </c>
      <c r="D53" s="3">
        <v>2</v>
      </c>
      <c r="E53" s="3" t="str">
        <f>VLOOKUP(tfonc30[[#This Row],[temperature_distribution_id]],temperature_distribution[],2,FALSE)</f>
        <v>Basse</v>
      </c>
      <c r="F53" s="3">
        <v>1981</v>
      </c>
      <c r="G53" s="3">
        <v>2000</v>
      </c>
      <c r="H53" s="3">
        <v>24.5</v>
      </c>
      <c r="I53" s="10">
        <v>4</v>
      </c>
      <c r="J53" s="10">
        <v>95</v>
      </c>
      <c r="K53" s="10" t="s">
        <v>378</v>
      </c>
    </row>
    <row r="54" spans="1:11" x14ac:dyDescent="0.3">
      <c r="A54" s="3">
        <v>53</v>
      </c>
      <c r="B54" s="3">
        <v>28</v>
      </c>
      <c r="C54" s="3" t="str">
        <f>VLOOKUP(tfonc30[[#This Row],[type_generateur_id]],type_generateur[],2,FALSE)</f>
        <v>Chaudière gaz à condensation</v>
      </c>
      <c r="D54" s="3">
        <v>2</v>
      </c>
      <c r="E54" s="3" t="str">
        <f>VLOOKUP(tfonc30[[#This Row],[temperature_distribution_id]],temperature_distribution[],2,FALSE)</f>
        <v>Basse</v>
      </c>
      <c r="F54" s="3">
        <v>1981</v>
      </c>
      <c r="G54" s="3">
        <v>2000</v>
      </c>
      <c r="H54" s="3">
        <v>24.5</v>
      </c>
      <c r="I54" s="10">
        <v>4</v>
      </c>
      <c r="J54" s="10">
        <v>96</v>
      </c>
      <c r="K54" s="10" t="s">
        <v>378</v>
      </c>
    </row>
    <row r="55" spans="1:11" x14ac:dyDescent="0.3">
      <c r="A55" s="3">
        <v>54</v>
      </c>
      <c r="B55" s="3">
        <v>28</v>
      </c>
      <c r="C55" s="3" t="str">
        <f>VLOOKUP(tfonc30[[#This Row],[type_generateur_id]],type_generateur[],2,FALSE)</f>
        <v>Chaudière gaz à condensation</v>
      </c>
      <c r="D55" s="3">
        <v>2</v>
      </c>
      <c r="E55" s="3" t="str">
        <f>VLOOKUP(tfonc30[[#This Row],[temperature_distribution_id]],temperature_distribution[],2,FALSE)</f>
        <v>Basse</v>
      </c>
      <c r="F55" s="3">
        <v>1981</v>
      </c>
      <c r="G55" s="3">
        <v>2000</v>
      </c>
      <c r="H55" s="3">
        <v>24.5</v>
      </c>
      <c r="I55" s="10">
        <v>4</v>
      </c>
      <c r="J55" s="10">
        <v>97</v>
      </c>
      <c r="K55" s="10" t="s">
        <v>378</v>
      </c>
    </row>
    <row r="56" spans="1:11" x14ac:dyDescent="0.3">
      <c r="A56" s="3">
        <v>55</v>
      </c>
      <c r="B56" s="3">
        <v>55</v>
      </c>
      <c r="C56" s="3" t="str">
        <f>VLOOKUP(tfonc30[[#This Row],[type_generateur_id]],type_generateur[],2,FALSE)</f>
        <v>Chaudière gpl/propane/butane à condensation</v>
      </c>
      <c r="D56" s="3">
        <v>2</v>
      </c>
      <c r="E56" s="3" t="str">
        <f>VLOOKUP(tfonc30[[#This Row],[temperature_distribution_id]],temperature_distribution[],2,FALSE)</f>
        <v>Basse</v>
      </c>
      <c r="F56" s="3">
        <v>1981</v>
      </c>
      <c r="G56" s="3">
        <v>2000</v>
      </c>
      <c r="H56" s="3">
        <v>24.5</v>
      </c>
      <c r="I56" s="10">
        <v>4</v>
      </c>
      <c r="J56" s="10">
        <v>136</v>
      </c>
      <c r="K56" s="10" t="s">
        <v>378</v>
      </c>
    </row>
    <row r="57" spans="1:11" x14ac:dyDescent="0.3">
      <c r="A57" s="3">
        <v>56</v>
      </c>
      <c r="B57" s="3">
        <v>55</v>
      </c>
      <c r="C57" s="3" t="str">
        <f>VLOOKUP(tfonc30[[#This Row],[type_generateur_id]],type_generateur[],2,FALSE)</f>
        <v>Chaudière gpl/propane/butane à condensation</v>
      </c>
      <c r="D57" s="3">
        <v>2</v>
      </c>
      <c r="E57" s="3" t="str">
        <f>VLOOKUP(tfonc30[[#This Row],[temperature_distribution_id]],temperature_distribution[],2,FALSE)</f>
        <v>Basse</v>
      </c>
      <c r="F57" s="3">
        <v>1981</v>
      </c>
      <c r="G57" s="3">
        <v>2000</v>
      </c>
      <c r="H57" s="3">
        <v>24.5</v>
      </c>
      <c r="I57" s="10">
        <v>4</v>
      </c>
      <c r="J57" s="10">
        <v>137</v>
      </c>
      <c r="K57" s="10" t="s">
        <v>378</v>
      </c>
    </row>
    <row r="58" spans="1:11" x14ac:dyDescent="0.3">
      <c r="A58" s="3">
        <v>57</v>
      </c>
      <c r="B58" s="3">
        <v>55</v>
      </c>
      <c r="C58" s="3" t="str">
        <f>VLOOKUP(tfonc30[[#This Row],[type_generateur_id]],type_generateur[],2,FALSE)</f>
        <v>Chaudière gpl/propane/butane à condensation</v>
      </c>
      <c r="D58" s="3">
        <v>2</v>
      </c>
      <c r="E58" s="3" t="str">
        <f>VLOOKUP(tfonc30[[#This Row],[temperature_distribution_id]],temperature_distribution[],2,FALSE)</f>
        <v>Basse</v>
      </c>
      <c r="F58" s="3">
        <v>1981</v>
      </c>
      <c r="G58" s="3">
        <v>2000</v>
      </c>
      <c r="H58" s="3">
        <v>24.5</v>
      </c>
      <c r="I58" s="10">
        <v>4</v>
      </c>
      <c r="J58" s="10">
        <v>138</v>
      </c>
      <c r="K58" s="10" t="s">
        <v>378</v>
      </c>
    </row>
    <row r="59" spans="1:11" x14ac:dyDescent="0.3">
      <c r="A59" s="3">
        <v>58</v>
      </c>
      <c r="B59" s="3">
        <v>55</v>
      </c>
      <c r="C59" s="3" t="str">
        <f>VLOOKUP(tfonc30[[#This Row],[type_generateur_id]],type_generateur[],2,FALSE)</f>
        <v>Chaudière gpl/propane/butane à condensation</v>
      </c>
      <c r="D59" s="3">
        <v>2</v>
      </c>
      <c r="E59" s="3" t="str">
        <f>VLOOKUP(tfonc30[[#This Row],[temperature_distribution_id]],temperature_distribution[],2,FALSE)</f>
        <v>Basse</v>
      </c>
      <c r="F59" s="3">
        <v>1981</v>
      </c>
      <c r="G59" s="3">
        <v>2000</v>
      </c>
      <c r="H59" s="3">
        <v>24.5</v>
      </c>
      <c r="I59" s="10">
        <v>4</v>
      </c>
      <c r="J59" s="10">
        <v>139</v>
      </c>
      <c r="K59" s="10" t="s">
        <v>378</v>
      </c>
    </row>
    <row r="60" spans="1:11" x14ac:dyDescent="0.3">
      <c r="A60" s="3">
        <v>59</v>
      </c>
      <c r="B60" s="3">
        <v>61</v>
      </c>
      <c r="C60" s="3" t="str">
        <f>VLOOKUP(tfonc30[[#This Row],[type_generateur_id]],type_generateur[],2,FALSE)</f>
        <v>Pompe à chaleur hybride : partie chaudière Chaudière gaz à condensation</v>
      </c>
      <c r="D60" s="3">
        <v>2</v>
      </c>
      <c r="E60" s="3" t="str">
        <f>VLOOKUP(tfonc30[[#This Row],[temperature_distribution_id]],temperature_distribution[],2,FALSE)</f>
        <v>Basse</v>
      </c>
      <c r="F60" s="3">
        <v>1981</v>
      </c>
      <c r="G60" s="3">
        <v>2000</v>
      </c>
      <c r="H60" s="3">
        <v>24.5</v>
      </c>
      <c r="I60" s="10">
        <v>4</v>
      </c>
      <c r="J60" s="10">
        <v>148</v>
      </c>
      <c r="K60" s="10" t="s">
        <v>378</v>
      </c>
    </row>
    <row r="61" spans="1:11" x14ac:dyDescent="0.3">
      <c r="A61" s="3">
        <v>60</v>
      </c>
      <c r="B61" s="3">
        <v>61</v>
      </c>
      <c r="C61" s="3" t="str">
        <f>VLOOKUP(tfonc30[[#This Row],[type_generateur_id]],type_generateur[],2,FALSE)</f>
        <v>Pompe à chaleur hybride : partie chaudière Chaudière gaz à condensation</v>
      </c>
      <c r="D61" s="3">
        <v>2</v>
      </c>
      <c r="E61" s="3" t="str">
        <f>VLOOKUP(tfonc30[[#This Row],[temperature_distribution_id]],temperature_distribution[],2,FALSE)</f>
        <v>Basse</v>
      </c>
      <c r="F61" s="3">
        <v>1981</v>
      </c>
      <c r="G61" s="3">
        <v>2000</v>
      </c>
      <c r="H61" s="3">
        <v>24.5</v>
      </c>
      <c r="I61" s="10">
        <v>4</v>
      </c>
      <c r="J61" s="10">
        <v>149</v>
      </c>
      <c r="K61" s="10" t="s">
        <v>378</v>
      </c>
    </row>
    <row r="62" spans="1:11" x14ac:dyDescent="0.3">
      <c r="A62" s="3">
        <v>61</v>
      </c>
      <c r="B62" s="3">
        <v>62</v>
      </c>
      <c r="C62" s="3" t="str">
        <f>VLOOKUP(tfonc30[[#This Row],[type_generateur_id]],type_generateur[],2,FALSE)</f>
        <v>Pompe à chaleur hybride : partie chaudière Chaudière fioul à condensation</v>
      </c>
      <c r="D62" s="3">
        <v>2</v>
      </c>
      <c r="E62" s="3" t="str">
        <f>VLOOKUP(tfonc30[[#This Row],[temperature_distribution_id]],temperature_distribution[],2,FALSE)</f>
        <v>Basse</v>
      </c>
      <c r="F62" s="3">
        <v>1981</v>
      </c>
      <c r="G62" s="3">
        <v>2000</v>
      </c>
      <c r="H62" s="3">
        <v>24.5</v>
      </c>
      <c r="I62" s="10">
        <v>4</v>
      </c>
      <c r="J62" s="10">
        <v>150</v>
      </c>
      <c r="K62" s="10" t="s">
        <v>378</v>
      </c>
    </row>
    <row r="63" spans="1:11" x14ac:dyDescent="0.3">
      <c r="A63" s="3">
        <v>62</v>
      </c>
      <c r="B63" s="3">
        <v>62</v>
      </c>
      <c r="C63" s="3" t="str">
        <f>VLOOKUP(tfonc30[[#This Row],[type_generateur_id]],type_generateur[],2,FALSE)</f>
        <v>Pompe à chaleur hybride : partie chaudière Chaudière fioul à condensation</v>
      </c>
      <c r="D63" s="3">
        <v>2</v>
      </c>
      <c r="E63" s="3" t="str">
        <f>VLOOKUP(tfonc30[[#This Row],[temperature_distribution_id]],temperature_distribution[],2,FALSE)</f>
        <v>Basse</v>
      </c>
      <c r="F63" s="3">
        <v>1981</v>
      </c>
      <c r="G63" s="3">
        <v>2000</v>
      </c>
      <c r="H63" s="3">
        <v>24.5</v>
      </c>
      <c r="I63" s="10">
        <v>4</v>
      </c>
      <c r="J63" s="10">
        <v>151</v>
      </c>
      <c r="K63" s="10" t="s">
        <v>378</v>
      </c>
    </row>
    <row r="64" spans="1:11" x14ac:dyDescent="0.3">
      <c r="A64" s="3">
        <v>63</v>
      </c>
      <c r="B64" s="3">
        <v>66</v>
      </c>
      <c r="C64" s="3" t="str">
        <f>VLOOKUP(tfonc30[[#This Row],[type_generateur_id]],type_generateur[],2,FALSE)</f>
        <v>Pompe à chaleur hybride : partie chaudière Chaudière gpl/propane/butane à condensation</v>
      </c>
      <c r="D64" s="3">
        <v>2</v>
      </c>
      <c r="E64" s="3" t="str">
        <f>VLOOKUP(tfonc30[[#This Row],[temperature_distribution_id]],temperature_distribution[],2,FALSE)</f>
        <v>Basse</v>
      </c>
      <c r="F64" s="3">
        <v>1981</v>
      </c>
      <c r="G64" s="3">
        <v>2000</v>
      </c>
      <c r="H64" s="3">
        <v>24.5</v>
      </c>
      <c r="I64" s="10">
        <v>4</v>
      </c>
      <c r="J64" s="10">
        <v>160</v>
      </c>
      <c r="K64" s="10" t="s">
        <v>378</v>
      </c>
    </row>
    <row r="65" spans="1:11" x14ac:dyDescent="0.3">
      <c r="A65" s="3">
        <v>64</v>
      </c>
      <c r="B65" s="3">
        <v>66</v>
      </c>
      <c r="C65" s="3" t="str">
        <f>VLOOKUP(tfonc30[[#This Row],[type_generateur_id]],type_generateur[],2,FALSE)</f>
        <v>Pompe à chaleur hybride : partie chaudière Chaudière gpl/propane/butane à condensation</v>
      </c>
      <c r="D65" s="3">
        <v>2</v>
      </c>
      <c r="E65" s="3" t="str">
        <f>VLOOKUP(tfonc30[[#This Row],[temperature_distribution_id]],temperature_distribution[],2,FALSE)</f>
        <v>Basse</v>
      </c>
      <c r="F65" s="3">
        <v>1981</v>
      </c>
      <c r="G65" s="3">
        <v>2000</v>
      </c>
      <c r="H65" s="3">
        <v>24.5</v>
      </c>
      <c r="I65" s="10">
        <v>4</v>
      </c>
      <c r="J65" s="10">
        <v>161</v>
      </c>
      <c r="K65" s="10" t="s">
        <v>378</v>
      </c>
    </row>
    <row r="66" spans="1:11" x14ac:dyDescent="0.3">
      <c r="A66" s="3">
        <v>65</v>
      </c>
      <c r="B66" s="3">
        <v>24</v>
      </c>
      <c r="C66" s="3" t="str">
        <f>VLOOKUP(tfonc30[[#This Row],[type_generateur_id]],type_generateur[],2,FALSE)</f>
        <v>Chaudière fioul à condensation</v>
      </c>
      <c r="D66" s="3">
        <v>3</v>
      </c>
      <c r="E66" s="3" t="str">
        <f>VLOOKUP(tfonc30[[#This Row],[temperature_distribution_id]],temperature_distribution[],2,FALSE)</f>
        <v>Moyenne</v>
      </c>
      <c r="F66" s="3">
        <v>1981</v>
      </c>
      <c r="G66" s="3">
        <v>2000</v>
      </c>
      <c r="H66" s="3">
        <v>35</v>
      </c>
      <c r="I66" s="10">
        <v>5</v>
      </c>
      <c r="J66" s="10">
        <v>83</v>
      </c>
      <c r="K66" s="10" t="s">
        <v>378</v>
      </c>
    </row>
    <row r="67" spans="1:11" x14ac:dyDescent="0.3">
      <c r="A67" s="3">
        <v>66</v>
      </c>
      <c r="B67" s="3">
        <v>24</v>
      </c>
      <c r="C67" s="3" t="str">
        <f>VLOOKUP(tfonc30[[#This Row],[type_generateur_id]],type_generateur[],2,FALSE)</f>
        <v>Chaudière fioul à condensation</v>
      </c>
      <c r="D67" s="3">
        <v>3</v>
      </c>
      <c r="E67" s="3" t="str">
        <f>VLOOKUP(tfonc30[[#This Row],[temperature_distribution_id]],temperature_distribution[],2,FALSE)</f>
        <v>Moyenne</v>
      </c>
      <c r="F67" s="3">
        <v>1981</v>
      </c>
      <c r="G67" s="3">
        <v>2000</v>
      </c>
      <c r="H67" s="3">
        <v>35</v>
      </c>
      <c r="I67" s="10">
        <v>5</v>
      </c>
      <c r="J67" s="10">
        <v>84</v>
      </c>
      <c r="K67" s="10" t="s">
        <v>378</v>
      </c>
    </row>
    <row r="68" spans="1:11" x14ac:dyDescent="0.3">
      <c r="A68" s="3">
        <v>67</v>
      </c>
      <c r="B68" s="3">
        <v>28</v>
      </c>
      <c r="C68" s="3" t="str">
        <f>VLOOKUP(tfonc30[[#This Row],[type_generateur_id]],type_generateur[],2,FALSE)</f>
        <v>Chaudière gaz à condensation</v>
      </c>
      <c r="D68" s="3">
        <v>3</v>
      </c>
      <c r="E68" s="3" t="str">
        <f>VLOOKUP(tfonc30[[#This Row],[temperature_distribution_id]],temperature_distribution[],2,FALSE)</f>
        <v>Moyenne</v>
      </c>
      <c r="F68" s="3">
        <v>1981</v>
      </c>
      <c r="G68" s="3">
        <v>2000</v>
      </c>
      <c r="H68" s="3">
        <v>35</v>
      </c>
      <c r="I68" s="10">
        <v>5</v>
      </c>
      <c r="J68" s="10">
        <v>94</v>
      </c>
      <c r="K68" s="10" t="s">
        <v>378</v>
      </c>
    </row>
    <row r="69" spans="1:11" x14ac:dyDescent="0.3">
      <c r="A69" s="3">
        <v>68</v>
      </c>
      <c r="B69" s="3">
        <v>28</v>
      </c>
      <c r="C69" s="3" t="str">
        <f>VLOOKUP(tfonc30[[#This Row],[type_generateur_id]],type_generateur[],2,FALSE)</f>
        <v>Chaudière gaz à condensation</v>
      </c>
      <c r="D69" s="3">
        <v>3</v>
      </c>
      <c r="E69" s="3" t="str">
        <f>VLOOKUP(tfonc30[[#This Row],[temperature_distribution_id]],temperature_distribution[],2,FALSE)</f>
        <v>Moyenne</v>
      </c>
      <c r="F69" s="3">
        <v>1981</v>
      </c>
      <c r="G69" s="3">
        <v>2000</v>
      </c>
      <c r="H69" s="3">
        <v>35</v>
      </c>
      <c r="I69" s="10">
        <v>5</v>
      </c>
      <c r="J69" s="10">
        <v>95</v>
      </c>
      <c r="K69" s="10" t="s">
        <v>378</v>
      </c>
    </row>
    <row r="70" spans="1:11" x14ac:dyDescent="0.3">
      <c r="A70" s="3">
        <v>69</v>
      </c>
      <c r="B70" s="3">
        <v>28</v>
      </c>
      <c r="C70" s="3" t="str">
        <f>VLOOKUP(tfonc30[[#This Row],[type_generateur_id]],type_generateur[],2,FALSE)</f>
        <v>Chaudière gaz à condensation</v>
      </c>
      <c r="D70" s="3">
        <v>3</v>
      </c>
      <c r="E70" s="3" t="str">
        <f>VLOOKUP(tfonc30[[#This Row],[temperature_distribution_id]],temperature_distribution[],2,FALSE)</f>
        <v>Moyenne</v>
      </c>
      <c r="F70" s="3">
        <v>1981</v>
      </c>
      <c r="G70" s="3">
        <v>2000</v>
      </c>
      <c r="H70" s="3">
        <v>35</v>
      </c>
      <c r="I70" s="10">
        <v>5</v>
      </c>
      <c r="J70" s="10">
        <v>96</v>
      </c>
      <c r="K70" s="10" t="s">
        <v>378</v>
      </c>
    </row>
    <row r="71" spans="1:11" x14ac:dyDescent="0.3">
      <c r="A71" s="3">
        <v>70</v>
      </c>
      <c r="B71" s="3">
        <v>28</v>
      </c>
      <c r="C71" s="3" t="str">
        <f>VLOOKUP(tfonc30[[#This Row],[type_generateur_id]],type_generateur[],2,FALSE)</f>
        <v>Chaudière gaz à condensation</v>
      </c>
      <c r="D71" s="3">
        <v>3</v>
      </c>
      <c r="E71" s="3" t="str">
        <f>VLOOKUP(tfonc30[[#This Row],[temperature_distribution_id]],temperature_distribution[],2,FALSE)</f>
        <v>Moyenne</v>
      </c>
      <c r="F71" s="3">
        <v>1981</v>
      </c>
      <c r="G71" s="3">
        <v>2000</v>
      </c>
      <c r="H71" s="3">
        <v>35</v>
      </c>
      <c r="I71" s="10">
        <v>5</v>
      </c>
      <c r="J71" s="10">
        <v>97</v>
      </c>
      <c r="K71" s="10" t="s">
        <v>378</v>
      </c>
    </row>
    <row r="72" spans="1:11" x14ac:dyDescent="0.3">
      <c r="A72" s="3">
        <v>71</v>
      </c>
      <c r="B72" s="3">
        <v>55</v>
      </c>
      <c r="C72" s="3" t="str">
        <f>VLOOKUP(tfonc30[[#This Row],[type_generateur_id]],type_generateur[],2,FALSE)</f>
        <v>Chaudière gpl/propane/butane à condensation</v>
      </c>
      <c r="D72" s="3">
        <v>3</v>
      </c>
      <c r="E72" s="3" t="str">
        <f>VLOOKUP(tfonc30[[#This Row],[temperature_distribution_id]],temperature_distribution[],2,FALSE)</f>
        <v>Moyenne</v>
      </c>
      <c r="F72" s="3">
        <v>1981</v>
      </c>
      <c r="G72" s="3">
        <v>2000</v>
      </c>
      <c r="H72" s="3">
        <v>35</v>
      </c>
      <c r="I72" s="10">
        <v>5</v>
      </c>
      <c r="J72" s="10">
        <v>136</v>
      </c>
      <c r="K72" s="10" t="s">
        <v>378</v>
      </c>
    </row>
    <row r="73" spans="1:11" x14ac:dyDescent="0.3">
      <c r="A73" s="3">
        <v>72</v>
      </c>
      <c r="B73" s="3">
        <v>55</v>
      </c>
      <c r="C73" s="3" t="str">
        <f>VLOOKUP(tfonc30[[#This Row],[type_generateur_id]],type_generateur[],2,FALSE)</f>
        <v>Chaudière gpl/propane/butane à condensation</v>
      </c>
      <c r="D73" s="3">
        <v>3</v>
      </c>
      <c r="E73" s="3" t="str">
        <f>VLOOKUP(tfonc30[[#This Row],[temperature_distribution_id]],temperature_distribution[],2,FALSE)</f>
        <v>Moyenne</v>
      </c>
      <c r="F73" s="3">
        <v>1981</v>
      </c>
      <c r="G73" s="3">
        <v>2000</v>
      </c>
      <c r="H73" s="3">
        <v>35</v>
      </c>
      <c r="I73" s="10">
        <v>5</v>
      </c>
      <c r="J73" s="10">
        <v>137</v>
      </c>
      <c r="K73" s="10" t="s">
        <v>378</v>
      </c>
    </row>
    <row r="74" spans="1:11" x14ac:dyDescent="0.3">
      <c r="A74" s="3">
        <v>73</v>
      </c>
      <c r="B74" s="3">
        <v>55</v>
      </c>
      <c r="C74" s="3" t="str">
        <f>VLOOKUP(tfonc30[[#This Row],[type_generateur_id]],type_generateur[],2,FALSE)</f>
        <v>Chaudière gpl/propane/butane à condensation</v>
      </c>
      <c r="D74" s="3">
        <v>3</v>
      </c>
      <c r="E74" s="3" t="str">
        <f>VLOOKUP(tfonc30[[#This Row],[temperature_distribution_id]],temperature_distribution[],2,FALSE)</f>
        <v>Moyenne</v>
      </c>
      <c r="F74" s="3">
        <v>1981</v>
      </c>
      <c r="G74" s="3">
        <v>2000</v>
      </c>
      <c r="H74" s="3">
        <v>35</v>
      </c>
      <c r="I74" s="10">
        <v>5</v>
      </c>
      <c r="J74" s="10">
        <v>138</v>
      </c>
      <c r="K74" s="10" t="s">
        <v>378</v>
      </c>
    </row>
    <row r="75" spans="1:11" x14ac:dyDescent="0.3">
      <c r="A75" s="3">
        <v>74</v>
      </c>
      <c r="B75" s="3">
        <v>55</v>
      </c>
      <c r="C75" s="3" t="str">
        <f>VLOOKUP(tfonc30[[#This Row],[type_generateur_id]],type_generateur[],2,FALSE)</f>
        <v>Chaudière gpl/propane/butane à condensation</v>
      </c>
      <c r="D75" s="3">
        <v>3</v>
      </c>
      <c r="E75" s="3" t="str">
        <f>VLOOKUP(tfonc30[[#This Row],[temperature_distribution_id]],temperature_distribution[],2,FALSE)</f>
        <v>Moyenne</v>
      </c>
      <c r="F75" s="3">
        <v>1981</v>
      </c>
      <c r="G75" s="3">
        <v>2000</v>
      </c>
      <c r="H75" s="3">
        <v>35</v>
      </c>
      <c r="I75" s="10">
        <v>5</v>
      </c>
      <c r="J75" s="10">
        <v>139</v>
      </c>
      <c r="K75" s="10" t="s">
        <v>378</v>
      </c>
    </row>
    <row r="76" spans="1:11" x14ac:dyDescent="0.3">
      <c r="A76" s="3">
        <v>75</v>
      </c>
      <c r="B76" s="3">
        <v>61</v>
      </c>
      <c r="C76" s="3" t="str">
        <f>VLOOKUP(tfonc30[[#This Row],[type_generateur_id]],type_generateur[],2,FALSE)</f>
        <v>Pompe à chaleur hybride : partie chaudière Chaudière gaz à condensation</v>
      </c>
      <c r="D76" s="3">
        <v>3</v>
      </c>
      <c r="E76" s="3" t="str">
        <f>VLOOKUP(tfonc30[[#This Row],[temperature_distribution_id]],temperature_distribution[],2,FALSE)</f>
        <v>Moyenne</v>
      </c>
      <c r="F76" s="3">
        <v>1981</v>
      </c>
      <c r="G76" s="3">
        <v>2000</v>
      </c>
      <c r="H76" s="3">
        <v>35</v>
      </c>
      <c r="I76" s="10">
        <v>5</v>
      </c>
      <c r="J76" s="10">
        <v>148</v>
      </c>
      <c r="K76" s="10" t="s">
        <v>378</v>
      </c>
    </row>
    <row r="77" spans="1:11" x14ac:dyDescent="0.3">
      <c r="A77" s="3">
        <v>76</v>
      </c>
      <c r="B77" s="3">
        <v>61</v>
      </c>
      <c r="C77" s="3" t="str">
        <f>VLOOKUP(tfonc30[[#This Row],[type_generateur_id]],type_generateur[],2,FALSE)</f>
        <v>Pompe à chaleur hybride : partie chaudière Chaudière gaz à condensation</v>
      </c>
      <c r="D77" s="3">
        <v>3</v>
      </c>
      <c r="E77" s="3" t="str">
        <f>VLOOKUP(tfonc30[[#This Row],[temperature_distribution_id]],temperature_distribution[],2,FALSE)</f>
        <v>Moyenne</v>
      </c>
      <c r="F77" s="3">
        <v>1981</v>
      </c>
      <c r="G77" s="3">
        <v>2000</v>
      </c>
      <c r="H77" s="3">
        <v>35</v>
      </c>
      <c r="I77" s="10">
        <v>5</v>
      </c>
      <c r="J77" s="10">
        <v>149</v>
      </c>
      <c r="K77" s="10" t="s">
        <v>378</v>
      </c>
    </row>
    <row r="78" spans="1:11" x14ac:dyDescent="0.3">
      <c r="A78" s="3">
        <v>77</v>
      </c>
      <c r="B78" s="3">
        <v>62</v>
      </c>
      <c r="C78" s="3" t="str">
        <f>VLOOKUP(tfonc30[[#This Row],[type_generateur_id]],type_generateur[],2,FALSE)</f>
        <v>Pompe à chaleur hybride : partie chaudière Chaudière fioul à condensation</v>
      </c>
      <c r="D78" s="3">
        <v>3</v>
      </c>
      <c r="E78" s="3" t="str">
        <f>VLOOKUP(tfonc30[[#This Row],[temperature_distribution_id]],temperature_distribution[],2,FALSE)</f>
        <v>Moyenne</v>
      </c>
      <c r="F78" s="3">
        <v>1981</v>
      </c>
      <c r="G78" s="3">
        <v>2000</v>
      </c>
      <c r="H78" s="3">
        <v>35</v>
      </c>
      <c r="I78" s="10">
        <v>5</v>
      </c>
      <c r="J78" s="10">
        <v>150</v>
      </c>
      <c r="K78" s="10" t="s">
        <v>378</v>
      </c>
    </row>
    <row r="79" spans="1:11" x14ac:dyDescent="0.3">
      <c r="A79" s="3">
        <v>78</v>
      </c>
      <c r="B79" s="3">
        <v>62</v>
      </c>
      <c r="C79" s="3" t="str">
        <f>VLOOKUP(tfonc30[[#This Row],[type_generateur_id]],type_generateur[],2,FALSE)</f>
        <v>Pompe à chaleur hybride : partie chaudière Chaudière fioul à condensation</v>
      </c>
      <c r="D79" s="3">
        <v>3</v>
      </c>
      <c r="E79" s="3" t="str">
        <f>VLOOKUP(tfonc30[[#This Row],[temperature_distribution_id]],temperature_distribution[],2,FALSE)</f>
        <v>Moyenne</v>
      </c>
      <c r="F79" s="3">
        <v>1981</v>
      </c>
      <c r="G79" s="3">
        <v>2000</v>
      </c>
      <c r="H79" s="3">
        <v>35</v>
      </c>
      <c r="I79" s="10">
        <v>5</v>
      </c>
      <c r="J79" s="10">
        <v>151</v>
      </c>
      <c r="K79" s="10" t="s">
        <v>378</v>
      </c>
    </row>
    <row r="80" spans="1:11" x14ac:dyDescent="0.3">
      <c r="A80" s="3">
        <v>79</v>
      </c>
      <c r="B80" s="3">
        <v>66</v>
      </c>
      <c r="C80" s="3" t="str">
        <f>VLOOKUP(tfonc30[[#This Row],[type_generateur_id]],type_generateur[],2,FALSE)</f>
        <v>Pompe à chaleur hybride : partie chaudière Chaudière gpl/propane/butane à condensation</v>
      </c>
      <c r="D80" s="3">
        <v>3</v>
      </c>
      <c r="E80" s="3" t="str">
        <f>VLOOKUP(tfonc30[[#This Row],[temperature_distribution_id]],temperature_distribution[],2,FALSE)</f>
        <v>Moyenne</v>
      </c>
      <c r="F80" s="3">
        <v>1981</v>
      </c>
      <c r="G80" s="3">
        <v>2000</v>
      </c>
      <c r="H80" s="3">
        <v>35</v>
      </c>
      <c r="I80" s="10">
        <v>5</v>
      </c>
      <c r="J80" s="10">
        <v>160</v>
      </c>
      <c r="K80" s="10" t="s">
        <v>378</v>
      </c>
    </row>
    <row r="81" spans="1:11" x14ac:dyDescent="0.3">
      <c r="A81" s="3">
        <v>80</v>
      </c>
      <c r="B81" s="3">
        <v>66</v>
      </c>
      <c r="C81" s="3" t="str">
        <f>VLOOKUP(tfonc30[[#This Row],[type_generateur_id]],type_generateur[],2,FALSE)</f>
        <v>Pompe à chaleur hybride : partie chaudière Chaudière gpl/propane/butane à condensation</v>
      </c>
      <c r="D81" s="3">
        <v>3</v>
      </c>
      <c r="E81" s="3" t="str">
        <f>VLOOKUP(tfonc30[[#This Row],[temperature_distribution_id]],temperature_distribution[],2,FALSE)</f>
        <v>Moyenne</v>
      </c>
      <c r="F81" s="3">
        <v>1981</v>
      </c>
      <c r="G81" s="3">
        <v>2000</v>
      </c>
      <c r="H81" s="3">
        <v>35</v>
      </c>
      <c r="I81" s="10">
        <v>5</v>
      </c>
      <c r="J81" s="10">
        <v>161</v>
      </c>
      <c r="K81" s="10" t="s">
        <v>378</v>
      </c>
    </row>
    <row r="82" spans="1:11" x14ac:dyDescent="0.3">
      <c r="A82" s="3">
        <v>81</v>
      </c>
      <c r="B82" s="3">
        <v>24</v>
      </c>
      <c r="C82" s="3" t="str">
        <f>VLOOKUP(tfonc30[[#This Row],[type_generateur_id]],type_generateur[],2,FALSE)</f>
        <v>Chaudière fioul à condensation</v>
      </c>
      <c r="D82" s="3">
        <v>4</v>
      </c>
      <c r="E82" s="3" t="str">
        <f>VLOOKUP(tfonc30[[#This Row],[temperature_distribution_id]],temperature_distribution[],2,FALSE)</f>
        <v>Haute</v>
      </c>
      <c r="F82" s="3">
        <v>1981</v>
      </c>
      <c r="G82" s="3">
        <v>2000</v>
      </c>
      <c r="H82" s="3">
        <v>35</v>
      </c>
      <c r="I82" s="10">
        <v>6</v>
      </c>
      <c r="J82" s="10">
        <v>83</v>
      </c>
      <c r="K82" s="10" t="s">
        <v>378</v>
      </c>
    </row>
    <row r="83" spans="1:11" x14ac:dyDescent="0.3">
      <c r="A83" s="3">
        <v>82</v>
      </c>
      <c r="B83" s="3">
        <v>24</v>
      </c>
      <c r="C83" s="3" t="str">
        <f>VLOOKUP(tfonc30[[#This Row],[type_generateur_id]],type_generateur[],2,FALSE)</f>
        <v>Chaudière fioul à condensation</v>
      </c>
      <c r="D83" s="3">
        <v>4</v>
      </c>
      <c r="E83" s="3" t="str">
        <f>VLOOKUP(tfonc30[[#This Row],[temperature_distribution_id]],temperature_distribution[],2,FALSE)</f>
        <v>Haute</v>
      </c>
      <c r="F83" s="3">
        <v>1981</v>
      </c>
      <c r="G83" s="3">
        <v>2000</v>
      </c>
      <c r="H83" s="3">
        <v>35</v>
      </c>
      <c r="I83" s="10">
        <v>6</v>
      </c>
      <c r="J83" s="10">
        <v>84</v>
      </c>
      <c r="K83" s="10" t="s">
        <v>378</v>
      </c>
    </row>
    <row r="84" spans="1:11" x14ac:dyDescent="0.3">
      <c r="A84" s="3">
        <v>83</v>
      </c>
      <c r="B84" s="3">
        <v>28</v>
      </c>
      <c r="C84" s="3" t="str">
        <f>VLOOKUP(tfonc30[[#This Row],[type_generateur_id]],type_generateur[],2,FALSE)</f>
        <v>Chaudière gaz à condensation</v>
      </c>
      <c r="D84" s="3">
        <v>4</v>
      </c>
      <c r="E84" s="3" t="str">
        <f>VLOOKUP(tfonc30[[#This Row],[temperature_distribution_id]],temperature_distribution[],2,FALSE)</f>
        <v>Haute</v>
      </c>
      <c r="F84" s="3">
        <v>1981</v>
      </c>
      <c r="G84" s="3">
        <v>2000</v>
      </c>
      <c r="H84" s="3">
        <v>35</v>
      </c>
      <c r="I84" s="10">
        <v>6</v>
      </c>
      <c r="J84" s="10">
        <v>94</v>
      </c>
      <c r="K84" s="10" t="s">
        <v>378</v>
      </c>
    </row>
    <row r="85" spans="1:11" x14ac:dyDescent="0.3">
      <c r="A85" s="3">
        <v>84</v>
      </c>
      <c r="B85" s="3">
        <v>28</v>
      </c>
      <c r="C85" s="3" t="str">
        <f>VLOOKUP(tfonc30[[#This Row],[type_generateur_id]],type_generateur[],2,FALSE)</f>
        <v>Chaudière gaz à condensation</v>
      </c>
      <c r="D85" s="3">
        <v>4</v>
      </c>
      <c r="E85" s="3" t="str">
        <f>VLOOKUP(tfonc30[[#This Row],[temperature_distribution_id]],temperature_distribution[],2,FALSE)</f>
        <v>Haute</v>
      </c>
      <c r="F85" s="3">
        <v>1981</v>
      </c>
      <c r="G85" s="3">
        <v>2000</v>
      </c>
      <c r="H85" s="3">
        <v>35</v>
      </c>
      <c r="I85" s="10">
        <v>6</v>
      </c>
      <c r="J85" s="10">
        <v>95</v>
      </c>
      <c r="K85" s="10" t="s">
        <v>378</v>
      </c>
    </row>
    <row r="86" spans="1:11" x14ac:dyDescent="0.3">
      <c r="A86" s="3">
        <v>85</v>
      </c>
      <c r="B86" s="3">
        <v>28</v>
      </c>
      <c r="C86" s="3" t="str">
        <f>VLOOKUP(tfonc30[[#This Row],[type_generateur_id]],type_generateur[],2,FALSE)</f>
        <v>Chaudière gaz à condensation</v>
      </c>
      <c r="D86" s="3">
        <v>4</v>
      </c>
      <c r="E86" s="3" t="str">
        <f>VLOOKUP(tfonc30[[#This Row],[temperature_distribution_id]],temperature_distribution[],2,FALSE)</f>
        <v>Haute</v>
      </c>
      <c r="F86" s="3">
        <v>1981</v>
      </c>
      <c r="G86" s="3">
        <v>2000</v>
      </c>
      <c r="H86" s="3">
        <v>35</v>
      </c>
      <c r="I86" s="10">
        <v>6</v>
      </c>
      <c r="J86" s="10">
        <v>96</v>
      </c>
      <c r="K86" s="10" t="s">
        <v>378</v>
      </c>
    </row>
    <row r="87" spans="1:11" x14ac:dyDescent="0.3">
      <c r="A87" s="3">
        <v>86</v>
      </c>
      <c r="B87" s="3">
        <v>28</v>
      </c>
      <c r="C87" s="3" t="str">
        <f>VLOOKUP(tfonc30[[#This Row],[type_generateur_id]],type_generateur[],2,FALSE)</f>
        <v>Chaudière gaz à condensation</v>
      </c>
      <c r="D87" s="3">
        <v>4</v>
      </c>
      <c r="E87" s="3" t="str">
        <f>VLOOKUP(tfonc30[[#This Row],[temperature_distribution_id]],temperature_distribution[],2,FALSE)</f>
        <v>Haute</v>
      </c>
      <c r="F87" s="3">
        <v>1981</v>
      </c>
      <c r="G87" s="3">
        <v>2000</v>
      </c>
      <c r="H87" s="3">
        <v>35</v>
      </c>
      <c r="I87" s="10">
        <v>6</v>
      </c>
      <c r="J87" s="10">
        <v>97</v>
      </c>
      <c r="K87" s="10" t="s">
        <v>378</v>
      </c>
    </row>
    <row r="88" spans="1:11" x14ac:dyDescent="0.3">
      <c r="A88" s="3">
        <v>87</v>
      </c>
      <c r="B88" s="3">
        <v>55</v>
      </c>
      <c r="C88" s="3" t="str">
        <f>VLOOKUP(tfonc30[[#This Row],[type_generateur_id]],type_generateur[],2,FALSE)</f>
        <v>Chaudière gpl/propane/butane à condensation</v>
      </c>
      <c r="D88" s="3">
        <v>4</v>
      </c>
      <c r="E88" s="3" t="str">
        <f>VLOOKUP(tfonc30[[#This Row],[temperature_distribution_id]],temperature_distribution[],2,FALSE)</f>
        <v>Haute</v>
      </c>
      <c r="F88" s="3">
        <v>1981</v>
      </c>
      <c r="G88" s="3">
        <v>2000</v>
      </c>
      <c r="H88" s="3">
        <v>35</v>
      </c>
      <c r="I88" s="10">
        <v>6</v>
      </c>
      <c r="J88" s="10">
        <v>136</v>
      </c>
      <c r="K88" s="10" t="s">
        <v>378</v>
      </c>
    </row>
    <row r="89" spans="1:11" x14ac:dyDescent="0.3">
      <c r="A89" s="3">
        <v>88</v>
      </c>
      <c r="B89" s="3">
        <v>55</v>
      </c>
      <c r="C89" s="3" t="str">
        <f>VLOOKUP(tfonc30[[#This Row],[type_generateur_id]],type_generateur[],2,FALSE)</f>
        <v>Chaudière gpl/propane/butane à condensation</v>
      </c>
      <c r="D89" s="3">
        <v>4</v>
      </c>
      <c r="E89" s="3" t="str">
        <f>VLOOKUP(tfonc30[[#This Row],[temperature_distribution_id]],temperature_distribution[],2,FALSE)</f>
        <v>Haute</v>
      </c>
      <c r="F89" s="3">
        <v>1981</v>
      </c>
      <c r="G89" s="3">
        <v>2000</v>
      </c>
      <c r="H89" s="3">
        <v>35</v>
      </c>
      <c r="I89" s="10">
        <v>6</v>
      </c>
      <c r="J89" s="10">
        <v>137</v>
      </c>
      <c r="K89" s="10" t="s">
        <v>378</v>
      </c>
    </row>
    <row r="90" spans="1:11" x14ac:dyDescent="0.3">
      <c r="A90" s="3">
        <v>89</v>
      </c>
      <c r="B90" s="3">
        <v>55</v>
      </c>
      <c r="C90" s="3" t="str">
        <f>VLOOKUP(tfonc30[[#This Row],[type_generateur_id]],type_generateur[],2,FALSE)</f>
        <v>Chaudière gpl/propane/butane à condensation</v>
      </c>
      <c r="D90" s="3">
        <v>4</v>
      </c>
      <c r="E90" s="3" t="str">
        <f>VLOOKUP(tfonc30[[#This Row],[temperature_distribution_id]],temperature_distribution[],2,FALSE)</f>
        <v>Haute</v>
      </c>
      <c r="F90" s="3">
        <v>1981</v>
      </c>
      <c r="G90" s="3">
        <v>2000</v>
      </c>
      <c r="H90" s="3">
        <v>35</v>
      </c>
      <c r="I90" s="10">
        <v>6</v>
      </c>
      <c r="J90" s="10">
        <v>138</v>
      </c>
      <c r="K90" s="10" t="s">
        <v>378</v>
      </c>
    </row>
    <row r="91" spans="1:11" x14ac:dyDescent="0.3">
      <c r="A91" s="3">
        <v>90</v>
      </c>
      <c r="B91" s="3">
        <v>55</v>
      </c>
      <c r="C91" s="3" t="str">
        <f>VLOOKUP(tfonc30[[#This Row],[type_generateur_id]],type_generateur[],2,FALSE)</f>
        <v>Chaudière gpl/propane/butane à condensation</v>
      </c>
      <c r="D91" s="3">
        <v>4</v>
      </c>
      <c r="E91" s="3" t="str">
        <f>VLOOKUP(tfonc30[[#This Row],[temperature_distribution_id]],temperature_distribution[],2,FALSE)</f>
        <v>Haute</v>
      </c>
      <c r="F91" s="3">
        <v>1981</v>
      </c>
      <c r="G91" s="3">
        <v>2000</v>
      </c>
      <c r="H91" s="3">
        <v>35</v>
      </c>
      <c r="I91" s="10">
        <v>6</v>
      </c>
      <c r="J91" s="10">
        <v>139</v>
      </c>
      <c r="K91" s="10" t="s">
        <v>378</v>
      </c>
    </row>
    <row r="92" spans="1:11" x14ac:dyDescent="0.3">
      <c r="A92" s="3">
        <v>91</v>
      </c>
      <c r="B92" s="3">
        <v>61</v>
      </c>
      <c r="C92" s="3" t="str">
        <f>VLOOKUP(tfonc30[[#This Row],[type_generateur_id]],type_generateur[],2,FALSE)</f>
        <v>Pompe à chaleur hybride : partie chaudière Chaudière gaz à condensation</v>
      </c>
      <c r="D92" s="3">
        <v>4</v>
      </c>
      <c r="E92" s="3" t="str">
        <f>VLOOKUP(tfonc30[[#This Row],[temperature_distribution_id]],temperature_distribution[],2,FALSE)</f>
        <v>Haute</v>
      </c>
      <c r="F92" s="3">
        <v>1981</v>
      </c>
      <c r="G92" s="3">
        <v>2000</v>
      </c>
      <c r="H92" s="3">
        <v>35</v>
      </c>
      <c r="I92" s="10">
        <v>6</v>
      </c>
      <c r="J92" s="10">
        <v>148</v>
      </c>
      <c r="K92" s="10" t="s">
        <v>378</v>
      </c>
    </row>
    <row r="93" spans="1:11" x14ac:dyDescent="0.3">
      <c r="A93" s="3">
        <v>92</v>
      </c>
      <c r="B93" s="3">
        <v>61</v>
      </c>
      <c r="C93" s="3" t="str">
        <f>VLOOKUP(tfonc30[[#This Row],[type_generateur_id]],type_generateur[],2,FALSE)</f>
        <v>Pompe à chaleur hybride : partie chaudière Chaudière gaz à condensation</v>
      </c>
      <c r="D93" s="3">
        <v>4</v>
      </c>
      <c r="E93" s="3" t="str">
        <f>VLOOKUP(tfonc30[[#This Row],[temperature_distribution_id]],temperature_distribution[],2,FALSE)</f>
        <v>Haute</v>
      </c>
      <c r="F93" s="3">
        <v>1981</v>
      </c>
      <c r="G93" s="3">
        <v>2000</v>
      </c>
      <c r="H93" s="3">
        <v>35</v>
      </c>
      <c r="I93" s="10">
        <v>6</v>
      </c>
      <c r="J93" s="10">
        <v>149</v>
      </c>
      <c r="K93" s="10" t="s">
        <v>378</v>
      </c>
    </row>
    <row r="94" spans="1:11" x14ac:dyDescent="0.3">
      <c r="A94" s="3">
        <v>93</v>
      </c>
      <c r="B94" s="3">
        <v>62</v>
      </c>
      <c r="C94" s="3" t="str">
        <f>VLOOKUP(tfonc30[[#This Row],[type_generateur_id]],type_generateur[],2,FALSE)</f>
        <v>Pompe à chaleur hybride : partie chaudière Chaudière fioul à condensation</v>
      </c>
      <c r="D94" s="3">
        <v>4</v>
      </c>
      <c r="E94" s="3" t="str">
        <f>VLOOKUP(tfonc30[[#This Row],[temperature_distribution_id]],temperature_distribution[],2,FALSE)</f>
        <v>Haute</v>
      </c>
      <c r="F94" s="3">
        <v>1981</v>
      </c>
      <c r="G94" s="3">
        <v>2000</v>
      </c>
      <c r="H94" s="3">
        <v>35</v>
      </c>
      <c r="I94" s="10">
        <v>6</v>
      </c>
      <c r="J94" s="10">
        <v>150</v>
      </c>
      <c r="K94" s="10" t="s">
        <v>378</v>
      </c>
    </row>
    <row r="95" spans="1:11" x14ac:dyDescent="0.3">
      <c r="A95" s="3">
        <v>94</v>
      </c>
      <c r="B95" s="3">
        <v>62</v>
      </c>
      <c r="C95" s="3" t="str">
        <f>VLOOKUP(tfonc30[[#This Row],[type_generateur_id]],type_generateur[],2,FALSE)</f>
        <v>Pompe à chaleur hybride : partie chaudière Chaudière fioul à condensation</v>
      </c>
      <c r="D95" s="3">
        <v>4</v>
      </c>
      <c r="E95" s="3" t="str">
        <f>VLOOKUP(tfonc30[[#This Row],[temperature_distribution_id]],temperature_distribution[],2,FALSE)</f>
        <v>Haute</v>
      </c>
      <c r="F95" s="3">
        <v>1981</v>
      </c>
      <c r="G95" s="3">
        <v>2000</v>
      </c>
      <c r="H95" s="3">
        <v>35</v>
      </c>
      <c r="I95" s="10">
        <v>6</v>
      </c>
      <c r="J95" s="10">
        <v>151</v>
      </c>
      <c r="K95" s="10" t="s">
        <v>378</v>
      </c>
    </row>
    <row r="96" spans="1:11" x14ac:dyDescent="0.3">
      <c r="A96" s="3">
        <v>95</v>
      </c>
      <c r="B96" s="3">
        <v>66</v>
      </c>
      <c r="C96" s="3" t="str">
        <f>VLOOKUP(tfonc30[[#This Row],[type_generateur_id]],type_generateur[],2,FALSE)</f>
        <v>Pompe à chaleur hybride : partie chaudière Chaudière gpl/propane/butane à condensation</v>
      </c>
      <c r="D96" s="3">
        <v>4</v>
      </c>
      <c r="E96" s="3" t="str">
        <f>VLOOKUP(tfonc30[[#This Row],[temperature_distribution_id]],temperature_distribution[],2,FALSE)</f>
        <v>Haute</v>
      </c>
      <c r="F96" s="3">
        <v>1981</v>
      </c>
      <c r="G96" s="3">
        <v>2000</v>
      </c>
      <c r="H96" s="3">
        <v>35</v>
      </c>
      <c r="I96" s="10">
        <v>6</v>
      </c>
      <c r="J96" s="10">
        <v>160</v>
      </c>
      <c r="K96" s="10" t="s">
        <v>378</v>
      </c>
    </row>
    <row r="97" spans="1:11" x14ac:dyDescent="0.3">
      <c r="A97" s="3">
        <v>96</v>
      </c>
      <c r="B97" s="3">
        <v>66</v>
      </c>
      <c r="C97" s="3" t="str">
        <f>VLOOKUP(tfonc30[[#This Row],[type_generateur_id]],type_generateur[],2,FALSE)</f>
        <v>Pompe à chaleur hybride : partie chaudière Chaudière gpl/propane/butane à condensation</v>
      </c>
      <c r="D97" s="3">
        <v>4</v>
      </c>
      <c r="E97" s="3" t="str">
        <f>VLOOKUP(tfonc30[[#This Row],[temperature_distribution_id]],temperature_distribution[],2,FALSE)</f>
        <v>Haute</v>
      </c>
      <c r="F97" s="3">
        <v>1981</v>
      </c>
      <c r="G97" s="3">
        <v>2000</v>
      </c>
      <c r="H97" s="3">
        <v>35</v>
      </c>
      <c r="I97" s="10">
        <v>6</v>
      </c>
      <c r="J97" s="10">
        <v>161</v>
      </c>
      <c r="K97" s="10" t="s">
        <v>378</v>
      </c>
    </row>
    <row r="98" spans="1:11" x14ac:dyDescent="0.3">
      <c r="A98" s="3">
        <v>97</v>
      </c>
      <c r="B98" s="3">
        <v>24</v>
      </c>
      <c r="C98" s="3" t="str">
        <f>VLOOKUP(tfonc30[[#This Row],[type_generateur_id]],type_generateur[],2,FALSE)</f>
        <v>Chaudière fioul à condensation</v>
      </c>
      <c r="D98" s="3">
        <v>2</v>
      </c>
      <c r="E98" s="3" t="str">
        <f>VLOOKUP(tfonc30[[#This Row],[temperature_distribution_id]],temperature_distribution[],2,FALSE)</f>
        <v>Basse</v>
      </c>
      <c r="F98" s="3">
        <v>2001</v>
      </c>
      <c r="H98" s="3">
        <v>24.5</v>
      </c>
      <c r="I98" s="10">
        <v>7</v>
      </c>
      <c r="J98" s="10">
        <v>83</v>
      </c>
      <c r="K98" s="10" t="s">
        <v>378</v>
      </c>
    </row>
    <row r="99" spans="1:11" x14ac:dyDescent="0.3">
      <c r="A99" s="3">
        <v>98</v>
      </c>
      <c r="B99" s="3">
        <v>24</v>
      </c>
      <c r="C99" s="3" t="str">
        <f>VLOOKUP(tfonc30[[#This Row],[type_generateur_id]],type_generateur[],2,FALSE)</f>
        <v>Chaudière fioul à condensation</v>
      </c>
      <c r="D99" s="3">
        <v>2</v>
      </c>
      <c r="E99" s="3" t="str">
        <f>VLOOKUP(tfonc30[[#This Row],[temperature_distribution_id]],temperature_distribution[],2,FALSE)</f>
        <v>Basse</v>
      </c>
      <c r="F99" s="3">
        <v>2001</v>
      </c>
      <c r="H99" s="3">
        <v>24.5</v>
      </c>
      <c r="I99" s="10">
        <v>7</v>
      </c>
      <c r="J99" s="10">
        <v>84</v>
      </c>
      <c r="K99" s="10" t="s">
        <v>378</v>
      </c>
    </row>
    <row r="100" spans="1:11" x14ac:dyDescent="0.3">
      <c r="A100" s="3">
        <v>99</v>
      </c>
      <c r="B100" s="3">
        <v>28</v>
      </c>
      <c r="C100" s="3" t="str">
        <f>VLOOKUP(tfonc30[[#This Row],[type_generateur_id]],type_generateur[],2,FALSE)</f>
        <v>Chaudière gaz à condensation</v>
      </c>
      <c r="D100" s="3">
        <v>2</v>
      </c>
      <c r="E100" s="3" t="str">
        <f>VLOOKUP(tfonc30[[#This Row],[temperature_distribution_id]],temperature_distribution[],2,FALSE)</f>
        <v>Basse</v>
      </c>
      <c r="F100" s="3">
        <v>2001</v>
      </c>
      <c r="H100" s="3">
        <v>24.5</v>
      </c>
      <c r="I100" s="10">
        <v>7</v>
      </c>
      <c r="J100" s="10">
        <v>94</v>
      </c>
      <c r="K100" s="10" t="s">
        <v>378</v>
      </c>
    </row>
    <row r="101" spans="1:11" x14ac:dyDescent="0.3">
      <c r="A101" s="3">
        <v>100</v>
      </c>
      <c r="B101" s="3">
        <v>28</v>
      </c>
      <c r="C101" s="3" t="str">
        <f>VLOOKUP(tfonc30[[#This Row],[type_generateur_id]],type_generateur[],2,FALSE)</f>
        <v>Chaudière gaz à condensation</v>
      </c>
      <c r="D101" s="3">
        <v>2</v>
      </c>
      <c r="E101" s="3" t="str">
        <f>VLOOKUP(tfonc30[[#This Row],[temperature_distribution_id]],temperature_distribution[],2,FALSE)</f>
        <v>Basse</v>
      </c>
      <c r="F101" s="3">
        <v>2001</v>
      </c>
      <c r="H101" s="3">
        <v>24.5</v>
      </c>
      <c r="I101" s="10">
        <v>7</v>
      </c>
      <c r="J101" s="10">
        <v>95</v>
      </c>
      <c r="K101" s="10" t="s">
        <v>378</v>
      </c>
    </row>
    <row r="102" spans="1:11" x14ac:dyDescent="0.3">
      <c r="A102" s="3">
        <v>101</v>
      </c>
      <c r="B102" s="3">
        <v>28</v>
      </c>
      <c r="C102" s="3" t="str">
        <f>VLOOKUP(tfonc30[[#This Row],[type_generateur_id]],type_generateur[],2,FALSE)</f>
        <v>Chaudière gaz à condensation</v>
      </c>
      <c r="D102" s="3">
        <v>2</v>
      </c>
      <c r="E102" s="3" t="str">
        <f>VLOOKUP(tfonc30[[#This Row],[temperature_distribution_id]],temperature_distribution[],2,FALSE)</f>
        <v>Basse</v>
      </c>
      <c r="F102" s="3">
        <v>2001</v>
      </c>
      <c r="H102" s="3">
        <v>24.5</v>
      </c>
      <c r="I102" s="10">
        <v>7</v>
      </c>
      <c r="J102" s="10">
        <v>96</v>
      </c>
      <c r="K102" s="10" t="s">
        <v>378</v>
      </c>
    </row>
    <row r="103" spans="1:11" x14ac:dyDescent="0.3">
      <c r="A103" s="3">
        <v>102</v>
      </c>
      <c r="B103" s="3">
        <v>28</v>
      </c>
      <c r="C103" s="3" t="str">
        <f>VLOOKUP(tfonc30[[#This Row],[type_generateur_id]],type_generateur[],2,FALSE)</f>
        <v>Chaudière gaz à condensation</v>
      </c>
      <c r="D103" s="3">
        <v>2</v>
      </c>
      <c r="E103" s="3" t="str">
        <f>VLOOKUP(tfonc30[[#This Row],[temperature_distribution_id]],temperature_distribution[],2,FALSE)</f>
        <v>Basse</v>
      </c>
      <c r="F103" s="3">
        <v>2001</v>
      </c>
      <c r="H103" s="3">
        <v>24.5</v>
      </c>
      <c r="I103" s="10">
        <v>7</v>
      </c>
      <c r="J103" s="10">
        <v>97</v>
      </c>
      <c r="K103" s="10" t="s">
        <v>378</v>
      </c>
    </row>
    <row r="104" spans="1:11" x14ac:dyDescent="0.3">
      <c r="A104" s="3">
        <v>103</v>
      </c>
      <c r="B104" s="3">
        <v>55</v>
      </c>
      <c r="C104" s="3" t="str">
        <f>VLOOKUP(tfonc30[[#This Row],[type_generateur_id]],type_generateur[],2,FALSE)</f>
        <v>Chaudière gpl/propane/butane à condensation</v>
      </c>
      <c r="D104" s="3">
        <v>2</v>
      </c>
      <c r="E104" s="3" t="str">
        <f>VLOOKUP(tfonc30[[#This Row],[temperature_distribution_id]],temperature_distribution[],2,FALSE)</f>
        <v>Basse</v>
      </c>
      <c r="F104" s="3">
        <v>2001</v>
      </c>
      <c r="H104" s="3">
        <v>24.5</v>
      </c>
      <c r="I104" s="10">
        <v>7</v>
      </c>
      <c r="J104" s="10">
        <v>136</v>
      </c>
      <c r="K104" s="10" t="s">
        <v>378</v>
      </c>
    </row>
    <row r="105" spans="1:11" x14ac:dyDescent="0.3">
      <c r="A105" s="3">
        <v>104</v>
      </c>
      <c r="B105" s="3">
        <v>55</v>
      </c>
      <c r="C105" s="3" t="str">
        <f>VLOOKUP(tfonc30[[#This Row],[type_generateur_id]],type_generateur[],2,FALSE)</f>
        <v>Chaudière gpl/propane/butane à condensation</v>
      </c>
      <c r="D105" s="3">
        <v>2</v>
      </c>
      <c r="E105" s="3" t="str">
        <f>VLOOKUP(tfonc30[[#This Row],[temperature_distribution_id]],temperature_distribution[],2,FALSE)</f>
        <v>Basse</v>
      </c>
      <c r="F105" s="3">
        <v>2001</v>
      </c>
      <c r="H105" s="3">
        <v>24.5</v>
      </c>
      <c r="I105" s="10">
        <v>7</v>
      </c>
      <c r="J105" s="10">
        <v>137</v>
      </c>
      <c r="K105" s="10" t="s">
        <v>378</v>
      </c>
    </row>
    <row r="106" spans="1:11" x14ac:dyDescent="0.3">
      <c r="A106" s="3">
        <v>105</v>
      </c>
      <c r="B106" s="3">
        <v>55</v>
      </c>
      <c r="C106" s="3" t="str">
        <f>VLOOKUP(tfonc30[[#This Row],[type_generateur_id]],type_generateur[],2,FALSE)</f>
        <v>Chaudière gpl/propane/butane à condensation</v>
      </c>
      <c r="D106" s="3">
        <v>2</v>
      </c>
      <c r="E106" s="3" t="str">
        <f>VLOOKUP(tfonc30[[#This Row],[temperature_distribution_id]],temperature_distribution[],2,FALSE)</f>
        <v>Basse</v>
      </c>
      <c r="F106" s="3">
        <v>2001</v>
      </c>
      <c r="H106" s="3">
        <v>24.5</v>
      </c>
      <c r="I106" s="10">
        <v>7</v>
      </c>
      <c r="J106" s="10">
        <v>138</v>
      </c>
      <c r="K106" s="10" t="s">
        <v>378</v>
      </c>
    </row>
    <row r="107" spans="1:11" x14ac:dyDescent="0.3">
      <c r="A107" s="3">
        <v>106</v>
      </c>
      <c r="B107" s="3">
        <v>55</v>
      </c>
      <c r="C107" s="3" t="str">
        <f>VLOOKUP(tfonc30[[#This Row],[type_generateur_id]],type_generateur[],2,FALSE)</f>
        <v>Chaudière gpl/propane/butane à condensation</v>
      </c>
      <c r="D107" s="3">
        <v>2</v>
      </c>
      <c r="E107" s="3" t="str">
        <f>VLOOKUP(tfonc30[[#This Row],[temperature_distribution_id]],temperature_distribution[],2,FALSE)</f>
        <v>Basse</v>
      </c>
      <c r="F107" s="3">
        <v>2001</v>
      </c>
      <c r="H107" s="3">
        <v>24.5</v>
      </c>
      <c r="I107" s="10">
        <v>7</v>
      </c>
      <c r="J107" s="10">
        <v>139</v>
      </c>
      <c r="K107" s="10" t="s">
        <v>378</v>
      </c>
    </row>
    <row r="108" spans="1:11" x14ac:dyDescent="0.3">
      <c r="A108" s="3">
        <v>107</v>
      </c>
      <c r="B108" s="3">
        <v>61</v>
      </c>
      <c r="C108" s="3" t="str">
        <f>VLOOKUP(tfonc30[[#This Row],[type_generateur_id]],type_generateur[],2,FALSE)</f>
        <v>Pompe à chaleur hybride : partie chaudière Chaudière gaz à condensation</v>
      </c>
      <c r="D108" s="3">
        <v>2</v>
      </c>
      <c r="E108" s="3" t="str">
        <f>VLOOKUP(tfonc30[[#This Row],[temperature_distribution_id]],temperature_distribution[],2,FALSE)</f>
        <v>Basse</v>
      </c>
      <c r="F108" s="3">
        <v>2001</v>
      </c>
      <c r="H108" s="3">
        <v>24.5</v>
      </c>
      <c r="I108" s="10">
        <v>7</v>
      </c>
      <c r="J108" s="10">
        <v>148</v>
      </c>
      <c r="K108" s="10" t="s">
        <v>378</v>
      </c>
    </row>
    <row r="109" spans="1:11" x14ac:dyDescent="0.3">
      <c r="A109" s="3">
        <v>108</v>
      </c>
      <c r="B109" s="3">
        <v>61</v>
      </c>
      <c r="C109" s="3" t="str">
        <f>VLOOKUP(tfonc30[[#This Row],[type_generateur_id]],type_generateur[],2,FALSE)</f>
        <v>Pompe à chaleur hybride : partie chaudière Chaudière gaz à condensation</v>
      </c>
      <c r="D109" s="3">
        <v>2</v>
      </c>
      <c r="E109" s="3" t="str">
        <f>VLOOKUP(tfonc30[[#This Row],[temperature_distribution_id]],temperature_distribution[],2,FALSE)</f>
        <v>Basse</v>
      </c>
      <c r="F109" s="3">
        <v>2001</v>
      </c>
      <c r="H109" s="3">
        <v>24.5</v>
      </c>
      <c r="I109" s="10">
        <v>7</v>
      </c>
      <c r="J109" s="10">
        <v>149</v>
      </c>
      <c r="K109" s="10" t="s">
        <v>378</v>
      </c>
    </row>
    <row r="110" spans="1:11" x14ac:dyDescent="0.3">
      <c r="A110" s="3">
        <v>109</v>
      </c>
      <c r="B110" s="3">
        <v>62</v>
      </c>
      <c r="C110" s="3" t="str">
        <f>VLOOKUP(tfonc30[[#This Row],[type_generateur_id]],type_generateur[],2,FALSE)</f>
        <v>Pompe à chaleur hybride : partie chaudière Chaudière fioul à condensation</v>
      </c>
      <c r="D110" s="3">
        <v>2</v>
      </c>
      <c r="E110" s="3" t="str">
        <f>VLOOKUP(tfonc30[[#This Row],[temperature_distribution_id]],temperature_distribution[],2,FALSE)</f>
        <v>Basse</v>
      </c>
      <c r="F110" s="3">
        <v>2001</v>
      </c>
      <c r="H110" s="3">
        <v>24.5</v>
      </c>
      <c r="I110" s="10">
        <v>7</v>
      </c>
      <c r="J110" s="10">
        <v>150</v>
      </c>
      <c r="K110" s="10" t="s">
        <v>378</v>
      </c>
    </row>
    <row r="111" spans="1:11" x14ac:dyDescent="0.3">
      <c r="A111" s="3">
        <v>110</v>
      </c>
      <c r="B111" s="3">
        <v>62</v>
      </c>
      <c r="C111" s="3" t="str">
        <f>VLOOKUP(tfonc30[[#This Row],[type_generateur_id]],type_generateur[],2,FALSE)</f>
        <v>Pompe à chaleur hybride : partie chaudière Chaudière fioul à condensation</v>
      </c>
      <c r="D111" s="3">
        <v>2</v>
      </c>
      <c r="E111" s="3" t="str">
        <f>VLOOKUP(tfonc30[[#This Row],[temperature_distribution_id]],temperature_distribution[],2,FALSE)</f>
        <v>Basse</v>
      </c>
      <c r="F111" s="3">
        <v>2001</v>
      </c>
      <c r="H111" s="3">
        <v>24.5</v>
      </c>
      <c r="I111" s="10">
        <v>7</v>
      </c>
      <c r="J111" s="10">
        <v>151</v>
      </c>
      <c r="K111" s="10" t="s">
        <v>378</v>
      </c>
    </row>
    <row r="112" spans="1:11" x14ac:dyDescent="0.3">
      <c r="A112" s="3">
        <v>111</v>
      </c>
      <c r="B112" s="3">
        <v>66</v>
      </c>
      <c r="C112" s="3" t="str">
        <f>VLOOKUP(tfonc30[[#This Row],[type_generateur_id]],type_generateur[],2,FALSE)</f>
        <v>Pompe à chaleur hybride : partie chaudière Chaudière gpl/propane/butane à condensation</v>
      </c>
      <c r="D112" s="3">
        <v>2</v>
      </c>
      <c r="E112" s="3" t="str">
        <f>VLOOKUP(tfonc30[[#This Row],[temperature_distribution_id]],temperature_distribution[],2,FALSE)</f>
        <v>Basse</v>
      </c>
      <c r="F112" s="3">
        <v>2001</v>
      </c>
      <c r="H112" s="3">
        <v>24.5</v>
      </c>
      <c r="I112" s="10">
        <v>7</v>
      </c>
      <c r="J112" s="10">
        <v>160</v>
      </c>
      <c r="K112" s="10" t="s">
        <v>378</v>
      </c>
    </row>
    <row r="113" spans="1:11" x14ac:dyDescent="0.3">
      <c r="A113" s="3">
        <v>112</v>
      </c>
      <c r="B113" s="3">
        <v>66</v>
      </c>
      <c r="C113" s="3" t="str">
        <f>VLOOKUP(tfonc30[[#This Row],[type_generateur_id]],type_generateur[],2,FALSE)</f>
        <v>Pompe à chaleur hybride : partie chaudière Chaudière gpl/propane/butane à condensation</v>
      </c>
      <c r="D113" s="3">
        <v>2</v>
      </c>
      <c r="E113" s="3" t="str">
        <f>VLOOKUP(tfonc30[[#This Row],[temperature_distribution_id]],temperature_distribution[],2,FALSE)</f>
        <v>Basse</v>
      </c>
      <c r="F113" s="3">
        <v>2001</v>
      </c>
      <c r="H113" s="3">
        <v>24.5</v>
      </c>
      <c r="I113" s="10">
        <v>7</v>
      </c>
      <c r="J113" s="10">
        <v>161</v>
      </c>
      <c r="K113" s="10" t="s">
        <v>378</v>
      </c>
    </row>
    <row r="114" spans="1:11" x14ac:dyDescent="0.3">
      <c r="A114" s="3">
        <v>113</v>
      </c>
      <c r="B114" s="3">
        <v>24</v>
      </c>
      <c r="C114" s="3" t="str">
        <f>VLOOKUP(tfonc30[[#This Row],[type_generateur_id]],type_generateur[],2,FALSE)</f>
        <v>Chaudière fioul à condensation</v>
      </c>
      <c r="D114" s="3">
        <v>3</v>
      </c>
      <c r="E114" s="3" t="str">
        <f>VLOOKUP(tfonc30[[#This Row],[temperature_distribution_id]],temperature_distribution[],2,FALSE)</f>
        <v>Moyenne</v>
      </c>
      <c r="F114" s="3">
        <v>2001</v>
      </c>
      <c r="H114" s="3">
        <v>32</v>
      </c>
      <c r="I114" s="10">
        <v>8</v>
      </c>
      <c r="J114" s="10">
        <v>83</v>
      </c>
      <c r="K114" s="10" t="s">
        <v>378</v>
      </c>
    </row>
    <row r="115" spans="1:11" x14ac:dyDescent="0.3">
      <c r="A115" s="3">
        <v>114</v>
      </c>
      <c r="B115" s="3">
        <v>24</v>
      </c>
      <c r="C115" s="3" t="str">
        <f>VLOOKUP(tfonc30[[#This Row],[type_generateur_id]],type_generateur[],2,FALSE)</f>
        <v>Chaudière fioul à condensation</v>
      </c>
      <c r="D115" s="3">
        <v>3</v>
      </c>
      <c r="E115" s="3" t="str">
        <f>VLOOKUP(tfonc30[[#This Row],[temperature_distribution_id]],temperature_distribution[],2,FALSE)</f>
        <v>Moyenne</v>
      </c>
      <c r="F115" s="3">
        <v>2001</v>
      </c>
      <c r="H115" s="3">
        <v>32</v>
      </c>
      <c r="I115" s="10">
        <v>8</v>
      </c>
      <c r="J115" s="10">
        <v>84</v>
      </c>
      <c r="K115" s="10" t="s">
        <v>378</v>
      </c>
    </row>
    <row r="116" spans="1:11" x14ac:dyDescent="0.3">
      <c r="A116" s="3">
        <v>115</v>
      </c>
      <c r="B116" s="3">
        <v>28</v>
      </c>
      <c r="C116" s="3" t="str">
        <f>VLOOKUP(tfonc30[[#This Row],[type_generateur_id]],type_generateur[],2,FALSE)</f>
        <v>Chaudière gaz à condensation</v>
      </c>
      <c r="D116" s="3">
        <v>3</v>
      </c>
      <c r="E116" s="3" t="str">
        <f>VLOOKUP(tfonc30[[#This Row],[temperature_distribution_id]],temperature_distribution[],2,FALSE)</f>
        <v>Moyenne</v>
      </c>
      <c r="F116" s="3">
        <v>2001</v>
      </c>
      <c r="H116" s="3">
        <v>32</v>
      </c>
      <c r="I116" s="10">
        <v>8</v>
      </c>
      <c r="J116" s="10">
        <v>94</v>
      </c>
      <c r="K116" s="10" t="s">
        <v>378</v>
      </c>
    </row>
    <row r="117" spans="1:11" x14ac:dyDescent="0.3">
      <c r="A117" s="3">
        <v>116</v>
      </c>
      <c r="B117" s="3">
        <v>28</v>
      </c>
      <c r="C117" s="3" t="str">
        <f>VLOOKUP(tfonc30[[#This Row],[type_generateur_id]],type_generateur[],2,FALSE)</f>
        <v>Chaudière gaz à condensation</v>
      </c>
      <c r="D117" s="3">
        <v>3</v>
      </c>
      <c r="E117" s="3" t="str">
        <f>VLOOKUP(tfonc30[[#This Row],[temperature_distribution_id]],temperature_distribution[],2,FALSE)</f>
        <v>Moyenne</v>
      </c>
      <c r="F117" s="3">
        <v>2001</v>
      </c>
      <c r="H117" s="3">
        <v>32</v>
      </c>
      <c r="I117" s="10">
        <v>8</v>
      </c>
      <c r="J117" s="10">
        <v>95</v>
      </c>
      <c r="K117" s="10" t="s">
        <v>378</v>
      </c>
    </row>
    <row r="118" spans="1:11" x14ac:dyDescent="0.3">
      <c r="A118" s="3">
        <v>117</v>
      </c>
      <c r="B118" s="3">
        <v>28</v>
      </c>
      <c r="C118" s="3" t="str">
        <f>VLOOKUP(tfonc30[[#This Row],[type_generateur_id]],type_generateur[],2,FALSE)</f>
        <v>Chaudière gaz à condensation</v>
      </c>
      <c r="D118" s="3">
        <v>3</v>
      </c>
      <c r="E118" s="3" t="str">
        <f>VLOOKUP(tfonc30[[#This Row],[temperature_distribution_id]],temperature_distribution[],2,FALSE)</f>
        <v>Moyenne</v>
      </c>
      <c r="F118" s="3">
        <v>2001</v>
      </c>
      <c r="H118" s="3">
        <v>32</v>
      </c>
      <c r="I118" s="10">
        <v>8</v>
      </c>
      <c r="J118" s="10">
        <v>96</v>
      </c>
      <c r="K118" s="10" t="s">
        <v>378</v>
      </c>
    </row>
    <row r="119" spans="1:11" x14ac:dyDescent="0.3">
      <c r="A119" s="3">
        <v>118</v>
      </c>
      <c r="B119" s="3">
        <v>28</v>
      </c>
      <c r="C119" s="3" t="str">
        <f>VLOOKUP(tfonc30[[#This Row],[type_generateur_id]],type_generateur[],2,FALSE)</f>
        <v>Chaudière gaz à condensation</v>
      </c>
      <c r="D119" s="3">
        <v>3</v>
      </c>
      <c r="E119" s="3" t="str">
        <f>VLOOKUP(tfonc30[[#This Row],[temperature_distribution_id]],temperature_distribution[],2,FALSE)</f>
        <v>Moyenne</v>
      </c>
      <c r="F119" s="3">
        <v>2001</v>
      </c>
      <c r="H119" s="3">
        <v>32</v>
      </c>
      <c r="I119" s="10">
        <v>8</v>
      </c>
      <c r="J119" s="10">
        <v>97</v>
      </c>
      <c r="K119" s="10" t="s">
        <v>378</v>
      </c>
    </row>
    <row r="120" spans="1:11" x14ac:dyDescent="0.3">
      <c r="A120" s="3">
        <v>119</v>
      </c>
      <c r="B120" s="3">
        <v>55</v>
      </c>
      <c r="C120" s="3" t="str">
        <f>VLOOKUP(tfonc30[[#This Row],[type_generateur_id]],type_generateur[],2,FALSE)</f>
        <v>Chaudière gpl/propane/butane à condensation</v>
      </c>
      <c r="D120" s="3">
        <v>3</v>
      </c>
      <c r="E120" s="3" t="str">
        <f>VLOOKUP(tfonc30[[#This Row],[temperature_distribution_id]],temperature_distribution[],2,FALSE)</f>
        <v>Moyenne</v>
      </c>
      <c r="F120" s="3">
        <v>2001</v>
      </c>
      <c r="H120" s="3">
        <v>32</v>
      </c>
      <c r="I120" s="10">
        <v>8</v>
      </c>
      <c r="J120" s="10">
        <v>136</v>
      </c>
      <c r="K120" s="10" t="s">
        <v>378</v>
      </c>
    </row>
    <row r="121" spans="1:11" x14ac:dyDescent="0.3">
      <c r="A121" s="3">
        <v>120</v>
      </c>
      <c r="B121" s="3">
        <v>55</v>
      </c>
      <c r="C121" s="3" t="str">
        <f>VLOOKUP(tfonc30[[#This Row],[type_generateur_id]],type_generateur[],2,FALSE)</f>
        <v>Chaudière gpl/propane/butane à condensation</v>
      </c>
      <c r="D121" s="3">
        <v>3</v>
      </c>
      <c r="E121" s="3" t="str">
        <f>VLOOKUP(tfonc30[[#This Row],[temperature_distribution_id]],temperature_distribution[],2,FALSE)</f>
        <v>Moyenne</v>
      </c>
      <c r="F121" s="3">
        <v>2001</v>
      </c>
      <c r="H121" s="3">
        <v>32</v>
      </c>
      <c r="I121" s="10">
        <v>8</v>
      </c>
      <c r="J121" s="10">
        <v>137</v>
      </c>
      <c r="K121" s="10" t="s">
        <v>378</v>
      </c>
    </row>
    <row r="122" spans="1:11" x14ac:dyDescent="0.3">
      <c r="A122" s="3">
        <v>121</v>
      </c>
      <c r="B122" s="3">
        <v>55</v>
      </c>
      <c r="C122" s="3" t="str">
        <f>VLOOKUP(tfonc30[[#This Row],[type_generateur_id]],type_generateur[],2,FALSE)</f>
        <v>Chaudière gpl/propane/butane à condensation</v>
      </c>
      <c r="D122" s="3">
        <v>3</v>
      </c>
      <c r="E122" s="3" t="str">
        <f>VLOOKUP(tfonc30[[#This Row],[temperature_distribution_id]],temperature_distribution[],2,FALSE)</f>
        <v>Moyenne</v>
      </c>
      <c r="F122" s="3">
        <v>2001</v>
      </c>
      <c r="H122" s="3">
        <v>32</v>
      </c>
      <c r="I122" s="10">
        <v>8</v>
      </c>
      <c r="J122" s="10">
        <v>138</v>
      </c>
      <c r="K122" s="10" t="s">
        <v>378</v>
      </c>
    </row>
    <row r="123" spans="1:11" x14ac:dyDescent="0.3">
      <c r="A123" s="3">
        <v>122</v>
      </c>
      <c r="B123" s="3">
        <v>55</v>
      </c>
      <c r="C123" s="3" t="str">
        <f>VLOOKUP(tfonc30[[#This Row],[type_generateur_id]],type_generateur[],2,FALSE)</f>
        <v>Chaudière gpl/propane/butane à condensation</v>
      </c>
      <c r="D123" s="3">
        <v>3</v>
      </c>
      <c r="E123" s="3" t="str">
        <f>VLOOKUP(tfonc30[[#This Row],[temperature_distribution_id]],temperature_distribution[],2,FALSE)</f>
        <v>Moyenne</v>
      </c>
      <c r="F123" s="3">
        <v>2001</v>
      </c>
      <c r="H123" s="3">
        <v>32</v>
      </c>
      <c r="I123" s="10">
        <v>8</v>
      </c>
      <c r="J123" s="10">
        <v>139</v>
      </c>
      <c r="K123" s="10" t="s">
        <v>378</v>
      </c>
    </row>
    <row r="124" spans="1:11" x14ac:dyDescent="0.3">
      <c r="A124" s="3">
        <v>123</v>
      </c>
      <c r="B124" s="3">
        <v>61</v>
      </c>
      <c r="C124" s="3" t="str">
        <f>VLOOKUP(tfonc30[[#This Row],[type_generateur_id]],type_generateur[],2,FALSE)</f>
        <v>Pompe à chaleur hybride : partie chaudière Chaudière gaz à condensation</v>
      </c>
      <c r="D124" s="3">
        <v>3</v>
      </c>
      <c r="E124" s="3" t="str">
        <f>VLOOKUP(tfonc30[[#This Row],[temperature_distribution_id]],temperature_distribution[],2,FALSE)</f>
        <v>Moyenne</v>
      </c>
      <c r="F124" s="3">
        <v>2001</v>
      </c>
      <c r="H124" s="3">
        <v>32</v>
      </c>
      <c r="I124" s="10">
        <v>8</v>
      </c>
      <c r="J124" s="10">
        <v>148</v>
      </c>
      <c r="K124" s="10" t="s">
        <v>378</v>
      </c>
    </row>
    <row r="125" spans="1:11" x14ac:dyDescent="0.3">
      <c r="A125" s="3">
        <v>124</v>
      </c>
      <c r="B125" s="3">
        <v>61</v>
      </c>
      <c r="C125" s="3" t="str">
        <f>VLOOKUP(tfonc30[[#This Row],[type_generateur_id]],type_generateur[],2,FALSE)</f>
        <v>Pompe à chaleur hybride : partie chaudière Chaudière gaz à condensation</v>
      </c>
      <c r="D125" s="3">
        <v>3</v>
      </c>
      <c r="E125" s="3" t="str">
        <f>VLOOKUP(tfonc30[[#This Row],[temperature_distribution_id]],temperature_distribution[],2,FALSE)</f>
        <v>Moyenne</v>
      </c>
      <c r="F125" s="3">
        <v>2001</v>
      </c>
      <c r="H125" s="3">
        <v>32</v>
      </c>
      <c r="I125" s="10">
        <v>8</v>
      </c>
      <c r="J125" s="10">
        <v>149</v>
      </c>
      <c r="K125" s="10" t="s">
        <v>378</v>
      </c>
    </row>
    <row r="126" spans="1:11" x14ac:dyDescent="0.3">
      <c r="A126" s="3">
        <v>125</v>
      </c>
      <c r="B126" s="3">
        <v>62</v>
      </c>
      <c r="C126" s="3" t="str">
        <f>VLOOKUP(tfonc30[[#This Row],[type_generateur_id]],type_generateur[],2,FALSE)</f>
        <v>Pompe à chaleur hybride : partie chaudière Chaudière fioul à condensation</v>
      </c>
      <c r="D126" s="3">
        <v>3</v>
      </c>
      <c r="E126" s="3" t="str">
        <f>VLOOKUP(tfonc30[[#This Row],[temperature_distribution_id]],temperature_distribution[],2,FALSE)</f>
        <v>Moyenne</v>
      </c>
      <c r="F126" s="3">
        <v>2001</v>
      </c>
      <c r="H126" s="3">
        <v>32</v>
      </c>
      <c r="I126" s="10">
        <v>8</v>
      </c>
      <c r="J126" s="10">
        <v>150</v>
      </c>
      <c r="K126" s="10" t="s">
        <v>378</v>
      </c>
    </row>
    <row r="127" spans="1:11" x14ac:dyDescent="0.3">
      <c r="A127" s="3">
        <v>126</v>
      </c>
      <c r="B127" s="3">
        <v>62</v>
      </c>
      <c r="C127" s="3" t="str">
        <f>VLOOKUP(tfonc30[[#This Row],[type_generateur_id]],type_generateur[],2,FALSE)</f>
        <v>Pompe à chaleur hybride : partie chaudière Chaudière fioul à condensation</v>
      </c>
      <c r="D127" s="3">
        <v>3</v>
      </c>
      <c r="E127" s="3" t="str">
        <f>VLOOKUP(tfonc30[[#This Row],[temperature_distribution_id]],temperature_distribution[],2,FALSE)</f>
        <v>Moyenne</v>
      </c>
      <c r="F127" s="3">
        <v>2001</v>
      </c>
      <c r="H127" s="3">
        <v>32</v>
      </c>
      <c r="I127" s="10">
        <v>8</v>
      </c>
      <c r="J127" s="10">
        <v>151</v>
      </c>
      <c r="K127" s="10" t="s">
        <v>378</v>
      </c>
    </row>
    <row r="128" spans="1:11" x14ac:dyDescent="0.3">
      <c r="A128" s="3">
        <v>127</v>
      </c>
      <c r="B128" s="3">
        <v>66</v>
      </c>
      <c r="C128" s="3" t="str">
        <f>VLOOKUP(tfonc30[[#This Row],[type_generateur_id]],type_generateur[],2,FALSE)</f>
        <v>Pompe à chaleur hybride : partie chaudière Chaudière gpl/propane/butane à condensation</v>
      </c>
      <c r="D128" s="3">
        <v>3</v>
      </c>
      <c r="E128" s="3" t="str">
        <f>VLOOKUP(tfonc30[[#This Row],[temperature_distribution_id]],temperature_distribution[],2,FALSE)</f>
        <v>Moyenne</v>
      </c>
      <c r="F128" s="3">
        <v>2001</v>
      </c>
      <c r="H128" s="3">
        <v>32</v>
      </c>
      <c r="I128" s="10">
        <v>8</v>
      </c>
      <c r="J128" s="10">
        <v>160</v>
      </c>
      <c r="K128" s="10" t="s">
        <v>378</v>
      </c>
    </row>
    <row r="129" spans="1:11" x14ac:dyDescent="0.3">
      <c r="A129" s="3">
        <v>128</v>
      </c>
      <c r="B129" s="3">
        <v>66</v>
      </c>
      <c r="C129" s="3" t="str">
        <f>VLOOKUP(tfonc30[[#This Row],[type_generateur_id]],type_generateur[],2,FALSE)</f>
        <v>Pompe à chaleur hybride : partie chaudière Chaudière gpl/propane/butane à condensation</v>
      </c>
      <c r="D129" s="3">
        <v>3</v>
      </c>
      <c r="E129" s="3" t="str">
        <f>VLOOKUP(tfonc30[[#This Row],[temperature_distribution_id]],temperature_distribution[],2,FALSE)</f>
        <v>Moyenne</v>
      </c>
      <c r="F129" s="3">
        <v>2001</v>
      </c>
      <c r="H129" s="3">
        <v>32</v>
      </c>
      <c r="I129" s="10">
        <v>8</v>
      </c>
      <c r="J129" s="10">
        <v>161</v>
      </c>
      <c r="K129" s="10" t="s">
        <v>378</v>
      </c>
    </row>
    <row r="130" spans="1:11" x14ac:dyDescent="0.3">
      <c r="A130" s="3">
        <v>129</v>
      </c>
      <c r="B130" s="3">
        <v>24</v>
      </c>
      <c r="C130" s="3" t="str">
        <f>VLOOKUP(tfonc30[[#This Row],[type_generateur_id]],type_generateur[],2,FALSE)</f>
        <v>Chaudière fioul à condensation</v>
      </c>
      <c r="D130" s="3">
        <v>4</v>
      </c>
      <c r="E130" s="3" t="str">
        <f>VLOOKUP(tfonc30[[#This Row],[temperature_distribution_id]],temperature_distribution[],2,FALSE)</f>
        <v>Haute</v>
      </c>
      <c r="F130" s="3">
        <v>2001</v>
      </c>
      <c r="H130" s="3">
        <v>35</v>
      </c>
      <c r="I130" s="10">
        <v>9</v>
      </c>
      <c r="J130" s="10">
        <v>83</v>
      </c>
      <c r="K130" s="10" t="s">
        <v>378</v>
      </c>
    </row>
    <row r="131" spans="1:11" x14ac:dyDescent="0.3">
      <c r="A131" s="3">
        <v>130</v>
      </c>
      <c r="B131" s="3">
        <v>24</v>
      </c>
      <c r="C131" s="3" t="str">
        <f>VLOOKUP(tfonc30[[#This Row],[type_generateur_id]],type_generateur[],2,FALSE)</f>
        <v>Chaudière fioul à condensation</v>
      </c>
      <c r="D131" s="3">
        <v>4</v>
      </c>
      <c r="E131" s="3" t="str">
        <f>VLOOKUP(tfonc30[[#This Row],[temperature_distribution_id]],temperature_distribution[],2,FALSE)</f>
        <v>Haute</v>
      </c>
      <c r="F131" s="3">
        <v>2001</v>
      </c>
      <c r="H131" s="3">
        <v>35</v>
      </c>
      <c r="I131" s="10">
        <v>9</v>
      </c>
      <c r="J131" s="10">
        <v>84</v>
      </c>
      <c r="K131" s="10" t="s">
        <v>378</v>
      </c>
    </row>
    <row r="132" spans="1:11" x14ac:dyDescent="0.3">
      <c r="A132" s="3">
        <v>131</v>
      </c>
      <c r="B132" s="3">
        <v>28</v>
      </c>
      <c r="C132" s="3" t="str">
        <f>VLOOKUP(tfonc30[[#This Row],[type_generateur_id]],type_generateur[],2,FALSE)</f>
        <v>Chaudière gaz à condensation</v>
      </c>
      <c r="D132" s="3">
        <v>4</v>
      </c>
      <c r="E132" s="3" t="str">
        <f>VLOOKUP(tfonc30[[#This Row],[temperature_distribution_id]],temperature_distribution[],2,FALSE)</f>
        <v>Haute</v>
      </c>
      <c r="F132" s="3">
        <v>2001</v>
      </c>
      <c r="H132" s="3">
        <v>35</v>
      </c>
      <c r="I132" s="10">
        <v>9</v>
      </c>
      <c r="J132" s="10">
        <v>94</v>
      </c>
      <c r="K132" s="10" t="s">
        <v>378</v>
      </c>
    </row>
    <row r="133" spans="1:11" x14ac:dyDescent="0.3">
      <c r="A133" s="3">
        <v>132</v>
      </c>
      <c r="B133" s="3">
        <v>28</v>
      </c>
      <c r="C133" s="3" t="str">
        <f>VLOOKUP(tfonc30[[#This Row],[type_generateur_id]],type_generateur[],2,FALSE)</f>
        <v>Chaudière gaz à condensation</v>
      </c>
      <c r="D133" s="3">
        <v>4</v>
      </c>
      <c r="E133" s="3" t="str">
        <f>VLOOKUP(tfonc30[[#This Row],[temperature_distribution_id]],temperature_distribution[],2,FALSE)</f>
        <v>Haute</v>
      </c>
      <c r="F133" s="3">
        <v>2001</v>
      </c>
      <c r="H133" s="3">
        <v>35</v>
      </c>
      <c r="I133" s="10">
        <v>9</v>
      </c>
      <c r="J133" s="10">
        <v>95</v>
      </c>
      <c r="K133" s="10" t="s">
        <v>378</v>
      </c>
    </row>
    <row r="134" spans="1:11" x14ac:dyDescent="0.3">
      <c r="A134" s="3">
        <v>133</v>
      </c>
      <c r="B134" s="3">
        <v>28</v>
      </c>
      <c r="C134" s="3" t="str">
        <f>VLOOKUP(tfonc30[[#This Row],[type_generateur_id]],type_generateur[],2,FALSE)</f>
        <v>Chaudière gaz à condensation</v>
      </c>
      <c r="D134" s="3">
        <v>4</v>
      </c>
      <c r="E134" s="3" t="str">
        <f>VLOOKUP(tfonc30[[#This Row],[temperature_distribution_id]],temperature_distribution[],2,FALSE)</f>
        <v>Haute</v>
      </c>
      <c r="F134" s="3">
        <v>2001</v>
      </c>
      <c r="H134" s="3">
        <v>35</v>
      </c>
      <c r="I134" s="10">
        <v>9</v>
      </c>
      <c r="J134" s="10">
        <v>96</v>
      </c>
      <c r="K134" s="10" t="s">
        <v>378</v>
      </c>
    </row>
    <row r="135" spans="1:11" x14ac:dyDescent="0.3">
      <c r="A135" s="3">
        <v>134</v>
      </c>
      <c r="B135" s="3">
        <v>28</v>
      </c>
      <c r="C135" s="3" t="str">
        <f>VLOOKUP(tfonc30[[#This Row],[type_generateur_id]],type_generateur[],2,FALSE)</f>
        <v>Chaudière gaz à condensation</v>
      </c>
      <c r="D135" s="3">
        <v>4</v>
      </c>
      <c r="E135" s="3" t="str">
        <f>VLOOKUP(tfonc30[[#This Row],[temperature_distribution_id]],temperature_distribution[],2,FALSE)</f>
        <v>Haute</v>
      </c>
      <c r="F135" s="3">
        <v>2001</v>
      </c>
      <c r="H135" s="3">
        <v>35</v>
      </c>
      <c r="I135" s="10">
        <v>9</v>
      </c>
      <c r="J135" s="10">
        <v>97</v>
      </c>
      <c r="K135" s="10" t="s">
        <v>378</v>
      </c>
    </row>
    <row r="136" spans="1:11" x14ac:dyDescent="0.3">
      <c r="A136" s="3">
        <v>135</v>
      </c>
      <c r="B136" s="3">
        <v>55</v>
      </c>
      <c r="C136" s="3" t="str">
        <f>VLOOKUP(tfonc30[[#This Row],[type_generateur_id]],type_generateur[],2,FALSE)</f>
        <v>Chaudière gpl/propane/butane à condensation</v>
      </c>
      <c r="D136" s="3">
        <v>4</v>
      </c>
      <c r="E136" s="3" t="str">
        <f>VLOOKUP(tfonc30[[#This Row],[temperature_distribution_id]],temperature_distribution[],2,FALSE)</f>
        <v>Haute</v>
      </c>
      <c r="F136" s="3">
        <v>2001</v>
      </c>
      <c r="H136" s="3">
        <v>35</v>
      </c>
      <c r="I136" s="10">
        <v>9</v>
      </c>
      <c r="J136" s="10">
        <v>136</v>
      </c>
      <c r="K136" s="10" t="s">
        <v>378</v>
      </c>
    </row>
    <row r="137" spans="1:11" x14ac:dyDescent="0.3">
      <c r="A137" s="3">
        <v>136</v>
      </c>
      <c r="B137" s="3">
        <v>55</v>
      </c>
      <c r="C137" s="3" t="str">
        <f>VLOOKUP(tfonc30[[#This Row],[type_generateur_id]],type_generateur[],2,FALSE)</f>
        <v>Chaudière gpl/propane/butane à condensation</v>
      </c>
      <c r="D137" s="3">
        <v>4</v>
      </c>
      <c r="E137" s="3" t="str">
        <f>VLOOKUP(tfonc30[[#This Row],[temperature_distribution_id]],temperature_distribution[],2,FALSE)</f>
        <v>Haute</v>
      </c>
      <c r="F137" s="3">
        <v>2001</v>
      </c>
      <c r="H137" s="3">
        <v>35</v>
      </c>
      <c r="I137" s="10">
        <v>9</v>
      </c>
      <c r="J137" s="10">
        <v>137</v>
      </c>
      <c r="K137" s="10" t="s">
        <v>378</v>
      </c>
    </row>
    <row r="138" spans="1:11" x14ac:dyDescent="0.3">
      <c r="A138" s="3">
        <v>137</v>
      </c>
      <c r="B138" s="3">
        <v>55</v>
      </c>
      <c r="C138" s="3" t="str">
        <f>VLOOKUP(tfonc30[[#This Row],[type_generateur_id]],type_generateur[],2,FALSE)</f>
        <v>Chaudière gpl/propane/butane à condensation</v>
      </c>
      <c r="D138" s="3">
        <v>4</v>
      </c>
      <c r="E138" s="3" t="str">
        <f>VLOOKUP(tfonc30[[#This Row],[temperature_distribution_id]],temperature_distribution[],2,FALSE)</f>
        <v>Haute</v>
      </c>
      <c r="F138" s="3">
        <v>2001</v>
      </c>
      <c r="H138" s="3">
        <v>35</v>
      </c>
      <c r="I138" s="10">
        <v>9</v>
      </c>
      <c r="J138" s="10">
        <v>138</v>
      </c>
      <c r="K138" s="10" t="s">
        <v>378</v>
      </c>
    </row>
    <row r="139" spans="1:11" x14ac:dyDescent="0.3">
      <c r="A139" s="3">
        <v>138</v>
      </c>
      <c r="B139" s="3">
        <v>55</v>
      </c>
      <c r="C139" s="3" t="str">
        <f>VLOOKUP(tfonc30[[#This Row],[type_generateur_id]],type_generateur[],2,FALSE)</f>
        <v>Chaudière gpl/propane/butane à condensation</v>
      </c>
      <c r="D139" s="3">
        <v>4</v>
      </c>
      <c r="E139" s="3" t="str">
        <f>VLOOKUP(tfonc30[[#This Row],[temperature_distribution_id]],temperature_distribution[],2,FALSE)</f>
        <v>Haute</v>
      </c>
      <c r="F139" s="3">
        <v>2001</v>
      </c>
      <c r="H139" s="3">
        <v>35</v>
      </c>
      <c r="I139" s="10">
        <v>9</v>
      </c>
      <c r="J139" s="10">
        <v>139</v>
      </c>
      <c r="K139" s="10" t="s">
        <v>378</v>
      </c>
    </row>
    <row r="140" spans="1:11" x14ac:dyDescent="0.3">
      <c r="A140" s="3">
        <v>139</v>
      </c>
      <c r="B140" s="3">
        <v>61</v>
      </c>
      <c r="C140" s="3" t="str">
        <f>VLOOKUP(tfonc30[[#This Row],[type_generateur_id]],type_generateur[],2,FALSE)</f>
        <v>Pompe à chaleur hybride : partie chaudière Chaudière gaz à condensation</v>
      </c>
      <c r="D140" s="3">
        <v>4</v>
      </c>
      <c r="E140" s="3" t="str">
        <f>VLOOKUP(tfonc30[[#This Row],[temperature_distribution_id]],temperature_distribution[],2,FALSE)</f>
        <v>Haute</v>
      </c>
      <c r="F140" s="3">
        <v>2001</v>
      </c>
      <c r="H140" s="3">
        <v>35</v>
      </c>
      <c r="I140" s="10">
        <v>9</v>
      </c>
      <c r="J140" s="10">
        <v>148</v>
      </c>
      <c r="K140" s="10" t="s">
        <v>378</v>
      </c>
    </row>
    <row r="141" spans="1:11" x14ac:dyDescent="0.3">
      <c r="A141" s="3">
        <v>140</v>
      </c>
      <c r="B141" s="3">
        <v>61</v>
      </c>
      <c r="C141" s="3" t="str">
        <f>VLOOKUP(tfonc30[[#This Row],[type_generateur_id]],type_generateur[],2,FALSE)</f>
        <v>Pompe à chaleur hybride : partie chaudière Chaudière gaz à condensation</v>
      </c>
      <c r="D141" s="3">
        <v>4</v>
      </c>
      <c r="E141" s="3" t="str">
        <f>VLOOKUP(tfonc30[[#This Row],[temperature_distribution_id]],temperature_distribution[],2,FALSE)</f>
        <v>Haute</v>
      </c>
      <c r="F141" s="3">
        <v>2001</v>
      </c>
      <c r="H141" s="3">
        <v>35</v>
      </c>
      <c r="I141" s="10">
        <v>9</v>
      </c>
      <c r="J141" s="10">
        <v>149</v>
      </c>
      <c r="K141" s="10" t="s">
        <v>378</v>
      </c>
    </row>
    <row r="142" spans="1:11" x14ac:dyDescent="0.3">
      <c r="A142" s="3">
        <v>141</v>
      </c>
      <c r="B142" s="3">
        <v>62</v>
      </c>
      <c r="C142" s="3" t="str">
        <f>VLOOKUP(tfonc30[[#This Row],[type_generateur_id]],type_generateur[],2,FALSE)</f>
        <v>Pompe à chaleur hybride : partie chaudière Chaudière fioul à condensation</v>
      </c>
      <c r="D142" s="3">
        <v>4</v>
      </c>
      <c r="E142" s="3" t="str">
        <f>VLOOKUP(tfonc30[[#This Row],[temperature_distribution_id]],temperature_distribution[],2,FALSE)</f>
        <v>Haute</v>
      </c>
      <c r="F142" s="3">
        <v>2001</v>
      </c>
      <c r="H142" s="3">
        <v>35</v>
      </c>
      <c r="I142" s="10">
        <v>9</v>
      </c>
      <c r="J142" s="10">
        <v>150</v>
      </c>
      <c r="K142" s="10" t="s">
        <v>378</v>
      </c>
    </row>
    <row r="143" spans="1:11" x14ac:dyDescent="0.3">
      <c r="A143" s="3">
        <v>142</v>
      </c>
      <c r="B143" s="3">
        <v>62</v>
      </c>
      <c r="C143" s="3" t="str">
        <f>VLOOKUP(tfonc30[[#This Row],[type_generateur_id]],type_generateur[],2,FALSE)</f>
        <v>Pompe à chaleur hybride : partie chaudière Chaudière fioul à condensation</v>
      </c>
      <c r="D143" s="3">
        <v>4</v>
      </c>
      <c r="E143" s="3" t="str">
        <f>VLOOKUP(tfonc30[[#This Row],[temperature_distribution_id]],temperature_distribution[],2,FALSE)</f>
        <v>Haute</v>
      </c>
      <c r="F143" s="3">
        <v>2001</v>
      </c>
      <c r="H143" s="3">
        <v>35</v>
      </c>
      <c r="I143" s="10">
        <v>9</v>
      </c>
      <c r="J143" s="10">
        <v>151</v>
      </c>
      <c r="K143" s="10" t="s">
        <v>378</v>
      </c>
    </row>
    <row r="144" spans="1:11" x14ac:dyDescent="0.3">
      <c r="A144" s="3">
        <v>143</v>
      </c>
      <c r="B144" s="3">
        <v>66</v>
      </c>
      <c r="C144" s="3" t="str">
        <f>VLOOKUP(tfonc30[[#This Row],[type_generateur_id]],type_generateur[],2,FALSE)</f>
        <v>Pompe à chaleur hybride : partie chaudière Chaudière gpl/propane/butane à condensation</v>
      </c>
      <c r="D144" s="3">
        <v>4</v>
      </c>
      <c r="E144" s="3" t="str">
        <f>VLOOKUP(tfonc30[[#This Row],[temperature_distribution_id]],temperature_distribution[],2,FALSE)</f>
        <v>Haute</v>
      </c>
      <c r="F144" s="3">
        <v>2001</v>
      </c>
      <c r="H144" s="3">
        <v>35</v>
      </c>
      <c r="I144" s="10">
        <v>9</v>
      </c>
      <c r="J144" s="10">
        <v>160</v>
      </c>
      <c r="K144" s="10" t="s">
        <v>378</v>
      </c>
    </row>
    <row r="145" spans="1:11" x14ac:dyDescent="0.3">
      <c r="A145" s="3">
        <v>144</v>
      </c>
      <c r="B145" s="3">
        <v>66</v>
      </c>
      <c r="C145" s="3" t="str">
        <f>VLOOKUP(tfonc30[[#This Row],[type_generateur_id]],type_generateur[],2,FALSE)</f>
        <v>Pompe à chaleur hybride : partie chaudière Chaudière gpl/propane/butane à condensation</v>
      </c>
      <c r="D145" s="3">
        <v>4</v>
      </c>
      <c r="E145" s="3" t="str">
        <f>VLOOKUP(tfonc30[[#This Row],[temperature_distribution_id]],temperature_distribution[],2,FALSE)</f>
        <v>Haute</v>
      </c>
      <c r="F145" s="3">
        <v>2001</v>
      </c>
      <c r="H145" s="3">
        <v>35</v>
      </c>
      <c r="I145" s="10">
        <v>9</v>
      </c>
      <c r="J145" s="10">
        <v>161</v>
      </c>
      <c r="K145" s="10" t="s">
        <v>378</v>
      </c>
    </row>
    <row r="146" spans="1:11" x14ac:dyDescent="0.3">
      <c r="A146" s="3">
        <v>145</v>
      </c>
      <c r="B146" s="3">
        <v>23</v>
      </c>
      <c r="C146" s="3" t="str">
        <f>VLOOKUP(tfonc30[[#This Row],[type_generateur_id]],type_generateur[],2,FALSE)</f>
        <v>Chaudière fioul basse température</v>
      </c>
      <c r="D146" s="3">
        <v>2</v>
      </c>
      <c r="E146" s="3" t="str">
        <f>VLOOKUP(tfonc30[[#This Row],[temperature_distribution_id]],temperature_distribution[],2,FALSE)</f>
        <v>Basse</v>
      </c>
      <c r="G146" s="3">
        <v>1980</v>
      </c>
      <c r="H146" s="3">
        <v>42.5</v>
      </c>
      <c r="I146" s="10">
        <v>10</v>
      </c>
      <c r="J146" s="10">
        <v>81</v>
      </c>
      <c r="K146" s="10" t="s">
        <v>379</v>
      </c>
    </row>
    <row r="147" spans="1:11" x14ac:dyDescent="0.3">
      <c r="A147" s="3">
        <v>146</v>
      </c>
      <c r="B147" s="3">
        <v>23</v>
      </c>
      <c r="C147" s="3" t="str">
        <f>VLOOKUP(tfonc30[[#This Row],[type_generateur_id]],type_generateur[],2,FALSE)</f>
        <v>Chaudière fioul basse température</v>
      </c>
      <c r="D147" s="3">
        <v>2</v>
      </c>
      <c r="E147" s="3" t="str">
        <f>VLOOKUP(tfonc30[[#This Row],[temperature_distribution_id]],temperature_distribution[],2,FALSE)</f>
        <v>Basse</v>
      </c>
      <c r="G147" s="3">
        <v>1980</v>
      </c>
      <c r="H147" s="3">
        <v>42.5</v>
      </c>
      <c r="I147" s="10">
        <v>10</v>
      </c>
      <c r="J147" s="10">
        <v>82</v>
      </c>
      <c r="K147" s="10" t="s">
        <v>379</v>
      </c>
    </row>
    <row r="148" spans="1:11" x14ac:dyDescent="0.3">
      <c r="A148" s="3">
        <v>147</v>
      </c>
      <c r="B148" s="3">
        <v>27</v>
      </c>
      <c r="C148" s="3" t="str">
        <f>VLOOKUP(tfonc30[[#This Row],[type_generateur_id]],type_generateur[],2,FALSE)</f>
        <v>Chaudière gaz basse température</v>
      </c>
      <c r="D148" s="3">
        <v>2</v>
      </c>
      <c r="E148" s="3" t="str">
        <f>VLOOKUP(tfonc30[[#This Row],[temperature_distribution_id]],temperature_distribution[],2,FALSE)</f>
        <v>Basse</v>
      </c>
      <c r="G148" s="3">
        <v>1980</v>
      </c>
      <c r="H148" s="3">
        <v>42.5</v>
      </c>
      <c r="I148" s="10">
        <v>10</v>
      </c>
      <c r="J148" s="10">
        <v>91</v>
      </c>
      <c r="K148" s="10" t="s">
        <v>379</v>
      </c>
    </row>
    <row r="149" spans="1:11" x14ac:dyDescent="0.3">
      <c r="A149" s="3">
        <v>148</v>
      </c>
      <c r="B149" s="3">
        <v>27</v>
      </c>
      <c r="C149" s="3" t="str">
        <f>VLOOKUP(tfonc30[[#This Row],[type_generateur_id]],type_generateur[],2,FALSE)</f>
        <v>Chaudière gaz basse température</v>
      </c>
      <c r="D149" s="3">
        <v>2</v>
      </c>
      <c r="E149" s="3" t="str">
        <f>VLOOKUP(tfonc30[[#This Row],[temperature_distribution_id]],temperature_distribution[],2,FALSE)</f>
        <v>Basse</v>
      </c>
      <c r="G149" s="3">
        <v>1980</v>
      </c>
      <c r="H149" s="3">
        <v>42.5</v>
      </c>
      <c r="I149" s="10">
        <v>10</v>
      </c>
      <c r="J149" s="10">
        <v>92</v>
      </c>
      <c r="K149" s="10" t="s">
        <v>379</v>
      </c>
    </row>
    <row r="150" spans="1:11" x14ac:dyDescent="0.3">
      <c r="A150" s="3">
        <v>149</v>
      </c>
      <c r="B150" s="3">
        <v>27</v>
      </c>
      <c r="C150" s="3" t="str">
        <f>VLOOKUP(tfonc30[[#This Row],[type_generateur_id]],type_generateur[],2,FALSE)</f>
        <v>Chaudière gaz basse température</v>
      </c>
      <c r="D150" s="3">
        <v>2</v>
      </c>
      <c r="E150" s="3" t="str">
        <f>VLOOKUP(tfonc30[[#This Row],[temperature_distribution_id]],temperature_distribution[],2,FALSE)</f>
        <v>Basse</v>
      </c>
      <c r="G150" s="3">
        <v>1980</v>
      </c>
      <c r="H150" s="3">
        <v>42.5</v>
      </c>
      <c r="I150" s="10">
        <v>10</v>
      </c>
      <c r="J150" s="10">
        <v>93</v>
      </c>
      <c r="K150" s="10" t="s">
        <v>379</v>
      </c>
    </row>
    <row r="151" spans="1:11" x14ac:dyDescent="0.3">
      <c r="A151" s="3">
        <v>150</v>
      </c>
      <c r="B151" s="3">
        <v>54</v>
      </c>
      <c r="C151" s="3" t="str">
        <f>VLOOKUP(tfonc30[[#This Row],[type_generateur_id]],type_generateur[],2,FALSE)</f>
        <v>Chaudière gpl/propane/butane basse température</v>
      </c>
      <c r="D151" s="3">
        <v>2</v>
      </c>
      <c r="E151" s="3" t="str">
        <f>VLOOKUP(tfonc30[[#This Row],[temperature_distribution_id]],temperature_distribution[],2,FALSE)</f>
        <v>Basse</v>
      </c>
      <c r="G151" s="3">
        <v>1980</v>
      </c>
      <c r="H151" s="3">
        <v>42.5</v>
      </c>
      <c r="I151" s="10">
        <v>10</v>
      </c>
      <c r="J151" s="10">
        <v>133</v>
      </c>
      <c r="K151" s="10" t="s">
        <v>379</v>
      </c>
    </row>
    <row r="152" spans="1:11" x14ac:dyDescent="0.3">
      <c r="A152" s="3">
        <v>151</v>
      </c>
      <c r="B152" s="3">
        <v>54</v>
      </c>
      <c r="C152" s="3" t="str">
        <f>VLOOKUP(tfonc30[[#This Row],[type_generateur_id]],type_generateur[],2,FALSE)</f>
        <v>Chaudière gpl/propane/butane basse température</v>
      </c>
      <c r="D152" s="3">
        <v>2</v>
      </c>
      <c r="E152" s="3" t="str">
        <f>VLOOKUP(tfonc30[[#This Row],[temperature_distribution_id]],temperature_distribution[],2,FALSE)</f>
        <v>Basse</v>
      </c>
      <c r="G152" s="3">
        <v>1980</v>
      </c>
      <c r="H152" s="3">
        <v>42.5</v>
      </c>
      <c r="I152" s="10">
        <v>10</v>
      </c>
      <c r="J152" s="10">
        <v>134</v>
      </c>
      <c r="K152" s="10" t="s">
        <v>379</v>
      </c>
    </row>
    <row r="153" spans="1:11" x14ac:dyDescent="0.3">
      <c r="A153" s="3">
        <v>152</v>
      </c>
      <c r="B153" s="3">
        <v>54</v>
      </c>
      <c r="C153" s="3" t="str">
        <f>VLOOKUP(tfonc30[[#This Row],[type_generateur_id]],type_generateur[],2,FALSE)</f>
        <v>Chaudière gpl/propane/butane basse température</v>
      </c>
      <c r="D153" s="3">
        <v>2</v>
      </c>
      <c r="E153" s="3" t="str">
        <f>VLOOKUP(tfonc30[[#This Row],[temperature_distribution_id]],temperature_distribution[],2,FALSE)</f>
        <v>Basse</v>
      </c>
      <c r="G153" s="3">
        <v>1980</v>
      </c>
      <c r="H153" s="3">
        <v>42.5</v>
      </c>
      <c r="I153" s="10">
        <v>10</v>
      </c>
      <c r="J153" s="10">
        <v>135</v>
      </c>
      <c r="K153" s="10" t="s">
        <v>379</v>
      </c>
    </row>
    <row r="154" spans="1:11" x14ac:dyDescent="0.3">
      <c r="A154" s="3">
        <v>153</v>
      </c>
      <c r="B154" s="3">
        <v>23</v>
      </c>
      <c r="C154" s="3" t="str">
        <f>VLOOKUP(tfonc30[[#This Row],[type_generateur_id]],type_generateur[],2,FALSE)</f>
        <v>Chaudière fioul basse température</v>
      </c>
      <c r="D154" s="3">
        <v>3</v>
      </c>
      <c r="E154" s="3" t="str">
        <f>VLOOKUP(tfonc30[[#This Row],[temperature_distribution_id]],temperature_distribution[],2,FALSE)</f>
        <v>Moyenne</v>
      </c>
      <c r="G154" s="3">
        <v>1980</v>
      </c>
      <c r="H154" s="3">
        <v>48.5</v>
      </c>
      <c r="I154" s="10">
        <v>11</v>
      </c>
      <c r="J154" s="10">
        <v>81</v>
      </c>
      <c r="K154" s="10" t="s">
        <v>379</v>
      </c>
    </row>
    <row r="155" spans="1:11" x14ac:dyDescent="0.3">
      <c r="A155" s="3">
        <v>154</v>
      </c>
      <c r="B155" s="3">
        <v>23</v>
      </c>
      <c r="C155" s="3" t="str">
        <f>VLOOKUP(tfonc30[[#This Row],[type_generateur_id]],type_generateur[],2,FALSE)</f>
        <v>Chaudière fioul basse température</v>
      </c>
      <c r="D155" s="3">
        <v>3</v>
      </c>
      <c r="E155" s="3" t="str">
        <f>VLOOKUP(tfonc30[[#This Row],[temperature_distribution_id]],temperature_distribution[],2,FALSE)</f>
        <v>Moyenne</v>
      </c>
      <c r="G155" s="3">
        <v>1980</v>
      </c>
      <c r="H155" s="3">
        <v>48.5</v>
      </c>
      <c r="I155" s="10">
        <v>11</v>
      </c>
      <c r="J155" s="10">
        <v>82</v>
      </c>
      <c r="K155" s="10" t="s">
        <v>379</v>
      </c>
    </row>
    <row r="156" spans="1:11" x14ac:dyDescent="0.3">
      <c r="A156" s="3">
        <v>155</v>
      </c>
      <c r="B156" s="3">
        <v>27</v>
      </c>
      <c r="C156" s="3" t="str">
        <f>VLOOKUP(tfonc30[[#This Row],[type_generateur_id]],type_generateur[],2,FALSE)</f>
        <v>Chaudière gaz basse température</v>
      </c>
      <c r="D156" s="3">
        <v>3</v>
      </c>
      <c r="E156" s="3" t="str">
        <f>VLOOKUP(tfonc30[[#This Row],[temperature_distribution_id]],temperature_distribution[],2,FALSE)</f>
        <v>Moyenne</v>
      </c>
      <c r="G156" s="3">
        <v>1980</v>
      </c>
      <c r="H156" s="3">
        <v>48.5</v>
      </c>
      <c r="I156" s="10">
        <v>11</v>
      </c>
      <c r="J156" s="10">
        <v>91</v>
      </c>
      <c r="K156" s="10" t="s">
        <v>379</v>
      </c>
    </row>
    <row r="157" spans="1:11" x14ac:dyDescent="0.3">
      <c r="A157" s="3">
        <v>156</v>
      </c>
      <c r="B157" s="3">
        <v>27</v>
      </c>
      <c r="C157" s="3" t="str">
        <f>VLOOKUP(tfonc30[[#This Row],[type_generateur_id]],type_generateur[],2,FALSE)</f>
        <v>Chaudière gaz basse température</v>
      </c>
      <c r="D157" s="3">
        <v>3</v>
      </c>
      <c r="E157" s="3" t="str">
        <f>VLOOKUP(tfonc30[[#This Row],[temperature_distribution_id]],temperature_distribution[],2,FALSE)</f>
        <v>Moyenne</v>
      </c>
      <c r="G157" s="3">
        <v>1980</v>
      </c>
      <c r="H157" s="3">
        <v>48.5</v>
      </c>
      <c r="I157" s="10">
        <v>11</v>
      </c>
      <c r="J157" s="10">
        <v>92</v>
      </c>
      <c r="K157" s="10" t="s">
        <v>379</v>
      </c>
    </row>
    <row r="158" spans="1:11" x14ac:dyDescent="0.3">
      <c r="A158" s="3">
        <v>157</v>
      </c>
      <c r="B158" s="3">
        <v>27</v>
      </c>
      <c r="C158" s="3" t="str">
        <f>VLOOKUP(tfonc30[[#This Row],[type_generateur_id]],type_generateur[],2,FALSE)</f>
        <v>Chaudière gaz basse température</v>
      </c>
      <c r="D158" s="3">
        <v>3</v>
      </c>
      <c r="E158" s="3" t="str">
        <f>VLOOKUP(tfonc30[[#This Row],[temperature_distribution_id]],temperature_distribution[],2,FALSE)</f>
        <v>Moyenne</v>
      </c>
      <c r="G158" s="3">
        <v>1980</v>
      </c>
      <c r="H158" s="3">
        <v>48.5</v>
      </c>
      <c r="I158" s="10">
        <v>11</v>
      </c>
      <c r="J158" s="10">
        <v>93</v>
      </c>
      <c r="K158" s="10" t="s">
        <v>379</v>
      </c>
    </row>
    <row r="159" spans="1:11" x14ac:dyDescent="0.3">
      <c r="A159" s="3">
        <v>158</v>
      </c>
      <c r="B159" s="3">
        <v>54</v>
      </c>
      <c r="C159" s="3" t="str">
        <f>VLOOKUP(tfonc30[[#This Row],[type_generateur_id]],type_generateur[],2,FALSE)</f>
        <v>Chaudière gpl/propane/butane basse température</v>
      </c>
      <c r="D159" s="3">
        <v>3</v>
      </c>
      <c r="E159" s="3" t="str">
        <f>VLOOKUP(tfonc30[[#This Row],[temperature_distribution_id]],temperature_distribution[],2,FALSE)</f>
        <v>Moyenne</v>
      </c>
      <c r="G159" s="3">
        <v>1980</v>
      </c>
      <c r="H159" s="3">
        <v>48.5</v>
      </c>
      <c r="I159" s="10">
        <v>11</v>
      </c>
      <c r="J159" s="10">
        <v>133</v>
      </c>
      <c r="K159" s="10" t="s">
        <v>379</v>
      </c>
    </row>
    <row r="160" spans="1:11" x14ac:dyDescent="0.3">
      <c r="A160" s="3">
        <v>159</v>
      </c>
      <c r="B160" s="3">
        <v>54</v>
      </c>
      <c r="C160" s="3" t="str">
        <f>VLOOKUP(tfonc30[[#This Row],[type_generateur_id]],type_generateur[],2,FALSE)</f>
        <v>Chaudière gpl/propane/butane basse température</v>
      </c>
      <c r="D160" s="3">
        <v>3</v>
      </c>
      <c r="E160" s="3" t="str">
        <f>VLOOKUP(tfonc30[[#This Row],[temperature_distribution_id]],temperature_distribution[],2,FALSE)</f>
        <v>Moyenne</v>
      </c>
      <c r="G160" s="3">
        <v>1980</v>
      </c>
      <c r="H160" s="3">
        <v>48.5</v>
      </c>
      <c r="I160" s="10">
        <v>11</v>
      </c>
      <c r="J160" s="10">
        <v>134</v>
      </c>
      <c r="K160" s="10" t="s">
        <v>379</v>
      </c>
    </row>
    <row r="161" spans="1:11" x14ac:dyDescent="0.3">
      <c r="A161" s="3">
        <v>160</v>
      </c>
      <c r="B161" s="3">
        <v>54</v>
      </c>
      <c r="C161" s="3" t="str">
        <f>VLOOKUP(tfonc30[[#This Row],[type_generateur_id]],type_generateur[],2,FALSE)</f>
        <v>Chaudière gpl/propane/butane basse température</v>
      </c>
      <c r="D161" s="3">
        <v>3</v>
      </c>
      <c r="E161" s="3" t="str">
        <f>VLOOKUP(tfonc30[[#This Row],[temperature_distribution_id]],temperature_distribution[],2,FALSE)</f>
        <v>Moyenne</v>
      </c>
      <c r="G161" s="3">
        <v>1980</v>
      </c>
      <c r="H161" s="3">
        <v>48.5</v>
      </c>
      <c r="I161" s="10">
        <v>11</v>
      </c>
      <c r="J161" s="10">
        <v>135</v>
      </c>
      <c r="K161" s="10" t="s">
        <v>379</v>
      </c>
    </row>
    <row r="162" spans="1:11" x14ac:dyDescent="0.3">
      <c r="A162" s="3">
        <v>161</v>
      </c>
      <c r="B162" s="3">
        <v>23</v>
      </c>
      <c r="C162" s="3" t="str">
        <f>VLOOKUP(tfonc30[[#This Row],[type_generateur_id]],type_generateur[],2,FALSE)</f>
        <v>Chaudière fioul basse température</v>
      </c>
      <c r="D162" s="3">
        <v>4</v>
      </c>
      <c r="E162" s="3" t="str">
        <f>VLOOKUP(tfonc30[[#This Row],[temperature_distribution_id]],temperature_distribution[],2,FALSE)</f>
        <v>Haute</v>
      </c>
      <c r="G162" s="3">
        <v>1980</v>
      </c>
      <c r="H162" s="3">
        <v>48.5</v>
      </c>
      <c r="I162" s="10">
        <v>12</v>
      </c>
      <c r="J162" s="10">
        <v>81</v>
      </c>
      <c r="K162" s="10" t="s">
        <v>379</v>
      </c>
    </row>
    <row r="163" spans="1:11" x14ac:dyDescent="0.3">
      <c r="A163" s="3">
        <v>162</v>
      </c>
      <c r="B163" s="3">
        <v>23</v>
      </c>
      <c r="C163" s="3" t="str">
        <f>VLOOKUP(tfonc30[[#This Row],[type_generateur_id]],type_generateur[],2,FALSE)</f>
        <v>Chaudière fioul basse température</v>
      </c>
      <c r="D163" s="3">
        <v>4</v>
      </c>
      <c r="E163" s="3" t="str">
        <f>VLOOKUP(tfonc30[[#This Row],[temperature_distribution_id]],temperature_distribution[],2,FALSE)</f>
        <v>Haute</v>
      </c>
      <c r="G163" s="3">
        <v>1980</v>
      </c>
      <c r="H163" s="3">
        <v>48.5</v>
      </c>
      <c r="I163" s="10">
        <v>12</v>
      </c>
      <c r="J163" s="10">
        <v>82</v>
      </c>
      <c r="K163" s="10" t="s">
        <v>379</v>
      </c>
    </row>
    <row r="164" spans="1:11" x14ac:dyDescent="0.3">
      <c r="A164" s="3">
        <v>163</v>
      </c>
      <c r="B164" s="3">
        <v>27</v>
      </c>
      <c r="C164" s="3" t="str">
        <f>VLOOKUP(tfonc30[[#This Row],[type_generateur_id]],type_generateur[],2,FALSE)</f>
        <v>Chaudière gaz basse température</v>
      </c>
      <c r="D164" s="3">
        <v>4</v>
      </c>
      <c r="E164" s="3" t="str">
        <f>VLOOKUP(tfonc30[[#This Row],[temperature_distribution_id]],temperature_distribution[],2,FALSE)</f>
        <v>Haute</v>
      </c>
      <c r="G164" s="3">
        <v>1980</v>
      </c>
      <c r="H164" s="3">
        <v>48.5</v>
      </c>
      <c r="I164" s="10">
        <v>12</v>
      </c>
      <c r="J164" s="10">
        <v>91</v>
      </c>
      <c r="K164" s="10" t="s">
        <v>379</v>
      </c>
    </row>
    <row r="165" spans="1:11" x14ac:dyDescent="0.3">
      <c r="A165" s="3">
        <v>164</v>
      </c>
      <c r="B165" s="3">
        <v>27</v>
      </c>
      <c r="C165" s="3" t="str">
        <f>VLOOKUP(tfonc30[[#This Row],[type_generateur_id]],type_generateur[],2,FALSE)</f>
        <v>Chaudière gaz basse température</v>
      </c>
      <c r="D165" s="3">
        <v>4</v>
      </c>
      <c r="E165" s="3" t="str">
        <f>VLOOKUP(tfonc30[[#This Row],[temperature_distribution_id]],temperature_distribution[],2,FALSE)</f>
        <v>Haute</v>
      </c>
      <c r="G165" s="3">
        <v>1980</v>
      </c>
      <c r="H165" s="3">
        <v>48.5</v>
      </c>
      <c r="I165" s="10">
        <v>12</v>
      </c>
      <c r="J165" s="10">
        <v>92</v>
      </c>
      <c r="K165" s="10" t="s">
        <v>379</v>
      </c>
    </row>
    <row r="166" spans="1:11" x14ac:dyDescent="0.3">
      <c r="A166" s="3">
        <v>165</v>
      </c>
      <c r="B166" s="3">
        <v>27</v>
      </c>
      <c r="C166" s="3" t="str">
        <f>VLOOKUP(tfonc30[[#This Row],[type_generateur_id]],type_generateur[],2,FALSE)</f>
        <v>Chaudière gaz basse température</v>
      </c>
      <c r="D166" s="3">
        <v>4</v>
      </c>
      <c r="E166" s="3" t="str">
        <f>VLOOKUP(tfonc30[[#This Row],[temperature_distribution_id]],temperature_distribution[],2,FALSE)</f>
        <v>Haute</v>
      </c>
      <c r="G166" s="3">
        <v>1980</v>
      </c>
      <c r="H166" s="3">
        <v>48.5</v>
      </c>
      <c r="I166" s="10">
        <v>12</v>
      </c>
      <c r="J166" s="10">
        <v>93</v>
      </c>
      <c r="K166" s="10" t="s">
        <v>379</v>
      </c>
    </row>
    <row r="167" spans="1:11" x14ac:dyDescent="0.3">
      <c r="A167" s="3">
        <v>166</v>
      </c>
      <c r="B167" s="3">
        <v>54</v>
      </c>
      <c r="C167" s="3" t="str">
        <f>VLOOKUP(tfonc30[[#This Row],[type_generateur_id]],type_generateur[],2,FALSE)</f>
        <v>Chaudière gpl/propane/butane basse température</v>
      </c>
      <c r="D167" s="3">
        <v>4</v>
      </c>
      <c r="E167" s="3" t="str">
        <f>VLOOKUP(tfonc30[[#This Row],[temperature_distribution_id]],temperature_distribution[],2,FALSE)</f>
        <v>Haute</v>
      </c>
      <c r="G167" s="3">
        <v>1980</v>
      </c>
      <c r="H167" s="3">
        <v>48.5</v>
      </c>
      <c r="I167" s="10">
        <v>12</v>
      </c>
      <c r="J167" s="10">
        <v>133</v>
      </c>
      <c r="K167" s="10" t="s">
        <v>379</v>
      </c>
    </row>
    <row r="168" spans="1:11" x14ac:dyDescent="0.3">
      <c r="A168" s="3">
        <v>167</v>
      </c>
      <c r="B168" s="3">
        <v>54</v>
      </c>
      <c r="C168" s="3" t="str">
        <f>VLOOKUP(tfonc30[[#This Row],[type_generateur_id]],type_generateur[],2,FALSE)</f>
        <v>Chaudière gpl/propane/butane basse température</v>
      </c>
      <c r="D168" s="3">
        <v>4</v>
      </c>
      <c r="E168" s="3" t="str">
        <f>VLOOKUP(tfonc30[[#This Row],[temperature_distribution_id]],temperature_distribution[],2,FALSE)</f>
        <v>Haute</v>
      </c>
      <c r="G168" s="3">
        <v>1980</v>
      </c>
      <c r="H168" s="3">
        <v>48.5</v>
      </c>
      <c r="I168" s="10">
        <v>12</v>
      </c>
      <c r="J168" s="10">
        <v>134</v>
      </c>
      <c r="K168" s="10" t="s">
        <v>379</v>
      </c>
    </row>
    <row r="169" spans="1:11" x14ac:dyDescent="0.3">
      <c r="A169" s="3">
        <v>168</v>
      </c>
      <c r="B169" s="3">
        <v>54</v>
      </c>
      <c r="C169" s="3" t="str">
        <f>VLOOKUP(tfonc30[[#This Row],[type_generateur_id]],type_generateur[],2,FALSE)</f>
        <v>Chaudière gpl/propane/butane basse température</v>
      </c>
      <c r="D169" s="3">
        <v>4</v>
      </c>
      <c r="E169" s="3" t="str">
        <f>VLOOKUP(tfonc30[[#This Row],[temperature_distribution_id]],temperature_distribution[],2,FALSE)</f>
        <v>Haute</v>
      </c>
      <c r="G169" s="3">
        <v>1980</v>
      </c>
      <c r="H169" s="3">
        <v>48.5</v>
      </c>
      <c r="I169" s="10">
        <v>12</v>
      </c>
      <c r="J169" s="10">
        <v>135</v>
      </c>
      <c r="K169" s="10" t="s">
        <v>379</v>
      </c>
    </row>
    <row r="170" spans="1:11" x14ac:dyDescent="0.3">
      <c r="A170" s="3">
        <v>169</v>
      </c>
      <c r="B170" s="3">
        <v>23</v>
      </c>
      <c r="C170" s="3" t="str">
        <f>VLOOKUP(tfonc30[[#This Row],[type_generateur_id]],type_generateur[],2,FALSE)</f>
        <v>Chaudière fioul basse température</v>
      </c>
      <c r="D170" s="3">
        <v>2</v>
      </c>
      <c r="E170" s="3" t="str">
        <f>VLOOKUP(tfonc30[[#This Row],[temperature_distribution_id]],temperature_distribution[],2,FALSE)</f>
        <v>Basse</v>
      </c>
      <c r="F170" s="3">
        <v>1981</v>
      </c>
      <c r="G170" s="3">
        <v>2000</v>
      </c>
      <c r="H170" s="3">
        <v>35</v>
      </c>
      <c r="I170" s="10">
        <v>13</v>
      </c>
      <c r="J170" s="10">
        <v>81</v>
      </c>
      <c r="K170" s="10" t="s">
        <v>379</v>
      </c>
    </row>
    <row r="171" spans="1:11" x14ac:dyDescent="0.3">
      <c r="A171" s="3">
        <v>170</v>
      </c>
      <c r="B171" s="3">
        <v>23</v>
      </c>
      <c r="C171" s="3" t="str">
        <f>VLOOKUP(tfonc30[[#This Row],[type_generateur_id]],type_generateur[],2,FALSE)</f>
        <v>Chaudière fioul basse température</v>
      </c>
      <c r="D171" s="3">
        <v>2</v>
      </c>
      <c r="E171" s="3" t="str">
        <f>VLOOKUP(tfonc30[[#This Row],[temperature_distribution_id]],temperature_distribution[],2,FALSE)</f>
        <v>Basse</v>
      </c>
      <c r="F171" s="3">
        <v>1981</v>
      </c>
      <c r="G171" s="3">
        <v>2000</v>
      </c>
      <c r="H171" s="3">
        <v>35</v>
      </c>
      <c r="I171" s="10">
        <v>13</v>
      </c>
      <c r="J171" s="10">
        <v>82</v>
      </c>
      <c r="K171" s="10" t="s">
        <v>379</v>
      </c>
    </row>
    <row r="172" spans="1:11" x14ac:dyDescent="0.3">
      <c r="A172" s="3">
        <v>171</v>
      </c>
      <c r="B172" s="3">
        <v>27</v>
      </c>
      <c r="C172" s="3" t="str">
        <f>VLOOKUP(tfonc30[[#This Row],[type_generateur_id]],type_generateur[],2,FALSE)</f>
        <v>Chaudière gaz basse température</v>
      </c>
      <c r="D172" s="3">
        <v>2</v>
      </c>
      <c r="E172" s="3" t="str">
        <f>VLOOKUP(tfonc30[[#This Row],[temperature_distribution_id]],temperature_distribution[],2,FALSE)</f>
        <v>Basse</v>
      </c>
      <c r="F172" s="3">
        <v>1981</v>
      </c>
      <c r="G172" s="3">
        <v>2000</v>
      </c>
      <c r="H172" s="3">
        <v>35</v>
      </c>
      <c r="I172" s="10">
        <v>13</v>
      </c>
      <c r="J172" s="10">
        <v>91</v>
      </c>
      <c r="K172" s="10" t="s">
        <v>379</v>
      </c>
    </row>
    <row r="173" spans="1:11" x14ac:dyDescent="0.3">
      <c r="A173" s="3">
        <v>172</v>
      </c>
      <c r="B173" s="3">
        <v>27</v>
      </c>
      <c r="C173" s="3" t="str">
        <f>VLOOKUP(tfonc30[[#This Row],[type_generateur_id]],type_generateur[],2,FALSE)</f>
        <v>Chaudière gaz basse température</v>
      </c>
      <c r="D173" s="3">
        <v>2</v>
      </c>
      <c r="E173" s="3" t="str">
        <f>VLOOKUP(tfonc30[[#This Row],[temperature_distribution_id]],temperature_distribution[],2,FALSE)</f>
        <v>Basse</v>
      </c>
      <c r="F173" s="3">
        <v>1981</v>
      </c>
      <c r="G173" s="3">
        <v>2000</v>
      </c>
      <c r="H173" s="3">
        <v>35</v>
      </c>
      <c r="I173" s="10">
        <v>13</v>
      </c>
      <c r="J173" s="10">
        <v>92</v>
      </c>
      <c r="K173" s="10" t="s">
        <v>379</v>
      </c>
    </row>
    <row r="174" spans="1:11" x14ac:dyDescent="0.3">
      <c r="A174" s="3">
        <v>173</v>
      </c>
      <c r="B174" s="3">
        <v>27</v>
      </c>
      <c r="C174" s="3" t="str">
        <f>VLOOKUP(tfonc30[[#This Row],[type_generateur_id]],type_generateur[],2,FALSE)</f>
        <v>Chaudière gaz basse température</v>
      </c>
      <c r="D174" s="3">
        <v>2</v>
      </c>
      <c r="E174" s="3" t="str">
        <f>VLOOKUP(tfonc30[[#This Row],[temperature_distribution_id]],temperature_distribution[],2,FALSE)</f>
        <v>Basse</v>
      </c>
      <c r="F174" s="3">
        <v>1981</v>
      </c>
      <c r="G174" s="3">
        <v>2000</v>
      </c>
      <c r="H174" s="3">
        <v>35</v>
      </c>
      <c r="I174" s="10">
        <v>13</v>
      </c>
      <c r="J174" s="10">
        <v>93</v>
      </c>
      <c r="K174" s="10" t="s">
        <v>379</v>
      </c>
    </row>
    <row r="175" spans="1:11" x14ac:dyDescent="0.3">
      <c r="A175" s="3">
        <v>174</v>
      </c>
      <c r="B175" s="3">
        <v>54</v>
      </c>
      <c r="C175" s="3" t="str">
        <f>VLOOKUP(tfonc30[[#This Row],[type_generateur_id]],type_generateur[],2,FALSE)</f>
        <v>Chaudière gpl/propane/butane basse température</v>
      </c>
      <c r="D175" s="3">
        <v>2</v>
      </c>
      <c r="E175" s="3" t="str">
        <f>VLOOKUP(tfonc30[[#This Row],[temperature_distribution_id]],temperature_distribution[],2,FALSE)</f>
        <v>Basse</v>
      </c>
      <c r="F175" s="3">
        <v>1981</v>
      </c>
      <c r="G175" s="3">
        <v>2000</v>
      </c>
      <c r="H175" s="3">
        <v>35</v>
      </c>
      <c r="I175" s="10">
        <v>13</v>
      </c>
      <c r="J175" s="10">
        <v>133</v>
      </c>
      <c r="K175" s="10" t="s">
        <v>379</v>
      </c>
    </row>
    <row r="176" spans="1:11" x14ac:dyDescent="0.3">
      <c r="A176" s="3">
        <v>175</v>
      </c>
      <c r="B176" s="3">
        <v>54</v>
      </c>
      <c r="C176" s="3" t="str">
        <f>VLOOKUP(tfonc30[[#This Row],[type_generateur_id]],type_generateur[],2,FALSE)</f>
        <v>Chaudière gpl/propane/butane basse température</v>
      </c>
      <c r="D176" s="3">
        <v>2</v>
      </c>
      <c r="E176" s="3" t="str">
        <f>VLOOKUP(tfonc30[[#This Row],[temperature_distribution_id]],temperature_distribution[],2,FALSE)</f>
        <v>Basse</v>
      </c>
      <c r="F176" s="3">
        <v>1981</v>
      </c>
      <c r="G176" s="3">
        <v>2000</v>
      </c>
      <c r="H176" s="3">
        <v>35</v>
      </c>
      <c r="I176" s="10">
        <v>13</v>
      </c>
      <c r="J176" s="10">
        <v>134</v>
      </c>
      <c r="K176" s="10" t="s">
        <v>379</v>
      </c>
    </row>
    <row r="177" spans="1:11" x14ac:dyDescent="0.3">
      <c r="A177" s="3">
        <v>176</v>
      </c>
      <c r="B177" s="3">
        <v>54</v>
      </c>
      <c r="C177" s="3" t="str">
        <f>VLOOKUP(tfonc30[[#This Row],[type_generateur_id]],type_generateur[],2,FALSE)</f>
        <v>Chaudière gpl/propane/butane basse température</v>
      </c>
      <c r="D177" s="3">
        <v>2</v>
      </c>
      <c r="E177" s="3" t="str">
        <f>VLOOKUP(tfonc30[[#This Row],[temperature_distribution_id]],temperature_distribution[],2,FALSE)</f>
        <v>Basse</v>
      </c>
      <c r="F177" s="3">
        <v>1981</v>
      </c>
      <c r="G177" s="3">
        <v>2000</v>
      </c>
      <c r="H177" s="3">
        <v>35</v>
      </c>
      <c r="I177" s="10">
        <v>13</v>
      </c>
      <c r="J177" s="10">
        <v>135</v>
      </c>
      <c r="K177" s="10" t="s">
        <v>379</v>
      </c>
    </row>
    <row r="178" spans="1:11" x14ac:dyDescent="0.3">
      <c r="A178" s="3">
        <v>177</v>
      </c>
      <c r="B178" s="3">
        <v>23</v>
      </c>
      <c r="C178" s="3" t="str">
        <f>VLOOKUP(tfonc30[[#This Row],[type_generateur_id]],type_generateur[],2,FALSE)</f>
        <v>Chaudière fioul basse température</v>
      </c>
      <c r="D178" s="3">
        <v>3</v>
      </c>
      <c r="E178" s="3" t="str">
        <f>VLOOKUP(tfonc30[[#This Row],[temperature_distribution_id]],temperature_distribution[],2,FALSE)</f>
        <v>Moyenne</v>
      </c>
      <c r="F178" s="3">
        <v>1981</v>
      </c>
      <c r="G178" s="3">
        <v>2000</v>
      </c>
      <c r="H178" s="3">
        <v>45.5</v>
      </c>
      <c r="I178" s="10">
        <v>14</v>
      </c>
      <c r="J178" s="10">
        <v>81</v>
      </c>
      <c r="K178" s="10" t="s">
        <v>379</v>
      </c>
    </row>
    <row r="179" spans="1:11" x14ac:dyDescent="0.3">
      <c r="A179" s="3">
        <v>178</v>
      </c>
      <c r="B179" s="3">
        <v>23</v>
      </c>
      <c r="C179" s="3" t="str">
        <f>VLOOKUP(tfonc30[[#This Row],[type_generateur_id]],type_generateur[],2,FALSE)</f>
        <v>Chaudière fioul basse température</v>
      </c>
      <c r="D179" s="3">
        <v>3</v>
      </c>
      <c r="E179" s="3" t="str">
        <f>VLOOKUP(tfonc30[[#This Row],[temperature_distribution_id]],temperature_distribution[],2,FALSE)</f>
        <v>Moyenne</v>
      </c>
      <c r="F179" s="3">
        <v>1981</v>
      </c>
      <c r="G179" s="3">
        <v>2000</v>
      </c>
      <c r="H179" s="3">
        <v>45.5</v>
      </c>
      <c r="I179" s="10">
        <v>14</v>
      </c>
      <c r="J179" s="10">
        <v>82</v>
      </c>
      <c r="K179" s="10" t="s">
        <v>379</v>
      </c>
    </row>
    <row r="180" spans="1:11" x14ac:dyDescent="0.3">
      <c r="A180" s="3">
        <v>179</v>
      </c>
      <c r="B180" s="3">
        <v>27</v>
      </c>
      <c r="C180" s="3" t="str">
        <f>VLOOKUP(tfonc30[[#This Row],[type_generateur_id]],type_generateur[],2,FALSE)</f>
        <v>Chaudière gaz basse température</v>
      </c>
      <c r="D180" s="3">
        <v>3</v>
      </c>
      <c r="E180" s="3" t="str">
        <f>VLOOKUP(tfonc30[[#This Row],[temperature_distribution_id]],temperature_distribution[],2,FALSE)</f>
        <v>Moyenne</v>
      </c>
      <c r="F180" s="3">
        <v>1981</v>
      </c>
      <c r="G180" s="3">
        <v>2000</v>
      </c>
      <c r="H180" s="3">
        <v>45.5</v>
      </c>
      <c r="I180" s="10">
        <v>14</v>
      </c>
      <c r="J180" s="10">
        <v>91</v>
      </c>
      <c r="K180" s="10" t="s">
        <v>379</v>
      </c>
    </row>
    <row r="181" spans="1:11" x14ac:dyDescent="0.3">
      <c r="A181" s="3">
        <v>180</v>
      </c>
      <c r="B181" s="3">
        <v>27</v>
      </c>
      <c r="C181" s="3" t="str">
        <f>VLOOKUP(tfonc30[[#This Row],[type_generateur_id]],type_generateur[],2,FALSE)</f>
        <v>Chaudière gaz basse température</v>
      </c>
      <c r="D181" s="3">
        <v>3</v>
      </c>
      <c r="E181" s="3" t="str">
        <f>VLOOKUP(tfonc30[[#This Row],[temperature_distribution_id]],temperature_distribution[],2,FALSE)</f>
        <v>Moyenne</v>
      </c>
      <c r="F181" s="3">
        <v>1981</v>
      </c>
      <c r="G181" s="3">
        <v>2000</v>
      </c>
      <c r="H181" s="3">
        <v>45.5</v>
      </c>
      <c r="I181" s="10">
        <v>14</v>
      </c>
      <c r="J181" s="10">
        <v>92</v>
      </c>
      <c r="K181" s="10" t="s">
        <v>379</v>
      </c>
    </row>
    <row r="182" spans="1:11" x14ac:dyDescent="0.3">
      <c r="A182" s="3">
        <v>181</v>
      </c>
      <c r="B182" s="3">
        <v>27</v>
      </c>
      <c r="C182" s="3" t="str">
        <f>VLOOKUP(tfonc30[[#This Row],[type_generateur_id]],type_generateur[],2,FALSE)</f>
        <v>Chaudière gaz basse température</v>
      </c>
      <c r="D182" s="3">
        <v>3</v>
      </c>
      <c r="E182" s="3" t="str">
        <f>VLOOKUP(tfonc30[[#This Row],[temperature_distribution_id]],temperature_distribution[],2,FALSE)</f>
        <v>Moyenne</v>
      </c>
      <c r="F182" s="3">
        <v>1981</v>
      </c>
      <c r="G182" s="3">
        <v>2000</v>
      </c>
      <c r="H182" s="3">
        <v>45.5</v>
      </c>
      <c r="I182" s="10">
        <v>14</v>
      </c>
      <c r="J182" s="10">
        <v>93</v>
      </c>
      <c r="K182" s="10" t="s">
        <v>379</v>
      </c>
    </row>
    <row r="183" spans="1:11" x14ac:dyDescent="0.3">
      <c r="A183" s="3">
        <v>182</v>
      </c>
      <c r="B183" s="3">
        <v>54</v>
      </c>
      <c r="C183" s="3" t="str">
        <f>VLOOKUP(tfonc30[[#This Row],[type_generateur_id]],type_generateur[],2,FALSE)</f>
        <v>Chaudière gpl/propane/butane basse température</v>
      </c>
      <c r="D183" s="3">
        <v>3</v>
      </c>
      <c r="E183" s="3" t="str">
        <f>VLOOKUP(tfonc30[[#This Row],[temperature_distribution_id]],temperature_distribution[],2,FALSE)</f>
        <v>Moyenne</v>
      </c>
      <c r="F183" s="3">
        <v>1981</v>
      </c>
      <c r="G183" s="3">
        <v>2000</v>
      </c>
      <c r="H183" s="3">
        <v>45.5</v>
      </c>
      <c r="I183" s="10">
        <v>14</v>
      </c>
      <c r="J183" s="10">
        <v>133</v>
      </c>
      <c r="K183" s="10" t="s">
        <v>379</v>
      </c>
    </row>
    <row r="184" spans="1:11" x14ac:dyDescent="0.3">
      <c r="A184" s="3">
        <v>183</v>
      </c>
      <c r="B184" s="3">
        <v>54</v>
      </c>
      <c r="C184" s="3" t="str">
        <f>VLOOKUP(tfonc30[[#This Row],[type_generateur_id]],type_generateur[],2,FALSE)</f>
        <v>Chaudière gpl/propane/butane basse température</v>
      </c>
      <c r="D184" s="3">
        <v>3</v>
      </c>
      <c r="E184" s="3" t="str">
        <f>VLOOKUP(tfonc30[[#This Row],[temperature_distribution_id]],temperature_distribution[],2,FALSE)</f>
        <v>Moyenne</v>
      </c>
      <c r="F184" s="3">
        <v>1981</v>
      </c>
      <c r="G184" s="3">
        <v>2000</v>
      </c>
      <c r="H184" s="3">
        <v>45.5</v>
      </c>
      <c r="I184" s="10">
        <v>14</v>
      </c>
      <c r="J184" s="10">
        <v>134</v>
      </c>
      <c r="K184" s="10" t="s">
        <v>379</v>
      </c>
    </row>
    <row r="185" spans="1:11" x14ac:dyDescent="0.3">
      <c r="A185" s="3">
        <v>184</v>
      </c>
      <c r="B185" s="3">
        <v>54</v>
      </c>
      <c r="C185" s="3" t="str">
        <f>VLOOKUP(tfonc30[[#This Row],[type_generateur_id]],type_generateur[],2,FALSE)</f>
        <v>Chaudière gpl/propane/butane basse température</v>
      </c>
      <c r="D185" s="3">
        <v>3</v>
      </c>
      <c r="E185" s="3" t="str">
        <f>VLOOKUP(tfonc30[[#This Row],[temperature_distribution_id]],temperature_distribution[],2,FALSE)</f>
        <v>Moyenne</v>
      </c>
      <c r="F185" s="3">
        <v>1981</v>
      </c>
      <c r="G185" s="3">
        <v>2000</v>
      </c>
      <c r="H185" s="3">
        <v>45.5</v>
      </c>
      <c r="I185" s="10">
        <v>14</v>
      </c>
      <c r="J185" s="10">
        <v>135</v>
      </c>
      <c r="K185" s="10" t="s">
        <v>379</v>
      </c>
    </row>
    <row r="186" spans="1:11" x14ac:dyDescent="0.3">
      <c r="A186" s="3">
        <v>185</v>
      </c>
      <c r="B186" s="3">
        <v>23</v>
      </c>
      <c r="C186" s="3" t="str">
        <f>VLOOKUP(tfonc30[[#This Row],[type_generateur_id]],type_generateur[],2,FALSE)</f>
        <v>Chaudière fioul basse température</v>
      </c>
      <c r="D186" s="3">
        <v>4</v>
      </c>
      <c r="E186" s="3" t="str">
        <f>VLOOKUP(tfonc30[[#This Row],[temperature_distribution_id]],temperature_distribution[],2,FALSE)</f>
        <v>Haute</v>
      </c>
      <c r="F186" s="3">
        <v>1981</v>
      </c>
      <c r="G186" s="3">
        <v>2000</v>
      </c>
      <c r="H186" s="3">
        <v>45.5</v>
      </c>
      <c r="I186" s="10">
        <v>15</v>
      </c>
      <c r="J186" s="10">
        <v>81</v>
      </c>
      <c r="K186" s="10" t="s">
        <v>379</v>
      </c>
    </row>
    <row r="187" spans="1:11" x14ac:dyDescent="0.3">
      <c r="A187" s="3">
        <v>186</v>
      </c>
      <c r="B187" s="3">
        <v>23</v>
      </c>
      <c r="C187" s="3" t="str">
        <f>VLOOKUP(tfonc30[[#This Row],[type_generateur_id]],type_generateur[],2,FALSE)</f>
        <v>Chaudière fioul basse température</v>
      </c>
      <c r="D187" s="3">
        <v>4</v>
      </c>
      <c r="E187" s="3" t="str">
        <f>VLOOKUP(tfonc30[[#This Row],[temperature_distribution_id]],temperature_distribution[],2,FALSE)</f>
        <v>Haute</v>
      </c>
      <c r="F187" s="3">
        <v>1981</v>
      </c>
      <c r="G187" s="3">
        <v>2000</v>
      </c>
      <c r="H187" s="3">
        <v>45.5</v>
      </c>
      <c r="I187" s="10">
        <v>15</v>
      </c>
      <c r="J187" s="10">
        <v>82</v>
      </c>
      <c r="K187" s="10" t="s">
        <v>379</v>
      </c>
    </row>
    <row r="188" spans="1:11" x14ac:dyDescent="0.3">
      <c r="A188" s="3">
        <v>187</v>
      </c>
      <c r="B188" s="3">
        <v>27</v>
      </c>
      <c r="C188" s="3" t="str">
        <f>VLOOKUP(tfonc30[[#This Row],[type_generateur_id]],type_generateur[],2,FALSE)</f>
        <v>Chaudière gaz basse température</v>
      </c>
      <c r="D188" s="3">
        <v>4</v>
      </c>
      <c r="E188" s="3" t="str">
        <f>VLOOKUP(tfonc30[[#This Row],[temperature_distribution_id]],temperature_distribution[],2,FALSE)</f>
        <v>Haute</v>
      </c>
      <c r="F188" s="3">
        <v>1981</v>
      </c>
      <c r="G188" s="3">
        <v>2000</v>
      </c>
      <c r="H188" s="3">
        <v>45.5</v>
      </c>
      <c r="I188" s="10">
        <v>15</v>
      </c>
      <c r="J188" s="10">
        <v>91</v>
      </c>
      <c r="K188" s="10" t="s">
        <v>379</v>
      </c>
    </row>
    <row r="189" spans="1:11" x14ac:dyDescent="0.3">
      <c r="A189" s="3">
        <v>188</v>
      </c>
      <c r="B189" s="3">
        <v>27</v>
      </c>
      <c r="C189" s="3" t="str">
        <f>VLOOKUP(tfonc30[[#This Row],[type_generateur_id]],type_generateur[],2,FALSE)</f>
        <v>Chaudière gaz basse température</v>
      </c>
      <c r="D189" s="3">
        <v>4</v>
      </c>
      <c r="E189" s="3" t="str">
        <f>VLOOKUP(tfonc30[[#This Row],[temperature_distribution_id]],temperature_distribution[],2,FALSE)</f>
        <v>Haute</v>
      </c>
      <c r="F189" s="3">
        <v>1981</v>
      </c>
      <c r="G189" s="3">
        <v>2000</v>
      </c>
      <c r="H189" s="3">
        <v>45.5</v>
      </c>
      <c r="I189" s="10">
        <v>15</v>
      </c>
      <c r="J189" s="10">
        <v>92</v>
      </c>
      <c r="K189" s="10" t="s">
        <v>379</v>
      </c>
    </row>
    <row r="190" spans="1:11" x14ac:dyDescent="0.3">
      <c r="A190" s="3">
        <v>189</v>
      </c>
      <c r="B190" s="3">
        <v>27</v>
      </c>
      <c r="C190" s="3" t="str">
        <f>VLOOKUP(tfonc30[[#This Row],[type_generateur_id]],type_generateur[],2,FALSE)</f>
        <v>Chaudière gaz basse température</v>
      </c>
      <c r="D190" s="3">
        <v>4</v>
      </c>
      <c r="E190" s="3" t="str">
        <f>VLOOKUP(tfonc30[[#This Row],[temperature_distribution_id]],temperature_distribution[],2,FALSE)</f>
        <v>Haute</v>
      </c>
      <c r="F190" s="3">
        <v>1981</v>
      </c>
      <c r="G190" s="3">
        <v>2000</v>
      </c>
      <c r="H190" s="3">
        <v>45.5</v>
      </c>
      <c r="I190" s="10">
        <v>15</v>
      </c>
      <c r="J190" s="10">
        <v>93</v>
      </c>
      <c r="K190" s="10" t="s">
        <v>379</v>
      </c>
    </row>
    <row r="191" spans="1:11" x14ac:dyDescent="0.3">
      <c r="A191" s="3">
        <v>190</v>
      </c>
      <c r="B191" s="3">
        <v>54</v>
      </c>
      <c r="C191" s="3" t="str">
        <f>VLOOKUP(tfonc30[[#This Row],[type_generateur_id]],type_generateur[],2,FALSE)</f>
        <v>Chaudière gpl/propane/butane basse température</v>
      </c>
      <c r="D191" s="3">
        <v>4</v>
      </c>
      <c r="E191" s="3" t="str">
        <f>VLOOKUP(tfonc30[[#This Row],[temperature_distribution_id]],temperature_distribution[],2,FALSE)</f>
        <v>Haute</v>
      </c>
      <c r="F191" s="3">
        <v>1981</v>
      </c>
      <c r="G191" s="3">
        <v>2000</v>
      </c>
      <c r="H191" s="3">
        <v>45.5</v>
      </c>
      <c r="I191" s="10">
        <v>15</v>
      </c>
      <c r="J191" s="10">
        <v>133</v>
      </c>
      <c r="K191" s="10" t="s">
        <v>379</v>
      </c>
    </row>
    <row r="192" spans="1:11" x14ac:dyDescent="0.3">
      <c r="A192" s="3">
        <v>191</v>
      </c>
      <c r="B192" s="3">
        <v>54</v>
      </c>
      <c r="C192" s="3" t="str">
        <f>VLOOKUP(tfonc30[[#This Row],[type_generateur_id]],type_generateur[],2,FALSE)</f>
        <v>Chaudière gpl/propane/butane basse température</v>
      </c>
      <c r="D192" s="3">
        <v>4</v>
      </c>
      <c r="E192" s="3" t="str">
        <f>VLOOKUP(tfonc30[[#This Row],[temperature_distribution_id]],temperature_distribution[],2,FALSE)</f>
        <v>Haute</v>
      </c>
      <c r="F192" s="3">
        <v>1981</v>
      </c>
      <c r="G192" s="3">
        <v>2000</v>
      </c>
      <c r="H192" s="3">
        <v>45.5</v>
      </c>
      <c r="I192" s="10">
        <v>15</v>
      </c>
      <c r="J192" s="10">
        <v>134</v>
      </c>
      <c r="K192" s="10" t="s">
        <v>379</v>
      </c>
    </row>
    <row r="193" spans="1:11" x14ac:dyDescent="0.3">
      <c r="A193" s="3">
        <v>192</v>
      </c>
      <c r="B193" s="3">
        <v>54</v>
      </c>
      <c r="C193" s="3" t="str">
        <f>VLOOKUP(tfonc30[[#This Row],[type_generateur_id]],type_generateur[],2,FALSE)</f>
        <v>Chaudière gpl/propane/butane basse température</v>
      </c>
      <c r="D193" s="3">
        <v>4</v>
      </c>
      <c r="E193" s="3" t="str">
        <f>VLOOKUP(tfonc30[[#This Row],[temperature_distribution_id]],temperature_distribution[],2,FALSE)</f>
        <v>Haute</v>
      </c>
      <c r="F193" s="3">
        <v>1981</v>
      </c>
      <c r="G193" s="3">
        <v>2000</v>
      </c>
      <c r="H193" s="3">
        <v>45.5</v>
      </c>
      <c r="I193" s="10">
        <v>15</v>
      </c>
      <c r="J193" s="10">
        <v>135</v>
      </c>
      <c r="K193" s="10" t="s">
        <v>379</v>
      </c>
    </row>
    <row r="194" spans="1:11" x14ac:dyDescent="0.3">
      <c r="A194" s="3">
        <v>193</v>
      </c>
      <c r="B194" s="3">
        <v>23</v>
      </c>
      <c r="C194" s="3" t="str">
        <f>VLOOKUP(tfonc30[[#This Row],[type_generateur_id]],type_generateur[],2,FALSE)</f>
        <v>Chaudière fioul basse température</v>
      </c>
      <c r="D194" s="3">
        <v>2</v>
      </c>
      <c r="E194" s="3" t="str">
        <f>VLOOKUP(tfonc30[[#This Row],[temperature_distribution_id]],temperature_distribution[],2,FALSE)</f>
        <v>Basse</v>
      </c>
      <c r="F194" s="3">
        <v>2001</v>
      </c>
      <c r="H194" s="3">
        <v>35</v>
      </c>
      <c r="I194" s="10">
        <v>16</v>
      </c>
      <c r="J194" s="10">
        <v>81</v>
      </c>
      <c r="K194" s="10" t="s">
        <v>379</v>
      </c>
    </row>
    <row r="195" spans="1:11" x14ac:dyDescent="0.3">
      <c r="A195" s="3">
        <v>194</v>
      </c>
      <c r="B195" s="3">
        <v>23</v>
      </c>
      <c r="C195" s="3" t="str">
        <f>VLOOKUP(tfonc30[[#This Row],[type_generateur_id]],type_generateur[],2,FALSE)</f>
        <v>Chaudière fioul basse température</v>
      </c>
      <c r="D195" s="3">
        <v>2</v>
      </c>
      <c r="E195" s="3" t="str">
        <f>VLOOKUP(tfonc30[[#This Row],[temperature_distribution_id]],temperature_distribution[],2,FALSE)</f>
        <v>Basse</v>
      </c>
      <c r="F195" s="3">
        <v>2001</v>
      </c>
      <c r="H195" s="3">
        <v>35</v>
      </c>
      <c r="I195" s="10">
        <v>16</v>
      </c>
      <c r="J195" s="10">
        <v>82</v>
      </c>
      <c r="K195" s="10" t="s">
        <v>379</v>
      </c>
    </row>
    <row r="196" spans="1:11" x14ac:dyDescent="0.3">
      <c r="A196" s="3">
        <v>195</v>
      </c>
      <c r="B196" s="3">
        <v>27</v>
      </c>
      <c r="C196" s="3" t="str">
        <f>VLOOKUP(tfonc30[[#This Row],[type_generateur_id]],type_generateur[],2,FALSE)</f>
        <v>Chaudière gaz basse température</v>
      </c>
      <c r="D196" s="3">
        <v>2</v>
      </c>
      <c r="E196" s="3" t="str">
        <f>VLOOKUP(tfonc30[[#This Row],[temperature_distribution_id]],temperature_distribution[],2,FALSE)</f>
        <v>Basse</v>
      </c>
      <c r="F196" s="3">
        <v>2001</v>
      </c>
      <c r="H196" s="3">
        <v>35</v>
      </c>
      <c r="I196" s="10">
        <v>16</v>
      </c>
      <c r="J196" s="10">
        <v>91</v>
      </c>
      <c r="K196" s="10" t="s">
        <v>379</v>
      </c>
    </row>
    <row r="197" spans="1:11" x14ac:dyDescent="0.3">
      <c r="A197" s="3">
        <v>196</v>
      </c>
      <c r="B197" s="3">
        <v>27</v>
      </c>
      <c r="C197" s="3" t="str">
        <f>VLOOKUP(tfonc30[[#This Row],[type_generateur_id]],type_generateur[],2,FALSE)</f>
        <v>Chaudière gaz basse température</v>
      </c>
      <c r="D197" s="3">
        <v>2</v>
      </c>
      <c r="E197" s="3" t="str">
        <f>VLOOKUP(tfonc30[[#This Row],[temperature_distribution_id]],temperature_distribution[],2,FALSE)</f>
        <v>Basse</v>
      </c>
      <c r="F197" s="3">
        <v>2001</v>
      </c>
      <c r="H197" s="3">
        <v>35</v>
      </c>
      <c r="I197" s="10">
        <v>16</v>
      </c>
      <c r="J197" s="10">
        <v>92</v>
      </c>
      <c r="K197" s="10" t="s">
        <v>379</v>
      </c>
    </row>
    <row r="198" spans="1:11" x14ac:dyDescent="0.3">
      <c r="A198" s="3">
        <v>197</v>
      </c>
      <c r="B198" s="3">
        <v>27</v>
      </c>
      <c r="C198" s="3" t="str">
        <f>VLOOKUP(tfonc30[[#This Row],[type_generateur_id]],type_generateur[],2,FALSE)</f>
        <v>Chaudière gaz basse température</v>
      </c>
      <c r="D198" s="3">
        <v>2</v>
      </c>
      <c r="E198" s="3" t="str">
        <f>VLOOKUP(tfonc30[[#This Row],[temperature_distribution_id]],temperature_distribution[],2,FALSE)</f>
        <v>Basse</v>
      </c>
      <c r="F198" s="3">
        <v>2001</v>
      </c>
      <c r="H198" s="3">
        <v>35</v>
      </c>
      <c r="I198" s="10">
        <v>16</v>
      </c>
      <c r="J198" s="10">
        <v>93</v>
      </c>
      <c r="K198" s="10" t="s">
        <v>379</v>
      </c>
    </row>
    <row r="199" spans="1:11" x14ac:dyDescent="0.3">
      <c r="A199" s="3">
        <v>198</v>
      </c>
      <c r="B199" s="3">
        <v>54</v>
      </c>
      <c r="C199" s="3" t="str">
        <f>VLOOKUP(tfonc30[[#This Row],[type_generateur_id]],type_generateur[],2,FALSE)</f>
        <v>Chaudière gpl/propane/butane basse température</v>
      </c>
      <c r="D199" s="3">
        <v>2</v>
      </c>
      <c r="E199" s="3" t="str">
        <f>VLOOKUP(tfonc30[[#This Row],[temperature_distribution_id]],temperature_distribution[],2,FALSE)</f>
        <v>Basse</v>
      </c>
      <c r="F199" s="3">
        <v>2001</v>
      </c>
      <c r="H199" s="3">
        <v>35</v>
      </c>
      <c r="I199" s="10">
        <v>16</v>
      </c>
      <c r="J199" s="10">
        <v>133</v>
      </c>
      <c r="K199" s="10" t="s">
        <v>379</v>
      </c>
    </row>
    <row r="200" spans="1:11" x14ac:dyDescent="0.3">
      <c r="A200" s="3">
        <v>199</v>
      </c>
      <c r="B200" s="3">
        <v>54</v>
      </c>
      <c r="C200" s="3" t="str">
        <f>VLOOKUP(tfonc30[[#This Row],[type_generateur_id]],type_generateur[],2,FALSE)</f>
        <v>Chaudière gpl/propane/butane basse température</v>
      </c>
      <c r="D200" s="3">
        <v>2</v>
      </c>
      <c r="E200" s="3" t="str">
        <f>VLOOKUP(tfonc30[[#This Row],[temperature_distribution_id]],temperature_distribution[],2,FALSE)</f>
        <v>Basse</v>
      </c>
      <c r="F200" s="3">
        <v>2001</v>
      </c>
      <c r="H200" s="3">
        <v>35</v>
      </c>
      <c r="I200" s="10">
        <v>16</v>
      </c>
      <c r="J200" s="10">
        <v>134</v>
      </c>
      <c r="K200" s="10" t="s">
        <v>379</v>
      </c>
    </row>
    <row r="201" spans="1:11" x14ac:dyDescent="0.3">
      <c r="A201" s="3">
        <v>200</v>
      </c>
      <c r="B201" s="3">
        <v>54</v>
      </c>
      <c r="C201" s="3" t="str">
        <f>VLOOKUP(tfonc30[[#This Row],[type_generateur_id]],type_generateur[],2,FALSE)</f>
        <v>Chaudière gpl/propane/butane basse température</v>
      </c>
      <c r="D201" s="3">
        <v>2</v>
      </c>
      <c r="E201" s="3" t="str">
        <f>VLOOKUP(tfonc30[[#This Row],[temperature_distribution_id]],temperature_distribution[],2,FALSE)</f>
        <v>Basse</v>
      </c>
      <c r="F201" s="3">
        <v>2001</v>
      </c>
      <c r="H201" s="3">
        <v>35</v>
      </c>
      <c r="I201" s="10">
        <v>16</v>
      </c>
      <c r="J201" s="10">
        <v>135</v>
      </c>
      <c r="K201" s="10" t="s">
        <v>379</v>
      </c>
    </row>
    <row r="202" spans="1:11" x14ac:dyDescent="0.3">
      <c r="A202" s="3">
        <v>201</v>
      </c>
      <c r="B202" s="3">
        <v>23</v>
      </c>
      <c r="C202" s="3" t="str">
        <f>VLOOKUP(tfonc30[[#This Row],[type_generateur_id]],type_generateur[],2,FALSE)</f>
        <v>Chaudière fioul basse température</v>
      </c>
      <c r="D202" s="3">
        <v>3</v>
      </c>
      <c r="E202" s="3" t="str">
        <f>VLOOKUP(tfonc30[[#This Row],[temperature_distribution_id]],temperature_distribution[],2,FALSE)</f>
        <v>Moyenne</v>
      </c>
      <c r="F202" s="3">
        <v>2001</v>
      </c>
      <c r="H202" s="3">
        <v>42.5</v>
      </c>
      <c r="I202" s="10">
        <v>17</v>
      </c>
      <c r="J202" s="10">
        <v>81</v>
      </c>
      <c r="K202" s="10" t="s">
        <v>379</v>
      </c>
    </row>
    <row r="203" spans="1:11" x14ac:dyDescent="0.3">
      <c r="A203" s="3">
        <v>202</v>
      </c>
      <c r="B203" s="3">
        <v>23</v>
      </c>
      <c r="C203" s="3" t="str">
        <f>VLOOKUP(tfonc30[[#This Row],[type_generateur_id]],type_generateur[],2,FALSE)</f>
        <v>Chaudière fioul basse température</v>
      </c>
      <c r="D203" s="3">
        <v>3</v>
      </c>
      <c r="E203" s="3" t="str">
        <f>VLOOKUP(tfonc30[[#This Row],[temperature_distribution_id]],temperature_distribution[],2,FALSE)</f>
        <v>Moyenne</v>
      </c>
      <c r="F203" s="3">
        <v>2001</v>
      </c>
      <c r="H203" s="3">
        <v>42.5</v>
      </c>
      <c r="I203" s="10">
        <v>17</v>
      </c>
      <c r="J203" s="10">
        <v>82</v>
      </c>
      <c r="K203" s="10" t="s">
        <v>379</v>
      </c>
    </row>
    <row r="204" spans="1:11" x14ac:dyDescent="0.3">
      <c r="A204" s="3">
        <v>203</v>
      </c>
      <c r="B204" s="3">
        <v>27</v>
      </c>
      <c r="C204" s="3" t="str">
        <f>VLOOKUP(tfonc30[[#This Row],[type_generateur_id]],type_generateur[],2,FALSE)</f>
        <v>Chaudière gaz basse température</v>
      </c>
      <c r="D204" s="3">
        <v>3</v>
      </c>
      <c r="E204" s="3" t="str">
        <f>VLOOKUP(tfonc30[[#This Row],[temperature_distribution_id]],temperature_distribution[],2,FALSE)</f>
        <v>Moyenne</v>
      </c>
      <c r="F204" s="3">
        <v>2001</v>
      </c>
      <c r="H204" s="3">
        <v>42.5</v>
      </c>
      <c r="I204" s="10">
        <v>17</v>
      </c>
      <c r="J204" s="10">
        <v>91</v>
      </c>
      <c r="K204" s="10" t="s">
        <v>379</v>
      </c>
    </row>
    <row r="205" spans="1:11" x14ac:dyDescent="0.3">
      <c r="A205" s="3">
        <v>204</v>
      </c>
      <c r="B205" s="3">
        <v>27</v>
      </c>
      <c r="C205" s="3" t="str">
        <f>VLOOKUP(tfonc30[[#This Row],[type_generateur_id]],type_generateur[],2,FALSE)</f>
        <v>Chaudière gaz basse température</v>
      </c>
      <c r="D205" s="3">
        <v>3</v>
      </c>
      <c r="E205" s="3" t="str">
        <f>VLOOKUP(tfonc30[[#This Row],[temperature_distribution_id]],temperature_distribution[],2,FALSE)</f>
        <v>Moyenne</v>
      </c>
      <c r="F205" s="3">
        <v>2001</v>
      </c>
      <c r="H205" s="3">
        <v>42.5</v>
      </c>
      <c r="I205" s="10">
        <v>17</v>
      </c>
      <c r="J205" s="10">
        <v>92</v>
      </c>
      <c r="K205" s="10" t="s">
        <v>379</v>
      </c>
    </row>
    <row r="206" spans="1:11" x14ac:dyDescent="0.3">
      <c r="A206" s="3">
        <v>205</v>
      </c>
      <c r="B206" s="3">
        <v>27</v>
      </c>
      <c r="C206" s="3" t="str">
        <f>VLOOKUP(tfonc30[[#This Row],[type_generateur_id]],type_generateur[],2,FALSE)</f>
        <v>Chaudière gaz basse température</v>
      </c>
      <c r="D206" s="3">
        <v>3</v>
      </c>
      <c r="E206" s="3" t="str">
        <f>VLOOKUP(tfonc30[[#This Row],[temperature_distribution_id]],temperature_distribution[],2,FALSE)</f>
        <v>Moyenne</v>
      </c>
      <c r="F206" s="3">
        <v>2001</v>
      </c>
      <c r="H206" s="3">
        <v>42.5</v>
      </c>
      <c r="I206" s="10">
        <v>17</v>
      </c>
      <c r="J206" s="10">
        <v>93</v>
      </c>
      <c r="K206" s="10" t="s">
        <v>379</v>
      </c>
    </row>
    <row r="207" spans="1:11" x14ac:dyDescent="0.3">
      <c r="A207" s="3">
        <v>206</v>
      </c>
      <c r="B207" s="3">
        <v>54</v>
      </c>
      <c r="C207" s="3" t="str">
        <f>VLOOKUP(tfonc30[[#This Row],[type_generateur_id]],type_generateur[],2,FALSE)</f>
        <v>Chaudière gpl/propane/butane basse température</v>
      </c>
      <c r="D207" s="3">
        <v>3</v>
      </c>
      <c r="E207" s="3" t="str">
        <f>VLOOKUP(tfonc30[[#This Row],[temperature_distribution_id]],temperature_distribution[],2,FALSE)</f>
        <v>Moyenne</v>
      </c>
      <c r="F207" s="3">
        <v>2001</v>
      </c>
      <c r="H207" s="3">
        <v>42.5</v>
      </c>
      <c r="I207" s="10">
        <v>17</v>
      </c>
      <c r="J207" s="10">
        <v>133</v>
      </c>
      <c r="K207" s="10" t="s">
        <v>379</v>
      </c>
    </row>
    <row r="208" spans="1:11" x14ac:dyDescent="0.3">
      <c r="A208" s="3">
        <v>207</v>
      </c>
      <c r="B208" s="3">
        <v>54</v>
      </c>
      <c r="C208" s="3" t="str">
        <f>VLOOKUP(tfonc30[[#This Row],[type_generateur_id]],type_generateur[],2,FALSE)</f>
        <v>Chaudière gpl/propane/butane basse température</v>
      </c>
      <c r="D208" s="3">
        <v>3</v>
      </c>
      <c r="E208" s="3" t="str">
        <f>VLOOKUP(tfonc30[[#This Row],[temperature_distribution_id]],temperature_distribution[],2,FALSE)</f>
        <v>Moyenne</v>
      </c>
      <c r="F208" s="3">
        <v>2001</v>
      </c>
      <c r="H208" s="3">
        <v>42.5</v>
      </c>
      <c r="I208" s="10">
        <v>17</v>
      </c>
      <c r="J208" s="10">
        <v>134</v>
      </c>
      <c r="K208" s="10" t="s">
        <v>379</v>
      </c>
    </row>
    <row r="209" spans="1:11" x14ac:dyDescent="0.3">
      <c r="A209" s="3">
        <v>208</v>
      </c>
      <c r="B209" s="3">
        <v>54</v>
      </c>
      <c r="C209" s="3" t="str">
        <f>VLOOKUP(tfonc30[[#This Row],[type_generateur_id]],type_generateur[],2,FALSE)</f>
        <v>Chaudière gpl/propane/butane basse température</v>
      </c>
      <c r="D209" s="3">
        <v>3</v>
      </c>
      <c r="E209" s="3" t="str">
        <f>VLOOKUP(tfonc30[[#This Row],[temperature_distribution_id]],temperature_distribution[],2,FALSE)</f>
        <v>Moyenne</v>
      </c>
      <c r="F209" s="3">
        <v>2001</v>
      </c>
      <c r="H209" s="3">
        <v>42.5</v>
      </c>
      <c r="I209" s="10">
        <v>17</v>
      </c>
      <c r="J209" s="10">
        <v>135</v>
      </c>
      <c r="K209" s="10" t="s">
        <v>379</v>
      </c>
    </row>
    <row r="210" spans="1:11" x14ac:dyDescent="0.3">
      <c r="A210" s="3">
        <v>209</v>
      </c>
      <c r="B210" s="3">
        <v>23</v>
      </c>
      <c r="C210" s="3" t="str">
        <f>VLOOKUP(tfonc30[[#This Row],[type_generateur_id]],type_generateur[],2,FALSE)</f>
        <v>Chaudière fioul basse température</v>
      </c>
      <c r="D210" s="3">
        <v>4</v>
      </c>
      <c r="E210" s="3" t="str">
        <f>VLOOKUP(tfonc30[[#This Row],[temperature_distribution_id]],temperature_distribution[],2,FALSE)</f>
        <v>Haute</v>
      </c>
      <c r="F210" s="3">
        <v>2001</v>
      </c>
      <c r="H210" s="3">
        <v>45.5</v>
      </c>
      <c r="I210" s="10">
        <v>18</v>
      </c>
      <c r="J210" s="10">
        <v>81</v>
      </c>
      <c r="K210" s="10" t="s">
        <v>379</v>
      </c>
    </row>
    <row r="211" spans="1:11" x14ac:dyDescent="0.3">
      <c r="A211" s="3">
        <v>210</v>
      </c>
      <c r="B211" s="3">
        <v>23</v>
      </c>
      <c r="C211" s="3" t="str">
        <f>VLOOKUP(tfonc30[[#This Row],[type_generateur_id]],type_generateur[],2,FALSE)</f>
        <v>Chaudière fioul basse température</v>
      </c>
      <c r="D211" s="3">
        <v>4</v>
      </c>
      <c r="E211" s="3" t="str">
        <f>VLOOKUP(tfonc30[[#This Row],[temperature_distribution_id]],temperature_distribution[],2,FALSE)</f>
        <v>Haute</v>
      </c>
      <c r="F211" s="3">
        <v>2001</v>
      </c>
      <c r="H211" s="3">
        <v>45.5</v>
      </c>
      <c r="I211" s="10">
        <v>18</v>
      </c>
      <c r="J211" s="10">
        <v>82</v>
      </c>
      <c r="K211" s="10" t="s">
        <v>379</v>
      </c>
    </row>
    <row r="212" spans="1:11" x14ac:dyDescent="0.3">
      <c r="A212" s="3">
        <v>211</v>
      </c>
      <c r="B212" s="3">
        <v>27</v>
      </c>
      <c r="C212" s="3" t="str">
        <f>VLOOKUP(tfonc30[[#This Row],[type_generateur_id]],type_generateur[],2,FALSE)</f>
        <v>Chaudière gaz basse température</v>
      </c>
      <c r="D212" s="3">
        <v>4</v>
      </c>
      <c r="E212" s="3" t="str">
        <f>VLOOKUP(tfonc30[[#This Row],[temperature_distribution_id]],temperature_distribution[],2,FALSE)</f>
        <v>Haute</v>
      </c>
      <c r="F212" s="3">
        <v>2001</v>
      </c>
      <c r="H212" s="3">
        <v>45.5</v>
      </c>
      <c r="I212" s="10">
        <v>18</v>
      </c>
      <c r="J212" s="10">
        <v>91</v>
      </c>
      <c r="K212" s="10" t="s">
        <v>379</v>
      </c>
    </row>
    <row r="213" spans="1:11" x14ac:dyDescent="0.3">
      <c r="A213" s="3">
        <v>212</v>
      </c>
      <c r="B213" s="3">
        <v>27</v>
      </c>
      <c r="C213" s="3" t="str">
        <f>VLOOKUP(tfonc30[[#This Row],[type_generateur_id]],type_generateur[],2,FALSE)</f>
        <v>Chaudière gaz basse température</v>
      </c>
      <c r="D213" s="3">
        <v>4</v>
      </c>
      <c r="E213" s="3" t="str">
        <f>VLOOKUP(tfonc30[[#This Row],[temperature_distribution_id]],temperature_distribution[],2,FALSE)</f>
        <v>Haute</v>
      </c>
      <c r="F213" s="3">
        <v>2001</v>
      </c>
      <c r="H213" s="3">
        <v>45.5</v>
      </c>
      <c r="I213" s="10">
        <v>18</v>
      </c>
      <c r="J213" s="10">
        <v>92</v>
      </c>
      <c r="K213" s="10" t="s">
        <v>379</v>
      </c>
    </row>
    <row r="214" spans="1:11" x14ac:dyDescent="0.3">
      <c r="A214" s="3">
        <v>213</v>
      </c>
      <c r="B214" s="3">
        <v>27</v>
      </c>
      <c r="C214" s="3" t="str">
        <f>VLOOKUP(tfonc30[[#This Row],[type_generateur_id]],type_generateur[],2,FALSE)</f>
        <v>Chaudière gaz basse température</v>
      </c>
      <c r="D214" s="3">
        <v>4</v>
      </c>
      <c r="E214" s="3" t="str">
        <f>VLOOKUP(tfonc30[[#This Row],[temperature_distribution_id]],temperature_distribution[],2,FALSE)</f>
        <v>Haute</v>
      </c>
      <c r="F214" s="3">
        <v>2001</v>
      </c>
      <c r="H214" s="3">
        <v>45.5</v>
      </c>
      <c r="I214" s="10">
        <v>18</v>
      </c>
      <c r="J214" s="10">
        <v>93</v>
      </c>
      <c r="K214" s="10" t="s">
        <v>379</v>
      </c>
    </row>
    <row r="215" spans="1:11" x14ac:dyDescent="0.3">
      <c r="A215" s="3">
        <v>214</v>
      </c>
      <c r="B215" s="3">
        <v>54</v>
      </c>
      <c r="C215" s="3" t="str">
        <f>VLOOKUP(tfonc30[[#This Row],[type_generateur_id]],type_generateur[],2,FALSE)</f>
        <v>Chaudière gpl/propane/butane basse température</v>
      </c>
      <c r="D215" s="3">
        <v>4</v>
      </c>
      <c r="E215" s="3" t="str">
        <f>VLOOKUP(tfonc30[[#This Row],[temperature_distribution_id]],temperature_distribution[],2,FALSE)</f>
        <v>Haute</v>
      </c>
      <c r="F215" s="3">
        <v>2001</v>
      </c>
      <c r="H215" s="3">
        <v>45.5</v>
      </c>
      <c r="I215" s="10">
        <v>18</v>
      </c>
      <c r="J215" s="10">
        <v>133</v>
      </c>
      <c r="K215" s="10" t="s">
        <v>379</v>
      </c>
    </row>
    <row r="216" spans="1:11" x14ac:dyDescent="0.3">
      <c r="A216" s="3">
        <v>215</v>
      </c>
      <c r="B216" s="3">
        <v>54</v>
      </c>
      <c r="C216" s="3" t="str">
        <f>VLOOKUP(tfonc30[[#This Row],[type_generateur_id]],type_generateur[],2,FALSE)</f>
        <v>Chaudière gpl/propane/butane basse température</v>
      </c>
      <c r="D216" s="3">
        <v>4</v>
      </c>
      <c r="E216" s="3" t="str">
        <f>VLOOKUP(tfonc30[[#This Row],[temperature_distribution_id]],temperature_distribution[],2,FALSE)</f>
        <v>Haute</v>
      </c>
      <c r="F216" s="3">
        <v>2001</v>
      </c>
      <c r="H216" s="3">
        <v>45.5</v>
      </c>
      <c r="I216" s="10">
        <v>18</v>
      </c>
      <c r="J216" s="10">
        <v>134</v>
      </c>
      <c r="K216" s="10" t="s">
        <v>379</v>
      </c>
    </row>
    <row r="217" spans="1:11" x14ac:dyDescent="0.3">
      <c r="A217" s="3">
        <v>216</v>
      </c>
      <c r="B217" s="3">
        <v>54</v>
      </c>
      <c r="C217" s="3" t="str">
        <f>VLOOKUP(tfonc30[[#This Row],[type_generateur_id]],type_generateur[],2,FALSE)</f>
        <v>Chaudière gpl/propane/butane basse température</v>
      </c>
      <c r="D217" s="3">
        <v>4</v>
      </c>
      <c r="E217" s="3" t="str">
        <f>VLOOKUP(tfonc30[[#This Row],[temperature_distribution_id]],temperature_distribution[],2,FALSE)</f>
        <v>Haute</v>
      </c>
      <c r="F217" s="3">
        <v>2001</v>
      </c>
      <c r="H217" s="3">
        <v>45.5</v>
      </c>
      <c r="I217" s="10">
        <v>18</v>
      </c>
      <c r="J217" s="10">
        <v>135</v>
      </c>
      <c r="K217" s="10" t="s">
        <v>379</v>
      </c>
    </row>
    <row r="218" spans="1:11" x14ac:dyDescent="0.3">
      <c r="A218" s="3">
        <v>217</v>
      </c>
      <c r="B218" s="3">
        <v>21</v>
      </c>
      <c r="C218" s="3" t="str">
        <f>VLOOKUP(tfonc30[[#This Row],[type_generateur_id]],type_generateur[],2,FALSE)</f>
        <v>Chaudière fioul classique</v>
      </c>
      <c r="D218" s="3">
        <v>2</v>
      </c>
      <c r="E218" s="3" t="str">
        <f>VLOOKUP(tfonc30[[#This Row],[temperature_distribution_id]],temperature_distribution[],2,FALSE)</f>
        <v>Basse</v>
      </c>
      <c r="G218" s="3">
        <v>1980</v>
      </c>
      <c r="H218" s="3">
        <v>53</v>
      </c>
      <c r="I218" s="10">
        <v>19</v>
      </c>
      <c r="J218" s="10">
        <v>75</v>
      </c>
      <c r="K218" s="10" t="s">
        <v>380</v>
      </c>
    </row>
    <row r="219" spans="1:11" x14ac:dyDescent="0.3">
      <c r="A219" s="3">
        <v>218</v>
      </c>
      <c r="B219" s="3">
        <v>21</v>
      </c>
      <c r="C219" s="3" t="str">
        <f>VLOOKUP(tfonc30[[#This Row],[type_generateur_id]],type_generateur[],2,FALSE)</f>
        <v>Chaudière fioul classique</v>
      </c>
      <c r="D219" s="3">
        <v>2</v>
      </c>
      <c r="E219" s="3" t="str">
        <f>VLOOKUP(tfonc30[[#This Row],[temperature_distribution_id]],temperature_distribution[],2,FALSE)</f>
        <v>Basse</v>
      </c>
      <c r="G219" s="3">
        <v>1980</v>
      </c>
      <c r="H219" s="3">
        <v>53</v>
      </c>
      <c r="I219" s="10">
        <v>19</v>
      </c>
      <c r="J219" s="10">
        <v>76</v>
      </c>
      <c r="K219" s="10" t="s">
        <v>380</v>
      </c>
    </row>
    <row r="220" spans="1:11" x14ac:dyDescent="0.3">
      <c r="A220" s="3">
        <v>219</v>
      </c>
      <c r="B220" s="3">
        <v>21</v>
      </c>
      <c r="C220" s="3" t="str">
        <f>VLOOKUP(tfonc30[[#This Row],[type_generateur_id]],type_generateur[],2,FALSE)</f>
        <v>Chaudière fioul classique</v>
      </c>
      <c r="D220" s="3">
        <v>2</v>
      </c>
      <c r="E220" s="3" t="str">
        <f>VLOOKUP(tfonc30[[#This Row],[temperature_distribution_id]],temperature_distribution[],2,FALSE)</f>
        <v>Basse</v>
      </c>
      <c r="G220" s="3">
        <v>1980</v>
      </c>
      <c r="H220" s="3">
        <v>53</v>
      </c>
      <c r="I220" s="10">
        <v>19</v>
      </c>
      <c r="J220" s="10">
        <v>77</v>
      </c>
      <c r="K220" s="10" t="s">
        <v>380</v>
      </c>
    </row>
    <row r="221" spans="1:11" x14ac:dyDescent="0.3">
      <c r="A221" s="3">
        <v>220</v>
      </c>
      <c r="B221" s="3">
        <v>21</v>
      </c>
      <c r="C221" s="3" t="str">
        <f>VLOOKUP(tfonc30[[#This Row],[type_generateur_id]],type_generateur[],2,FALSE)</f>
        <v>Chaudière fioul classique</v>
      </c>
      <c r="D221" s="3">
        <v>2</v>
      </c>
      <c r="E221" s="3" t="str">
        <f>VLOOKUP(tfonc30[[#This Row],[temperature_distribution_id]],temperature_distribution[],2,FALSE)</f>
        <v>Basse</v>
      </c>
      <c r="G221" s="3">
        <v>1980</v>
      </c>
      <c r="H221" s="3">
        <v>53</v>
      </c>
      <c r="I221" s="10">
        <v>19</v>
      </c>
      <c r="J221" s="10">
        <v>78</v>
      </c>
      <c r="K221" s="10" t="s">
        <v>380</v>
      </c>
    </row>
    <row r="222" spans="1:11" x14ac:dyDescent="0.3">
      <c r="A222" s="3">
        <v>221</v>
      </c>
      <c r="B222" s="3">
        <v>25</v>
      </c>
      <c r="C222" s="3" t="str">
        <f>VLOOKUP(tfonc30[[#This Row],[type_generateur_id]],type_generateur[],2,FALSE)</f>
        <v>Chaudière gaz classique</v>
      </c>
      <c r="D222" s="3">
        <v>2</v>
      </c>
      <c r="E222" s="3" t="str">
        <f>VLOOKUP(tfonc30[[#This Row],[temperature_distribution_id]],temperature_distribution[],2,FALSE)</f>
        <v>Basse</v>
      </c>
      <c r="G222" s="3">
        <v>1980</v>
      </c>
      <c r="H222" s="3">
        <v>53</v>
      </c>
      <c r="I222" s="10">
        <v>19</v>
      </c>
      <c r="J222" s="10">
        <v>85</v>
      </c>
      <c r="K222" s="10" t="s">
        <v>380</v>
      </c>
    </row>
    <row r="223" spans="1:11" x14ac:dyDescent="0.3">
      <c r="A223" s="3">
        <v>222</v>
      </c>
      <c r="B223" s="3">
        <v>25</v>
      </c>
      <c r="C223" s="3" t="str">
        <f>VLOOKUP(tfonc30[[#This Row],[type_generateur_id]],type_generateur[],2,FALSE)</f>
        <v>Chaudière gaz classique</v>
      </c>
      <c r="D223" s="3">
        <v>2</v>
      </c>
      <c r="E223" s="3" t="str">
        <f>VLOOKUP(tfonc30[[#This Row],[temperature_distribution_id]],temperature_distribution[],2,FALSE)</f>
        <v>Basse</v>
      </c>
      <c r="G223" s="3">
        <v>1980</v>
      </c>
      <c r="H223" s="3">
        <v>53</v>
      </c>
      <c r="I223" s="10">
        <v>19</v>
      </c>
      <c r="J223" s="10">
        <v>86</v>
      </c>
      <c r="K223" s="10" t="s">
        <v>380</v>
      </c>
    </row>
    <row r="224" spans="1:11" x14ac:dyDescent="0.3">
      <c r="A224" s="3">
        <v>223</v>
      </c>
      <c r="B224" s="3">
        <v>25</v>
      </c>
      <c r="C224" s="3" t="str">
        <f>VLOOKUP(tfonc30[[#This Row],[type_generateur_id]],type_generateur[],2,FALSE)</f>
        <v>Chaudière gaz classique</v>
      </c>
      <c r="D224" s="3">
        <v>2</v>
      </c>
      <c r="E224" s="3" t="str">
        <f>VLOOKUP(tfonc30[[#This Row],[temperature_distribution_id]],temperature_distribution[],2,FALSE)</f>
        <v>Basse</v>
      </c>
      <c r="G224" s="3">
        <v>1980</v>
      </c>
      <c r="H224" s="3">
        <v>53</v>
      </c>
      <c r="I224" s="10">
        <v>19</v>
      </c>
      <c r="J224" s="10">
        <v>87</v>
      </c>
      <c r="K224" s="10" t="s">
        <v>380</v>
      </c>
    </row>
    <row r="225" spans="1:11" x14ac:dyDescent="0.3">
      <c r="A225" s="3">
        <v>224</v>
      </c>
      <c r="B225" s="3">
        <v>52</v>
      </c>
      <c r="C225" s="3" t="str">
        <f>VLOOKUP(tfonc30[[#This Row],[type_generateur_id]],type_generateur[],2,FALSE)</f>
        <v>Chaudière gpl/propane/butane classique</v>
      </c>
      <c r="D225" s="3">
        <v>2</v>
      </c>
      <c r="E225" s="3" t="str">
        <f>VLOOKUP(tfonc30[[#This Row],[temperature_distribution_id]],temperature_distribution[],2,FALSE)</f>
        <v>Basse</v>
      </c>
      <c r="G225" s="3">
        <v>1980</v>
      </c>
      <c r="H225" s="3">
        <v>53</v>
      </c>
      <c r="I225" s="10">
        <v>19</v>
      </c>
      <c r="J225" s="10">
        <v>127</v>
      </c>
      <c r="K225" s="10" t="s">
        <v>380</v>
      </c>
    </row>
    <row r="226" spans="1:11" x14ac:dyDescent="0.3">
      <c r="A226" s="3">
        <v>225</v>
      </c>
      <c r="B226" s="3">
        <v>52</v>
      </c>
      <c r="C226" s="3" t="str">
        <f>VLOOKUP(tfonc30[[#This Row],[type_generateur_id]],type_generateur[],2,FALSE)</f>
        <v>Chaudière gpl/propane/butane classique</v>
      </c>
      <c r="D226" s="3">
        <v>2</v>
      </c>
      <c r="E226" s="3" t="str">
        <f>VLOOKUP(tfonc30[[#This Row],[temperature_distribution_id]],temperature_distribution[],2,FALSE)</f>
        <v>Basse</v>
      </c>
      <c r="G226" s="3">
        <v>1980</v>
      </c>
      <c r="H226" s="3">
        <v>53</v>
      </c>
      <c r="I226" s="10">
        <v>19</v>
      </c>
      <c r="J226" s="10">
        <v>128</v>
      </c>
      <c r="K226" s="10" t="s">
        <v>380</v>
      </c>
    </row>
    <row r="227" spans="1:11" x14ac:dyDescent="0.3">
      <c r="A227" s="3">
        <v>226</v>
      </c>
      <c r="B227" s="3">
        <v>52</v>
      </c>
      <c r="C227" s="3" t="str">
        <f>VLOOKUP(tfonc30[[#This Row],[type_generateur_id]],type_generateur[],2,FALSE)</f>
        <v>Chaudière gpl/propane/butane classique</v>
      </c>
      <c r="D227" s="3">
        <v>2</v>
      </c>
      <c r="E227" s="3" t="str">
        <f>VLOOKUP(tfonc30[[#This Row],[temperature_distribution_id]],temperature_distribution[],2,FALSE)</f>
        <v>Basse</v>
      </c>
      <c r="G227" s="3">
        <v>1980</v>
      </c>
      <c r="H227" s="3">
        <v>53</v>
      </c>
      <c r="I227" s="10">
        <v>19</v>
      </c>
      <c r="J227" s="10">
        <v>129</v>
      </c>
      <c r="K227" s="10" t="s">
        <v>380</v>
      </c>
    </row>
    <row r="228" spans="1:11" x14ac:dyDescent="0.3">
      <c r="A228" s="3">
        <v>227</v>
      </c>
      <c r="B228" s="3">
        <v>21</v>
      </c>
      <c r="C228" s="3" t="str">
        <f>VLOOKUP(tfonc30[[#This Row],[type_generateur_id]],type_generateur[],2,FALSE)</f>
        <v>Chaudière fioul classique</v>
      </c>
      <c r="D228" s="3">
        <v>3</v>
      </c>
      <c r="E228" s="3" t="str">
        <f>VLOOKUP(tfonc30[[#This Row],[temperature_distribution_id]],temperature_distribution[],2,FALSE)</f>
        <v>Moyenne</v>
      </c>
      <c r="G228" s="3">
        <v>1980</v>
      </c>
      <c r="H228" s="3">
        <v>59</v>
      </c>
      <c r="I228" s="10">
        <v>20</v>
      </c>
      <c r="J228" s="10">
        <v>75</v>
      </c>
      <c r="K228" s="10" t="s">
        <v>380</v>
      </c>
    </row>
    <row r="229" spans="1:11" x14ac:dyDescent="0.3">
      <c r="A229" s="3">
        <v>228</v>
      </c>
      <c r="B229" s="3">
        <v>21</v>
      </c>
      <c r="C229" s="3" t="str">
        <f>VLOOKUP(tfonc30[[#This Row],[type_generateur_id]],type_generateur[],2,FALSE)</f>
        <v>Chaudière fioul classique</v>
      </c>
      <c r="D229" s="3">
        <v>3</v>
      </c>
      <c r="E229" s="3" t="str">
        <f>VLOOKUP(tfonc30[[#This Row],[temperature_distribution_id]],temperature_distribution[],2,FALSE)</f>
        <v>Moyenne</v>
      </c>
      <c r="G229" s="3">
        <v>1980</v>
      </c>
      <c r="H229" s="3">
        <v>59</v>
      </c>
      <c r="I229" s="10">
        <v>20</v>
      </c>
      <c r="J229" s="10">
        <v>76</v>
      </c>
      <c r="K229" s="10" t="s">
        <v>380</v>
      </c>
    </row>
    <row r="230" spans="1:11" x14ac:dyDescent="0.3">
      <c r="A230" s="3">
        <v>229</v>
      </c>
      <c r="B230" s="3">
        <v>21</v>
      </c>
      <c r="C230" s="3" t="str">
        <f>VLOOKUP(tfonc30[[#This Row],[type_generateur_id]],type_generateur[],2,FALSE)</f>
        <v>Chaudière fioul classique</v>
      </c>
      <c r="D230" s="3">
        <v>3</v>
      </c>
      <c r="E230" s="3" t="str">
        <f>VLOOKUP(tfonc30[[#This Row],[temperature_distribution_id]],temperature_distribution[],2,FALSE)</f>
        <v>Moyenne</v>
      </c>
      <c r="G230" s="3">
        <v>1980</v>
      </c>
      <c r="H230" s="3">
        <v>59</v>
      </c>
      <c r="I230" s="10">
        <v>20</v>
      </c>
      <c r="J230" s="10">
        <v>77</v>
      </c>
      <c r="K230" s="10" t="s">
        <v>380</v>
      </c>
    </row>
    <row r="231" spans="1:11" x14ac:dyDescent="0.3">
      <c r="A231" s="3">
        <v>230</v>
      </c>
      <c r="B231" s="3">
        <v>21</v>
      </c>
      <c r="C231" s="3" t="str">
        <f>VLOOKUP(tfonc30[[#This Row],[type_generateur_id]],type_generateur[],2,FALSE)</f>
        <v>Chaudière fioul classique</v>
      </c>
      <c r="D231" s="3">
        <v>3</v>
      </c>
      <c r="E231" s="3" t="str">
        <f>VLOOKUP(tfonc30[[#This Row],[temperature_distribution_id]],temperature_distribution[],2,FALSE)</f>
        <v>Moyenne</v>
      </c>
      <c r="G231" s="3">
        <v>1980</v>
      </c>
      <c r="H231" s="3">
        <v>59</v>
      </c>
      <c r="I231" s="10">
        <v>20</v>
      </c>
      <c r="J231" s="10">
        <v>78</v>
      </c>
      <c r="K231" s="10" t="s">
        <v>380</v>
      </c>
    </row>
    <row r="232" spans="1:11" x14ac:dyDescent="0.3">
      <c r="A232" s="3">
        <v>231</v>
      </c>
      <c r="B232" s="3">
        <v>25</v>
      </c>
      <c r="C232" s="3" t="str">
        <f>VLOOKUP(tfonc30[[#This Row],[type_generateur_id]],type_generateur[],2,FALSE)</f>
        <v>Chaudière gaz classique</v>
      </c>
      <c r="D232" s="3">
        <v>3</v>
      </c>
      <c r="E232" s="3" t="str">
        <f>VLOOKUP(tfonc30[[#This Row],[temperature_distribution_id]],temperature_distribution[],2,FALSE)</f>
        <v>Moyenne</v>
      </c>
      <c r="G232" s="3">
        <v>1980</v>
      </c>
      <c r="H232" s="3">
        <v>59</v>
      </c>
      <c r="I232" s="10">
        <v>20</v>
      </c>
      <c r="J232" s="10">
        <v>85</v>
      </c>
      <c r="K232" s="10" t="s">
        <v>380</v>
      </c>
    </row>
    <row r="233" spans="1:11" x14ac:dyDescent="0.3">
      <c r="A233" s="3">
        <v>232</v>
      </c>
      <c r="B233" s="3">
        <v>25</v>
      </c>
      <c r="C233" s="3" t="str">
        <f>VLOOKUP(tfonc30[[#This Row],[type_generateur_id]],type_generateur[],2,FALSE)</f>
        <v>Chaudière gaz classique</v>
      </c>
      <c r="D233" s="3">
        <v>3</v>
      </c>
      <c r="E233" s="3" t="str">
        <f>VLOOKUP(tfonc30[[#This Row],[temperature_distribution_id]],temperature_distribution[],2,FALSE)</f>
        <v>Moyenne</v>
      </c>
      <c r="G233" s="3">
        <v>1980</v>
      </c>
      <c r="H233" s="3">
        <v>59</v>
      </c>
      <c r="I233" s="10">
        <v>20</v>
      </c>
      <c r="J233" s="10">
        <v>86</v>
      </c>
      <c r="K233" s="10" t="s">
        <v>380</v>
      </c>
    </row>
    <row r="234" spans="1:11" x14ac:dyDescent="0.3">
      <c r="A234" s="3">
        <v>233</v>
      </c>
      <c r="B234" s="3">
        <v>25</v>
      </c>
      <c r="C234" s="3" t="str">
        <f>VLOOKUP(tfonc30[[#This Row],[type_generateur_id]],type_generateur[],2,FALSE)</f>
        <v>Chaudière gaz classique</v>
      </c>
      <c r="D234" s="3">
        <v>3</v>
      </c>
      <c r="E234" s="3" t="str">
        <f>VLOOKUP(tfonc30[[#This Row],[temperature_distribution_id]],temperature_distribution[],2,FALSE)</f>
        <v>Moyenne</v>
      </c>
      <c r="G234" s="3">
        <v>1980</v>
      </c>
      <c r="H234" s="3">
        <v>59</v>
      </c>
      <c r="I234" s="10">
        <v>20</v>
      </c>
      <c r="J234" s="10">
        <v>87</v>
      </c>
      <c r="K234" s="10" t="s">
        <v>380</v>
      </c>
    </row>
    <row r="235" spans="1:11" x14ac:dyDescent="0.3">
      <c r="A235" s="3">
        <v>234</v>
      </c>
      <c r="B235" s="3">
        <v>52</v>
      </c>
      <c r="C235" s="3" t="str">
        <f>VLOOKUP(tfonc30[[#This Row],[type_generateur_id]],type_generateur[],2,FALSE)</f>
        <v>Chaudière gpl/propane/butane classique</v>
      </c>
      <c r="D235" s="3">
        <v>3</v>
      </c>
      <c r="E235" s="3" t="str">
        <f>VLOOKUP(tfonc30[[#This Row],[temperature_distribution_id]],temperature_distribution[],2,FALSE)</f>
        <v>Moyenne</v>
      </c>
      <c r="G235" s="3">
        <v>1980</v>
      </c>
      <c r="H235" s="3">
        <v>59</v>
      </c>
      <c r="I235" s="10">
        <v>20</v>
      </c>
      <c r="J235" s="10">
        <v>127</v>
      </c>
      <c r="K235" s="10" t="s">
        <v>380</v>
      </c>
    </row>
    <row r="236" spans="1:11" x14ac:dyDescent="0.3">
      <c r="A236" s="3">
        <v>235</v>
      </c>
      <c r="B236" s="3">
        <v>52</v>
      </c>
      <c r="C236" s="3" t="str">
        <f>VLOOKUP(tfonc30[[#This Row],[type_generateur_id]],type_generateur[],2,FALSE)</f>
        <v>Chaudière gpl/propane/butane classique</v>
      </c>
      <c r="D236" s="3">
        <v>3</v>
      </c>
      <c r="E236" s="3" t="str">
        <f>VLOOKUP(tfonc30[[#This Row],[temperature_distribution_id]],temperature_distribution[],2,FALSE)</f>
        <v>Moyenne</v>
      </c>
      <c r="G236" s="3">
        <v>1980</v>
      </c>
      <c r="H236" s="3">
        <v>59</v>
      </c>
      <c r="I236" s="10">
        <v>20</v>
      </c>
      <c r="J236" s="10">
        <v>128</v>
      </c>
      <c r="K236" s="10" t="s">
        <v>380</v>
      </c>
    </row>
    <row r="237" spans="1:11" x14ac:dyDescent="0.3">
      <c r="A237" s="3">
        <v>236</v>
      </c>
      <c r="B237" s="3">
        <v>52</v>
      </c>
      <c r="C237" s="3" t="str">
        <f>VLOOKUP(tfonc30[[#This Row],[type_generateur_id]],type_generateur[],2,FALSE)</f>
        <v>Chaudière gpl/propane/butane classique</v>
      </c>
      <c r="D237" s="3">
        <v>3</v>
      </c>
      <c r="E237" s="3" t="str">
        <f>VLOOKUP(tfonc30[[#This Row],[temperature_distribution_id]],temperature_distribution[],2,FALSE)</f>
        <v>Moyenne</v>
      </c>
      <c r="G237" s="3">
        <v>1980</v>
      </c>
      <c r="H237" s="3">
        <v>59</v>
      </c>
      <c r="I237" s="10">
        <v>20</v>
      </c>
      <c r="J237" s="10">
        <v>129</v>
      </c>
      <c r="K237" s="10" t="s">
        <v>380</v>
      </c>
    </row>
    <row r="238" spans="1:11" x14ac:dyDescent="0.3">
      <c r="A238" s="3">
        <v>237</v>
      </c>
      <c r="B238" s="3">
        <v>21</v>
      </c>
      <c r="C238" s="3" t="str">
        <f>VLOOKUP(tfonc30[[#This Row],[type_generateur_id]],type_generateur[],2,FALSE)</f>
        <v>Chaudière fioul classique</v>
      </c>
      <c r="D238" s="3">
        <v>4</v>
      </c>
      <c r="E238" s="3" t="str">
        <f>VLOOKUP(tfonc30[[#This Row],[temperature_distribution_id]],temperature_distribution[],2,FALSE)</f>
        <v>Haute</v>
      </c>
      <c r="G238" s="3">
        <v>1980</v>
      </c>
      <c r="H238" s="3">
        <v>59</v>
      </c>
      <c r="I238" s="10">
        <v>21</v>
      </c>
      <c r="J238" s="10">
        <v>75</v>
      </c>
      <c r="K238" s="10" t="s">
        <v>380</v>
      </c>
    </row>
    <row r="239" spans="1:11" x14ac:dyDescent="0.3">
      <c r="A239" s="3">
        <v>238</v>
      </c>
      <c r="B239" s="3">
        <v>21</v>
      </c>
      <c r="C239" s="3" t="str">
        <f>VLOOKUP(tfonc30[[#This Row],[type_generateur_id]],type_generateur[],2,FALSE)</f>
        <v>Chaudière fioul classique</v>
      </c>
      <c r="D239" s="3">
        <v>4</v>
      </c>
      <c r="E239" s="3" t="str">
        <f>VLOOKUP(tfonc30[[#This Row],[temperature_distribution_id]],temperature_distribution[],2,FALSE)</f>
        <v>Haute</v>
      </c>
      <c r="G239" s="3">
        <v>1980</v>
      </c>
      <c r="H239" s="3">
        <v>59</v>
      </c>
      <c r="I239" s="10">
        <v>21</v>
      </c>
      <c r="J239" s="10">
        <v>76</v>
      </c>
      <c r="K239" s="10" t="s">
        <v>380</v>
      </c>
    </row>
    <row r="240" spans="1:11" x14ac:dyDescent="0.3">
      <c r="A240" s="3">
        <v>239</v>
      </c>
      <c r="B240" s="3">
        <v>21</v>
      </c>
      <c r="C240" s="3" t="str">
        <f>VLOOKUP(tfonc30[[#This Row],[type_generateur_id]],type_generateur[],2,FALSE)</f>
        <v>Chaudière fioul classique</v>
      </c>
      <c r="D240" s="3">
        <v>4</v>
      </c>
      <c r="E240" s="3" t="str">
        <f>VLOOKUP(tfonc30[[#This Row],[temperature_distribution_id]],temperature_distribution[],2,FALSE)</f>
        <v>Haute</v>
      </c>
      <c r="G240" s="3">
        <v>1980</v>
      </c>
      <c r="H240" s="3">
        <v>59</v>
      </c>
      <c r="I240" s="10">
        <v>21</v>
      </c>
      <c r="J240" s="10">
        <v>77</v>
      </c>
      <c r="K240" s="10" t="s">
        <v>380</v>
      </c>
    </row>
    <row r="241" spans="1:11" x14ac:dyDescent="0.3">
      <c r="A241" s="3">
        <v>240</v>
      </c>
      <c r="B241" s="3">
        <v>21</v>
      </c>
      <c r="C241" s="3" t="str">
        <f>VLOOKUP(tfonc30[[#This Row],[type_generateur_id]],type_generateur[],2,FALSE)</f>
        <v>Chaudière fioul classique</v>
      </c>
      <c r="D241" s="3">
        <v>4</v>
      </c>
      <c r="E241" s="3" t="str">
        <f>VLOOKUP(tfonc30[[#This Row],[temperature_distribution_id]],temperature_distribution[],2,FALSE)</f>
        <v>Haute</v>
      </c>
      <c r="G241" s="3">
        <v>1980</v>
      </c>
      <c r="H241" s="3">
        <v>59</v>
      </c>
      <c r="I241" s="10">
        <v>21</v>
      </c>
      <c r="J241" s="10">
        <v>78</v>
      </c>
      <c r="K241" s="10" t="s">
        <v>380</v>
      </c>
    </row>
    <row r="242" spans="1:11" x14ac:dyDescent="0.3">
      <c r="A242" s="3">
        <v>241</v>
      </c>
      <c r="B242" s="3">
        <v>25</v>
      </c>
      <c r="C242" s="3" t="str">
        <f>VLOOKUP(tfonc30[[#This Row],[type_generateur_id]],type_generateur[],2,FALSE)</f>
        <v>Chaudière gaz classique</v>
      </c>
      <c r="D242" s="3">
        <v>4</v>
      </c>
      <c r="E242" s="3" t="str">
        <f>VLOOKUP(tfonc30[[#This Row],[temperature_distribution_id]],temperature_distribution[],2,FALSE)</f>
        <v>Haute</v>
      </c>
      <c r="G242" s="3">
        <v>1980</v>
      </c>
      <c r="H242" s="3">
        <v>59</v>
      </c>
      <c r="I242" s="10">
        <v>21</v>
      </c>
      <c r="J242" s="10">
        <v>85</v>
      </c>
      <c r="K242" s="10" t="s">
        <v>380</v>
      </c>
    </row>
    <row r="243" spans="1:11" x14ac:dyDescent="0.3">
      <c r="A243" s="3">
        <v>242</v>
      </c>
      <c r="B243" s="3">
        <v>25</v>
      </c>
      <c r="C243" s="3" t="str">
        <f>VLOOKUP(tfonc30[[#This Row],[type_generateur_id]],type_generateur[],2,FALSE)</f>
        <v>Chaudière gaz classique</v>
      </c>
      <c r="D243" s="3">
        <v>4</v>
      </c>
      <c r="E243" s="3" t="str">
        <f>VLOOKUP(tfonc30[[#This Row],[temperature_distribution_id]],temperature_distribution[],2,FALSE)</f>
        <v>Haute</v>
      </c>
      <c r="G243" s="3">
        <v>1980</v>
      </c>
      <c r="H243" s="3">
        <v>59</v>
      </c>
      <c r="I243" s="10">
        <v>21</v>
      </c>
      <c r="J243" s="10">
        <v>86</v>
      </c>
      <c r="K243" s="10" t="s">
        <v>380</v>
      </c>
    </row>
    <row r="244" spans="1:11" x14ac:dyDescent="0.3">
      <c r="A244" s="3">
        <v>243</v>
      </c>
      <c r="B244" s="3">
        <v>25</v>
      </c>
      <c r="C244" s="3" t="str">
        <f>VLOOKUP(tfonc30[[#This Row],[type_generateur_id]],type_generateur[],2,FALSE)</f>
        <v>Chaudière gaz classique</v>
      </c>
      <c r="D244" s="3">
        <v>4</v>
      </c>
      <c r="E244" s="3" t="str">
        <f>VLOOKUP(tfonc30[[#This Row],[temperature_distribution_id]],temperature_distribution[],2,FALSE)</f>
        <v>Haute</v>
      </c>
      <c r="G244" s="3">
        <v>1980</v>
      </c>
      <c r="H244" s="3">
        <v>59</v>
      </c>
      <c r="I244" s="10">
        <v>21</v>
      </c>
      <c r="J244" s="10">
        <v>87</v>
      </c>
      <c r="K244" s="10" t="s">
        <v>380</v>
      </c>
    </row>
    <row r="245" spans="1:11" x14ac:dyDescent="0.3">
      <c r="A245" s="3">
        <v>244</v>
      </c>
      <c r="B245" s="3">
        <v>52</v>
      </c>
      <c r="C245" s="3" t="str">
        <f>VLOOKUP(tfonc30[[#This Row],[type_generateur_id]],type_generateur[],2,FALSE)</f>
        <v>Chaudière gpl/propane/butane classique</v>
      </c>
      <c r="D245" s="3">
        <v>4</v>
      </c>
      <c r="E245" s="3" t="str">
        <f>VLOOKUP(tfonc30[[#This Row],[temperature_distribution_id]],temperature_distribution[],2,FALSE)</f>
        <v>Haute</v>
      </c>
      <c r="G245" s="3">
        <v>1980</v>
      </c>
      <c r="H245" s="3">
        <v>59</v>
      </c>
      <c r="I245" s="10">
        <v>21</v>
      </c>
      <c r="J245" s="10">
        <v>127</v>
      </c>
      <c r="K245" s="10" t="s">
        <v>380</v>
      </c>
    </row>
    <row r="246" spans="1:11" x14ac:dyDescent="0.3">
      <c r="A246" s="3">
        <v>245</v>
      </c>
      <c r="B246" s="3">
        <v>52</v>
      </c>
      <c r="C246" s="3" t="str">
        <f>VLOOKUP(tfonc30[[#This Row],[type_generateur_id]],type_generateur[],2,FALSE)</f>
        <v>Chaudière gpl/propane/butane classique</v>
      </c>
      <c r="D246" s="3">
        <v>4</v>
      </c>
      <c r="E246" s="3" t="str">
        <f>VLOOKUP(tfonc30[[#This Row],[temperature_distribution_id]],temperature_distribution[],2,FALSE)</f>
        <v>Haute</v>
      </c>
      <c r="G246" s="3">
        <v>1980</v>
      </c>
      <c r="H246" s="3">
        <v>59</v>
      </c>
      <c r="I246" s="10">
        <v>21</v>
      </c>
      <c r="J246" s="10">
        <v>128</v>
      </c>
      <c r="K246" s="10" t="s">
        <v>380</v>
      </c>
    </row>
    <row r="247" spans="1:11" x14ac:dyDescent="0.3">
      <c r="A247" s="3">
        <v>246</v>
      </c>
      <c r="B247" s="3">
        <v>52</v>
      </c>
      <c r="C247" s="3" t="str">
        <f>VLOOKUP(tfonc30[[#This Row],[type_generateur_id]],type_generateur[],2,FALSE)</f>
        <v>Chaudière gpl/propane/butane classique</v>
      </c>
      <c r="D247" s="3">
        <v>4</v>
      </c>
      <c r="E247" s="3" t="str">
        <f>VLOOKUP(tfonc30[[#This Row],[temperature_distribution_id]],temperature_distribution[],2,FALSE)</f>
        <v>Haute</v>
      </c>
      <c r="G247" s="3">
        <v>1980</v>
      </c>
      <c r="H247" s="3">
        <v>59</v>
      </c>
      <c r="I247" s="10">
        <v>21</v>
      </c>
      <c r="J247" s="10">
        <v>129</v>
      </c>
      <c r="K247" s="10" t="s">
        <v>380</v>
      </c>
    </row>
    <row r="248" spans="1:11" x14ac:dyDescent="0.3">
      <c r="A248" s="3">
        <v>247</v>
      </c>
      <c r="B248" s="3">
        <v>21</v>
      </c>
      <c r="C248" s="3" t="str">
        <f>VLOOKUP(tfonc30[[#This Row],[type_generateur_id]],type_generateur[],2,FALSE)</f>
        <v>Chaudière fioul classique</v>
      </c>
      <c r="D248" s="3">
        <v>2</v>
      </c>
      <c r="E248" s="3" t="str">
        <f>VLOOKUP(tfonc30[[#This Row],[temperature_distribution_id]],temperature_distribution[],2,FALSE)</f>
        <v>Basse</v>
      </c>
      <c r="F248" s="3">
        <v>1981</v>
      </c>
      <c r="G248" s="3">
        <v>2000</v>
      </c>
      <c r="H248" s="3">
        <v>50</v>
      </c>
      <c r="I248" s="10">
        <v>22</v>
      </c>
      <c r="J248" s="10">
        <v>75</v>
      </c>
      <c r="K248" s="10" t="s">
        <v>380</v>
      </c>
    </row>
    <row r="249" spans="1:11" x14ac:dyDescent="0.3">
      <c r="A249" s="3">
        <v>248</v>
      </c>
      <c r="B249" s="3">
        <v>21</v>
      </c>
      <c r="C249" s="3" t="str">
        <f>VLOOKUP(tfonc30[[#This Row],[type_generateur_id]],type_generateur[],2,FALSE)</f>
        <v>Chaudière fioul classique</v>
      </c>
      <c r="D249" s="3">
        <v>2</v>
      </c>
      <c r="E249" s="3" t="str">
        <f>VLOOKUP(tfonc30[[#This Row],[temperature_distribution_id]],temperature_distribution[],2,FALSE)</f>
        <v>Basse</v>
      </c>
      <c r="F249" s="3">
        <v>1981</v>
      </c>
      <c r="G249" s="3">
        <v>2000</v>
      </c>
      <c r="H249" s="3">
        <v>50</v>
      </c>
      <c r="I249" s="10">
        <v>22</v>
      </c>
      <c r="J249" s="10">
        <v>76</v>
      </c>
      <c r="K249" s="10" t="s">
        <v>380</v>
      </c>
    </row>
    <row r="250" spans="1:11" x14ac:dyDescent="0.3">
      <c r="A250" s="3">
        <v>249</v>
      </c>
      <c r="B250" s="3">
        <v>21</v>
      </c>
      <c r="C250" s="3" t="str">
        <f>VLOOKUP(tfonc30[[#This Row],[type_generateur_id]],type_generateur[],2,FALSE)</f>
        <v>Chaudière fioul classique</v>
      </c>
      <c r="D250" s="3">
        <v>2</v>
      </c>
      <c r="E250" s="3" t="str">
        <f>VLOOKUP(tfonc30[[#This Row],[temperature_distribution_id]],temperature_distribution[],2,FALSE)</f>
        <v>Basse</v>
      </c>
      <c r="F250" s="3">
        <v>1981</v>
      </c>
      <c r="G250" s="3">
        <v>2000</v>
      </c>
      <c r="H250" s="3">
        <v>50</v>
      </c>
      <c r="I250" s="10">
        <v>22</v>
      </c>
      <c r="J250" s="10">
        <v>77</v>
      </c>
      <c r="K250" s="10" t="s">
        <v>380</v>
      </c>
    </row>
    <row r="251" spans="1:11" x14ac:dyDescent="0.3">
      <c r="A251" s="3">
        <v>250</v>
      </c>
      <c r="B251" s="3">
        <v>21</v>
      </c>
      <c r="C251" s="3" t="str">
        <f>VLOOKUP(tfonc30[[#This Row],[type_generateur_id]],type_generateur[],2,FALSE)</f>
        <v>Chaudière fioul classique</v>
      </c>
      <c r="D251" s="3">
        <v>2</v>
      </c>
      <c r="E251" s="3" t="str">
        <f>VLOOKUP(tfonc30[[#This Row],[temperature_distribution_id]],temperature_distribution[],2,FALSE)</f>
        <v>Basse</v>
      </c>
      <c r="F251" s="3">
        <v>1981</v>
      </c>
      <c r="G251" s="3">
        <v>2000</v>
      </c>
      <c r="H251" s="3">
        <v>50</v>
      </c>
      <c r="I251" s="10">
        <v>22</v>
      </c>
      <c r="J251" s="10">
        <v>78</v>
      </c>
      <c r="K251" s="10" t="s">
        <v>380</v>
      </c>
    </row>
    <row r="252" spans="1:11" x14ac:dyDescent="0.3">
      <c r="A252" s="3">
        <v>251</v>
      </c>
      <c r="B252" s="3">
        <v>25</v>
      </c>
      <c r="C252" s="3" t="str">
        <f>VLOOKUP(tfonc30[[#This Row],[type_generateur_id]],type_generateur[],2,FALSE)</f>
        <v>Chaudière gaz classique</v>
      </c>
      <c r="D252" s="3">
        <v>2</v>
      </c>
      <c r="E252" s="3" t="str">
        <f>VLOOKUP(tfonc30[[#This Row],[temperature_distribution_id]],temperature_distribution[],2,FALSE)</f>
        <v>Basse</v>
      </c>
      <c r="F252" s="3">
        <v>1981</v>
      </c>
      <c r="G252" s="3">
        <v>2000</v>
      </c>
      <c r="H252" s="3">
        <v>50</v>
      </c>
      <c r="I252" s="10">
        <v>22</v>
      </c>
      <c r="J252" s="10">
        <v>85</v>
      </c>
      <c r="K252" s="10" t="s">
        <v>380</v>
      </c>
    </row>
    <row r="253" spans="1:11" x14ac:dyDescent="0.3">
      <c r="A253" s="3">
        <v>252</v>
      </c>
      <c r="B253" s="3">
        <v>25</v>
      </c>
      <c r="C253" s="3" t="str">
        <f>VLOOKUP(tfonc30[[#This Row],[type_generateur_id]],type_generateur[],2,FALSE)</f>
        <v>Chaudière gaz classique</v>
      </c>
      <c r="D253" s="3">
        <v>2</v>
      </c>
      <c r="E253" s="3" t="str">
        <f>VLOOKUP(tfonc30[[#This Row],[temperature_distribution_id]],temperature_distribution[],2,FALSE)</f>
        <v>Basse</v>
      </c>
      <c r="F253" s="3">
        <v>1981</v>
      </c>
      <c r="G253" s="3">
        <v>2000</v>
      </c>
      <c r="H253" s="3">
        <v>50</v>
      </c>
      <c r="I253" s="10">
        <v>22</v>
      </c>
      <c r="J253" s="10">
        <v>86</v>
      </c>
      <c r="K253" s="10" t="s">
        <v>380</v>
      </c>
    </row>
    <row r="254" spans="1:11" x14ac:dyDescent="0.3">
      <c r="A254" s="3">
        <v>253</v>
      </c>
      <c r="B254" s="3">
        <v>25</v>
      </c>
      <c r="C254" s="3" t="str">
        <f>VLOOKUP(tfonc30[[#This Row],[type_generateur_id]],type_generateur[],2,FALSE)</f>
        <v>Chaudière gaz classique</v>
      </c>
      <c r="D254" s="3">
        <v>2</v>
      </c>
      <c r="E254" s="3" t="str">
        <f>VLOOKUP(tfonc30[[#This Row],[temperature_distribution_id]],temperature_distribution[],2,FALSE)</f>
        <v>Basse</v>
      </c>
      <c r="F254" s="3">
        <v>1981</v>
      </c>
      <c r="G254" s="3">
        <v>2000</v>
      </c>
      <c r="H254" s="3">
        <v>50</v>
      </c>
      <c r="I254" s="10">
        <v>22</v>
      </c>
      <c r="J254" s="10">
        <v>87</v>
      </c>
      <c r="K254" s="10" t="s">
        <v>380</v>
      </c>
    </row>
    <row r="255" spans="1:11" x14ac:dyDescent="0.3">
      <c r="A255" s="3">
        <v>254</v>
      </c>
      <c r="B255" s="3">
        <v>52</v>
      </c>
      <c r="C255" s="3" t="str">
        <f>VLOOKUP(tfonc30[[#This Row],[type_generateur_id]],type_generateur[],2,FALSE)</f>
        <v>Chaudière gpl/propane/butane classique</v>
      </c>
      <c r="D255" s="3">
        <v>2</v>
      </c>
      <c r="E255" s="3" t="str">
        <f>VLOOKUP(tfonc30[[#This Row],[temperature_distribution_id]],temperature_distribution[],2,FALSE)</f>
        <v>Basse</v>
      </c>
      <c r="F255" s="3">
        <v>1981</v>
      </c>
      <c r="G255" s="3">
        <v>2000</v>
      </c>
      <c r="H255" s="3">
        <v>50</v>
      </c>
      <c r="I255" s="10">
        <v>22</v>
      </c>
      <c r="J255" s="10">
        <v>127</v>
      </c>
      <c r="K255" s="10" t="s">
        <v>380</v>
      </c>
    </row>
    <row r="256" spans="1:11" x14ac:dyDescent="0.3">
      <c r="A256" s="3">
        <v>255</v>
      </c>
      <c r="B256" s="3">
        <v>52</v>
      </c>
      <c r="C256" s="3" t="str">
        <f>VLOOKUP(tfonc30[[#This Row],[type_generateur_id]],type_generateur[],2,FALSE)</f>
        <v>Chaudière gpl/propane/butane classique</v>
      </c>
      <c r="D256" s="3">
        <v>2</v>
      </c>
      <c r="E256" s="3" t="str">
        <f>VLOOKUP(tfonc30[[#This Row],[temperature_distribution_id]],temperature_distribution[],2,FALSE)</f>
        <v>Basse</v>
      </c>
      <c r="F256" s="3">
        <v>1981</v>
      </c>
      <c r="G256" s="3">
        <v>2000</v>
      </c>
      <c r="H256" s="3">
        <v>50</v>
      </c>
      <c r="I256" s="10">
        <v>22</v>
      </c>
      <c r="J256" s="10">
        <v>128</v>
      </c>
      <c r="K256" s="10" t="s">
        <v>380</v>
      </c>
    </row>
    <row r="257" spans="1:11" x14ac:dyDescent="0.3">
      <c r="A257" s="3">
        <v>256</v>
      </c>
      <c r="B257" s="3">
        <v>52</v>
      </c>
      <c r="C257" s="3" t="str">
        <f>VLOOKUP(tfonc30[[#This Row],[type_generateur_id]],type_generateur[],2,FALSE)</f>
        <v>Chaudière gpl/propane/butane classique</v>
      </c>
      <c r="D257" s="3">
        <v>2</v>
      </c>
      <c r="E257" s="3" t="str">
        <f>VLOOKUP(tfonc30[[#This Row],[temperature_distribution_id]],temperature_distribution[],2,FALSE)</f>
        <v>Basse</v>
      </c>
      <c r="F257" s="3">
        <v>1981</v>
      </c>
      <c r="G257" s="3">
        <v>2000</v>
      </c>
      <c r="H257" s="3">
        <v>50</v>
      </c>
      <c r="I257" s="10">
        <v>22</v>
      </c>
      <c r="J257" s="10">
        <v>129</v>
      </c>
      <c r="K257" s="10" t="s">
        <v>380</v>
      </c>
    </row>
    <row r="258" spans="1:11" x14ac:dyDescent="0.3">
      <c r="A258" s="3">
        <v>257</v>
      </c>
      <c r="B258" s="3">
        <v>21</v>
      </c>
      <c r="C258" s="3" t="str">
        <f>VLOOKUP(tfonc30[[#This Row],[type_generateur_id]],type_generateur[],2,FALSE)</f>
        <v>Chaudière fioul classique</v>
      </c>
      <c r="D258" s="3">
        <v>3</v>
      </c>
      <c r="E258" s="3" t="str">
        <f>VLOOKUP(tfonc30[[#This Row],[temperature_distribution_id]],temperature_distribution[],2,FALSE)</f>
        <v>Moyenne</v>
      </c>
      <c r="F258" s="3">
        <v>1981</v>
      </c>
      <c r="G258" s="3">
        <v>2000</v>
      </c>
      <c r="H258" s="3">
        <v>56</v>
      </c>
      <c r="I258" s="10">
        <v>23</v>
      </c>
      <c r="J258" s="10">
        <v>75</v>
      </c>
      <c r="K258" s="10" t="s">
        <v>380</v>
      </c>
    </row>
    <row r="259" spans="1:11" x14ac:dyDescent="0.3">
      <c r="A259" s="3">
        <v>258</v>
      </c>
      <c r="B259" s="3">
        <v>21</v>
      </c>
      <c r="C259" s="3" t="str">
        <f>VLOOKUP(tfonc30[[#This Row],[type_generateur_id]],type_generateur[],2,FALSE)</f>
        <v>Chaudière fioul classique</v>
      </c>
      <c r="D259" s="3">
        <v>3</v>
      </c>
      <c r="E259" s="3" t="str">
        <f>VLOOKUP(tfonc30[[#This Row],[temperature_distribution_id]],temperature_distribution[],2,FALSE)</f>
        <v>Moyenne</v>
      </c>
      <c r="F259" s="3">
        <v>1981</v>
      </c>
      <c r="G259" s="3">
        <v>2000</v>
      </c>
      <c r="H259" s="3">
        <v>56</v>
      </c>
      <c r="I259" s="10">
        <v>23</v>
      </c>
      <c r="J259" s="10">
        <v>76</v>
      </c>
      <c r="K259" s="10" t="s">
        <v>380</v>
      </c>
    </row>
    <row r="260" spans="1:11" x14ac:dyDescent="0.3">
      <c r="A260" s="3">
        <v>259</v>
      </c>
      <c r="B260" s="3">
        <v>21</v>
      </c>
      <c r="C260" s="3" t="str">
        <f>VLOOKUP(tfonc30[[#This Row],[type_generateur_id]],type_generateur[],2,FALSE)</f>
        <v>Chaudière fioul classique</v>
      </c>
      <c r="D260" s="3">
        <v>3</v>
      </c>
      <c r="E260" s="3" t="str">
        <f>VLOOKUP(tfonc30[[#This Row],[temperature_distribution_id]],temperature_distribution[],2,FALSE)</f>
        <v>Moyenne</v>
      </c>
      <c r="F260" s="3">
        <v>1981</v>
      </c>
      <c r="G260" s="3">
        <v>2000</v>
      </c>
      <c r="H260" s="3">
        <v>56</v>
      </c>
      <c r="I260" s="10">
        <v>23</v>
      </c>
      <c r="J260" s="10">
        <v>77</v>
      </c>
      <c r="K260" s="10" t="s">
        <v>380</v>
      </c>
    </row>
    <row r="261" spans="1:11" x14ac:dyDescent="0.3">
      <c r="A261" s="3">
        <v>260</v>
      </c>
      <c r="B261" s="3">
        <v>21</v>
      </c>
      <c r="C261" s="3" t="str">
        <f>VLOOKUP(tfonc30[[#This Row],[type_generateur_id]],type_generateur[],2,FALSE)</f>
        <v>Chaudière fioul classique</v>
      </c>
      <c r="D261" s="3">
        <v>3</v>
      </c>
      <c r="E261" s="3" t="str">
        <f>VLOOKUP(tfonc30[[#This Row],[temperature_distribution_id]],temperature_distribution[],2,FALSE)</f>
        <v>Moyenne</v>
      </c>
      <c r="F261" s="3">
        <v>1981</v>
      </c>
      <c r="G261" s="3">
        <v>2000</v>
      </c>
      <c r="H261" s="3">
        <v>56</v>
      </c>
      <c r="I261" s="10">
        <v>23</v>
      </c>
      <c r="J261" s="10">
        <v>78</v>
      </c>
      <c r="K261" s="10" t="s">
        <v>380</v>
      </c>
    </row>
    <row r="262" spans="1:11" x14ac:dyDescent="0.3">
      <c r="A262" s="3">
        <v>261</v>
      </c>
      <c r="B262" s="3">
        <v>25</v>
      </c>
      <c r="C262" s="3" t="str">
        <f>VLOOKUP(tfonc30[[#This Row],[type_generateur_id]],type_generateur[],2,FALSE)</f>
        <v>Chaudière gaz classique</v>
      </c>
      <c r="D262" s="3">
        <v>3</v>
      </c>
      <c r="E262" s="3" t="str">
        <f>VLOOKUP(tfonc30[[#This Row],[temperature_distribution_id]],temperature_distribution[],2,FALSE)</f>
        <v>Moyenne</v>
      </c>
      <c r="F262" s="3">
        <v>1981</v>
      </c>
      <c r="G262" s="3">
        <v>2000</v>
      </c>
      <c r="H262" s="3">
        <v>56</v>
      </c>
      <c r="I262" s="10">
        <v>23</v>
      </c>
      <c r="J262" s="10">
        <v>85</v>
      </c>
      <c r="K262" s="10" t="s">
        <v>380</v>
      </c>
    </row>
    <row r="263" spans="1:11" x14ac:dyDescent="0.3">
      <c r="A263" s="3">
        <v>262</v>
      </c>
      <c r="B263" s="3">
        <v>25</v>
      </c>
      <c r="C263" s="3" t="str">
        <f>VLOOKUP(tfonc30[[#This Row],[type_generateur_id]],type_generateur[],2,FALSE)</f>
        <v>Chaudière gaz classique</v>
      </c>
      <c r="D263" s="3">
        <v>3</v>
      </c>
      <c r="E263" s="3" t="str">
        <f>VLOOKUP(tfonc30[[#This Row],[temperature_distribution_id]],temperature_distribution[],2,FALSE)</f>
        <v>Moyenne</v>
      </c>
      <c r="F263" s="3">
        <v>1981</v>
      </c>
      <c r="G263" s="3">
        <v>2000</v>
      </c>
      <c r="H263" s="3">
        <v>56</v>
      </c>
      <c r="I263" s="10">
        <v>23</v>
      </c>
      <c r="J263" s="10">
        <v>86</v>
      </c>
      <c r="K263" s="10" t="s">
        <v>380</v>
      </c>
    </row>
    <row r="264" spans="1:11" x14ac:dyDescent="0.3">
      <c r="A264" s="3">
        <v>263</v>
      </c>
      <c r="B264" s="3">
        <v>25</v>
      </c>
      <c r="C264" s="3" t="str">
        <f>VLOOKUP(tfonc30[[#This Row],[type_generateur_id]],type_generateur[],2,FALSE)</f>
        <v>Chaudière gaz classique</v>
      </c>
      <c r="D264" s="3">
        <v>3</v>
      </c>
      <c r="E264" s="3" t="str">
        <f>VLOOKUP(tfonc30[[#This Row],[temperature_distribution_id]],temperature_distribution[],2,FALSE)</f>
        <v>Moyenne</v>
      </c>
      <c r="F264" s="3">
        <v>1981</v>
      </c>
      <c r="G264" s="3">
        <v>2000</v>
      </c>
      <c r="H264" s="3">
        <v>56</v>
      </c>
      <c r="I264" s="10">
        <v>23</v>
      </c>
      <c r="J264" s="10">
        <v>87</v>
      </c>
      <c r="K264" s="10" t="s">
        <v>380</v>
      </c>
    </row>
    <row r="265" spans="1:11" x14ac:dyDescent="0.3">
      <c r="A265" s="3">
        <v>264</v>
      </c>
      <c r="B265" s="3">
        <v>52</v>
      </c>
      <c r="C265" s="3" t="str">
        <f>VLOOKUP(tfonc30[[#This Row],[type_generateur_id]],type_generateur[],2,FALSE)</f>
        <v>Chaudière gpl/propane/butane classique</v>
      </c>
      <c r="D265" s="3">
        <v>3</v>
      </c>
      <c r="E265" s="3" t="str">
        <f>VLOOKUP(tfonc30[[#This Row],[temperature_distribution_id]],temperature_distribution[],2,FALSE)</f>
        <v>Moyenne</v>
      </c>
      <c r="F265" s="3">
        <v>1981</v>
      </c>
      <c r="G265" s="3">
        <v>2000</v>
      </c>
      <c r="H265" s="3">
        <v>56</v>
      </c>
      <c r="I265" s="10">
        <v>23</v>
      </c>
      <c r="J265" s="10">
        <v>127</v>
      </c>
      <c r="K265" s="10" t="s">
        <v>380</v>
      </c>
    </row>
    <row r="266" spans="1:11" x14ac:dyDescent="0.3">
      <c r="A266" s="3">
        <v>265</v>
      </c>
      <c r="B266" s="3">
        <v>52</v>
      </c>
      <c r="C266" s="3" t="str">
        <f>VLOOKUP(tfonc30[[#This Row],[type_generateur_id]],type_generateur[],2,FALSE)</f>
        <v>Chaudière gpl/propane/butane classique</v>
      </c>
      <c r="D266" s="3">
        <v>3</v>
      </c>
      <c r="E266" s="3" t="str">
        <f>VLOOKUP(tfonc30[[#This Row],[temperature_distribution_id]],temperature_distribution[],2,FALSE)</f>
        <v>Moyenne</v>
      </c>
      <c r="F266" s="3">
        <v>1981</v>
      </c>
      <c r="G266" s="3">
        <v>2000</v>
      </c>
      <c r="H266" s="3">
        <v>56</v>
      </c>
      <c r="I266" s="10">
        <v>23</v>
      </c>
      <c r="J266" s="10">
        <v>128</v>
      </c>
      <c r="K266" s="10" t="s">
        <v>380</v>
      </c>
    </row>
    <row r="267" spans="1:11" x14ac:dyDescent="0.3">
      <c r="A267" s="3">
        <v>266</v>
      </c>
      <c r="B267" s="3">
        <v>52</v>
      </c>
      <c r="C267" s="3" t="str">
        <f>VLOOKUP(tfonc30[[#This Row],[type_generateur_id]],type_generateur[],2,FALSE)</f>
        <v>Chaudière gpl/propane/butane classique</v>
      </c>
      <c r="D267" s="3">
        <v>3</v>
      </c>
      <c r="E267" s="3" t="str">
        <f>VLOOKUP(tfonc30[[#This Row],[temperature_distribution_id]],temperature_distribution[],2,FALSE)</f>
        <v>Moyenne</v>
      </c>
      <c r="F267" s="3">
        <v>1981</v>
      </c>
      <c r="G267" s="3">
        <v>2000</v>
      </c>
      <c r="H267" s="3">
        <v>56</v>
      </c>
      <c r="I267" s="10">
        <v>23</v>
      </c>
      <c r="J267" s="10">
        <v>129</v>
      </c>
      <c r="K267" s="10" t="s">
        <v>380</v>
      </c>
    </row>
    <row r="268" spans="1:11" x14ac:dyDescent="0.3">
      <c r="A268" s="3">
        <v>267</v>
      </c>
      <c r="B268" s="3">
        <v>21</v>
      </c>
      <c r="C268" s="3" t="str">
        <f>VLOOKUP(tfonc30[[#This Row],[type_generateur_id]],type_generateur[],2,FALSE)</f>
        <v>Chaudière fioul classique</v>
      </c>
      <c r="D268" s="3">
        <v>4</v>
      </c>
      <c r="E268" s="3" t="str">
        <f>VLOOKUP(tfonc30[[#This Row],[temperature_distribution_id]],temperature_distribution[],2,FALSE)</f>
        <v>Haute</v>
      </c>
      <c r="F268" s="3">
        <v>1981</v>
      </c>
      <c r="G268" s="3">
        <v>2000</v>
      </c>
      <c r="H268" s="3">
        <v>56</v>
      </c>
      <c r="I268" s="10">
        <v>24</v>
      </c>
      <c r="J268" s="10">
        <v>75</v>
      </c>
      <c r="K268" s="10" t="s">
        <v>380</v>
      </c>
    </row>
    <row r="269" spans="1:11" x14ac:dyDescent="0.3">
      <c r="A269" s="3">
        <v>268</v>
      </c>
      <c r="B269" s="3">
        <v>21</v>
      </c>
      <c r="C269" s="3" t="str">
        <f>VLOOKUP(tfonc30[[#This Row],[type_generateur_id]],type_generateur[],2,FALSE)</f>
        <v>Chaudière fioul classique</v>
      </c>
      <c r="D269" s="3">
        <v>4</v>
      </c>
      <c r="E269" s="3" t="str">
        <f>VLOOKUP(tfonc30[[#This Row],[temperature_distribution_id]],temperature_distribution[],2,FALSE)</f>
        <v>Haute</v>
      </c>
      <c r="F269" s="3">
        <v>1981</v>
      </c>
      <c r="G269" s="3">
        <v>2000</v>
      </c>
      <c r="H269" s="3">
        <v>56</v>
      </c>
      <c r="I269" s="10">
        <v>24</v>
      </c>
      <c r="J269" s="10">
        <v>76</v>
      </c>
      <c r="K269" s="10" t="s">
        <v>380</v>
      </c>
    </row>
    <row r="270" spans="1:11" x14ac:dyDescent="0.3">
      <c r="A270" s="3">
        <v>269</v>
      </c>
      <c r="B270" s="3">
        <v>21</v>
      </c>
      <c r="C270" s="3" t="str">
        <f>VLOOKUP(tfonc30[[#This Row],[type_generateur_id]],type_generateur[],2,FALSE)</f>
        <v>Chaudière fioul classique</v>
      </c>
      <c r="D270" s="3">
        <v>4</v>
      </c>
      <c r="E270" s="3" t="str">
        <f>VLOOKUP(tfonc30[[#This Row],[temperature_distribution_id]],temperature_distribution[],2,FALSE)</f>
        <v>Haute</v>
      </c>
      <c r="F270" s="3">
        <v>1981</v>
      </c>
      <c r="G270" s="3">
        <v>2000</v>
      </c>
      <c r="H270" s="3">
        <v>56</v>
      </c>
      <c r="I270" s="10">
        <v>24</v>
      </c>
      <c r="J270" s="10">
        <v>77</v>
      </c>
      <c r="K270" s="10" t="s">
        <v>380</v>
      </c>
    </row>
    <row r="271" spans="1:11" x14ac:dyDescent="0.3">
      <c r="A271" s="3">
        <v>270</v>
      </c>
      <c r="B271" s="3">
        <v>21</v>
      </c>
      <c r="C271" s="3" t="str">
        <f>VLOOKUP(tfonc30[[#This Row],[type_generateur_id]],type_generateur[],2,FALSE)</f>
        <v>Chaudière fioul classique</v>
      </c>
      <c r="D271" s="3">
        <v>4</v>
      </c>
      <c r="E271" s="3" t="str">
        <f>VLOOKUP(tfonc30[[#This Row],[temperature_distribution_id]],temperature_distribution[],2,FALSE)</f>
        <v>Haute</v>
      </c>
      <c r="F271" s="3">
        <v>1981</v>
      </c>
      <c r="G271" s="3">
        <v>2000</v>
      </c>
      <c r="H271" s="3">
        <v>56</v>
      </c>
      <c r="I271" s="10">
        <v>24</v>
      </c>
      <c r="J271" s="10">
        <v>78</v>
      </c>
      <c r="K271" s="10" t="s">
        <v>380</v>
      </c>
    </row>
    <row r="272" spans="1:11" x14ac:dyDescent="0.3">
      <c r="A272" s="3">
        <v>271</v>
      </c>
      <c r="B272" s="3">
        <v>25</v>
      </c>
      <c r="C272" s="3" t="str">
        <f>VLOOKUP(tfonc30[[#This Row],[type_generateur_id]],type_generateur[],2,FALSE)</f>
        <v>Chaudière gaz classique</v>
      </c>
      <c r="D272" s="3">
        <v>4</v>
      </c>
      <c r="E272" s="3" t="str">
        <f>VLOOKUP(tfonc30[[#This Row],[temperature_distribution_id]],temperature_distribution[],2,FALSE)</f>
        <v>Haute</v>
      </c>
      <c r="F272" s="3">
        <v>1981</v>
      </c>
      <c r="G272" s="3">
        <v>2000</v>
      </c>
      <c r="H272" s="3">
        <v>56</v>
      </c>
      <c r="I272" s="10">
        <v>24</v>
      </c>
      <c r="J272" s="10">
        <v>85</v>
      </c>
      <c r="K272" s="10" t="s">
        <v>380</v>
      </c>
    </row>
    <row r="273" spans="1:11" x14ac:dyDescent="0.3">
      <c r="A273" s="3">
        <v>272</v>
      </c>
      <c r="B273" s="3">
        <v>25</v>
      </c>
      <c r="C273" s="3" t="str">
        <f>VLOOKUP(tfonc30[[#This Row],[type_generateur_id]],type_generateur[],2,FALSE)</f>
        <v>Chaudière gaz classique</v>
      </c>
      <c r="D273" s="3">
        <v>4</v>
      </c>
      <c r="E273" s="3" t="str">
        <f>VLOOKUP(tfonc30[[#This Row],[temperature_distribution_id]],temperature_distribution[],2,FALSE)</f>
        <v>Haute</v>
      </c>
      <c r="F273" s="3">
        <v>1981</v>
      </c>
      <c r="G273" s="3">
        <v>2000</v>
      </c>
      <c r="H273" s="3">
        <v>56</v>
      </c>
      <c r="I273" s="10">
        <v>24</v>
      </c>
      <c r="J273" s="10">
        <v>86</v>
      </c>
      <c r="K273" s="10" t="s">
        <v>380</v>
      </c>
    </row>
    <row r="274" spans="1:11" x14ac:dyDescent="0.3">
      <c r="A274" s="3">
        <v>273</v>
      </c>
      <c r="B274" s="3">
        <v>25</v>
      </c>
      <c r="C274" s="3" t="str">
        <f>VLOOKUP(tfonc30[[#This Row],[type_generateur_id]],type_generateur[],2,FALSE)</f>
        <v>Chaudière gaz classique</v>
      </c>
      <c r="D274" s="3">
        <v>4</v>
      </c>
      <c r="E274" s="3" t="str">
        <f>VLOOKUP(tfonc30[[#This Row],[temperature_distribution_id]],temperature_distribution[],2,FALSE)</f>
        <v>Haute</v>
      </c>
      <c r="F274" s="3">
        <v>1981</v>
      </c>
      <c r="G274" s="3">
        <v>2000</v>
      </c>
      <c r="H274" s="3">
        <v>56</v>
      </c>
      <c r="I274" s="10">
        <v>24</v>
      </c>
      <c r="J274" s="10">
        <v>87</v>
      </c>
      <c r="K274" s="10" t="s">
        <v>380</v>
      </c>
    </row>
    <row r="275" spans="1:11" x14ac:dyDescent="0.3">
      <c r="A275" s="3">
        <v>274</v>
      </c>
      <c r="B275" s="3">
        <v>52</v>
      </c>
      <c r="C275" s="3" t="str">
        <f>VLOOKUP(tfonc30[[#This Row],[type_generateur_id]],type_generateur[],2,FALSE)</f>
        <v>Chaudière gpl/propane/butane classique</v>
      </c>
      <c r="D275" s="3">
        <v>4</v>
      </c>
      <c r="E275" s="3" t="str">
        <f>VLOOKUP(tfonc30[[#This Row],[temperature_distribution_id]],temperature_distribution[],2,FALSE)</f>
        <v>Haute</v>
      </c>
      <c r="F275" s="3">
        <v>1981</v>
      </c>
      <c r="G275" s="3">
        <v>2000</v>
      </c>
      <c r="H275" s="3">
        <v>56</v>
      </c>
      <c r="I275" s="10">
        <v>24</v>
      </c>
      <c r="J275" s="10">
        <v>127</v>
      </c>
      <c r="K275" s="10" t="s">
        <v>380</v>
      </c>
    </row>
    <row r="276" spans="1:11" x14ac:dyDescent="0.3">
      <c r="A276" s="3">
        <v>275</v>
      </c>
      <c r="B276" s="3">
        <v>52</v>
      </c>
      <c r="C276" s="3" t="str">
        <f>VLOOKUP(tfonc30[[#This Row],[type_generateur_id]],type_generateur[],2,FALSE)</f>
        <v>Chaudière gpl/propane/butane classique</v>
      </c>
      <c r="D276" s="3">
        <v>4</v>
      </c>
      <c r="E276" s="3" t="str">
        <f>VLOOKUP(tfonc30[[#This Row],[temperature_distribution_id]],temperature_distribution[],2,FALSE)</f>
        <v>Haute</v>
      </c>
      <c r="F276" s="3">
        <v>1981</v>
      </c>
      <c r="G276" s="3">
        <v>2000</v>
      </c>
      <c r="H276" s="3">
        <v>56</v>
      </c>
      <c r="I276" s="10">
        <v>24</v>
      </c>
      <c r="J276" s="10">
        <v>128</v>
      </c>
      <c r="K276" s="10" t="s">
        <v>380</v>
      </c>
    </row>
    <row r="277" spans="1:11" x14ac:dyDescent="0.3">
      <c r="A277" s="3">
        <v>276</v>
      </c>
      <c r="B277" s="3">
        <v>52</v>
      </c>
      <c r="C277" s="3" t="str">
        <f>VLOOKUP(tfonc30[[#This Row],[type_generateur_id]],type_generateur[],2,FALSE)</f>
        <v>Chaudière gpl/propane/butane classique</v>
      </c>
      <c r="D277" s="3">
        <v>4</v>
      </c>
      <c r="E277" s="3" t="str">
        <f>VLOOKUP(tfonc30[[#This Row],[temperature_distribution_id]],temperature_distribution[],2,FALSE)</f>
        <v>Haute</v>
      </c>
      <c r="F277" s="3">
        <v>1981</v>
      </c>
      <c r="G277" s="3">
        <v>2000</v>
      </c>
      <c r="H277" s="3">
        <v>56</v>
      </c>
      <c r="I277" s="10">
        <v>24</v>
      </c>
      <c r="J277" s="10">
        <v>129</v>
      </c>
      <c r="K277" s="10" t="s">
        <v>380</v>
      </c>
    </row>
    <row r="278" spans="1:11" x14ac:dyDescent="0.3">
      <c r="A278" s="3">
        <v>277</v>
      </c>
      <c r="B278" s="3">
        <v>21</v>
      </c>
      <c r="C278" s="3" t="str">
        <f>VLOOKUP(tfonc30[[#This Row],[type_generateur_id]],type_generateur[],2,FALSE)</f>
        <v>Chaudière fioul classique</v>
      </c>
      <c r="D278" s="3">
        <v>2</v>
      </c>
      <c r="E278" s="3" t="str">
        <f>VLOOKUP(tfonc30[[#This Row],[temperature_distribution_id]],temperature_distribution[],2,FALSE)</f>
        <v>Basse</v>
      </c>
      <c r="F278" s="3">
        <v>2001</v>
      </c>
      <c r="H278" s="3">
        <v>50</v>
      </c>
      <c r="I278" s="10">
        <v>25</v>
      </c>
      <c r="J278" s="10">
        <v>75</v>
      </c>
      <c r="K278" s="10" t="s">
        <v>380</v>
      </c>
    </row>
    <row r="279" spans="1:11" x14ac:dyDescent="0.3">
      <c r="A279" s="3">
        <v>278</v>
      </c>
      <c r="B279" s="3">
        <v>21</v>
      </c>
      <c r="C279" s="3" t="str">
        <f>VLOOKUP(tfonc30[[#This Row],[type_generateur_id]],type_generateur[],2,FALSE)</f>
        <v>Chaudière fioul classique</v>
      </c>
      <c r="D279" s="3">
        <v>2</v>
      </c>
      <c r="E279" s="3" t="str">
        <f>VLOOKUP(tfonc30[[#This Row],[temperature_distribution_id]],temperature_distribution[],2,FALSE)</f>
        <v>Basse</v>
      </c>
      <c r="F279" s="3">
        <v>2001</v>
      </c>
      <c r="H279" s="3">
        <v>50</v>
      </c>
      <c r="I279" s="10">
        <v>25</v>
      </c>
      <c r="J279" s="10">
        <v>76</v>
      </c>
      <c r="K279" s="10" t="s">
        <v>380</v>
      </c>
    </row>
    <row r="280" spans="1:11" x14ac:dyDescent="0.3">
      <c r="A280" s="3">
        <v>279</v>
      </c>
      <c r="B280" s="3">
        <v>21</v>
      </c>
      <c r="C280" s="3" t="str">
        <f>VLOOKUP(tfonc30[[#This Row],[type_generateur_id]],type_generateur[],2,FALSE)</f>
        <v>Chaudière fioul classique</v>
      </c>
      <c r="D280" s="3">
        <v>2</v>
      </c>
      <c r="E280" s="3" t="str">
        <f>VLOOKUP(tfonc30[[#This Row],[temperature_distribution_id]],temperature_distribution[],2,FALSE)</f>
        <v>Basse</v>
      </c>
      <c r="F280" s="3">
        <v>2001</v>
      </c>
      <c r="H280" s="3">
        <v>50</v>
      </c>
      <c r="I280" s="10">
        <v>25</v>
      </c>
      <c r="J280" s="10">
        <v>77</v>
      </c>
      <c r="K280" s="10" t="s">
        <v>380</v>
      </c>
    </row>
    <row r="281" spans="1:11" x14ac:dyDescent="0.3">
      <c r="A281" s="3">
        <v>280</v>
      </c>
      <c r="B281" s="3">
        <v>21</v>
      </c>
      <c r="C281" s="3" t="str">
        <f>VLOOKUP(tfonc30[[#This Row],[type_generateur_id]],type_generateur[],2,FALSE)</f>
        <v>Chaudière fioul classique</v>
      </c>
      <c r="D281" s="3">
        <v>2</v>
      </c>
      <c r="E281" s="3" t="str">
        <f>VLOOKUP(tfonc30[[#This Row],[temperature_distribution_id]],temperature_distribution[],2,FALSE)</f>
        <v>Basse</v>
      </c>
      <c r="F281" s="3">
        <v>2001</v>
      </c>
      <c r="H281" s="3">
        <v>50</v>
      </c>
      <c r="I281" s="10">
        <v>25</v>
      </c>
      <c r="J281" s="10">
        <v>78</v>
      </c>
      <c r="K281" s="10" t="s">
        <v>380</v>
      </c>
    </row>
    <row r="282" spans="1:11" x14ac:dyDescent="0.3">
      <c r="A282" s="3">
        <v>281</v>
      </c>
      <c r="B282" s="3">
        <v>25</v>
      </c>
      <c r="C282" s="3" t="str">
        <f>VLOOKUP(tfonc30[[#This Row],[type_generateur_id]],type_generateur[],2,FALSE)</f>
        <v>Chaudière gaz classique</v>
      </c>
      <c r="D282" s="3">
        <v>2</v>
      </c>
      <c r="E282" s="3" t="str">
        <f>VLOOKUP(tfonc30[[#This Row],[temperature_distribution_id]],temperature_distribution[],2,FALSE)</f>
        <v>Basse</v>
      </c>
      <c r="F282" s="3">
        <v>2001</v>
      </c>
      <c r="H282" s="3">
        <v>50</v>
      </c>
      <c r="I282" s="10">
        <v>25</v>
      </c>
      <c r="J282" s="10">
        <v>85</v>
      </c>
      <c r="K282" s="10" t="s">
        <v>380</v>
      </c>
    </row>
    <row r="283" spans="1:11" x14ac:dyDescent="0.3">
      <c r="A283" s="3">
        <v>282</v>
      </c>
      <c r="B283" s="3">
        <v>25</v>
      </c>
      <c r="C283" s="3" t="str">
        <f>VLOOKUP(tfonc30[[#This Row],[type_generateur_id]],type_generateur[],2,FALSE)</f>
        <v>Chaudière gaz classique</v>
      </c>
      <c r="D283" s="3">
        <v>2</v>
      </c>
      <c r="E283" s="3" t="str">
        <f>VLOOKUP(tfonc30[[#This Row],[temperature_distribution_id]],temperature_distribution[],2,FALSE)</f>
        <v>Basse</v>
      </c>
      <c r="F283" s="3">
        <v>2001</v>
      </c>
      <c r="H283" s="3">
        <v>50</v>
      </c>
      <c r="I283" s="10">
        <v>25</v>
      </c>
      <c r="J283" s="10">
        <v>86</v>
      </c>
      <c r="K283" s="10" t="s">
        <v>380</v>
      </c>
    </row>
    <row r="284" spans="1:11" x14ac:dyDescent="0.3">
      <c r="A284" s="3">
        <v>283</v>
      </c>
      <c r="B284" s="3">
        <v>25</v>
      </c>
      <c r="C284" s="3" t="str">
        <f>VLOOKUP(tfonc30[[#This Row],[type_generateur_id]],type_generateur[],2,FALSE)</f>
        <v>Chaudière gaz classique</v>
      </c>
      <c r="D284" s="3">
        <v>2</v>
      </c>
      <c r="E284" s="3" t="str">
        <f>VLOOKUP(tfonc30[[#This Row],[temperature_distribution_id]],temperature_distribution[],2,FALSE)</f>
        <v>Basse</v>
      </c>
      <c r="F284" s="3">
        <v>2001</v>
      </c>
      <c r="H284" s="3">
        <v>50</v>
      </c>
      <c r="I284" s="10">
        <v>25</v>
      </c>
      <c r="J284" s="10">
        <v>87</v>
      </c>
      <c r="K284" s="10" t="s">
        <v>380</v>
      </c>
    </row>
    <row r="285" spans="1:11" x14ac:dyDescent="0.3">
      <c r="A285" s="3">
        <v>284</v>
      </c>
      <c r="B285" s="3">
        <v>52</v>
      </c>
      <c r="C285" s="3" t="str">
        <f>VLOOKUP(tfonc30[[#This Row],[type_generateur_id]],type_generateur[],2,FALSE)</f>
        <v>Chaudière gpl/propane/butane classique</v>
      </c>
      <c r="D285" s="3">
        <v>2</v>
      </c>
      <c r="E285" s="3" t="str">
        <f>VLOOKUP(tfonc30[[#This Row],[temperature_distribution_id]],temperature_distribution[],2,FALSE)</f>
        <v>Basse</v>
      </c>
      <c r="F285" s="3">
        <v>2001</v>
      </c>
      <c r="H285" s="3">
        <v>50</v>
      </c>
      <c r="I285" s="10">
        <v>25</v>
      </c>
      <c r="J285" s="10">
        <v>127</v>
      </c>
      <c r="K285" s="10" t="s">
        <v>380</v>
      </c>
    </row>
    <row r="286" spans="1:11" x14ac:dyDescent="0.3">
      <c r="A286" s="3">
        <v>285</v>
      </c>
      <c r="B286" s="3">
        <v>52</v>
      </c>
      <c r="C286" s="3" t="str">
        <f>VLOOKUP(tfonc30[[#This Row],[type_generateur_id]],type_generateur[],2,FALSE)</f>
        <v>Chaudière gpl/propane/butane classique</v>
      </c>
      <c r="D286" s="3">
        <v>2</v>
      </c>
      <c r="E286" s="3" t="str">
        <f>VLOOKUP(tfonc30[[#This Row],[temperature_distribution_id]],temperature_distribution[],2,FALSE)</f>
        <v>Basse</v>
      </c>
      <c r="F286" s="3">
        <v>2001</v>
      </c>
      <c r="H286" s="3">
        <v>50</v>
      </c>
      <c r="I286" s="10">
        <v>25</v>
      </c>
      <c r="J286" s="10">
        <v>128</v>
      </c>
      <c r="K286" s="10" t="s">
        <v>380</v>
      </c>
    </row>
    <row r="287" spans="1:11" x14ac:dyDescent="0.3">
      <c r="A287" s="3">
        <v>286</v>
      </c>
      <c r="B287" s="3">
        <v>52</v>
      </c>
      <c r="C287" s="3" t="str">
        <f>VLOOKUP(tfonc30[[#This Row],[type_generateur_id]],type_generateur[],2,FALSE)</f>
        <v>Chaudière gpl/propane/butane classique</v>
      </c>
      <c r="D287" s="3">
        <v>2</v>
      </c>
      <c r="E287" s="3" t="str">
        <f>VLOOKUP(tfonc30[[#This Row],[temperature_distribution_id]],temperature_distribution[],2,FALSE)</f>
        <v>Basse</v>
      </c>
      <c r="F287" s="3">
        <v>2001</v>
      </c>
      <c r="H287" s="3">
        <v>50</v>
      </c>
      <c r="I287" s="10">
        <v>25</v>
      </c>
      <c r="J287" s="10">
        <v>129</v>
      </c>
      <c r="K287" s="10" t="s">
        <v>380</v>
      </c>
    </row>
    <row r="288" spans="1:11" x14ac:dyDescent="0.3">
      <c r="A288" s="3">
        <v>287</v>
      </c>
      <c r="B288" s="3">
        <v>21</v>
      </c>
      <c r="C288" s="3" t="str">
        <f>VLOOKUP(tfonc30[[#This Row],[type_generateur_id]],type_generateur[],2,FALSE)</f>
        <v>Chaudière fioul classique</v>
      </c>
      <c r="D288" s="3">
        <v>3</v>
      </c>
      <c r="E288" s="3" t="str">
        <f>VLOOKUP(tfonc30[[#This Row],[temperature_distribution_id]],temperature_distribution[],2,FALSE)</f>
        <v>Moyenne</v>
      </c>
      <c r="F288" s="3">
        <v>2001</v>
      </c>
      <c r="H288" s="3">
        <v>53</v>
      </c>
      <c r="I288" s="10">
        <v>26</v>
      </c>
      <c r="J288" s="10">
        <v>75</v>
      </c>
      <c r="K288" s="10" t="s">
        <v>380</v>
      </c>
    </row>
    <row r="289" spans="1:11" x14ac:dyDescent="0.3">
      <c r="A289" s="3">
        <v>288</v>
      </c>
      <c r="B289" s="3">
        <v>21</v>
      </c>
      <c r="C289" s="3" t="str">
        <f>VLOOKUP(tfonc30[[#This Row],[type_generateur_id]],type_generateur[],2,FALSE)</f>
        <v>Chaudière fioul classique</v>
      </c>
      <c r="D289" s="3">
        <v>3</v>
      </c>
      <c r="E289" s="3" t="str">
        <f>VLOOKUP(tfonc30[[#This Row],[temperature_distribution_id]],temperature_distribution[],2,FALSE)</f>
        <v>Moyenne</v>
      </c>
      <c r="F289" s="3">
        <v>2001</v>
      </c>
      <c r="H289" s="3">
        <v>53</v>
      </c>
      <c r="I289" s="10">
        <v>26</v>
      </c>
      <c r="J289" s="10">
        <v>76</v>
      </c>
      <c r="K289" s="10" t="s">
        <v>380</v>
      </c>
    </row>
    <row r="290" spans="1:11" x14ac:dyDescent="0.3">
      <c r="A290" s="3">
        <v>289</v>
      </c>
      <c r="B290" s="3">
        <v>21</v>
      </c>
      <c r="C290" s="3" t="str">
        <f>VLOOKUP(tfonc30[[#This Row],[type_generateur_id]],type_generateur[],2,FALSE)</f>
        <v>Chaudière fioul classique</v>
      </c>
      <c r="D290" s="3">
        <v>3</v>
      </c>
      <c r="E290" s="3" t="str">
        <f>VLOOKUP(tfonc30[[#This Row],[temperature_distribution_id]],temperature_distribution[],2,FALSE)</f>
        <v>Moyenne</v>
      </c>
      <c r="F290" s="3">
        <v>2001</v>
      </c>
      <c r="H290" s="3">
        <v>53</v>
      </c>
      <c r="I290" s="10">
        <v>26</v>
      </c>
      <c r="J290" s="10">
        <v>77</v>
      </c>
      <c r="K290" s="10" t="s">
        <v>380</v>
      </c>
    </row>
    <row r="291" spans="1:11" x14ac:dyDescent="0.3">
      <c r="A291" s="3">
        <v>290</v>
      </c>
      <c r="B291" s="3">
        <v>21</v>
      </c>
      <c r="C291" s="3" t="str">
        <f>VLOOKUP(tfonc30[[#This Row],[type_generateur_id]],type_generateur[],2,FALSE)</f>
        <v>Chaudière fioul classique</v>
      </c>
      <c r="D291" s="3">
        <v>3</v>
      </c>
      <c r="E291" s="3" t="str">
        <f>VLOOKUP(tfonc30[[#This Row],[temperature_distribution_id]],temperature_distribution[],2,FALSE)</f>
        <v>Moyenne</v>
      </c>
      <c r="F291" s="3">
        <v>2001</v>
      </c>
      <c r="H291" s="3">
        <v>53</v>
      </c>
      <c r="I291" s="10">
        <v>26</v>
      </c>
      <c r="J291" s="10">
        <v>78</v>
      </c>
      <c r="K291" s="10" t="s">
        <v>380</v>
      </c>
    </row>
    <row r="292" spans="1:11" x14ac:dyDescent="0.3">
      <c r="A292" s="3">
        <v>291</v>
      </c>
      <c r="B292" s="3">
        <v>25</v>
      </c>
      <c r="C292" s="3" t="str">
        <f>VLOOKUP(tfonc30[[#This Row],[type_generateur_id]],type_generateur[],2,FALSE)</f>
        <v>Chaudière gaz classique</v>
      </c>
      <c r="D292" s="3">
        <v>3</v>
      </c>
      <c r="E292" s="3" t="str">
        <f>VLOOKUP(tfonc30[[#This Row],[temperature_distribution_id]],temperature_distribution[],2,FALSE)</f>
        <v>Moyenne</v>
      </c>
      <c r="F292" s="3">
        <v>2001</v>
      </c>
      <c r="H292" s="3">
        <v>53</v>
      </c>
      <c r="I292" s="10">
        <v>26</v>
      </c>
      <c r="J292" s="10">
        <v>85</v>
      </c>
      <c r="K292" s="10" t="s">
        <v>380</v>
      </c>
    </row>
    <row r="293" spans="1:11" x14ac:dyDescent="0.3">
      <c r="A293" s="3">
        <v>292</v>
      </c>
      <c r="B293" s="3">
        <v>25</v>
      </c>
      <c r="C293" s="3" t="str">
        <f>VLOOKUP(tfonc30[[#This Row],[type_generateur_id]],type_generateur[],2,FALSE)</f>
        <v>Chaudière gaz classique</v>
      </c>
      <c r="D293" s="3">
        <v>3</v>
      </c>
      <c r="E293" s="3" t="str">
        <f>VLOOKUP(tfonc30[[#This Row],[temperature_distribution_id]],temperature_distribution[],2,FALSE)</f>
        <v>Moyenne</v>
      </c>
      <c r="F293" s="3">
        <v>2001</v>
      </c>
      <c r="H293" s="3">
        <v>53</v>
      </c>
      <c r="I293" s="10">
        <v>26</v>
      </c>
      <c r="J293" s="10">
        <v>86</v>
      </c>
      <c r="K293" s="10" t="s">
        <v>380</v>
      </c>
    </row>
    <row r="294" spans="1:11" x14ac:dyDescent="0.3">
      <c r="A294" s="3">
        <v>293</v>
      </c>
      <c r="B294" s="3">
        <v>25</v>
      </c>
      <c r="C294" s="3" t="str">
        <f>VLOOKUP(tfonc30[[#This Row],[type_generateur_id]],type_generateur[],2,FALSE)</f>
        <v>Chaudière gaz classique</v>
      </c>
      <c r="D294" s="3">
        <v>3</v>
      </c>
      <c r="E294" s="3" t="str">
        <f>VLOOKUP(tfonc30[[#This Row],[temperature_distribution_id]],temperature_distribution[],2,FALSE)</f>
        <v>Moyenne</v>
      </c>
      <c r="F294" s="3">
        <v>2001</v>
      </c>
      <c r="H294" s="3">
        <v>53</v>
      </c>
      <c r="I294" s="10">
        <v>26</v>
      </c>
      <c r="J294" s="10">
        <v>87</v>
      </c>
      <c r="K294" s="10" t="s">
        <v>380</v>
      </c>
    </row>
    <row r="295" spans="1:11" x14ac:dyDescent="0.3">
      <c r="A295" s="3">
        <v>294</v>
      </c>
      <c r="B295" s="3">
        <v>52</v>
      </c>
      <c r="C295" s="3" t="str">
        <f>VLOOKUP(tfonc30[[#This Row],[type_generateur_id]],type_generateur[],2,FALSE)</f>
        <v>Chaudière gpl/propane/butane classique</v>
      </c>
      <c r="D295" s="3">
        <v>3</v>
      </c>
      <c r="E295" s="3" t="str">
        <f>VLOOKUP(tfonc30[[#This Row],[temperature_distribution_id]],temperature_distribution[],2,FALSE)</f>
        <v>Moyenne</v>
      </c>
      <c r="F295" s="3">
        <v>2001</v>
      </c>
      <c r="H295" s="3">
        <v>53</v>
      </c>
      <c r="I295" s="10">
        <v>26</v>
      </c>
      <c r="J295" s="10">
        <v>127</v>
      </c>
      <c r="K295" s="10" t="s">
        <v>380</v>
      </c>
    </row>
    <row r="296" spans="1:11" x14ac:dyDescent="0.3">
      <c r="A296" s="3">
        <v>295</v>
      </c>
      <c r="B296" s="3">
        <v>52</v>
      </c>
      <c r="C296" s="3" t="str">
        <f>VLOOKUP(tfonc30[[#This Row],[type_generateur_id]],type_generateur[],2,FALSE)</f>
        <v>Chaudière gpl/propane/butane classique</v>
      </c>
      <c r="D296" s="3">
        <v>3</v>
      </c>
      <c r="E296" s="3" t="str">
        <f>VLOOKUP(tfonc30[[#This Row],[temperature_distribution_id]],temperature_distribution[],2,FALSE)</f>
        <v>Moyenne</v>
      </c>
      <c r="F296" s="3">
        <v>2001</v>
      </c>
      <c r="H296" s="3">
        <v>53</v>
      </c>
      <c r="I296" s="10">
        <v>26</v>
      </c>
      <c r="J296" s="10">
        <v>128</v>
      </c>
      <c r="K296" s="10" t="s">
        <v>380</v>
      </c>
    </row>
    <row r="297" spans="1:11" x14ac:dyDescent="0.3">
      <c r="A297" s="3">
        <v>296</v>
      </c>
      <c r="B297" s="3">
        <v>52</v>
      </c>
      <c r="C297" s="3" t="str">
        <f>VLOOKUP(tfonc30[[#This Row],[type_generateur_id]],type_generateur[],2,FALSE)</f>
        <v>Chaudière gpl/propane/butane classique</v>
      </c>
      <c r="D297" s="3">
        <v>3</v>
      </c>
      <c r="E297" s="3" t="str">
        <f>VLOOKUP(tfonc30[[#This Row],[temperature_distribution_id]],temperature_distribution[],2,FALSE)</f>
        <v>Moyenne</v>
      </c>
      <c r="F297" s="3">
        <v>2001</v>
      </c>
      <c r="H297" s="3">
        <v>53</v>
      </c>
      <c r="I297" s="10">
        <v>26</v>
      </c>
      <c r="J297" s="10">
        <v>129</v>
      </c>
      <c r="K297" s="10" t="s">
        <v>380</v>
      </c>
    </row>
    <row r="298" spans="1:11" x14ac:dyDescent="0.3">
      <c r="A298" s="3">
        <v>297</v>
      </c>
      <c r="B298" s="3">
        <v>21</v>
      </c>
      <c r="C298" s="3" t="str">
        <f>VLOOKUP(tfonc30[[#This Row],[type_generateur_id]],type_generateur[],2,FALSE)</f>
        <v>Chaudière fioul classique</v>
      </c>
      <c r="D298" s="3">
        <v>4</v>
      </c>
      <c r="E298" s="3" t="str">
        <f>VLOOKUP(tfonc30[[#This Row],[temperature_distribution_id]],temperature_distribution[],2,FALSE)</f>
        <v>Haute</v>
      </c>
      <c r="F298" s="3">
        <v>2001</v>
      </c>
      <c r="H298" s="3">
        <v>56</v>
      </c>
      <c r="I298" s="10">
        <v>27</v>
      </c>
      <c r="J298" s="10">
        <v>75</v>
      </c>
      <c r="K298" s="10" t="s">
        <v>380</v>
      </c>
    </row>
    <row r="299" spans="1:11" x14ac:dyDescent="0.3">
      <c r="A299" s="3">
        <v>298</v>
      </c>
      <c r="B299" s="3">
        <v>21</v>
      </c>
      <c r="C299" s="3" t="str">
        <f>VLOOKUP(tfonc30[[#This Row],[type_generateur_id]],type_generateur[],2,FALSE)</f>
        <v>Chaudière fioul classique</v>
      </c>
      <c r="D299" s="3">
        <v>4</v>
      </c>
      <c r="E299" s="3" t="str">
        <f>VLOOKUP(tfonc30[[#This Row],[temperature_distribution_id]],temperature_distribution[],2,FALSE)</f>
        <v>Haute</v>
      </c>
      <c r="F299" s="3">
        <v>2001</v>
      </c>
      <c r="H299" s="3">
        <v>56</v>
      </c>
      <c r="I299" s="10">
        <v>27</v>
      </c>
      <c r="J299" s="10">
        <v>76</v>
      </c>
      <c r="K299" s="10" t="s">
        <v>380</v>
      </c>
    </row>
    <row r="300" spans="1:11" x14ac:dyDescent="0.3">
      <c r="A300" s="3">
        <v>299</v>
      </c>
      <c r="B300" s="3">
        <v>21</v>
      </c>
      <c r="C300" s="3" t="str">
        <f>VLOOKUP(tfonc30[[#This Row],[type_generateur_id]],type_generateur[],2,FALSE)</f>
        <v>Chaudière fioul classique</v>
      </c>
      <c r="D300" s="3">
        <v>4</v>
      </c>
      <c r="E300" s="3" t="str">
        <f>VLOOKUP(tfonc30[[#This Row],[temperature_distribution_id]],temperature_distribution[],2,FALSE)</f>
        <v>Haute</v>
      </c>
      <c r="F300" s="3">
        <v>2001</v>
      </c>
      <c r="H300" s="3">
        <v>56</v>
      </c>
      <c r="I300" s="10">
        <v>27</v>
      </c>
      <c r="J300" s="10">
        <v>77</v>
      </c>
      <c r="K300" s="10" t="s">
        <v>380</v>
      </c>
    </row>
    <row r="301" spans="1:11" x14ac:dyDescent="0.3">
      <c r="A301" s="3">
        <v>300</v>
      </c>
      <c r="B301" s="3">
        <v>21</v>
      </c>
      <c r="C301" s="3" t="str">
        <f>VLOOKUP(tfonc30[[#This Row],[type_generateur_id]],type_generateur[],2,FALSE)</f>
        <v>Chaudière fioul classique</v>
      </c>
      <c r="D301" s="3">
        <v>4</v>
      </c>
      <c r="E301" s="3" t="str">
        <f>VLOOKUP(tfonc30[[#This Row],[temperature_distribution_id]],temperature_distribution[],2,FALSE)</f>
        <v>Haute</v>
      </c>
      <c r="F301" s="3">
        <v>2001</v>
      </c>
      <c r="H301" s="3">
        <v>56</v>
      </c>
      <c r="I301" s="10">
        <v>27</v>
      </c>
      <c r="J301" s="10">
        <v>78</v>
      </c>
      <c r="K301" s="10" t="s">
        <v>380</v>
      </c>
    </row>
    <row r="302" spans="1:11" x14ac:dyDescent="0.3">
      <c r="A302" s="3">
        <v>301</v>
      </c>
      <c r="B302" s="3">
        <v>25</v>
      </c>
      <c r="C302" s="3" t="str">
        <f>VLOOKUP(tfonc30[[#This Row],[type_generateur_id]],type_generateur[],2,FALSE)</f>
        <v>Chaudière gaz classique</v>
      </c>
      <c r="D302" s="3">
        <v>4</v>
      </c>
      <c r="E302" s="3" t="str">
        <f>VLOOKUP(tfonc30[[#This Row],[temperature_distribution_id]],temperature_distribution[],2,FALSE)</f>
        <v>Haute</v>
      </c>
      <c r="F302" s="3">
        <v>2001</v>
      </c>
      <c r="H302" s="3">
        <v>56</v>
      </c>
      <c r="I302" s="10">
        <v>27</v>
      </c>
      <c r="J302" s="10">
        <v>85</v>
      </c>
      <c r="K302" s="10" t="s">
        <v>380</v>
      </c>
    </row>
    <row r="303" spans="1:11" x14ac:dyDescent="0.3">
      <c r="A303" s="3">
        <v>302</v>
      </c>
      <c r="B303" s="3">
        <v>25</v>
      </c>
      <c r="C303" s="3" t="str">
        <f>VLOOKUP(tfonc30[[#This Row],[type_generateur_id]],type_generateur[],2,FALSE)</f>
        <v>Chaudière gaz classique</v>
      </c>
      <c r="D303" s="3">
        <v>4</v>
      </c>
      <c r="E303" s="3" t="str">
        <f>VLOOKUP(tfonc30[[#This Row],[temperature_distribution_id]],temperature_distribution[],2,FALSE)</f>
        <v>Haute</v>
      </c>
      <c r="F303" s="3">
        <v>2001</v>
      </c>
      <c r="H303" s="3">
        <v>56</v>
      </c>
      <c r="I303" s="10">
        <v>27</v>
      </c>
      <c r="J303" s="10">
        <v>86</v>
      </c>
      <c r="K303" s="10" t="s">
        <v>380</v>
      </c>
    </row>
    <row r="304" spans="1:11" x14ac:dyDescent="0.3">
      <c r="A304" s="3">
        <v>303</v>
      </c>
      <c r="B304" s="3">
        <v>25</v>
      </c>
      <c r="C304" s="3" t="str">
        <f>VLOOKUP(tfonc30[[#This Row],[type_generateur_id]],type_generateur[],2,FALSE)</f>
        <v>Chaudière gaz classique</v>
      </c>
      <c r="D304" s="3">
        <v>4</v>
      </c>
      <c r="E304" s="3" t="str">
        <f>VLOOKUP(tfonc30[[#This Row],[temperature_distribution_id]],temperature_distribution[],2,FALSE)</f>
        <v>Haute</v>
      </c>
      <c r="F304" s="3">
        <v>2001</v>
      </c>
      <c r="H304" s="3">
        <v>56</v>
      </c>
      <c r="I304" s="10">
        <v>27</v>
      </c>
      <c r="J304" s="10">
        <v>87</v>
      </c>
      <c r="K304" s="10" t="s">
        <v>380</v>
      </c>
    </row>
    <row r="305" spans="1:11" x14ac:dyDescent="0.3">
      <c r="A305" s="3">
        <v>304</v>
      </c>
      <c r="B305" s="3">
        <v>52</v>
      </c>
      <c r="C305" s="3" t="str">
        <f>VLOOKUP(tfonc30[[#This Row],[type_generateur_id]],type_generateur[],2,FALSE)</f>
        <v>Chaudière gpl/propane/butane classique</v>
      </c>
      <c r="D305" s="3">
        <v>4</v>
      </c>
      <c r="E305" s="3" t="str">
        <f>VLOOKUP(tfonc30[[#This Row],[temperature_distribution_id]],temperature_distribution[],2,FALSE)</f>
        <v>Haute</v>
      </c>
      <c r="F305" s="3">
        <v>2001</v>
      </c>
      <c r="H305" s="3">
        <v>56</v>
      </c>
      <c r="I305" s="10">
        <v>27</v>
      </c>
      <c r="J305" s="10">
        <v>127</v>
      </c>
      <c r="K305" s="10" t="s">
        <v>380</v>
      </c>
    </row>
    <row r="306" spans="1:11" x14ac:dyDescent="0.3">
      <c r="A306" s="3">
        <v>305</v>
      </c>
      <c r="B306" s="3">
        <v>52</v>
      </c>
      <c r="C306" s="3" t="str">
        <f>VLOOKUP(tfonc30[[#This Row],[type_generateur_id]],type_generateur[],2,FALSE)</f>
        <v>Chaudière gpl/propane/butane classique</v>
      </c>
      <c r="D306" s="3">
        <v>4</v>
      </c>
      <c r="E306" s="3" t="str">
        <f>VLOOKUP(tfonc30[[#This Row],[temperature_distribution_id]],temperature_distribution[],2,FALSE)</f>
        <v>Haute</v>
      </c>
      <c r="F306" s="3">
        <v>2001</v>
      </c>
      <c r="H306" s="3">
        <v>56</v>
      </c>
      <c r="I306" s="10">
        <v>27</v>
      </c>
      <c r="J306" s="10">
        <v>128</v>
      </c>
      <c r="K306" s="10" t="s">
        <v>380</v>
      </c>
    </row>
    <row r="307" spans="1:11" x14ac:dyDescent="0.3">
      <c r="A307" s="3">
        <v>306</v>
      </c>
      <c r="B307" s="3">
        <v>52</v>
      </c>
      <c r="C307" s="3" t="str">
        <f>VLOOKUP(tfonc30[[#This Row],[type_generateur_id]],type_generateur[],2,FALSE)</f>
        <v>Chaudière gpl/propane/butane classique</v>
      </c>
      <c r="D307" s="3">
        <v>4</v>
      </c>
      <c r="E307" s="3" t="str">
        <f>VLOOKUP(tfonc30[[#This Row],[temperature_distribution_id]],temperature_distribution[],2,FALSE)</f>
        <v>Haute</v>
      </c>
      <c r="F307" s="3">
        <v>2001</v>
      </c>
      <c r="H307" s="3">
        <v>56</v>
      </c>
      <c r="I307" s="10">
        <v>27</v>
      </c>
      <c r="J307" s="10">
        <v>129</v>
      </c>
      <c r="K307" s="10" t="s">
        <v>380</v>
      </c>
    </row>
    <row r="308" spans="1:11" x14ac:dyDescent="0.3">
      <c r="A308" s="3">
        <v>307</v>
      </c>
      <c r="B308" s="3">
        <v>22</v>
      </c>
      <c r="C308" s="3" t="str">
        <f>VLOOKUP(tfonc30[[#This Row],[type_generateur_id]],type_generateur[],2,FALSE)</f>
        <v>Chaudière fioul standard</v>
      </c>
      <c r="D308" s="3">
        <v>2</v>
      </c>
      <c r="E308" s="3" t="str">
        <f>VLOOKUP(tfonc30[[#This Row],[temperature_distribution_id]],temperature_distribution[],2,FALSE)</f>
        <v>Basse</v>
      </c>
      <c r="G308" s="3">
        <v>1980</v>
      </c>
      <c r="H308" s="3">
        <v>49.5</v>
      </c>
      <c r="I308" s="10">
        <v>28</v>
      </c>
      <c r="J308" s="10">
        <v>79</v>
      </c>
      <c r="K308" s="10" t="s">
        <v>381</v>
      </c>
    </row>
    <row r="309" spans="1:11" x14ac:dyDescent="0.3">
      <c r="A309" s="3">
        <v>308</v>
      </c>
      <c r="B309" s="3">
        <v>22</v>
      </c>
      <c r="C309" s="3" t="str">
        <f>VLOOKUP(tfonc30[[#This Row],[type_generateur_id]],type_generateur[],2,FALSE)</f>
        <v>Chaudière fioul standard</v>
      </c>
      <c r="D309" s="3">
        <v>2</v>
      </c>
      <c r="E309" s="3" t="str">
        <f>VLOOKUP(tfonc30[[#This Row],[temperature_distribution_id]],temperature_distribution[],2,FALSE)</f>
        <v>Basse</v>
      </c>
      <c r="G309" s="3">
        <v>1980</v>
      </c>
      <c r="H309" s="3">
        <v>49.5</v>
      </c>
      <c r="I309" s="10">
        <v>28</v>
      </c>
      <c r="J309" s="10">
        <v>80</v>
      </c>
      <c r="K309" s="10" t="s">
        <v>381</v>
      </c>
    </row>
    <row r="310" spans="1:11" x14ac:dyDescent="0.3">
      <c r="A310" s="3">
        <v>309</v>
      </c>
      <c r="B310" s="3">
        <v>26</v>
      </c>
      <c r="C310" s="3" t="str">
        <f>VLOOKUP(tfonc30[[#This Row],[type_generateur_id]],type_generateur[],2,FALSE)</f>
        <v>Chaudière gaz standard</v>
      </c>
      <c r="D310" s="3">
        <v>2</v>
      </c>
      <c r="E310" s="3" t="str">
        <f>VLOOKUP(tfonc30[[#This Row],[temperature_distribution_id]],temperature_distribution[],2,FALSE)</f>
        <v>Basse</v>
      </c>
      <c r="G310" s="3">
        <v>1980</v>
      </c>
      <c r="H310" s="3">
        <v>49.5</v>
      </c>
      <c r="I310" s="10">
        <v>28</v>
      </c>
      <c r="J310" s="10">
        <v>88</v>
      </c>
      <c r="K310" s="10" t="s">
        <v>381</v>
      </c>
    </row>
    <row r="311" spans="1:11" x14ac:dyDescent="0.3">
      <c r="A311" s="3">
        <v>310</v>
      </c>
      <c r="B311" s="3">
        <v>26</v>
      </c>
      <c r="C311" s="3" t="str">
        <f>VLOOKUP(tfonc30[[#This Row],[type_generateur_id]],type_generateur[],2,FALSE)</f>
        <v>Chaudière gaz standard</v>
      </c>
      <c r="D311" s="3">
        <v>2</v>
      </c>
      <c r="E311" s="3" t="str">
        <f>VLOOKUP(tfonc30[[#This Row],[temperature_distribution_id]],temperature_distribution[],2,FALSE)</f>
        <v>Basse</v>
      </c>
      <c r="G311" s="3">
        <v>1980</v>
      </c>
      <c r="H311" s="3">
        <v>49.5</v>
      </c>
      <c r="I311" s="10">
        <v>28</v>
      </c>
      <c r="J311" s="10">
        <v>89</v>
      </c>
      <c r="K311" s="10" t="s">
        <v>381</v>
      </c>
    </row>
    <row r="312" spans="1:11" x14ac:dyDescent="0.3">
      <c r="A312" s="3">
        <v>311</v>
      </c>
      <c r="B312" s="3">
        <v>26</v>
      </c>
      <c r="C312" s="3" t="str">
        <f>VLOOKUP(tfonc30[[#This Row],[type_generateur_id]],type_generateur[],2,FALSE)</f>
        <v>Chaudière gaz standard</v>
      </c>
      <c r="D312" s="3">
        <v>2</v>
      </c>
      <c r="E312" s="3" t="str">
        <f>VLOOKUP(tfonc30[[#This Row],[temperature_distribution_id]],temperature_distribution[],2,FALSE)</f>
        <v>Basse</v>
      </c>
      <c r="G312" s="3">
        <v>1980</v>
      </c>
      <c r="H312" s="3">
        <v>49.5</v>
      </c>
      <c r="I312" s="10">
        <v>28</v>
      </c>
      <c r="J312" s="10">
        <v>90</v>
      </c>
      <c r="K312" s="10" t="s">
        <v>381</v>
      </c>
    </row>
    <row r="313" spans="1:11" x14ac:dyDescent="0.3">
      <c r="A313" s="3">
        <v>312</v>
      </c>
      <c r="B313" s="3">
        <v>53</v>
      </c>
      <c r="C313" s="3" t="str">
        <f>VLOOKUP(tfonc30[[#This Row],[type_generateur_id]],type_generateur[],2,FALSE)</f>
        <v>Chaudière gpl/propane/butane standard</v>
      </c>
      <c r="D313" s="3">
        <v>2</v>
      </c>
      <c r="E313" s="3" t="str">
        <f>VLOOKUP(tfonc30[[#This Row],[temperature_distribution_id]],temperature_distribution[],2,FALSE)</f>
        <v>Basse</v>
      </c>
      <c r="G313" s="3">
        <v>1980</v>
      </c>
      <c r="H313" s="3">
        <v>49.5</v>
      </c>
      <c r="I313" s="10">
        <v>28</v>
      </c>
      <c r="J313" s="10">
        <v>130</v>
      </c>
      <c r="K313" s="10" t="s">
        <v>381</v>
      </c>
    </row>
    <row r="314" spans="1:11" x14ac:dyDescent="0.3">
      <c r="A314" s="3">
        <v>313</v>
      </c>
      <c r="B314" s="3">
        <v>53</v>
      </c>
      <c r="C314" s="3" t="str">
        <f>VLOOKUP(tfonc30[[#This Row],[type_generateur_id]],type_generateur[],2,FALSE)</f>
        <v>Chaudière gpl/propane/butane standard</v>
      </c>
      <c r="D314" s="3">
        <v>2</v>
      </c>
      <c r="E314" s="3" t="str">
        <f>VLOOKUP(tfonc30[[#This Row],[temperature_distribution_id]],temperature_distribution[],2,FALSE)</f>
        <v>Basse</v>
      </c>
      <c r="G314" s="3">
        <v>1980</v>
      </c>
      <c r="H314" s="3">
        <v>49.5</v>
      </c>
      <c r="I314" s="10">
        <v>28</v>
      </c>
      <c r="J314" s="10">
        <v>131</v>
      </c>
      <c r="K314" s="10" t="s">
        <v>381</v>
      </c>
    </row>
    <row r="315" spans="1:11" x14ac:dyDescent="0.3">
      <c r="A315" s="3">
        <v>314</v>
      </c>
      <c r="B315" s="3">
        <v>53</v>
      </c>
      <c r="C315" s="3" t="str">
        <f>VLOOKUP(tfonc30[[#This Row],[type_generateur_id]],type_generateur[],2,FALSE)</f>
        <v>Chaudière gpl/propane/butane standard</v>
      </c>
      <c r="D315" s="3">
        <v>2</v>
      </c>
      <c r="E315" s="3" t="str">
        <f>VLOOKUP(tfonc30[[#This Row],[temperature_distribution_id]],temperature_distribution[],2,FALSE)</f>
        <v>Basse</v>
      </c>
      <c r="G315" s="3">
        <v>1980</v>
      </c>
      <c r="H315" s="3">
        <v>49.5</v>
      </c>
      <c r="I315" s="10">
        <v>28</v>
      </c>
      <c r="J315" s="10">
        <v>132</v>
      </c>
      <c r="K315" s="10" t="s">
        <v>381</v>
      </c>
    </row>
    <row r="316" spans="1:11" x14ac:dyDescent="0.3">
      <c r="A316" s="3">
        <v>315</v>
      </c>
      <c r="B316" s="3">
        <v>22</v>
      </c>
      <c r="C316" s="3" t="str">
        <f>VLOOKUP(tfonc30[[#This Row],[type_generateur_id]],type_generateur[],2,FALSE)</f>
        <v>Chaudière fioul standard</v>
      </c>
      <c r="D316" s="3">
        <v>3</v>
      </c>
      <c r="E316" s="3" t="str">
        <f>VLOOKUP(tfonc30[[#This Row],[temperature_distribution_id]],temperature_distribution[],2,FALSE)</f>
        <v>Moyenne</v>
      </c>
      <c r="G316" s="3">
        <v>1980</v>
      </c>
      <c r="H316" s="3">
        <v>55.5</v>
      </c>
      <c r="I316" s="10">
        <v>29</v>
      </c>
      <c r="J316" s="10">
        <v>79</v>
      </c>
      <c r="K316" s="10" t="s">
        <v>381</v>
      </c>
    </row>
    <row r="317" spans="1:11" x14ac:dyDescent="0.3">
      <c r="A317" s="3">
        <v>316</v>
      </c>
      <c r="B317" s="3">
        <v>22</v>
      </c>
      <c r="C317" s="3" t="str">
        <f>VLOOKUP(tfonc30[[#This Row],[type_generateur_id]],type_generateur[],2,FALSE)</f>
        <v>Chaudière fioul standard</v>
      </c>
      <c r="D317" s="3">
        <v>3</v>
      </c>
      <c r="E317" s="3" t="str">
        <f>VLOOKUP(tfonc30[[#This Row],[temperature_distribution_id]],temperature_distribution[],2,FALSE)</f>
        <v>Moyenne</v>
      </c>
      <c r="G317" s="3">
        <v>1980</v>
      </c>
      <c r="H317" s="3">
        <v>55.5</v>
      </c>
      <c r="I317" s="10">
        <v>29</v>
      </c>
      <c r="J317" s="10">
        <v>80</v>
      </c>
      <c r="K317" s="10" t="s">
        <v>381</v>
      </c>
    </row>
    <row r="318" spans="1:11" x14ac:dyDescent="0.3">
      <c r="A318" s="3">
        <v>317</v>
      </c>
      <c r="B318" s="3">
        <v>26</v>
      </c>
      <c r="C318" s="3" t="str">
        <f>VLOOKUP(tfonc30[[#This Row],[type_generateur_id]],type_generateur[],2,FALSE)</f>
        <v>Chaudière gaz standard</v>
      </c>
      <c r="D318" s="3">
        <v>3</v>
      </c>
      <c r="E318" s="3" t="str">
        <f>VLOOKUP(tfonc30[[#This Row],[temperature_distribution_id]],temperature_distribution[],2,FALSE)</f>
        <v>Moyenne</v>
      </c>
      <c r="G318" s="3">
        <v>1980</v>
      </c>
      <c r="H318" s="3">
        <v>55.5</v>
      </c>
      <c r="I318" s="10">
        <v>29</v>
      </c>
      <c r="J318" s="10">
        <v>88</v>
      </c>
      <c r="K318" s="10" t="s">
        <v>381</v>
      </c>
    </row>
    <row r="319" spans="1:11" x14ac:dyDescent="0.3">
      <c r="A319" s="3">
        <v>318</v>
      </c>
      <c r="B319" s="3">
        <v>26</v>
      </c>
      <c r="C319" s="3" t="str">
        <f>VLOOKUP(tfonc30[[#This Row],[type_generateur_id]],type_generateur[],2,FALSE)</f>
        <v>Chaudière gaz standard</v>
      </c>
      <c r="D319" s="3">
        <v>3</v>
      </c>
      <c r="E319" s="3" t="str">
        <f>VLOOKUP(tfonc30[[#This Row],[temperature_distribution_id]],temperature_distribution[],2,FALSE)</f>
        <v>Moyenne</v>
      </c>
      <c r="G319" s="3">
        <v>1980</v>
      </c>
      <c r="H319" s="3">
        <v>55.5</v>
      </c>
      <c r="I319" s="10">
        <v>29</v>
      </c>
      <c r="J319" s="10">
        <v>89</v>
      </c>
      <c r="K319" s="10" t="s">
        <v>381</v>
      </c>
    </row>
    <row r="320" spans="1:11" x14ac:dyDescent="0.3">
      <c r="A320" s="3">
        <v>319</v>
      </c>
      <c r="B320" s="3">
        <v>26</v>
      </c>
      <c r="C320" s="3" t="str">
        <f>VLOOKUP(tfonc30[[#This Row],[type_generateur_id]],type_generateur[],2,FALSE)</f>
        <v>Chaudière gaz standard</v>
      </c>
      <c r="D320" s="3">
        <v>3</v>
      </c>
      <c r="E320" s="3" t="str">
        <f>VLOOKUP(tfonc30[[#This Row],[temperature_distribution_id]],temperature_distribution[],2,FALSE)</f>
        <v>Moyenne</v>
      </c>
      <c r="G320" s="3">
        <v>1980</v>
      </c>
      <c r="H320" s="3">
        <v>55.5</v>
      </c>
      <c r="I320" s="10">
        <v>29</v>
      </c>
      <c r="J320" s="10">
        <v>90</v>
      </c>
      <c r="K320" s="10" t="s">
        <v>381</v>
      </c>
    </row>
    <row r="321" spans="1:11" x14ac:dyDescent="0.3">
      <c r="A321" s="3">
        <v>320</v>
      </c>
      <c r="B321" s="3">
        <v>53</v>
      </c>
      <c r="C321" s="3" t="str">
        <f>VLOOKUP(tfonc30[[#This Row],[type_generateur_id]],type_generateur[],2,FALSE)</f>
        <v>Chaudière gpl/propane/butane standard</v>
      </c>
      <c r="D321" s="3">
        <v>3</v>
      </c>
      <c r="E321" s="3" t="str">
        <f>VLOOKUP(tfonc30[[#This Row],[temperature_distribution_id]],temperature_distribution[],2,FALSE)</f>
        <v>Moyenne</v>
      </c>
      <c r="G321" s="3">
        <v>1980</v>
      </c>
      <c r="H321" s="3">
        <v>55.5</v>
      </c>
      <c r="I321" s="10">
        <v>29</v>
      </c>
      <c r="J321" s="10">
        <v>130</v>
      </c>
      <c r="K321" s="10" t="s">
        <v>381</v>
      </c>
    </row>
    <row r="322" spans="1:11" x14ac:dyDescent="0.3">
      <c r="A322" s="3">
        <v>321</v>
      </c>
      <c r="B322" s="3">
        <v>53</v>
      </c>
      <c r="C322" s="3" t="str">
        <f>VLOOKUP(tfonc30[[#This Row],[type_generateur_id]],type_generateur[],2,FALSE)</f>
        <v>Chaudière gpl/propane/butane standard</v>
      </c>
      <c r="D322" s="3">
        <v>3</v>
      </c>
      <c r="E322" s="3" t="str">
        <f>VLOOKUP(tfonc30[[#This Row],[temperature_distribution_id]],temperature_distribution[],2,FALSE)</f>
        <v>Moyenne</v>
      </c>
      <c r="G322" s="3">
        <v>1980</v>
      </c>
      <c r="H322" s="3">
        <v>55.5</v>
      </c>
      <c r="I322" s="10">
        <v>29</v>
      </c>
      <c r="J322" s="10">
        <v>131</v>
      </c>
      <c r="K322" s="10" t="s">
        <v>381</v>
      </c>
    </row>
    <row r="323" spans="1:11" x14ac:dyDescent="0.3">
      <c r="A323" s="3">
        <v>322</v>
      </c>
      <c r="B323" s="3">
        <v>53</v>
      </c>
      <c r="C323" s="3" t="str">
        <f>VLOOKUP(tfonc30[[#This Row],[type_generateur_id]],type_generateur[],2,FALSE)</f>
        <v>Chaudière gpl/propane/butane standard</v>
      </c>
      <c r="D323" s="3">
        <v>3</v>
      </c>
      <c r="E323" s="3" t="str">
        <f>VLOOKUP(tfonc30[[#This Row],[temperature_distribution_id]],temperature_distribution[],2,FALSE)</f>
        <v>Moyenne</v>
      </c>
      <c r="G323" s="3">
        <v>1980</v>
      </c>
      <c r="H323" s="3">
        <v>55.5</v>
      </c>
      <c r="I323" s="10">
        <v>29</v>
      </c>
      <c r="J323" s="10">
        <v>132</v>
      </c>
      <c r="K323" s="10" t="s">
        <v>381</v>
      </c>
    </row>
    <row r="324" spans="1:11" x14ac:dyDescent="0.3">
      <c r="A324" s="3">
        <v>323</v>
      </c>
      <c r="B324" s="3">
        <v>22</v>
      </c>
      <c r="C324" s="3" t="str">
        <f>VLOOKUP(tfonc30[[#This Row],[type_generateur_id]],type_generateur[],2,FALSE)</f>
        <v>Chaudière fioul standard</v>
      </c>
      <c r="D324" s="3">
        <v>4</v>
      </c>
      <c r="E324" s="3" t="str">
        <f>VLOOKUP(tfonc30[[#This Row],[temperature_distribution_id]],temperature_distribution[],2,FALSE)</f>
        <v>Haute</v>
      </c>
      <c r="G324" s="3">
        <v>1980</v>
      </c>
      <c r="H324" s="3">
        <v>55.5</v>
      </c>
      <c r="I324" s="10">
        <v>30</v>
      </c>
      <c r="J324" s="10">
        <v>79</v>
      </c>
      <c r="K324" s="10" t="s">
        <v>381</v>
      </c>
    </row>
    <row r="325" spans="1:11" x14ac:dyDescent="0.3">
      <c r="A325" s="3">
        <v>324</v>
      </c>
      <c r="B325" s="3">
        <v>22</v>
      </c>
      <c r="C325" s="3" t="str">
        <f>VLOOKUP(tfonc30[[#This Row],[type_generateur_id]],type_generateur[],2,FALSE)</f>
        <v>Chaudière fioul standard</v>
      </c>
      <c r="D325" s="3">
        <v>4</v>
      </c>
      <c r="E325" s="3" t="str">
        <f>VLOOKUP(tfonc30[[#This Row],[temperature_distribution_id]],temperature_distribution[],2,FALSE)</f>
        <v>Haute</v>
      </c>
      <c r="G325" s="3">
        <v>1980</v>
      </c>
      <c r="H325" s="3">
        <v>55.5</v>
      </c>
      <c r="I325" s="10">
        <v>30</v>
      </c>
      <c r="J325" s="10">
        <v>80</v>
      </c>
      <c r="K325" s="10" t="s">
        <v>381</v>
      </c>
    </row>
    <row r="326" spans="1:11" x14ac:dyDescent="0.3">
      <c r="A326" s="3">
        <v>325</v>
      </c>
      <c r="B326" s="3">
        <v>26</v>
      </c>
      <c r="C326" s="3" t="str">
        <f>VLOOKUP(tfonc30[[#This Row],[type_generateur_id]],type_generateur[],2,FALSE)</f>
        <v>Chaudière gaz standard</v>
      </c>
      <c r="D326" s="3">
        <v>4</v>
      </c>
      <c r="E326" s="3" t="str">
        <f>VLOOKUP(tfonc30[[#This Row],[temperature_distribution_id]],temperature_distribution[],2,FALSE)</f>
        <v>Haute</v>
      </c>
      <c r="G326" s="3">
        <v>1980</v>
      </c>
      <c r="H326" s="3">
        <v>55.5</v>
      </c>
      <c r="I326" s="10">
        <v>30</v>
      </c>
      <c r="J326" s="10">
        <v>88</v>
      </c>
      <c r="K326" s="10" t="s">
        <v>381</v>
      </c>
    </row>
    <row r="327" spans="1:11" x14ac:dyDescent="0.3">
      <c r="A327" s="3">
        <v>326</v>
      </c>
      <c r="B327" s="3">
        <v>26</v>
      </c>
      <c r="C327" s="3" t="str">
        <f>VLOOKUP(tfonc30[[#This Row],[type_generateur_id]],type_generateur[],2,FALSE)</f>
        <v>Chaudière gaz standard</v>
      </c>
      <c r="D327" s="3">
        <v>4</v>
      </c>
      <c r="E327" s="3" t="str">
        <f>VLOOKUP(tfonc30[[#This Row],[temperature_distribution_id]],temperature_distribution[],2,FALSE)</f>
        <v>Haute</v>
      </c>
      <c r="G327" s="3">
        <v>1980</v>
      </c>
      <c r="H327" s="3">
        <v>55.5</v>
      </c>
      <c r="I327" s="10">
        <v>30</v>
      </c>
      <c r="J327" s="10">
        <v>89</v>
      </c>
      <c r="K327" s="10" t="s">
        <v>381</v>
      </c>
    </row>
    <row r="328" spans="1:11" x14ac:dyDescent="0.3">
      <c r="A328" s="3">
        <v>327</v>
      </c>
      <c r="B328" s="3">
        <v>26</v>
      </c>
      <c r="C328" s="3" t="str">
        <f>VLOOKUP(tfonc30[[#This Row],[type_generateur_id]],type_generateur[],2,FALSE)</f>
        <v>Chaudière gaz standard</v>
      </c>
      <c r="D328" s="3">
        <v>4</v>
      </c>
      <c r="E328" s="3" t="str">
        <f>VLOOKUP(tfonc30[[#This Row],[temperature_distribution_id]],temperature_distribution[],2,FALSE)</f>
        <v>Haute</v>
      </c>
      <c r="G328" s="3">
        <v>1980</v>
      </c>
      <c r="H328" s="3">
        <v>55.5</v>
      </c>
      <c r="I328" s="10">
        <v>30</v>
      </c>
      <c r="J328" s="10">
        <v>90</v>
      </c>
      <c r="K328" s="10" t="s">
        <v>381</v>
      </c>
    </row>
    <row r="329" spans="1:11" x14ac:dyDescent="0.3">
      <c r="A329" s="3">
        <v>328</v>
      </c>
      <c r="B329" s="3">
        <v>53</v>
      </c>
      <c r="C329" s="3" t="str">
        <f>VLOOKUP(tfonc30[[#This Row],[type_generateur_id]],type_generateur[],2,FALSE)</f>
        <v>Chaudière gpl/propane/butane standard</v>
      </c>
      <c r="D329" s="3">
        <v>4</v>
      </c>
      <c r="E329" s="3" t="str">
        <f>VLOOKUP(tfonc30[[#This Row],[temperature_distribution_id]],temperature_distribution[],2,FALSE)</f>
        <v>Haute</v>
      </c>
      <c r="G329" s="3">
        <v>1980</v>
      </c>
      <c r="H329" s="3">
        <v>55.5</v>
      </c>
      <c r="I329" s="10">
        <v>30</v>
      </c>
      <c r="J329" s="10">
        <v>130</v>
      </c>
      <c r="K329" s="10" t="s">
        <v>381</v>
      </c>
    </row>
    <row r="330" spans="1:11" x14ac:dyDescent="0.3">
      <c r="A330" s="3">
        <v>329</v>
      </c>
      <c r="B330" s="3">
        <v>53</v>
      </c>
      <c r="C330" s="3" t="str">
        <f>VLOOKUP(tfonc30[[#This Row],[type_generateur_id]],type_generateur[],2,FALSE)</f>
        <v>Chaudière gpl/propane/butane standard</v>
      </c>
      <c r="D330" s="3">
        <v>4</v>
      </c>
      <c r="E330" s="3" t="str">
        <f>VLOOKUP(tfonc30[[#This Row],[temperature_distribution_id]],temperature_distribution[],2,FALSE)</f>
        <v>Haute</v>
      </c>
      <c r="G330" s="3">
        <v>1980</v>
      </c>
      <c r="H330" s="3">
        <v>55.5</v>
      </c>
      <c r="I330" s="10">
        <v>30</v>
      </c>
      <c r="J330" s="10">
        <v>131</v>
      </c>
      <c r="K330" s="10" t="s">
        <v>381</v>
      </c>
    </row>
    <row r="331" spans="1:11" x14ac:dyDescent="0.3">
      <c r="A331" s="3">
        <v>330</v>
      </c>
      <c r="B331" s="3">
        <v>53</v>
      </c>
      <c r="C331" s="3" t="str">
        <f>VLOOKUP(tfonc30[[#This Row],[type_generateur_id]],type_generateur[],2,FALSE)</f>
        <v>Chaudière gpl/propane/butane standard</v>
      </c>
      <c r="D331" s="3">
        <v>4</v>
      </c>
      <c r="E331" s="3" t="str">
        <f>VLOOKUP(tfonc30[[#This Row],[temperature_distribution_id]],temperature_distribution[],2,FALSE)</f>
        <v>Haute</v>
      </c>
      <c r="G331" s="3">
        <v>1980</v>
      </c>
      <c r="H331" s="3">
        <v>55.5</v>
      </c>
      <c r="I331" s="10">
        <v>30</v>
      </c>
      <c r="J331" s="10">
        <v>132</v>
      </c>
      <c r="K331" s="10" t="s">
        <v>381</v>
      </c>
    </row>
    <row r="332" spans="1:11" x14ac:dyDescent="0.3">
      <c r="A332" s="3">
        <v>331</v>
      </c>
      <c r="B332" s="3">
        <v>22</v>
      </c>
      <c r="C332" s="3" t="str">
        <f>VLOOKUP(tfonc30[[#This Row],[type_generateur_id]],type_generateur[],2,FALSE)</f>
        <v>Chaudière fioul standard</v>
      </c>
      <c r="D332" s="3">
        <v>2</v>
      </c>
      <c r="E332" s="3" t="str">
        <f>VLOOKUP(tfonc30[[#This Row],[temperature_distribution_id]],temperature_distribution[],2,FALSE)</f>
        <v>Basse</v>
      </c>
      <c r="F332" s="3">
        <v>1981</v>
      </c>
      <c r="G332" s="3">
        <v>2000</v>
      </c>
      <c r="H332" s="3">
        <v>45</v>
      </c>
      <c r="I332" s="10">
        <v>31</v>
      </c>
      <c r="J332" s="10">
        <v>79</v>
      </c>
      <c r="K332" s="10" t="s">
        <v>381</v>
      </c>
    </row>
    <row r="333" spans="1:11" x14ac:dyDescent="0.3">
      <c r="A333" s="3">
        <v>332</v>
      </c>
      <c r="B333" s="3">
        <v>22</v>
      </c>
      <c r="C333" s="3" t="str">
        <f>VLOOKUP(tfonc30[[#This Row],[type_generateur_id]],type_generateur[],2,FALSE)</f>
        <v>Chaudière fioul standard</v>
      </c>
      <c r="D333" s="3">
        <v>2</v>
      </c>
      <c r="E333" s="3" t="str">
        <f>VLOOKUP(tfonc30[[#This Row],[temperature_distribution_id]],temperature_distribution[],2,FALSE)</f>
        <v>Basse</v>
      </c>
      <c r="F333" s="3">
        <v>1981</v>
      </c>
      <c r="G333" s="3">
        <v>2000</v>
      </c>
      <c r="H333" s="3">
        <v>45</v>
      </c>
      <c r="I333" s="10">
        <v>31</v>
      </c>
      <c r="J333" s="10">
        <v>80</v>
      </c>
      <c r="K333" s="10" t="s">
        <v>381</v>
      </c>
    </row>
    <row r="334" spans="1:11" x14ac:dyDescent="0.3">
      <c r="A334" s="3">
        <v>333</v>
      </c>
      <c r="B334" s="3">
        <v>26</v>
      </c>
      <c r="C334" s="3" t="str">
        <f>VLOOKUP(tfonc30[[#This Row],[type_generateur_id]],type_generateur[],2,FALSE)</f>
        <v>Chaudière gaz standard</v>
      </c>
      <c r="D334" s="3">
        <v>2</v>
      </c>
      <c r="E334" s="3" t="str">
        <f>VLOOKUP(tfonc30[[#This Row],[temperature_distribution_id]],temperature_distribution[],2,FALSE)</f>
        <v>Basse</v>
      </c>
      <c r="F334" s="3">
        <v>1981</v>
      </c>
      <c r="G334" s="3">
        <v>2000</v>
      </c>
      <c r="H334" s="3">
        <v>45</v>
      </c>
      <c r="I334" s="10">
        <v>31</v>
      </c>
      <c r="J334" s="10">
        <v>88</v>
      </c>
      <c r="K334" s="10" t="s">
        <v>381</v>
      </c>
    </row>
    <row r="335" spans="1:11" x14ac:dyDescent="0.3">
      <c r="A335" s="3">
        <v>334</v>
      </c>
      <c r="B335" s="3">
        <v>26</v>
      </c>
      <c r="C335" s="3" t="str">
        <f>VLOOKUP(tfonc30[[#This Row],[type_generateur_id]],type_generateur[],2,FALSE)</f>
        <v>Chaudière gaz standard</v>
      </c>
      <c r="D335" s="3">
        <v>2</v>
      </c>
      <c r="E335" s="3" t="str">
        <f>VLOOKUP(tfonc30[[#This Row],[temperature_distribution_id]],temperature_distribution[],2,FALSE)</f>
        <v>Basse</v>
      </c>
      <c r="F335" s="3">
        <v>1981</v>
      </c>
      <c r="G335" s="3">
        <v>2000</v>
      </c>
      <c r="H335" s="3">
        <v>45</v>
      </c>
      <c r="I335" s="10">
        <v>31</v>
      </c>
      <c r="J335" s="10">
        <v>89</v>
      </c>
      <c r="K335" s="10" t="s">
        <v>381</v>
      </c>
    </row>
    <row r="336" spans="1:11" x14ac:dyDescent="0.3">
      <c r="A336" s="3">
        <v>335</v>
      </c>
      <c r="B336" s="3">
        <v>26</v>
      </c>
      <c r="C336" s="3" t="str">
        <f>VLOOKUP(tfonc30[[#This Row],[type_generateur_id]],type_generateur[],2,FALSE)</f>
        <v>Chaudière gaz standard</v>
      </c>
      <c r="D336" s="3">
        <v>2</v>
      </c>
      <c r="E336" s="3" t="str">
        <f>VLOOKUP(tfonc30[[#This Row],[temperature_distribution_id]],temperature_distribution[],2,FALSE)</f>
        <v>Basse</v>
      </c>
      <c r="F336" s="3">
        <v>1981</v>
      </c>
      <c r="G336" s="3">
        <v>2000</v>
      </c>
      <c r="H336" s="3">
        <v>45</v>
      </c>
      <c r="I336" s="10">
        <v>31</v>
      </c>
      <c r="J336" s="10">
        <v>90</v>
      </c>
      <c r="K336" s="10" t="s">
        <v>381</v>
      </c>
    </row>
    <row r="337" spans="1:11" x14ac:dyDescent="0.3">
      <c r="A337" s="3">
        <v>336</v>
      </c>
      <c r="B337" s="3">
        <v>53</v>
      </c>
      <c r="C337" s="3" t="str">
        <f>VLOOKUP(tfonc30[[#This Row],[type_generateur_id]],type_generateur[],2,FALSE)</f>
        <v>Chaudière gpl/propane/butane standard</v>
      </c>
      <c r="D337" s="3">
        <v>2</v>
      </c>
      <c r="E337" s="3" t="str">
        <f>VLOOKUP(tfonc30[[#This Row],[temperature_distribution_id]],temperature_distribution[],2,FALSE)</f>
        <v>Basse</v>
      </c>
      <c r="F337" s="3">
        <v>1981</v>
      </c>
      <c r="G337" s="3">
        <v>2000</v>
      </c>
      <c r="H337" s="3">
        <v>45</v>
      </c>
      <c r="I337" s="10">
        <v>31</v>
      </c>
      <c r="J337" s="10">
        <v>130</v>
      </c>
      <c r="K337" s="10" t="s">
        <v>381</v>
      </c>
    </row>
    <row r="338" spans="1:11" x14ac:dyDescent="0.3">
      <c r="A338" s="3">
        <v>337</v>
      </c>
      <c r="B338" s="3">
        <v>53</v>
      </c>
      <c r="C338" s="3" t="str">
        <f>VLOOKUP(tfonc30[[#This Row],[type_generateur_id]],type_generateur[],2,FALSE)</f>
        <v>Chaudière gpl/propane/butane standard</v>
      </c>
      <c r="D338" s="3">
        <v>2</v>
      </c>
      <c r="E338" s="3" t="str">
        <f>VLOOKUP(tfonc30[[#This Row],[temperature_distribution_id]],temperature_distribution[],2,FALSE)</f>
        <v>Basse</v>
      </c>
      <c r="F338" s="3">
        <v>1981</v>
      </c>
      <c r="G338" s="3">
        <v>2000</v>
      </c>
      <c r="H338" s="3">
        <v>45</v>
      </c>
      <c r="I338" s="10">
        <v>31</v>
      </c>
      <c r="J338" s="10">
        <v>131</v>
      </c>
      <c r="K338" s="10" t="s">
        <v>381</v>
      </c>
    </row>
    <row r="339" spans="1:11" x14ac:dyDescent="0.3">
      <c r="A339" s="3">
        <v>338</v>
      </c>
      <c r="B339" s="3">
        <v>53</v>
      </c>
      <c r="C339" s="3" t="str">
        <f>VLOOKUP(tfonc30[[#This Row],[type_generateur_id]],type_generateur[],2,FALSE)</f>
        <v>Chaudière gpl/propane/butane standard</v>
      </c>
      <c r="D339" s="3">
        <v>2</v>
      </c>
      <c r="E339" s="3" t="str">
        <f>VLOOKUP(tfonc30[[#This Row],[temperature_distribution_id]],temperature_distribution[],2,FALSE)</f>
        <v>Basse</v>
      </c>
      <c r="F339" s="3">
        <v>1981</v>
      </c>
      <c r="G339" s="3">
        <v>2000</v>
      </c>
      <c r="H339" s="3">
        <v>45</v>
      </c>
      <c r="I339" s="10">
        <v>31</v>
      </c>
      <c r="J339" s="10">
        <v>132</v>
      </c>
      <c r="K339" s="10" t="s">
        <v>381</v>
      </c>
    </row>
    <row r="340" spans="1:11" x14ac:dyDescent="0.3">
      <c r="A340" s="3">
        <v>339</v>
      </c>
      <c r="B340" s="3">
        <v>22</v>
      </c>
      <c r="C340" s="3" t="str">
        <f>VLOOKUP(tfonc30[[#This Row],[type_generateur_id]],type_generateur[],2,FALSE)</f>
        <v>Chaudière fioul standard</v>
      </c>
      <c r="D340" s="3">
        <v>3</v>
      </c>
      <c r="E340" s="3" t="str">
        <f>VLOOKUP(tfonc30[[#This Row],[temperature_distribution_id]],temperature_distribution[],2,FALSE)</f>
        <v>Moyenne</v>
      </c>
      <c r="F340" s="3">
        <v>1981</v>
      </c>
      <c r="G340" s="3">
        <v>2000</v>
      </c>
      <c r="H340" s="3">
        <v>52.5</v>
      </c>
      <c r="I340" s="10">
        <v>32</v>
      </c>
      <c r="J340" s="10">
        <v>79</v>
      </c>
      <c r="K340" s="10" t="s">
        <v>381</v>
      </c>
    </row>
    <row r="341" spans="1:11" x14ac:dyDescent="0.3">
      <c r="A341" s="3">
        <v>340</v>
      </c>
      <c r="B341" s="3">
        <v>22</v>
      </c>
      <c r="C341" s="3" t="str">
        <f>VLOOKUP(tfonc30[[#This Row],[type_generateur_id]],type_generateur[],2,FALSE)</f>
        <v>Chaudière fioul standard</v>
      </c>
      <c r="D341" s="3">
        <v>3</v>
      </c>
      <c r="E341" s="3" t="str">
        <f>VLOOKUP(tfonc30[[#This Row],[temperature_distribution_id]],temperature_distribution[],2,FALSE)</f>
        <v>Moyenne</v>
      </c>
      <c r="F341" s="3">
        <v>1981</v>
      </c>
      <c r="G341" s="3">
        <v>2000</v>
      </c>
      <c r="H341" s="3">
        <v>52.5</v>
      </c>
      <c r="I341" s="10">
        <v>32</v>
      </c>
      <c r="J341" s="10">
        <v>80</v>
      </c>
      <c r="K341" s="10" t="s">
        <v>381</v>
      </c>
    </row>
    <row r="342" spans="1:11" x14ac:dyDescent="0.3">
      <c r="A342" s="3">
        <v>341</v>
      </c>
      <c r="B342" s="3">
        <v>26</v>
      </c>
      <c r="C342" s="3" t="str">
        <f>VLOOKUP(tfonc30[[#This Row],[type_generateur_id]],type_generateur[],2,FALSE)</f>
        <v>Chaudière gaz standard</v>
      </c>
      <c r="D342" s="3">
        <v>3</v>
      </c>
      <c r="E342" s="3" t="str">
        <f>VLOOKUP(tfonc30[[#This Row],[temperature_distribution_id]],temperature_distribution[],2,FALSE)</f>
        <v>Moyenne</v>
      </c>
      <c r="F342" s="3">
        <v>1981</v>
      </c>
      <c r="G342" s="3">
        <v>2000</v>
      </c>
      <c r="H342" s="3">
        <v>52.5</v>
      </c>
      <c r="I342" s="10">
        <v>32</v>
      </c>
      <c r="J342" s="10">
        <v>88</v>
      </c>
      <c r="K342" s="10" t="s">
        <v>381</v>
      </c>
    </row>
    <row r="343" spans="1:11" x14ac:dyDescent="0.3">
      <c r="A343" s="3">
        <v>342</v>
      </c>
      <c r="B343" s="3">
        <v>26</v>
      </c>
      <c r="C343" s="3" t="str">
        <f>VLOOKUP(tfonc30[[#This Row],[type_generateur_id]],type_generateur[],2,FALSE)</f>
        <v>Chaudière gaz standard</v>
      </c>
      <c r="D343" s="3">
        <v>3</v>
      </c>
      <c r="E343" s="3" t="str">
        <f>VLOOKUP(tfonc30[[#This Row],[temperature_distribution_id]],temperature_distribution[],2,FALSE)</f>
        <v>Moyenne</v>
      </c>
      <c r="F343" s="3">
        <v>1981</v>
      </c>
      <c r="G343" s="3">
        <v>2000</v>
      </c>
      <c r="H343" s="3">
        <v>52.5</v>
      </c>
      <c r="I343" s="10">
        <v>32</v>
      </c>
      <c r="J343" s="10">
        <v>89</v>
      </c>
      <c r="K343" s="10" t="s">
        <v>381</v>
      </c>
    </row>
    <row r="344" spans="1:11" x14ac:dyDescent="0.3">
      <c r="A344" s="3">
        <v>343</v>
      </c>
      <c r="B344" s="3">
        <v>26</v>
      </c>
      <c r="C344" s="3" t="str">
        <f>VLOOKUP(tfonc30[[#This Row],[type_generateur_id]],type_generateur[],2,FALSE)</f>
        <v>Chaudière gaz standard</v>
      </c>
      <c r="D344" s="3">
        <v>3</v>
      </c>
      <c r="E344" s="3" t="str">
        <f>VLOOKUP(tfonc30[[#This Row],[temperature_distribution_id]],temperature_distribution[],2,FALSE)</f>
        <v>Moyenne</v>
      </c>
      <c r="F344" s="3">
        <v>1981</v>
      </c>
      <c r="G344" s="3">
        <v>2000</v>
      </c>
      <c r="H344" s="3">
        <v>52.5</v>
      </c>
      <c r="I344" s="10">
        <v>32</v>
      </c>
      <c r="J344" s="10">
        <v>90</v>
      </c>
      <c r="K344" s="10" t="s">
        <v>381</v>
      </c>
    </row>
    <row r="345" spans="1:11" x14ac:dyDescent="0.3">
      <c r="A345" s="3">
        <v>344</v>
      </c>
      <c r="B345" s="3">
        <v>53</v>
      </c>
      <c r="C345" s="3" t="str">
        <f>VLOOKUP(tfonc30[[#This Row],[type_generateur_id]],type_generateur[],2,FALSE)</f>
        <v>Chaudière gpl/propane/butane standard</v>
      </c>
      <c r="D345" s="3">
        <v>3</v>
      </c>
      <c r="E345" s="3" t="str">
        <f>VLOOKUP(tfonc30[[#This Row],[temperature_distribution_id]],temperature_distribution[],2,FALSE)</f>
        <v>Moyenne</v>
      </c>
      <c r="F345" s="3">
        <v>1981</v>
      </c>
      <c r="G345" s="3">
        <v>2000</v>
      </c>
      <c r="H345" s="3">
        <v>52.5</v>
      </c>
      <c r="I345" s="10">
        <v>32</v>
      </c>
      <c r="J345" s="10">
        <v>130</v>
      </c>
      <c r="K345" s="10" t="s">
        <v>381</v>
      </c>
    </row>
    <row r="346" spans="1:11" x14ac:dyDescent="0.3">
      <c r="A346" s="3">
        <v>345</v>
      </c>
      <c r="B346" s="3">
        <v>53</v>
      </c>
      <c r="C346" s="3" t="str">
        <f>VLOOKUP(tfonc30[[#This Row],[type_generateur_id]],type_generateur[],2,FALSE)</f>
        <v>Chaudière gpl/propane/butane standard</v>
      </c>
      <c r="D346" s="3">
        <v>3</v>
      </c>
      <c r="E346" s="3" t="str">
        <f>VLOOKUP(tfonc30[[#This Row],[temperature_distribution_id]],temperature_distribution[],2,FALSE)</f>
        <v>Moyenne</v>
      </c>
      <c r="F346" s="3">
        <v>1981</v>
      </c>
      <c r="G346" s="3">
        <v>2000</v>
      </c>
      <c r="H346" s="3">
        <v>52.5</v>
      </c>
      <c r="I346" s="10">
        <v>32</v>
      </c>
      <c r="J346" s="10">
        <v>131</v>
      </c>
      <c r="K346" s="10" t="s">
        <v>381</v>
      </c>
    </row>
    <row r="347" spans="1:11" x14ac:dyDescent="0.3">
      <c r="A347" s="3">
        <v>346</v>
      </c>
      <c r="B347" s="3">
        <v>53</v>
      </c>
      <c r="C347" s="3" t="str">
        <f>VLOOKUP(tfonc30[[#This Row],[type_generateur_id]],type_generateur[],2,FALSE)</f>
        <v>Chaudière gpl/propane/butane standard</v>
      </c>
      <c r="D347" s="3">
        <v>3</v>
      </c>
      <c r="E347" s="3" t="str">
        <f>VLOOKUP(tfonc30[[#This Row],[temperature_distribution_id]],temperature_distribution[],2,FALSE)</f>
        <v>Moyenne</v>
      </c>
      <c r="F347" s="3">
        <v>1981</v>
      </c>
      <c r="G347" s="3">
        <v>2000</v>
      </c>
      <c r="H347" s="3">
        <v>52.5</v>
      </c>
      <c r="I347" s="10">
        <v>32</v>
      </c>
      <c r="J347" s="10">
        <v>132</v>
      </c>
      <c r="K347" s="10" t="s">
        <v>381</v>
      </c>
    </row>
    <row r="348" spans="1:11" x14ac:dyDescent="0.3">
      <c r="A348" s="3">
        <v>347</v>
      </c>
      <c r="B348" s="3">
        <v>22</v>
      </c>
      <c r="C348" s="3" t="str">
        <f>VLOOKUP(tfonc30[[#This Row],[type_generateur_id]],type_generateur[],2,FALSE)</f>
        <v>Chaudière fioul standard</v>
      </c>
      <c r="D348" s="3">
        <v>4</v>
      </c>
      <c r="E348" s="3" t="str">
        <f>VLOOKUP(tfonc30[[#This Row],[temperature_distribution_id]],temperature_distribution[],2,FALSE)</f>
        <v>Haute</v>
      </c>
      <c r="F348" s="3">
        <v>1981</v>
      </c>
      <c r="G348" s="3">
        <v>2000</v>
      </c>
      <c r="H348" s="3">
        <v>52.5</v>
      </c>
      <c r="I348" s="10">
        <v>33</v>
      </c>
      <c r="J348" s="10">
        <v>79</v>
      </c>
      <c r="K348" s="10" t="s">
        <v>381</v>
      </c>
    </row>
    <row r="349" spans="1:11" x14ac:dyDescent="0.3">
      <c r="A349" s="3">
        <v>348</v>
      </c>
      <c r="B349" s="3">
        <v>22</v>
      </c>
      <c r="C349" s="3" t="str">
        <f>VLOOKUP(tfonc30[[#This Row],[type_generateur_id]],type_generateur[],2,FALSE)</f>
        <v>Chaudière fioul standard</v>
      </c>
      <c r="D349" s="3">
        <v>4</v>
      </c>
      <c r="E349" s="3" t="str">
        <f>VLOOKUP(tfonc30[[#This Row],[temperature_distribution_id]],temperature_distribution[],2,FALSE)</f>
        <v>Haute</v>
      </c>
      <c r="F349" s="3">
        <v>1981</v>
      </c>
      <c r="G349" s="3">
        <v>2000</v>
      </c>
      <c r="H349" s="3">
        <v>52.5</v>
      </c>
      <c r="I349" s="10">
        <v>33</v>
      </c>
      <c r="J349" s="10">
        <v>80</v>
      </c>
      <c r="K349" s="10" t="s">
        <v>381</v>
      </c>
    </row>
    <row r="350" spans="1:11" x14ac:dyDescent="0.3">
      <c r="A350" s="3">
        <v>349</v>
      </c>
      <c r="B350" s="3">
        <v>26</v>
      </c>
      <c r="C350" s="3" t="str">
        <f>VLOOKUP(tfonc30[[#This Row],[type_generateur_id]],type_generateur[],2,FALSE)</f>
        <v>Chaudière gaz standard</v>
      </c>
      <c r="D350" s="3">
        <v>4</v>
      </c>
      <c r="E350" s="3" t="str">
        <f>VLOOKUP(tfonc30[[#This Row],[temperature_distribution_id]],temperature_distribution[],2,FALSE)</f>
        <v>Haute</v>
      </c>
      <c r="F350" s="3">
        <v>1981</v>
      </c>
      <c r="G350" s="3">
        <v>2000</v>
      </c>
      <c r="H350" s="3">
        <v>52.5</v>
      </c>
      <c r="I350" s="10">
        <v>33</v>
      </c>
      <c r="J350" s="10">
        <v>88</v>
      </c>
      <c r="K350" s="10" t="s">
        <v>381</v>
      </c>
    </row>
    <row r="351" spans="1:11" x14ac:dyDescent="0.3">
      <c r="A351" s="3">
        <v>350</v>
      </c>
      <c r="B351" s="3">
        <v>26</v>
      </c>
      <c r="C351" s="3" t="str">
        <f>VLOOKUP(tfonc30[[#This Row],[type_generateur_id]],type_generateur[],2,FALSE)</f>
        <v>Chaudière gaz standard</v>
      </c>
      <c r="D351" s="3">
        <v>4</v>
      </c>
      <c r="E351" s="3" t="str">
        <f>VLOOKUP(tfonc30[[#This Row],[temperature_distribution_id]],temperature_distribution[],2,FALSE)</f>
        <v>Haute</v>
      </c>
      <c r="F351" s="3">
        <v>1981</v>
      </c>
      <c r="G351" s="3">
        <v>2000</v>
      </c>
      <c r="H351" s="3">
        <v>52.5</v>
      </c>
      <c r="I351" s="10">
        <v>33</v>
      </c>
      <c r="J351" s="10">
        <v>89</v>
      </c>
      <c r="K351" s="10" t="s">
        <v>381</v>
      </c>
    </row>
    <row r="352" spans="1:11" x14ac:dyDescent="0.3">
      <c r="A352" s="3">
        <v>351</v>
      </c>
      <c r="B352" s="3">
        <v>26</v>
      </c>
      <c r="C352" s="3" t="str">
        <f>VLOOKUP(tfonc30[[#This Row],[type_generateur_id]],type_generateur[],2,FALSE)</f>
        <v>Chaudière gaz standard</v>
      </c>
      <c r="D352" s="3">
        <v>4</v>
      </c>
      <c r="E352" s="3" t="str">
        <f>VLOOKUP(tfonc30[[#This Row],[temperature_distribution_id]],temperature_distribution[],2,FALSE)</f>
        <v>Haute</v>
      </c>
      <c r="F352" s="3">
        <v>1981</v>
      </c>
      <c r="G352" s="3">
        <v>2000</v>
      </c>
      <c r="H352" s="3">
        <v>52.5</v>
      </c>
      <c r="I352" s="10">
        <v>33</v>
      </c>
      <c r="J352" s="10">
        <v>90</v>
      </c>
      <c r="K352" s="10" t="s">
        <v>381</v>
      </c>
    </row>
    <row r="353" spans="1:11" x14ac:dyDescent="0.3">
      <c r="A353" s="3">
        <v>352</v>
      </c>
      <c r="B353" s="3">
        <v>53</v>
      </c>
      <c r="C353" s="3" t="str">
        <f>VLOOKUP(tfonc30[[#This Row],[type_generateur_id]],type_generateur[],2,FALSE)</f>
        <v>Chaudière gpl/propane/butane standard</v>
      </c>
      <c r="D353" s="3">
        <v>4</v>
      </c>
      <c r="E353" s="3" t="str">
        <f>VLOOKUP(tfonc30[[#This Row],[temperature_distribution_id]],temperature_distribution[],2,FALSE)</f>
        <v>Haute</v>
      </c>
      <c r="F353" s="3">
        <v>1981</v>
      </c>
      <c r="G353" s="3">
        <v>2000</v>
      </c>
      <c r="H353" s="3">
        <v>52.5</v>
      </c>
      <c r="I353" s="10">
        <v>33</v>
      </c>
      <c r="J353" s="10">
        <v>130</v>
      </c>
      <c r="K353" s="10" t="s">
        <v>381</v>
      </c>
    </row>
    <row r="354" spans="1:11" x14ac:dyDescent="0.3">
      <c r="A354" s="3">
        <v>353</v>
      </c>
      <c r="B354" s="3">
        <v>53</v>
      </c>
      <c r="C354" s="3" t="str">
        <f>VLOOKUP(tfonc30[[#This Row],[type_generateur_id]],type_generateur[],2,FALSE)</f>
        <v>Chaudière gpl/propane/butane standard</v>
      </c>
      <c r="D354" s="3">
        <v>4</v>
      </c>
      <c r="E354" s="3" t="str">
        <f>VLOOKUP(tfonc30[[#This Row],[temperature_distribution_id]],temperature_distribution[],2,FALSE)</f>
        <v>Haute</v>
      </c>
      <c r="F354" s="3">
        <v>1981</v>
      </c>
      <c r="G354" s="3">
        <v>2000</v>
      </c>
      <c r="H354" s="3">
        <v>52.5</v>
      </c>
      <c r="I354" s="10">
        <v>33</v>
      </c>
      <c r="J354" s="10">
        <v>131</v>
      </c>
      <c r="K354" s="10" t="s">
        <v>381</v>
      </c>
    </row>
    <row r="355" spans="1:11" x14ac:dyDescent="0.3">
      <c r="A355" s="3">
        <v>354</v>
      </c>
      <c r="B355" s="3">
        <v>53</v>
      </c>
      <c r="C355" s="3" t="str">
        <f>VLOOKUP(tfonc30[[#This Row],[type_generateur_id]],type_generateur[],2,FALSE)</f>
        <v>Chaudière gpl/propane/butane standard</v>
      </c>
      <c r="D355" s="3">
        <v>4</v>
      </c>
      <c r="E355" s="3" t="str">
        <f>VLOOKUP(tfonc30[[#This Row],[temperature_distribution_id]],temperature_distribution[],2,FALSE)</f>
        <v>Haute</v>
      </c>
      <c r="F355" s="3">
        <v>1981</v>
      </c>
      <c r="G355" s="3">
        <v>2000</v>
      </c>
      <c r="H355" s="3">
        <v>52.5</v>
      </c>
      <c r="I355" s="10">
        <v>33</v>
      </c>
      <c r="J355" s="10">
        <v>132</v>
      </c>
      <c r="K355" s="10" t="s">
        <v>381</v>
      </c>
    </row>
    <row r="356" spans="1:11" x14ac:dyDescent="0.3">
      <c r="A356" s="3">
        <v>355</v>
      </c>
      <c r="B356" s="3">
        <v>22</v>
      </c>
      <c r="C356" s="3" t="str">
        <f>VLOOKUP(tfonc30[[#This Row],[type_generateur_id]],type_generateur[],2,FALSE)</f>
        <v>Chaudière fioul standard</v>
      </c>
      <c r="D356" s="3">
        <v>2</v>
      </c>
      <c r="E356" s="3" t="str">
        <f>VLOOKUP(tfonc30[[#This Row],[temperature_distribution_id]],temperature_distribution[],2,FALSE)</f>
        <v>Basse</v>
      </c>
      <c r="F356" s="3">
        <v>2001</v>
      </c>
      <c r="H356" s="3">
        <v>45</v>
      </c>
      <c r="I356" s="10">
        <v>34</v>
      </c>
      <c r="J356" s="10">
        <v>79</v>
      </c>
      <c r="K356" s="10" t="s">
        <v>381</v>
      </c>
    </row>
    <row r="357" spans="1:11" x14ac:dyDescent="0.3">
      <c r="A357" s="3">
        <v>356</v>
      </c>
      <c r="B357" s="3">
        <v>22</v>
      </c>
      <c r="C357" s="3" t="str">
        <f>VLOOKUP(tfonc30[[#This Row],[type_generateur_id]],type_generateur[],2,FALSE)</f>
        <v>Chaudière fioul standard</v>
      </c>
      <c r="D357" s="3">
        <v>2</v>
      </c>
      <c r="E357" s="3" t="str">
        <f>VLOOKUP(tfonc30[[#This Row],[temperature_distribution_id]],temperature_distribution[],2,FALSE)</f>
        <v>Basse</v>
      </c>
      <c r="F357" s="3">
        <v>2001</v>
      </c>
      <c r="H357" s="3">
        <v>45</v>
      </c>
      <c r="I357" s="10">
        <v>34</v>
      </c>
      <c r="J357" s="10">
        <v>80</v>
      </c>
      <c r="K357" s="10" t="s">
        <v>381</v>
      </c>
    </row>
    <row r="358" spans="1:11" x14ac:dyDescent="0.3">
      <c r="A358" s="3">
        <v>357</v>
      </c>
      <c r="B358" s="3">
        <v>26</v>
      </c>
      <c r="C358" s="3" t="str">
        <f>VLOOKUP(tfonc30[[#This Row],[type_generateur_id]],type_generateur[],2,FALSE)</f>
        <v>Chaudière gaz standard</v>
      </c>
      <c r="D358" s="3">
        <v>2</v>
      </c>
      <c r="E358" s="3" t="str">
        <f>VLOOKUP(tfonc30[[#This Row],[temperature_distribution_id]],temperature_distribution[],2,FALSE)</f>
        <v>Basse</v>
      </c>
      <c r="F358" s="3">
        <v>2001</v>
      </c>
      <c r="H358" s="3">
        <v>45</v>
      </c>
      <c r="I358" s="10">
        <v>34</v>
      </c>
      <c r="J358" s="10">
        <v>88</v>
      </c>
      <c r="K358" s="10" t="s">
        <v>381</v>
      </c>
    </row>
    <row r="359" spans="1:11" x14ac:dyDescent="0.3">
      <c r="A359" s="3">
        <v>358</v>
      </c>
      <c r="B359" s="3">
        <v>26</v>
      </c>
      <c r="C359" s="3" t="str">
        <f>VLOOKUP(tfonc30[[#This Row],[type_generateur_id]],type_generateur[],2,FALSE)</f>
        <v>Chaudière gaz standard</v>
      </c>
      <c r="D359" s="3">
        <v>2</v>
      </c>
      <c r="E359" s="3" t="str">
        <f>VLOOKUP(tfonc30[[#This Row],[temperature_distribution_id]],temperature_distribution[],2,FALSE)</f>
        <v>Basse</v>
      </c>
      <c r="F359" s="3">
        <v>2001</v>
      </c>
      <c r="H359" s="3">
        <v>45</v>
      </c>
      <c r="I359" s="10">
        <v>34</v>
      </c>
      <c r="J359" s="10">
        <v>89</v>
      </c>
      <c r="K359" s="10" t="s">
        <v>381</v>
      </c>
    </row>
    <row r="360" spans="1:11" x14ac:dyDescent="0.3">
      <c r="A360" s="3">
        <v>359</v>
      </c>
      <c r="B360" s="3">
        <v>26</v>
      </c>
      <c r="C360" s="3" t="str">
        <f>VLOOKUP(tfonc30[[#This Row],[type_generateur_id]],type_generateur[],2,FALSE)</f>
        <v>Chaudière gaz standard</v>
      </c>
      <c r="D360" s="3">
        <v>2</v>
      </c>
      <c r="E360" s="3" t="str">
        <f>VLOOKUP(tfonc30[[#This Row],[temperature_distribution_id]],temperature_distribution[],2,FALSE)</f>
        <v>Basse</v>
      </c>
      <c r="F360" s="3">
        <v>2001</v>
      </c>
      <c r="H360" s="3">
        <v>45</v>
      </c>
      <c r="I360" s="10">
        <v>34</v>
      </c>
      <c r="J360" s="10">
        <v>90</v>
      </c>
      <c r="K360" s="10" t="s">
        <v>381</v>
      </c>
    </row>
    <row r="361" spans="1:11" x14ac:dyDescent="0.3">
      <c r="A361" s="3">
        <v>360</v>
      </c>
      <c r="B361" s="3">
        <v>53</v>
      </c>
      <c r="C361" s="3" t="str">
        <f>VLOOKUP(tfonc30[[#This Row],[type_generateur_id]],type_generateur[],2,FALSE)</f>
        <v>Chaudière gpl/propane/butane standard</v>
      </c>
      <c r="D361" s="3">
        <v>2</v>
      </c>
      <c r="E361" s="3" t="str">
        <f>VLOOKUP(tfonc30[[#This Row],[temperature_distribution_id]],temperature_distribution[],2,FALSE)</f>
        <v>Basse</v>
      </c>
      <c r="F361" s="3">
        <v>2001</v>
      </c>
      <c r="H361" s="3">
        <v>45</v>
      </c>
      <c r="I361" s="10">
        <v>34</v>
      </c>
      <c r="J361" s="10">
        <v>130</v>
      </c>
      <c r="K361" s="10" t="s">
        <v>381</v>
      </c>
    </row>
    <row r="362" spans="1:11" x14ac:dyDescent="0.3">
      <c r="A362" s="3">
        <v>361</v>
      </c>
      <c r="B362" s="3">
        <v>53</v>
      </c>
      <c r="C362" s="3" t="str">
        <f>VLOOKUP(tfonc30[[#This Row],[type_generateur_id]],type_generateur[],2,FALSE)</f>
        <v>Chaudière gpl/propane/butane standard</v>
      </c>
      <c r="D362" s="3">
        <v>2</v>
      </c>
      <c r="E362" s="3" t="str">
        <f>VLOOKUP(tfonc30[[#This Row],[temperature_distribution_id]],temperature_distribution[],2,FALSE)</f>
        <v>Basse</v>
      </c>
      <c r="F362" s="3">
        <v>2001</v>
      </c>
      <c r="H362" s="3">
        <v>45</v>
      </c>
      <c r="I362" s="10">
        <v>34</v>
      </c>
      <c r="J362" s="10">
        <v>131</v>
      </c>
      <c r="K362" s="10" t="s">
        <v>381</v>
      </c>
    </row>
    <row r="363" spans="1:11" x14ac:dyDescent="0.3">
      <c r="A363" s="3">
        <v>362</v>
      </c>
      <c r="B363" s="3">
        <v>53</v>
      </c>
      <c r="C363" s="3" t="str">
        <f>VLOOKUP(tfonc30[[#This Row],[type_generateur_id]],type_generateur[],2,FALSE)</f>
        <v>Chaudière gpl/propane/butane standard</v>
      </c>
      <c r="D363" s="3">
        <v>2</v>
      </c>
      <c r="E363" s="3" t="str">
        <f>VLOOKUP(tfonc30[[#This Row],[temperature_distribution_id]],temperature_distribution[],2,FALSE)</f>
        <v>Basse</v>
      </c>
      <c r="F363" s="3">
        <v>2001</v>
      </c>
      <c r="H363" s="3">
        <v>45</v>
      </c>
      <c r="I363" s="10">
        <v>34</v>
      </c>
      <c r="J363" s="10">
        <v>132</v>
      </c>
      <c r="K363" s="10" t="s">
        <v>381</v>
      </c>
    </row>
    <row r="364" spans="1:11" x14ac:dyDescent="0.3">
      <c r="A364" s="3">
        <v>363</v>
      </c>
      <c r="B364" s="3">
        <v>22</v>
      </c>
      <c r="C364" s="3" t="str">
        <f>VLOOKUP(tfonc30[[#This Row],[type_generateur_id]],type_generateur[],2,FALSE)</f>
        <v>Chaudière fioul standard</v>
      </c>
      <c r="D364" s="3">
        <v>3</v>
      </c>
      <c r="E364" s="3" t="str">
        <f>VLOOKUP(tfonc30[[#This Row],[temperature_distribution_id]],temperature_distribution[],2,FALSE)</f>
        <v>Moyenne</v>
      </c>
      <c r="F364" s="3">
        <v>2001</v>
      </c>
      <c r="H364" s="3">
        <v>49.5</v>
      </c>
      <c r="I364" s="10">
        <v>35</v>
      </c>
      <c r="J364" s="10">
        <v>79</v>
      </c>
      <c r="K364" s="10" t="s">
        <v>381</v>
      </c>
    </row>
    <row r="365" spans="1:11" x14ac:dyDescent="0.3">
      <c r="A365" s="3">
        <v>364</v>
      </c>
      <c r="B365" s="3">
        <v>22</v>
      </c>
      <c r="C365" s="3" t="str">
        <f>VLOOKUP(tfonc30[[#This Row],[type_generateur_id]],type_generateur[],2,FALSE)</f>
        <v>Chaudière fioul standard</v>
      </c>
      <c r="D365" s="3">
        <v>3</v>
      </c>
      <c r="E365" s="3" t="str">
        <f>VLOOKUP(tfonc30[[#This Row],[temperature_distribution_id]],temperature_distribution[],2,FALSE)</f>
        <v>Moyenne</v>
      </c>
      <c r="F365" s="3">
        <v>2001</v>
      </c>
      <c r="H365" s="3">
        <v>49.5</v>
      </c>
      <c r="I365" s="10">
        <v>35</v>
      </c>
      <c r="J365" s="10">
        <v>80</v>
      </c>
      <c r="K365" s="10" t="s">
        <v>381</v>
      </c>
    </row>
    <row r="366" spans="1:11" x14ac:dyDescent="0.3">
      <c r="A366" s="3">
        <v>365</v>
      </c>
      <c r="B366" s="3">
        <v>26</v>
      </c>
      <c r="C366" s="3" t="str">
        <f>VLOOKUP(tfonc30[[#This Row],[type_generateur_id]],type_generateur[],2,FALSE)</f>
        <v>Chaudière gaz standard</v>
      </c>
      <c r="D366" s="3">
        <v>3</v>
      </c>
      <c r="E366" s="3" t="str">
        <f>VLOOKUP(tfonc30[[#This Row],[temperature_distribution_id]],temperature_distribution[],2,FALSE)</f>
        <v>Moyenne</v>
      </c>
      <c r="F366" s="3">
        <v>2001</v>
      </c>
      <c r="H366" s="3">
        <v>49.5</v>
      </c>
      <c r="I366" s="10">
        <v>35</v>
      </c>
      <c r="J366" s="10">
        <v>88</v>
      </c>
      <c r="K366" s="10" t="s">
        <v>381</v>
      </c>
    </row>
    <row r="367" spans="1:11" x14ac:dyDescent="0.3">
      <c r="A367" s="3">
        <v>366</v>
      </c>
      <c r="B367" s="3">
        <v>26</v>
      </c>
      <c r="C367" s="3" t="str">
        <f>VLOOKUP(tfonc30[[#This Row],[type_generateur_id]],type_generateur[],2,FALSE)</f>
        <v>Chaudière gaz standard</v>
      </c>
      <c r="D367" s="3">
        <v>3</v>
      </c>
      <c r="E367" s="3" t="str">
        <f>VLOOKUP(tfonc30[[#This Row],[temperature_distribution_id]],temperature_distribution[],2,FALSE)</f>
        <v>Moyenne</v>
      </c>
      <c r="F367" s="3">
        <v>2001</v>
      </c>
      <c r="H367" s="3">
        <v>49.5</v>
      </c>
      <c r="I367" s="10">
        <v>35</v>
      </c>
      <c r="J367" s="10">
        <v>89</v>
      </c>
      <c r="K367" s="10" t="s">
        <v>381</v>
      </c>
    </row>
    <row r="368" spans="1:11" x14ac:dyDescent="0.3">
      <c r="A368" s="3">
        <v>367</v>
      </c>
      <c r="B368" s="3">
        <v>26</v>
      </c>
      <c r="C368" s="3" t="str">
        <f>VLOOKUP(tfonc30[[#This Row],[type_generateur_id]],type_generateur[],2,FALSE)</f>
        <v>Chaudière gaz standard</v>
      </c>
      <c r="D368" s="3">
        <v>3</v>
      </c>
      <c r="E368" s="3" t="str">
        <f>VLOOKUP(tfonc30[[#This Row],[temperature_distribution_id]],temperature_distribution[],2,FALSE)</f>
        <v>Moyenne</v>
      </c>
      <c r="F368" s="3">
        <v>2001</v>
      </c>
      <c r="H368" s="3">
        <v>49.5</v>
      </c>
      <c r="I368" s="10">
        <v>35</v>
      </c>
      <c r="J368" s="10">
        <v>90</v>
      </c>
      <c r="K368" s="10" t="s">
        <v>381</v>
      </c>
    </row>
    <row r="369" spans="1:11" x14ac:dyDescent="0.3">
      <c r="A369" s="3">
        <v>368</v>
      </c>
      <c r="B369" s="3">
        <v>53</v>
      </c>
      <c r="C369" s="3" t="str">
        <f>VLOOKUP(tfonc30[[#This Row],[type_generateur_id]],type_generateur[],2,FALSE)</f>
        <v>Chaudière gpl/propane/butane standard</v>
      </c>
      <c r="D369" s="3">
        <v>3</v>
      </c>
      <c r="E369" s="3" t="str">
        <f>VLOOKUP(tfonc30[[#This Row],[temperature_distribution_id]],temperature_distribution[],2,FALSE)</f>
        <v>Moyenne</v>
      </c>
      <c r="F369" s="3">
        <v>2001</v>
      </c>
      <c r="H369" s="3">
        <v>49.5</v>
      </c>
      <c r="I369" s="10">
        <v>35</v>
      </c>
      <c r="J369" s="10">
        <v>130</v>
      </c>
      <c r="K369" s="10" t="s">
        <v>381</v>
      </c>
    </row>
    <row r="370" spans="1:11" x14ac:dyDescent="0.3">
      <c r="A370" s="3">
        <v>369</v>
      </c>
      <c r="B370" s="3">
        <v>53</v>
      </c>
      <c r="C370" s="3" t="str">
        <f>VLOOKUP(tfonc30[[#This Row],[type_generateur_id]],type_generateur[],2,FALSE)</f>
        <v>Chaudière gpl/propane/butane standard</v>
      </c>
      <c r="D370" s="3">
        <v>3</v>
      </c>
      <c r="E370" s="3" t="str">
        <f>VLOOKUP(tfonc30[[#This Row],[temperature_distribution_id]],temperature_distribution[],2,FALSE)</f>
        <v>Moyenne</v>
      </c>
      <c r="F370" s="3">
        <v>2001</v>
      </c>
      <c r="H370" s="3">
        <v>49.5</v>
      </c>
      <c r="I370" s="10">
        <v>35</v>
      </c>
      <c r="J370" s="10">
        <v>131</v>
      </c>
      <c r="K370" s="10" t="s">
        <v>381</v>
      </c>
    </row>
    <row r="371" spans="1:11" x14ac:dyDescent="0.3">
      <c r="A371" s="3">
        <v>370</v>
      </c>
      <c r="B371" s="3">
        <v>53</v>
      </c>
      <c r="C371" s="3" t="str">
        <f>VLOOKUP(tfonc30[[#This Row],[type_generateur_id]],type_generateur[],2,FALSE)</f>
        <v>Chaudière gpl/propane/butane standard</v>
      </c>
      <c r="D371" s="3">
        <v>3</v>
      </c>
      <c r="E371" s="3" t="str">
        <f>VLOOKUP(tfonc30[[#This Row],[temperature_distribution_id]],temperature_distribution[],2,FALSE)</f>
        <v>Moyenne</v>
      </c>
      <c r="F371" s="3">
        <v>2001</v>
      </c>
      <c r="H371" s="3">
        <v>49.5</v>
      </c>
      <c r="I371" s="10">
        <v>35</v>
      </c>
      <c r="J371" s="10">
        <v>132</v>
      </c>
      <c r="K371" s="10" t="s">
        <v>381</v>
      </c>
    </row>
    <row r="372" spans="1:11" x14ac:dyDescent="0.3">
      <c r="A372" s="3">
        <v>371</v>
      </c>
      <c r="B372" s="3">
        <v>22</v>
      </c>
      <c r="C372" s="3" t="str">
        <f>VLOOKUP(tfonc30[[#This Row],[type_generateur_id]],type_generateur[],2,FALSE)</f>
        <v>Chaudière fioul standard</v>
      </c>
      <c r="D372" s="3">
        <v>4</v>
      </c>
      <c r="E372" s="3" t="str">
        <f>VLOOKUP(tfonc30[[#This Row],[temperature_distribution_id]],temperature_distribution[],2,FALSE)</f>
        <v>Haute</v>
      </c>
      <c r="F372" s="3">
        <v>2001</v>
      </c>
      <c r="H372" s="3">
        <v>52.5</v>
      </c>
      <c r="I372" s="10">
        <v>36</v>
      </c>
      <c r="J372" s="10">
        <v>80</v>
      </c>
      <c r="K372" s="10" t="s">
        <v>381</v>
      </c>
    </row>
    <row r="373" spans="1:11" x14ac:dyDescent="0.3">
      <c r="A373" s="3">
        <v>372</v>
      </c>
      <c r="B373" s="3">
        <v>22</v>
      </c>
      <c r="C373" s="3" t="str">
        <f>VLOOKUP(tfonc30[[#This Row],[type_generateur_id]],type_generateur[],2,FALSE)</f>
        <v>Chaudière fioul standard</v>
      </c>
      <c r="D373" s="3">
        <v>4</v>
      </c>
      <c r="E373" s="3" t="str">
        <f>VLOOKUP(tfonc30[[#This Row],[temperature_distribution_id]],temperature_distribution[],2,FALSE)</f>
        <v>Haute</v>
      </c>
      <c r="F373" s="3">
        <v>2001</v>
      </c>
      <c r="H373" s="3">
        <v>52.5</v>
      </c>
      <c r="I373" s="10">
        <v>36</v>
      </c>
      <c r="J373" s="10">
        <v>80</v>
      </c>
      <c r="K373" s="10" t="s">
        <v>381</v>
      </c>
    </row>
    <row r="374" spans="1:11" x14ac:dyDescent="0.3">
      <c r="A374" s="3">
        <v>373</v>
      </c>
      <c r="B374" s="3">
        <v>26</v>
      </c>
      <c r="C374" s="3" t="str">
        <f>VLOOKUP(tfonc30[[#This Row],[type_generateur_id]],type_generateur[],2,FALSE)</f>
        <v>Chaudière gaz standard</v>
      </c>
      <c r="D374" s="3">
        <v>4</v>
      </c>
      <c r="E374" s="3" t="str">
        <f>VLOOKUP(tfonc30[[#This Row],[temperature_distribution_id]],temperature_distribution[],2,FALSE)</f>
        <v>Haute</v>
      </c>
      <c r="F374" s="3">
        <v>2001</v>
      </c>
      <c r="H374" s="3">
        <v>52.5</v>
      </c>
      <c r="I374" s="10">
        <v>36</v>
      </c>
      <c r="J374" s="10">
        <v>88</v>
      </c>
      <c r="K374" s="10" t="s">
        <v>381</v>
      </c>
    </row>
    <row r="375" spans="1:11" x14ac:dyDescent="0.3">
      <c r="A375" s="3">
        <v>374</v>
      </c>
      <c r="B375" s="3">
        <v>26</v>
      </c>
      <c r="C375" s="3" t="str">
        <f>VLOOKUP(tfonc30[[#This Row],[type_generateur_id]],type_generateur[],2,FALSE)</f>
        <v>Chaudière gaz standard</v>
      </c>
      <c r="D375" s="3">
        <v>4</v>
      </c>
      <c r="E375" s="3" t="str">
        <f>VLOOKUP(tfonc30[[#This Row],[temperature_distribution_id]],temperature_distribution[],2,FALSE)</f>
        <v>Haute</v>
      </c>
      <c r="F375" s="3">
        <v>2001</v>
      </c>
      <c r="H375" s="3">
        <v>52.5</v>
      </c>
      <c r="I375" s="10">
        <v>36</v>
      </c>
      <c r="J375" s="10">
        <v>89</v>
      </c>
      <c r="K375" s="10" t="s">
        <v>381</v>
      </c>
    </row>
    <row r="376" spans="1:11" x14ac:dyDescent="0.3">
      <c r="A376" s="3">
        <v>375</v>
      </c>
      <c r="B376" s="3">
        <v>26</v>
      </c>
      <c r="C376" s="3" t="str">
        <f>VLOOKUP(tfonc30[[#This Row],[type_generateur_id]],type_generateur[],2,FALSE)</f>
        <v>Chaudière gaz standard</v>
      </c>
      <c r="D376" s="3">
        <v>4</v>
      </c>
      <c r="E376" s="3" t="str">
        <f>VLOOKUP(tfonc30[[#This Row],[temperature_distribution_id]],temperature_distribution[],2,FALSE)</f>
        <v>Haute</v>
      </c>
      <c r="F376" s="3">
        <v>2001</v>
      </c>
      <c r="H376" s="3">
        <v>52.5</v>
      </c>
      <c r="I376" s="10">
        <v>36</v>
      </c>
      <c r="J376" s="10">
        <v>90</v>
      </c>
      <c r="K376" s="10" t="s">
        <v>381</v>
      </c>
    </row>
    <row r="377" spans="1:11" x14ac:dyDescent="0.3">
      <c r="A377" s="3">
        <v>376</v>
      </c>
      <c r="B377" s="3">
        <v>53</v>
      </c>
      <c r="C377" s="3" t="str">
        <f>VLOOKUP(tfonc30[[#This Row],[type_generateur_id]],type_generateur[],2,FALSE)</f>
        <v>Chaudière gpl/propane/butane standard</v>
      </c>
      <c r="D377" s="3">
        <v>4</v>
      </c>
      <c r="E377" s="3" t="str">
        <f>VLOOKUP(tfonc30[[#This Row],[temperature_distribution_id]],temperature_distribution[],2,FALSE)</f>
        <v>Haute</v>
      </c>
      <c r="F377" s="3">
        <v>2001</v>
      </c>
      <c r="H377" s="3">
        <v>52.5</v>
      </c>
      <c r="I377" s="10">
        <v>36</v>
      </c>
      <c r="J377" s="10">
        <v>130</v>
      </c>
      <c r="K377" s="10" t="s">
        <v>381</v>
      </c>
    </row>
    <row r="378" spans="1:11" x14ac:dyDescent="0.3">
      <c r="A378" s="3">
        <v>377</v>
      </c>
      <c r="B378" s="3">
        <v>53</v>
      </c>
      <c r="C378" s="3" t="str">
        <f>VLOOKUP(tfonc30[[#This Row],[type_generateur_id]],type_generateur[],2,FALSE)</f>
        <v>Chaudière gpl/propane/butane standard</v>
      </c>
      <c r="D378" s="3">
        <v>4</v>
      </c>
      <c r="E378" s="3" t="str">
        <f>VLOOKUP(tfonc30[[#This Row],[temperature_distribution_id]],temperature_distribution[],2,FALSE)</f>
        <v>Haute</v>
      </c>
      <c r="F378" s="3">
        <v>2001</v>
      </c>
      <c r="H378" s="3">
        <v>52.5</v>
      </c>
      <c r="I378" s="10">
        <v>36</v>
      </c>
      <c r="J378" s="10">
        <v>131</v>
      </c>
      <c r="K378" s="10" t="s">
        <v>381</v>
      </c>
    </row>
    <row r="379" spans="1:11" x14ac:dyDescent="0.3">
      <c r="A379" s="3">
        <v>378</v>
      </c>
      <c r="B379" s="3">
        <v>53</v>
      </c>
      <c r="C379" s="3" t="str">
        <f>VLOOKUP(tfonc30[[#This Row],[type_generateur_id]],type_generateur[],2,FALSE)</f>
        <v>Chaudière gpl/propane/butane standard</v>
      </c>
      <c r="D379" s="3">
        <v>4</v>
      </c>
      <c r="E379" s="3" t="str">
        <f>VLOOKUP(tfonc30[[#This Row],[temperature_distribution_id]],temperature_distribution[],2,FALSE)</f>
        <v>Haute</v>
      </c>
      <c r="F379" s="3">
        <v>2001</v>
      </c>
      <c r="H379" s="3">
        <v>52.5</v>
      </c>
      <c r="I379" s="10">
        <v>36</v>
      </c>
      <c r="J379" s="10">
        <v>132</v>
      </c>
      <c r="K379" s="10" t="s">
        <v>381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E3E6-0782-4424-9E17-2F0598B48C17}">
  <dimension ref="A1:F10"/>
  <sheetViews>
    <sheetView zoomScale="85" zoomScaleNormal="85" workbookViewId="0">
      <selection sqref="A1:F10"/>
    </sheetView>
  </sheetViews>
  <sheetFormatPr baseColWidth="10" defaultRowHeight="14.4" x14ac:dyDescent="0.3"/>
  <cols>
    <col min="1" max="1" width="11.5546875" style="3"/>
    <col min="2" max="3" width="28.21875" style="3" customWidth="1"/>
    <col min="4" max="4" width="31.44140625" style="3" bestFit="1" customWidth="1"/>
    <col min="5" max="5" width="31" style="3" bestFit="1" customWidth="1"/>
    <col min="6" max="6" width="9.44140625" style="3" bestFit="1" customWidth="1"/>
  </cols>
  <sheetData>
    <row r="1" spans="1:6" x14ac:dyDescent="0.3">
      <c r="A1" s="4" t="s">
        <v>0</v>
      </c>
      <c r="B1" s="4" t="s">
        <v>370</v>
      </c>
      <c r="C1" s="4" t="s">
        <v>371</v>
      </c>
      <c r="D1" s="4" t="s">
        <v>373</v>
      </c>
      <c r="E1" s="4" t="s">
        <v>372</v>
      </c>
      <c r="F1" s="4" t="s">
        <v>374</v>
      </c>
    </row>
    <row r="2" spans="1:6" x14ac:dyDescent="0.3">
      <c r="A2" s="3">
        <v>1</v>
      </c>
      <c r="B2" s="3">
        <v>2</v>
      </c>
      <c r="C2" s="3" t="str">
        <f>VLOOKUP(tfonc100[[#This Row],[temperature_distribution_id]],temperature_distribution[],2,FALSE)</f>
        <v>Basse</v>
      </c>
      <c r="E2" s="3">
        <v>1980</v>
      </c>
      <c r="F2" s="3">
        <v>60</v>
      </c>
    </row>
    <row r="3" spans="1:6" x14ac:dyDescent="0.3">
      <c r="A3" s="3">
        <v>2</v>
      </c>
      <c r="B3" s="3">
        <v>3</v>
      </c>
      <c r="C3" s="3" t="str">
        <f>VLOOKUP(tfonc100[[#This Row],[temperature_distribution_id]],temperature_distribution[],2,FALSE)</f>
        <v>Moyenne</v>
      </c>
      <c r="E3" s="3">
        <v>1980</v>
      </c>
      <c r="F3" s="3">
        <v>80</v>
      </c>
    </row>
    <row r="4" spans="1:6" x14ac:dyDescent="0.3">
      <c r="A4" s="3">
        <v>3</v>
      </c>
      <c r="B4" s="3">
        <v>4</v>
      </c>
      <c r="C4" s="3" t="str">
        <f>VLOOKUP(tfonc100[[#This Row],[temperature_distribution_id]],temperature_distribution[],2,FALSE)</f>
        <v>Haute</v>
      </c>
      <c r="E4" s="3">
        <v>1980</v>
      </c>
      <c r="F4" s="3">
        <v>80</v>
      </c>
    </row>
    <row r="5" spans="1:6" x14ac:dyDescent="0.3">
      <c r="A5" s="3">
        <v>4</v>
      </c>
      <c r="B5" s="3">
        <v>2</v>
      </c>
      <c r="C5" s="3" t="str">
        <f>VLOOKUP(tfonc100[[#This Row],[temperature_distribution_id]],temperature_distribution[],2,FALSE)</f>
        <v>Basse</v>
      </c>
      <c r="D5" s="3">
        <v>1981</v>
      </c>
      <c r="E5" s="3">
        <v>2000</v>
      </c>
      <c r="F5" s="3">
        <v>35</v>
      </c>
    </row>
    <row r="6" spans="1:6" x14ac:dyDescent="0.3">
      <c r="A6" s="3">
        <v>5</v>
      </c>
      <c r="B6" s="3">
        <v>3</v>
      </c>
      <c r="C6" s="3" t="str">
        <f>VLOOKUP(tfonc100[[#This Row],[temperature_distribution_id]],temperature_distribution[],2,FALSE)</f>
        <v>Moyenne</v>
      </c>
      <c r="D6" s="3">
        <v>1981</v>
      </c>
      <c r="E6" s="3">
        <v>2000</v>
      </c>
      <c r="F6" s="3">
        <v>70</v>
      </c>
    </row>
    <row r="7" spans="1:6" x14ac:dyDescent="0.3">
      <c r="A7" s="3">
        <v>6</v>
      </c>
      <c r="B7" s="3">
        <v>4</v>
      </c>
      <c r="C7" s="3" t="str">
        <f>VLOOKUP(tfonc100[[#This Row],[temperature_distribution_id]],temperature_distribution[],2,FALSE)</f>
        <v>Haute</v>
      </c>
      <c r="D7" s="3">
        <v>1981</v>
      </c>
      <c r="E7" s="3">
        <v>2000</v>
      </c>
      <c r="F7" s="3">
        <v>70</v>
      </c>
    </row>
    <row r="8" spans="1:6" x14ac:dyDescent="0.3">
      <c r="A8" s="3">
        <v>7</v>
      </c>
      <c r="B8" s="3">
        <v>2</v>
      </c>
      <c r="C8" s="3" t="str">
        <f>VLOOKUP(tfonc100[[#This Row],[temperature_distribution_id]],temperature_distribution[],2,FALSE)</f>
        <v>Basse</v>
      </c>
      <c r="D8" s="3">
        <v>2001</v>
      </c>
      <c r="F8" s="3">
        <v>35</v>
      </c>
    </row>
    <row r="9" spans="1:6" x14ac:dyDescent="0.3">
      <c r="A9" s="3">
        <v>8</v>
      </c>
      <c r="B9" s="3">
        <v>3</v>
      </c>
      <c r="C9" s="3" t="str">
        <f>VLOOKUP(tfonc100[[#This Row],[temperature_distribution_id]],temperature_distribution[],2,FALSE)</f>
        <v>Moyenne</v>
      </c>
      <c r="D9" s="3">
        <v>2001</v>
      </c>
      <c r="F9" s="3">
        <v>60</v>
      </c>
    </row>
    <row r="10" spans="1:6" x14ac:dyDescent="0.3">
      <c r="A10" s="3">
        <v>9</v>
      </c>
      <c r="B10" s="3">
        <v>4</v>
      </c>
      <c r="C10" s="3" t="str">
        <f>VLOOKUP(tfonc100[[#This Row],[temperature_distribution_id]],temperature_distribution[],2,FALSE)</f>
        <v>Haute</v>
      </c>
      <c r="D10" s="3">
        <v>2001</v>
      </c>
      <c r="F10" s="3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790E-373D-4DCA-AE2F-2A286FF50C50}">
  <dimension ref="A1:F10"/>
  <sheetViews>
    <sheetView zoomScale="85" zoomScaleNormal="85" workbookViewId="0">
      <selection activeCell="E7" sqref="E7"/>
    </sheetView>
  </sheetViews>
  <sheetFormatPr baseColWidth="10" defaultRowHeight="14.4" x14ac:dyDescent="0.3"/>
  <cols>
    <col min="1" max="1" width="7.77734375" style="3" bestFit="1" customWidth="1"/>
    <col min="2" max="2" width="25.77734375" style="3" customWidth="1"/>
    <col min="3" max="3" width="128.21875" style="3" bestFit="1" customWidth="1"/>
    <col min="4" max="4" width="15" bestFit="1" customWidth="1"/>
    <col min="5" max="5" width="16.88671875" bestFit="1" customWidth="1"/>
    <col min="6" max="6" width="18.44140625" bestFit="1" customWidth="1"/>
  </cols>
  <sheetData>
    <row r="1" spans="1:6" s="6" customFormat="1" x14ac:dyDescent="0.3">
      <c r="A1" s="4" t="s">
        <v>0</v>
      </c>
      <c r="B1" s="4" t="s">
        <v>1</v>
      </c>
      <c r="C1" s="4" t="s">
        <v>739</v>
      </c>
      <c r="D1" s="4" t="s">
        <v>733</v>
      </c>
      <c r="E1" s="4" t="s">
        <v>734</v>
      </c>
      <c r="F1" s="4" t="s">
        <v>735</v>
      </c>
    </row>
    <row r="2" spans="1:6" x14ac:dyDescent="0.3">
      <c r="A2" s="3">
        <v>1</v>
      </c>
      <c r="B2" s="3" t="s">
        <v>726</v>
      </c>
      <c r="C2" s="3" t="s">
        <v>195</v>
      </c>
      <c r="D2" s="3">
        <v>1</v>
      </c>
      <c r="E2" s="3">
        <v>0</v>
      </c>
      <c r="F2" s="3">
        <v>0</v>
      </c>
    </row>
    <row r="3" spans="1:6" x14ac:dyDescent="0.3">
      <c r="A3" s="3">
        <v>2</v>
      </c>
      <c r="B3" s="3" t="s">
        <v>726</v>
      </c>
      <c r="C3" s="3" t="s">
        <v>198</v>
      </c>
      <c r="D3" s="3">
        <v>1</v>
      </c>
      <c r="E3" s="3">
        <v>0</v>
      </c>
      <c r="F3" s="3">
        <v>0</v>
      </c>
    </row>
    <row r="4" spans="1:6" x14ac:dyDescent="0.3">
      <c r="A4" s="3">
        <v>3</v>
      </c>
      <c r="B4" s="3" t="s">
        <v>731</v>
      </c>
      <c r="C4" s="3" t="s">
        <v>200</v>
      </c>
      <c r="D4" s="3">
        <v>0.75</v>
      </c>
      <c r="E4" s="3">
        <v>0.25</v>
      </c>
      <c r="F4" s="3">
        <v>0</v>
      </c>
    </row>
    <row r="5" spans="1:6" x14ac:dyDescent="0.3">
      <c r="A5" s="3">
        <v>4</v>
      </c>
      <c r="B5" s="3" t="s">
        <v>736</v>
      </c>
      <c r="C5" s="3" t="s">
        <v>202</v>
      </c>
      <c r="D5" s="3">
        <v>0.8</v>
      </c>
      <c r="E5" s="3">
        <v>0.2</v>
      </c>
      <c r="F5" s="3">
        <v>0</v>
      </c>
    </row>
    <row r="6" spans="1:6" x14ac:dyDescent="0.3">
      <c r="A6" s="3">
        <v>5</v>
      </c>
      <c r="B6" s="3" t="s">
        <v>732</v>
      </c>
      <c r="C6" s="3" t="s">
        <v>201</v>
      </c>
      <c r="D6" s="3">
        <v>0.75</v>
      </c>
      <c r="E6" s="3">
        <v>0</v>
      </c>
      <c r="F6" s="3">
        <v>0.25</v>
      </c>
    </row>
    <row r="7" spans="1:6" x14ac:dyDescent="0.3">
      <c r="A7" s="3">
        <v>5</v>
      </c>
      <c r="B7" s="3" t="s">
        <v>732</v>
      </c>
      <c r="C7" s="3" t="s">
        <v>197</v>
      </c>
      <c r="D7" s="3">
        <v>0.75</v>
      </c>
      <c r="E7" s="3">
        <v>0</v>
      </c>
      <c r="F7" s="3">
        <v>0.25</v>
      </c>
    </row>
    <row r="8" spans="1:6" x14ac:dyDescent="0.3">
      <c r="A8" s="3">
        <v>5</v>
      </c>
      <c r="B8" s="3" t="s">
        <v>732</v>
      </c>
      <c r="C8" s="3" t="s">
        <v>199</v>
      </c>
      <c r="D8" s="3">
        <v>0.75</v>
      </c>
      <c r="E8" s="3">
        <v>0</v>
      </c>
      <c r="F8" s="3">
        <v>0.25</v>
      </c>
    </row>
    <row r="9" spans="1:6" x14ac:dyDescent="0.3">
      <c r="A9" s="3">
        <v>6</v>
      </c>
      <c r="B9" s="3" t="s">
        <v>738</v>
      </c>
      <c r="C9" s="3" t="s">
        <v>204</v>
      </c>
      <c r="D9" s="3" t="s">
        <v>729</v>
      </c>
      <c r="E9" s="3">
        <v>0</v>
      </c>
      <c r="F9" s="3" t="s">
        <v>730</v>
      </c>
    </row>
    <row r="10" spans="1:6" x14ac:dyDescent="0.3">
      <c r="A10" s="3">
        <v>7</v>
      </c>
      <c r="B10" s="3" t="s">
        <v>737</v>
      </c>
      <c r="C10" s="3" t="s">
        <v>203</v>
      </c>
      <c r="D10" s="3">
        <f>0.8*0.75</f>
        <v>0.60000000000000009</v>
      </c>
      <c r="E10" s="3">
        <f>0.2*0.75</f>
        <v>0.15000000000000002</v>
      </c>
      <c r="F10" s="3">
        <v>0.25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06A6-E0BF-4826-A20D-09B2F3AE43B8}">
  <dimension ref="A1:B3"/>
  <sheetViews>
    <sheetView workbookViewId="0">
      <selection activeCell="B8" sqref="B8"/>
    </sheetView>
  </sheetViews>
  <sheetFormatPr baseColWidth="10" defaultRowHeight="14.4" x14ac:dyDescent="0.3"/>
  <cols>
    <col min="2" max="2" width="14.2187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193</v>
      </c>
    </row>
    <row r="3" spans="1:2" x14ac:dyDescent="0.3">
      <c r="A3" s="3">
        <v>4</v>
      </c>
      <c r="B3" s="3" t="s">
        <v>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6567-28D4-4B54-BA07-37899188C057}">
  <dimension ref="A1:B3"/>
  <sheetViews>
    <sheetView workbookViewId="0">
      <selection activeCell="C10" sqref="C10"/>
    </sheetView>
  </sheetViews>
  <sheetFormatPr baseColWidth="10" defaultRowHeight="14.4" x14ac:dyDescent="0.3"/>
  <cols>
    <col min="1" max="1" width="11.5546875" style="3"/>
    <col min="2" max="2" width="14.21875" style="3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193</v>
      </c>
    </row>
    <row r="3" spans="1:2" x14ac:dyDescent="0.3">
      <c r="A3" s="3">
        <v>3</v>
      </c>
      <c r="B3" s="3" t="s">
        <v>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5AC8-B97E-44A3-9951-4DEE61A149A6}">
  <dimension ref="A1:B3"/>
  <sheetViews>
    <sheetView workbookViewId="0">
      <selection activeCell="F14" sqref="F14"/>
    </sheetView>
  </sheetViews>
  <sheetFormatPr baseColWidth="10" defaultRowHeight="14.4" x14ac:dyDescent="0.3"/>
  <cols>
    <col min="2" max="2" width="15.664062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206</v>
      </c>
    </row>
    <row r="3" spans="1:2" x14ac:dyDescent="0.3">
      <c r="A3" s="3">
        <v>2</v>
      </c>
      <c r="B3" s="3" t="s">
        <v>207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B816-E756-4988-957C-022AC93FC079}">
  <dimension ref="A1:Y218"/>
  <sheetViews>
    <sheetView zoomScale="70" zoomScaleNormal="70" workbookViewId="0">
      <pane xSplit="4" topLeftCell="E1" activePane="topRight" state="frozen"/>
      <selection pane="topRight" activeCell="F15" sqref="F15"/>
    </sheetView>
  </sheetViews>
  <sheetFormatPr baseColWidth="10" defaultRowHeight="14.4" x14ac:dyDescent="0.3"/>
  <cols>
    <col min="1" max="1" width="9" style="2" bestFit="1" customWidth="1"/>
    <col min="2" max="2" width="60.77734375" style="2" customWidth="1"/>
    <col min="3" max="3" width="20.88671875" style="2" bestFit="1" customWidth="1"/>
    <col min="4" max="4" width="24.88671875" style="2" bestFit="1" customWidth="1"/>
    <col min="5" max="5" width="17.44140625" style="2" bestFit="1" customWidth="1"/>
    <col min="6" max="6" width="30.77734375" style="2" customWidth="1"/>
    <col min="7" max="8" width="24.44140625" style="2" customWidth="1"/>
    <col min="9" max="10" width="60.77734375" style="2" customWidth="1"/>
    <col min="11" max="11" width="31.109375" style="2" bestFit="1" customWidth="1"/>
    <col min="12" max="12" width="60.77734375" style="2" customWidth="1"/>
    <col min="13" max="13" width="43.88671875" style="2" bestFit="1" customWidth="1"/>
    <col min="14" max="15" width="38.33203125" style="2" bestFit="1" customWidth="1"/>
    <col min="16" max="16" width="17.5546875" style="2" bestFit="1" customWidth="1"/>
    <col min="17" max="17" width="19.6640625" style="2" bestFit="1" customWidth="1"/>
    <col min="18" max="18" width="14.109375" style="12" bestFit="1" customWidth="1"/>
    <col min="19" max="19" width="15.21875" style="12" bestFit="1" customWidth="1"/>
    <col min="20" max="20" width="9.6640625" style="12" bestFit="1" customWidth="1"/>
    <col min="21" max="21" width="10.77734375" style="12" bestFit="1" customWidth="1"/>
    <col min="22" max="22" width="10.44140625" style="12" bestFit="1" customWidth="1"/>
    <col min="23" max="23" width="11.6640625" style="12" bestFit="1" customWidth="1"/>
    <col min="24" max="24" width="9.109375" style="12" customWidth="1"/>
    <col min="25" max="25" width="11.21875" style="12" bestFit="1" customWidth="1"/>
    <col min="26" max="16384" width="11.5546875" style="12"/>
  </cols>
  <sheetData>
    <row r="1" spans="1:25" x14ac:dyDescent="0.3">
      <c r="A1" s="1" t="s">
        <v>0</v>
      </c>
      <c r="B1" s="1" t="s">
        <v>1</v>
      </c>
      <c r="C1" s="1" t="s">
        <v>672</v>
      </c>
      <c r="D1" s="1" t="s">
        <v>105</v>
      </c>
      <c r="E1" s="1" t="s">
        <v>122</v>
      </c>
      <c r="F1" s="1" t="s">
        <v>365</v>
      </c>
      <c r="G1" s="1" t="s">
        <v>600</v>
      </c>
      <c r="H1" s="1" t="s">
        <v>606</v>
      </c>
      <c r="I1" s="1" t="s">
        <v>4</v>
      </c>
      <c r="J1" s="1" t="s">
        <v>5</v>
      </c>
      <c r="K1" s="1" t="s">
        <v>314</v>
      </c>
      <c r="L1" s="1" t="s">
        <v>313</v>
      </c>
      <c r="M1" s="1" t="s">
        <v>7</v>
      </c>
      <c r="N1" s="1" t="s">
        <v>6</v>
      </c>
      <c r="O1" s="1" t="s">
        <v>657</v>
      </c>
      <c r="P1" s="1" t="s">
        <v>662</v>
      </c>
      <c r="Q1" s="1" t="s">
        <v>237</v>
      </c>
      <c r="R1" s="1" t="s">
        <v>605</v>
      </c>
      <c r="S1" s="1" t="s">
        <v>656</v>
      </c>
      <c r="T1" s="1" t="s">
        <v>162</v>
      </c>
      <c r="U1" s="1" t="s">
        <v>189</v>
      </c>
      <c r="V1" s="1" t="s">
        <v>163</v>
      </c>
      <c r="W1" s="1" t="s">
        <v>164</v>
      </c>
      <c r="X1" s="1" t="s">
        <v>421</v>
      </c>
      <c r="Y1" s="1" t="s">
        <v>156</v>
      </c>
    </row>
    <row r="2" spans="1:25" ht="28.8" x14ac:dyDescent="0.3">
      <c r="A2" s="2">
        <v>1</v>
      </c>
      <c r="B2" s="2" t="s">
        <v>239</v>
      </c>
      <c r="C2" s="2" t="s">
        <v>673</v>
      </c>
      <c r="D2" s="2" t="s">
        <v>639</v>
      </c>
      <c r="E2" s="2">
        <v>0</v>
      </c>
      <c r="F2" s="2" t="s">
        <v>9</v>
      </c>
      <c r="G2" s="2">
        <v>10</v>
      </c>
      <c r="H2" s="2">
        <v>2</v>
      </c>
      <c r="I2" s="2" t="s">
        <v>663</v>
      </c>
      <c r="J2" s="2" t="s">
        <v>364</v>
      </c>
      <c r="K2" s="2">
        <v>1</v>
      </c>
      <c r="L2" s="2" t="s">
        <v>238</v>
      </c>
      <c r="M2" s="2" t="s">
        <v>239</v>
      </c>
      <c r="O2" s="13" t="s">
        <v>156</v>
      </c>
      <c r="P2" s="2">
        <v>0</v>
      </c>
      <c r="R2" s="13">
        <f>IF(IFERROR(FIND("temp_fonc_30",type_generateur[[#This Row],[sortie]]),0)&gt;0,1,0)</f>
        <v>0</v>
      </c>
      <c r="S2" s="13">
        <f>IF(IFERROR(FIND("temp_fonc_100",type_generateur[[#This Row],[sortie]]),0)&gt;0,1,0)</f>
        <v>0</v>
      </c>
      <c r="T2" s="13">
        <f>IF(IFERROR(FIND("pn",type_generateur[[#This Row],[sortie]]),0)&gt;0,1,0)</f>
        <v>0</v>
      </c>
      <c r="U2" s="13">
        <f>IF(IFERROR(FIND("qp0",type_generateur[[#This Row],[sortie]]),0)&gt;0,1,0)</f>
        <v>0</v>
      </c>
      <c r="V2" s="13">
        <f>IF(IFERROR(FIND("rpn",type_generateur[[#This Row],[sortie]]),0)&gt;0,1,0)</f>
        <v>0</v>
      </c>
      <c r="W2" s="13">
        <f>IF(IFERROR(FIND("rpint",type_generateur[[#This Row],[sortie]]),0)&gt;0,1,0)</f>
        <v>0</v>
      </c>
      <c r="X2" s="13">
        <f>IF(IFERROR(FIND("rendement_generation",type_generateur[[#This Row],[sortie]]),0)&gt;0,1,0)</f>
        <v>0</v>
      </c>
      <c r="Y2" s="13">
        <f>IF(IFERROR(FIND("scop",type_generateur[[#This Row],[sortie]]),0)&gt;0,1,0)</f>
        <v>1</v>
      </c>
    </row>
    <row r="3" spans="1:25" ht="28.8" x14ac:dyDescent="0.3">
      <c r="A3" s="2">
        <v>1</v>
      </c>
      <c r="B3" s="2" t="s">
        <v>239</v>
      </c>
      <c r="C3" s="2" t="s">
        <v>673</v>
      </c>
      <c r="D3" s="2" t="s">
        <v>307</v>
      </c>
      <c r="E3" s="2">
        <v>0</v>
      </c>
      <c r="F3" s="2" t="s">
        <v>9</v>
      </c>
      <c r="G3" s="2">
        <v>10</v>
      </c>
      <c r="H3" s="2">
        <v>2</v>
      </c>
      <c r="I3" s="2" t="s">
        <v>663</v>
      </c>
      <c r="J3" s="2" t="s">
        <v>364</v>
      </c>
      <c r="K3" s="2">
        <v>2</v>
      </c>
      <c r="L3" s="2" t="s">
        <v>240</v>
      </c>
      <c r="M3" s="2" t="s">
        <v>239</v>
      </c>
      <c r="O3" s="13" t="s">
        <v>156</v>
      </c>
      <c r="P3" s="2">
        <v>0</v>
      </c>
      <c r="R3" s="13">
        <f>IF(IFERROR(FIND("temp_fonc_30",type_generateur[[#This Row],[sortie]]),0)&gt;0,1,0)</f>
        <v>0</v>
      </c>
      <c r="S3" s="13">
        <f>IF(IFERROR(FIND("temp_fonc_100",type_generateur[[#This Row],[sortie]]),0)&gt;0,1,0)</f>
        <v>0</v>
      </c>
      <c r="T3" s="13">
        <f>IF(IFERROR(FIND("pn",type_generateur[[#This Row],[sortie]]),0)&gt;0,1,0)</f>
        <v>0</v>
      </c>
      <c r="U3" s="13">
        <f>IF(IFERROR(FIND("qp0",type_generateur[[#This Row],[sortie]]),0)&gt;0,1,0)</f>
        <v>0</v>
      </c>
      <c r="V3" s="13">
        <f>IF(IFERROR(FIND("rpn",type_generateur[[#This Row],[sortie]]),0)&gt;0,1,0)</f>
        <v>0</v>
      </c>
      <c r="W3" s="13">
        <f>IF(IFERROR(FIND("rpint",type_generateur[[#This Row],[sortie]]),0)&gt;0,1,0)</f>
        <v>0</v>
      </c>
      <c r="X3" s="13">
        <f>IF(IFERROR(FIND("rendement_generation",type_generateur[[#This Row],[sortie]]),0)&gt;0,1,0)</f>
        <v>0</v>
      </c>
      <c r="Y3" s="13">
        <f>IF(IFERROR(FIND("scop",type_generateur[[#This Row],[sortie]]),0)&gt;0,1,0)</f>
        <v>1</v>
      </c>
    </row>
    <row r="4" spans="1:25" ht="28.8" x14ac:dyDescent="0.3">
      <c r="A4" s="2">
        <v>1</v>
      </c>
      <c r="B4" s="2" t="s">
        <v>239</v>
      </c>
      <c r="C4" s="2" t="s">
        <v>673</v>
      </c>
      <c r="D4" s="2" t="s">
        <v>646</v>
      </c>
      <c r="E4" s="2">
        <v>0</v>
      </c>
      <c r="F4" s="2" t="s">
        <v>9</v>
      </c>
      <c r="G4" s="2">
        <v>10</v>
      </c>
      <c r="H4" s="2">
        <v>2</v>
      </c>
      <c r="I4" s="2" t="s">
        <v>663</v>
      </c>
      <c r="J4" s="2" t="s">
        <v>364</v>
      </c>
      <c r="K4" s="2">
        <v>3</v>
      </c>
      <c r="L4" s="2" t="s">
        <v>241</v>
      </c>
      <c r="M4" s="2" t="s">
        <v>239</v>
      </c>
      <c r="O4" s="13" t="s">
        <v>156</v>
      </c>
      <c r="P4" s="2">
        <v>0</v>
      </c>
      <c r="R4" s="13">
        <f>IF(IFERROR(FIND("temp_fonc_30",type_generateur[[#This Row],[sortie]]),0)&gt;0,1,0)</f>
        <v>0</v>
      </c>
      <c r="S4" s="13">
        <f>IF(IFERROR(FIND("temp_fonc_100",type_generateur[[#This Row],[sortie]]),0)&gt;0,1,0)</f>
        <v>0</v>
      </c>
      <c r="T4" s="13">
        <f>IF(IFERROR(FIND("pn",type_generateur[[#This Row],[sortie]]),0)&gt;0,1,0)</f>
        <v>0</v>
      </c>
      <c r="U4" s="13">
        <f>IF(IFERROR(FIND("qp0",type_generateur[[#This Row],[sortie]]),0)&gt;0,1,0)</f>
        <v>0</v>
      </c>
      <c r="V4" s="13">
        <f>IF(IFERROR(FIND("rpn",type_generateur[[#This Row],[sortie]]),0)&gt;0,1,0)</f>
        <v>0</v>
      </c>
      <c r="W4" s="13">
        <f>IF(IFERROR(FIND("rpint",type_generateur[[#This Row],[sortie]]),0)&gt;0,1,0)</f>
        <v>0</v>
      </c>
      <c r="X4" s="13">
        <f>IF(IFERROR(FIND("rendement_generation",type_generateur[[#This Row],[sortie]]),0)&gt;0,1,0)</f>
        <v>0</v>
      </c>
      <c r="Y4" s="13">
        <f>IF(IFERROR(FIND("scop",type_generateur[[#This Row],[sortie]]),0)&gt;0,1,0)</f>
        <v>1</v>
      </c>
    </row>
    <row r="5" spans="1:25" ht="28.8" x14ac:dyDescent="0.3">
      <c r="A5" s="2">
        <v>2</v>
      </c>
      <c r="B5" s="2" t="s">
        <v>345</v>
      </c>
      <c r="C5" s="2" t="s">
        <v>673</v>
      </c>
      <c r="D5" s="2" t="s">
        <v>639</v>
      </c>
      <c r="E5" s="2">
        <v>0</v>
      </c>
      <c r="F5" s="2" t="s">
        <v>9</v>
      </c>
      <c r="G5" s="2" t="s">
        <v>667</v>
      </c>
      <c r="H5" s="2" t="s">
        <v>572</v>
      </c>
      <c r="I5" s="2" t="s">
        <v>663</v>
      </c>
      <c r="J5" s="2" t="s">
        <v>364</v>
      </c>
      <c r="K5" s="2">
        <v>4</v>
      </c>
      <c r="L5" s="2" t="s">
        <v>242</v>
      </c>
      <c r="M5" s="2" t="s">
        <v>243</v>
      </c>
      <c r="O5" s="13" t="s">
        <v>156</v>
      </c>
      <c r="P5" s="2">
        <v>0</v>
      </c>
      <c r="R5" s="13">
        <f>IF(IFERROR(FIND("temp_fonc_30",type_generateur[[#This Row],[sortie]]),0)&gt;0,1,0)</f>
        <v>0</v>
      </c>
      <c r="S5" s="13">
        <f>IF(IFERROR(FIND("temp_fonc_100",type_generateur[[#This Row],[sortie]]),0)&gt;0,1,0)</f>
        <v>0</v>
      </c>
      <c r="T5" s="13">
        <f>IF(IFERROR(FIND("pn",type_generateur[[#This Row],[sortie]]),0)&gt;0,1,0)</f>
        <v>0</v>
      </c>
      <c r="U5" s="13">
        <f>IF(IFERROR(FIND("qp0",type_generateur[[#This Row],[sortie]]),0)&gt;0,1,0)</f>
        <v>0</v>
      </c>
      <c r="V5" s="13">
        <f>IF(IFERROR(FIND("rpn",type_generateur[[#This Row],[sortie]]),0)&gt;0,1,0)</f>
        <v>0</v>
      </c>
      <c r="W5" s="13">
        <f>IF(IFERROR(FIND("rpint",type_generateur[[#This Row],[sortie]]),0)&gt;0,1,0)</f>
        <v>0</v>
      </c>
      <c r="X5" s="13">
        <f>IF(IFERROR(FIND("rendement_generation",type_generateur[[#This Row],[sortie]]),0)&gt;0,1,0)</f>
        <v>0</v>
      </c>
      <c r="Y5" s="13">
        <f>IF(IFERROR(FIND("scop",type_generateur[[#This Row],[sortie]]),0)&gt;0,1,0)</f>
        <v>1</v>
      </c>
    </row>
    <row r="6" spans="1:25" ht="28.8" x14ac:dyDescent="0.3">
      <c r="A6" s="2">
        <v>2</v>
      </c>
      <c r="B6" s="2" t="s">
        <v>345</v>
      </c>
      <c r="C6" s="2" t="s">
        <v>673</v>
      </c>
      <c r="D6" s="2" t="s">
        <v>307</v>
      </c>
      <c r="E6" s="2">
        <v>0</v>
      </c>
      <c r="F6" s="2" t="s">
        <v>9</v>
      </c>
      <c r="G6" s="2" t="s">
        <v>667</v>
      </c>
      <c r="H6" s="2" t="s">
        <v>572</v>
      </c>
      <c r="I6" s="2" t="s">
        <v>663</v>
      </c>
      <c r="J6" s="2" t="s">
        <v>364</v>
      </c>
      <c r="K6" s="2">
        <v>5</v>
      </c>
      <c r="L6" s="2" t="s">
        <v>244</v>
      </c>
      <c r="M6" s="2" t="s">
        <v>243</v>
      </c>
      <c r="O6" s="13" t="s">
        <v>156</v>
      </c>
      <c r="P6" s="2">
        <v>0</v>
      </c>
      <c r="R6" s="13">
        <f>IF(IFERROR(FIND("temp_fonc_30",type_generateur[[#This Row],[sortie]]),0)&gt;0,1,0)</f>
        <v>0</v>
      </c>
      <c r="S6" s="13">
        <f>IF(IFERROR(FIND("temp_fonc_100",type_generateur[[#This Row],[sortie]]),0)&gt;0,1,0)</f>
        <v>0</v>
      </c>
      <c r="T6" s="13">
        <f>IF(IFERROR(FIND("pn",type_generateur[[#This Row],[sortie]]),0)&gt;0,1,0)</f>
        <v>0</v>
      </c>
      <c r="U6" s="13">
        <f>IF(IFERROR(FIND("qp0",type_generateur[[#This Row],[sortie]]),0)&gt;0,1,0)</f>
        <v>0</v>
      </c>
      <c r="V6" s="13">
        <f>IF(IFERROR(FIND("rpn",type_generateur[[#This Row],[sortie]]),0)&gt;0,1,0)</f>
        <v>0</v>
      </c>
      <c r="W6" s="13">
        <f>IF(IFERROR(FIND("rpint",type_generateur[[#This Row],[sortie]]),0)&gt;0,1,0)</f>
        <v>0</v>
      </c>
      <c r="X6" s="13">
        <f>IF(IFERROR(FIND("rendement_generation",type_generateur[[#This Row],[sortie]]),0)&gt;0,1,0)</f>
        <v>0</v>
      </c>
      <c r="Y6" s="13">
        <f>IF(IFERROR(FIND("scop",type_generateur[[#This Row],[sortie]]),0)&gt;0,1,0)</f>
        <v>1</v>
      </c>
    </row>
    <row r="7" spans="1:25" ht="28.8" x14ac:dyDescent="0.3">
      <c r="A7" s="2">
        <v>2</v>
      </c>
      <c r="B7" s="2" t="s">
        <v>345</v>
      </c>
      <c r="C7" s="2" t="s">
        <v>673</v>
      </c>
      <c r="D7" s="2" t="s">
        <v>308</v>
      </c>
      <c r="E7" s="2">
        <v>0</v>
      </c>
      <c r="F7" s="2" t="s">
        <v>9</v>
      </c>
      <c r="G7" s="2" t="s">
        <v>667</v>
      </c>
      <c r="H7" s="2" t="s">
        <v>572</v>
      </c>
      <c r="I7" s="2" t="s">
        <v>663</v>
      </c>
      <c r="J7" s="2" t="s">
        <v>364</v>
      </c>
      <c r="K7" s="2">
        <v>6</v>
      </c>
      <c r="L7" s="2" t="s">
        <v>245</v>
      </c>
      <c r="M7" s="2" t="s">
        <v>243</v>
      </c>
      <c r="O7" s="13" t="s">
        <v>156</v>
      </c>
      <c r="P7" s="2">
        <v>0</v>
      </c>
      <c r="R7" s="13">
        <f>IF(IFERROR(FIND("temp_fonc_30",type_generateur[[#This Row],[sortie]]),0)&gt;0,1,0)</f>
        <v>0</v>
      </c>
      <c r="S7" s="13">
        <f>IF(IFERROR(FIND("temp_fonc_100",type_generateur[[#This Row],[sortie]]),0)&gt;0,1,0)</f>
        <v>0</v>
      </c>
      <c r="T7" s="13">
        <f>IF(IFERROR(FIND("pn",type_generateur[[#This Row],[sortie]]),0)&gt;0,1,0)</f>
        <v>0</v>
      </c>
      <c r="U7" s="13">
        <f>IF(IFERROR(FIND("qp0",type_generateur[[#This Row],[sortie]]),0)&gt;0,1,0)</f>
        <v>0</v>
      </c>
      <c r="V7" s="13">
        <f>IF(IFERROR(FIND("rpn",type_generateur[[#This Row],[sortie]]),0)&gt;0,1,0)</f>
        <v>0</v>
      </c>
      <c r="W7" s="13">
        <f>IF(IFERROR(FIND("rpint",type_generateur[[#This Row],[sortie]]),0)&gt;0,1,0)</f>
        <v>0</v>
      </c>
      <c r="X7" s="13">
        <f>IF(IFERROR(FIND("rendement_generation",type_generateur[[#This Row],[sortie]]),0)&gt;0,1,0)</f>
        <v>0</v>
      </c>
      <c r="Y7" s="13">
        <f>IF(IFERROR(FIND("scop",type_generateur[[#This Row],[sortie]]),0)&gt;0,1,0)</f>
        <v>1</v>
      </c>
    </row>
    <row r="8" spans="1:25" ht="28.8" x14ac:dyDescent="0.3">
      <c r="A8" s="2">
        <v>2</v>
      </c>
      <c r="B8" s="2" t="s">
        <v>345</v>
      </c>
      <c r="C8" s="2" t="s">
        <v>673</v>
      </c>
      <c r="D8" s="2" t="s">
        <v>647</v>
      </c>
      <c r="E8" s="2">
        <v>0</v>
      </c>
      <c r="F8" s="2" t="s">
        <v>9</v>
      </c>
      <c r="G8" s="2" t="s">
        <v>667</v>
      </c>
      <c r="H8" s="2" t="s">
        <v>572</v>
      </c>
      <c r="I8" s="2" t="s">
        <v>663</v>
      </c>
      <c r="J8" s="2" t="s">
        <v>364</v>
      </c>
      <c r="K8" s="2">
        <v>7</v>
      </c>
      <c r="L8" s="2" t="s">
        <v>246</v>
      </c>
      <c r="M8" s="2" t="s">
        <v>243</v>
      </c>
      <c r="O8" s="13" t="s">
        <v>156</v>
      </c>
      <c r="P8" s="2">
        <v>0</v>
      </c>
      <c r="R8" s="13">
        <f>IF(IFERROR(FIND("temp_fonc_30",type_generateur[[#This Row],[sortie]]),0)&gt;0,1,0)</f>
        <v>0</v>
      </c>
      <c r="S8" s="13">
        <f>IF(IFERROR(FIND("temp_fonc_100",type_generateur[[#This Row],[sortie]]),0)&gt;0,1,0)</f>
        <v>0</v>
      </c>
      <c r="T8" s="13">
        <f>IF(IFERROR(FIND("pn",type_generateur[[#This Row],[sortie]]),0)&gt;0,1,0)</f>
        <v>0</v>
      </c>
      <c r="U8" s="13">
        <f>IF(IFERROR(FIND("qp0",type_generateur[[#This Row],[sortie]]),0)&gt;0,1,0)</f>
        <v>0</v>
      </c>
      <c r="V8" s="13">
        <f>IF(IFERROR(FIND("rpn",type_generateur[[#This Row],[sortie]]),0)&gt;0,1,0)</f>
        <v>0</v>
      </c>
      <c r="W8" s="13">
        <f>IF(IFERROR(FIND("rpint",type_generateur[[#This Row],[sortie]]),0)&gt;0,1,0)</f>
        <v>0</v>
      </c>
      <c r="X8" s="13">
        <f>IF(IFERROR(FIND("rendement_generation",type_generateur[[#This Row],[sortie]]),0)&gt;0,1,0)</f>
        <v>0</v>
      </c>
      <c r="Y8" s="13">
        <f>IF(IFERROR(FIND("scop",type_generateur[[#This Row],[sortie]]),0)&gt;0,1,0)</f>
        <v>1</v>
      </c>
    </row>
    <row r="9" spans="1:25" ht="28.8" x14ac:dyDescent="0.3">
      <c r="A9" s="2">
        <v>3</v>
      </c>
      <c r="B9" s="2" t="s">
        <v>346</v>
      </c>
      <c r="C9" s="2" t="s">
        <v>673</v>
      </c>
      <c r="D9" s="2" t="s">
        <v>639</v>
      </c>
      <c r="E9" s="2">
        <v>0</v>
      </c>
      <c r="F9" s="2" t="s">
        <v>9</v>
      </c>
      <c r="G9" s="2" t="s">
        <v>667</v>
      </c>
      <c r="H9" s="2" t="s">
        <v>572</v>
      </c>
      <c r="I9" s="2" t="s">
        <v>663</v>
      </c>
      <c r="J9" s="2" t="s">
        <v>364</v>
      </c>
      <c r="K9" s="2">
        <v>8</v>
      </c>
      <c r="L9" s="2" t="s">
        <v>247</v>
      </c>
      <c r="M9" s="2" t="s">
        <v>243</v>
      </c>
      <c r="O9" s="13" t="s">
        <v>156</v>
      </c>
      <c r="P9" s="2">
        <v>0</v>
      </c>
      <c r="R9" s="13">
        <f>IF(IFERROR(FIND("temp_fonc_30",type_generateur[[#This Row],[sortie]]),0)&gt;0,1,0)</f>
        <v>0</v>
      </c>
      <c r="S9" s="13">
        <f>IF(IFERROR(FIND("temp_fonc_100",type_generateur[[#This Row],[sortie]]),0)&gt;0,1,0)</f>
        <v>0</v>
      </c>
      <c r="T9" s="13">
        <f>IF(IFERROR(FIND("pn",type_generateur[[#This Row],[sortie]]),0)&gt;0,1,0)</f>
        <v>0</v>
      </c>
      <c r="U9" s="13">
        <f>IF(IFERROR(FIND("qp0",type_generateur[[#This Row],[sortie]]),0)&gt;0,1,0)</f>
        <v>0</v>
      </c>
      <c r="V9" s="13">
        <f>IF(IFERROR(FIND("rpn",type_generateur[[#This Row],[sortie]]),0)&gt;0,1,0)</f>
        <v>0</v>
      </c>
      <c r="W9" s="13">
        <f>IF(IFERROR(FIND("rpint",type_generateur[[#This Row],[sortie]]),0)&gt;0,1,0)</f>
        <v>0</v>
      </c>
      <c r="X9" s="13">
        <f>IF(IFERROR(FIND("rendement_generation",type_generateur[[#This Row],[sortie]]),0)&gt;0,1,0)</f>
        <v>0</v>
      </c>
      <c r="Y9" s="13">
        <f>IF(IFERROR(FIND("scop",type_generateur[[#This Row],[sortie]]),0)&gt;0,1,0)</f>
        <v>1</v>
      </c>
    </row>
    <row r="10" spans="1:25" ht="28.8" x14ac:dyDescent="0.3">
      <c r="A10" s="2">
        <v>3</v>
      </c>
      <c r="B10" s="2" t="s">
        <v>346</v>
      </c>
      <c r="C10" s="2" t="s">
        <v>673</v>
      </c>
      <c r="D10" s="2" t="s">
        <v>307</v>
      </c>
      <c r="E10" s="2">
        <v>0</v>
      </c>
      <c r="F10" s="2" t="s">
        <v>9</v>
      </c>
      <c r="G10" s="2" t="s">
        <v>667</v>
      </c>
      <c r="H10" s="2" t="s">
        <v>572</v>
      </c>
      <c r="I10" s="2" t="s">
        <v>663</v>
      </c>
      <c r="J10" s="2" t="s">
        <v>364</v>
      </c>
      <c r="K10" s="2">
        <v>9</v>
      </c>
      <c r="L10" s="2" t="s">
        <v>248</v>
      </c>
      <c r="M10" s="2" t="s">
        <v>243</v>
      </c>
      <c r="O10" s="13" t="s">
        <v>156</v>
      </c>
      <c r="P10" s="2">
        <v>0</v>
      </c>
      <c r="R10" s="13">
        <f>IF(IFERROR(FIND("temp_fonc_30",type_generateur[[#This Row],[sortie]]),0)&gt;0,1,0)</f>
        <v>0</v>
      </c>
      <c r="S10" s="13">
        <f>IF(IFERROR(FIND("temp_fonc_100",type_generateur[[#This Row],[sortie]]),0)&gt;0,1,0)</f>
        <v>0</v>
      </c>
      <c r="T10" s="13">
        <f>IF(IFERROR(FIND("pn",type_generateur[[#This Row],[sortie]]),0)&gt;0,1,0)</f>
        <v>0</v>
      </c>
      <c r="U10" s="13">
        <f>IF(IFERROR(FIND("qp0",type_generateur[[#This Row],[sortie]]),0)&gt;0,1,0)</f>
        <v>0</v>
      </c>
      <c r="V10" s="13">
        <f>IF(IFERROR(FIND("rpn",type_generateur[[#This Row],[sortie]]),0)&gt;0,1,0)</f>
        <v>0</v>
      </c>
      <c r="W10" s="13">
        <f>IF(IFERROR(FIND("rpint",type_generateur[[#This Row],[sortie]]),0)&gt;0,1,0)</f>
        <v>0</v>
      </c>
      <c r="X10" s="13">
        <f>IF(IFERROR(FIND("rendement_generation",type_generateur[[#This Row],[sortie]]),0)&gt;0,1,0)</f>
        <v>0</v>
      </c>
      <c r="Y10" s="13">
        <f>IF(IFERROR(FIND("scop",type_generateur[[#This Row],[sortie]]),0)&gt;0,1,0)</f>
        <v>1</v>
      </c>
    </row>
    <row r="11" spans="1:25" ht="28.8" x14ac:dyDescent="0.3">
      <c r="A11" s="2">
        <v>3</v>
      </c>
      <c r="B11" s="2" t="s">
        <v>346</v>
      </c>
      <c r="C11" s="2" t="s">
        <v>673</v>
      </c>
      <c r="D11" s="2" t="s">
        <v>308</v>
      </c>
      <c r="E11" s="2">
        <v>0</v>
      </c>
      <c r="F11" s="2" t="s">
        <v>9</v>
      </c>
      <c r="G11" s="2" t="s">
        <v>667</v>
      </c>
      <c r="H11" s="2" t="s">
        <v>572</v>
      </c>
      <c r="I11" s="2" t="s">
        <v>663</v>
      </c>
      <c r="J11" s="2" t="s">
        <v>364</v>
      </c>
      <c r="K11" s="2">
        <v>10</v>
      </c>
      <c r="L11" s="2" t="s">
        <v>249</v>
      </c>
      <c r="M11" s="2" t="s">
        <v>243</v>
      </c>
      <c r="O11" s="13" t="s">
        <v>156</v>
      </c>
      <c r="P11" s="2">
        <v>0</v>
      </c>
      <c r="R11" s="13">
        <f>IF(IFERROR(FIND("temp_fonc_30",type_generateur[[#This Row],[sortie]]),0)&gt;0,1,0)</f>
        <v>0</v>
      </c>
      <c r="S11" s="13">
        <f>IF(IFERROR(FIND("temp_fonc_100",type_generateur[[#This Row],[sortie]]),0)&gt;0,1,0)</f>
        <v>0</v>
      </c>
      <c r="T11" s="13">
        <f>IF(IFERROR(FIND("pn",type_generateur[[#This Row],[sortie]]),0)&gt;0,1,0)</f>
        <v>0</v>
      </c>
      <c r="U11" s="13">
        <f>IF(IFERROR(FIND("qp0",type_generateur[[#This Row],[sortie]]),0)&gt;0,1,0)</f>
        <v>0</v>
      </c>
      <c r="V11" s="13">
        <f>IF(IFERROR(FIND("rpn",type_generateur[[#This Row],[sortie]]),0)&gt;0,1,0)</f>
        <v>0</v>
      </c>
      <c r="W11" s="13">
        <f>IF(IFERROR(FIND("rpint",type_generateur[[#This Row],[sortie]]),0)&gt;0,1,0)</f>
        <v>0</v>
      </c>
      <c r="X11" s="13">
        <f>IF(IFERROR(FIND("rendement_generation",type_generateur[[#This Row],[sortie]]),0)&gt;0,1,0)</f>
        <v>0</v>
      </c>
      <c r="Y11" s="13">
        <f>IF(IFERROR(FIND("scop",type_generateur[[#This Row],[sortie]]),0)&gt;0,1,0)</f>
        <v>1</v>
      </c>
    </row>
    <row r="12" spans="1:25" ht="28.8" x14ac:dyDescent="0.3">
      <c r="A12" s="2">
        <v>3</v>
      </c>
      <c r="B12" s="2" t="s">
        <v>346</v>
      </c>
      <c r="C12" s="2" t="s">
        <v>673</v>
      </c>
      <c r="D12" s="2" t="s">
        <v>647</v>
      </c>
      <c r="E12" s="2">
        <v>0</v>
      </c>
      <c r="F12" s="2" t="s">
        <v>9</v>
      </c>
      <c r="G12" s="2" t="s">
        <v>667</v>
      </c>
      <c r="H12" s="2" t="s">
        <v>572</v>
      </c>
      <c r="I12" s="2" t="s">
        <v>663</v>
      </c>
      <c r="J12" s="2" t="s">
        <v>364</v>
      </c>
      <c r="K12" s="2">
        <v>11</v>
      </c>
      <c r="L12" s="2" t="s">
        <v>250</v>
      </c>
      <c r="M12" s="2" t="s">
        <v>243</v>
      </c>
      <c r="O12" s="13" t="s">
        <v>156</v>
      </c>
      <c r="P12" s="2">
        <v>0</v>
      </c>
      <c r="R12" s="13">
        <f>IF(IFERROR(FIND("temp_fonc_30",type_generateur[[#This Row],[sortie]]),0)&gt;0,1,0)</f>
        <v>0</v>
      </c>
      <c r="S12" s="13">
        <f>IF(IFERROR(FIND("temp_fonc_100",type_generateur[[#This Row],[sortie]]),0)&gt;0,1,0)</f>
        <v>0</v>
      </c>
      <c r="T12" s="13">
        <f>IF(IFERROR(FIND("pn",type_generateur[[#This Row],[sortie]]),0)&gt;0,1,0)</f>
        <v>0</v>
      </c>
      <c r="U12" s="13">
        <f>IF(IFERROR(FIND("qp0",type_generateur[[#This Row],[sortie]]),0)&gt;0,1,0)</f>
        <v>0</v>
      </c>
      <c r="V12" s="13">
        <f>IF(IFERROR(FIND("rpn",type_generateur[[#This Row],[sortie]]),0)&gt;0,1,0)</f>
        <v>0</v>
      </c>
      <c r="W12" s="13">
        <f>IF(IFERROR(FIND("rpint",type_generateur[[#This Row],[sortie]]),0)&gt;0,1,0)</f>
        <v>0</v>
      </c>
      <c r="X12" s="13">
        <f>IF(IFERROR(FIND("rendement_generation",type_generateur[[#This Row],[sortie]]),0)&gt;0,1,0)</f>
        <v>0</v>
      </c>
      <c r="Y12" s="13">
        <f>IF(IFERROR(FIND("scop",type_generateur[[#This Row],[sortie]]),0)&gt;0,1,0)</f>
        <v>1</v>
      </c>
    </row>
    <row r="13" spans="1:25" ht="28.8" x14ac:dyDescent="0.3">
      <c r="A13" s="2">
        <v>4</v>
      </c>
      <c r="B13" s="2" t="s">
        <v>347</v>
      </c>
      <c r="C13" s="2" t="s">
        <v>673</v>
      </c>
      <c r="D13" s="2" t="s">
        <v>639</v>
      </c>
      <c r="E13" s="2">
        <v>0</v>
      </c>
      <c r="F13" s="2" t="s">
        <v>9</v>
      </c>
      <c r="G13" s="2" t="s">
        <v>667</v>
      </c>
      <c r="H13" s="2" t="s">
        <v>572</v>
      </c>
      <c r="I13" s="2" t="s">
        <v>663</v>
      </c>
      <c r="J13" s="2" t="s">
        <v>364</v>
      </c>
      <c r="K13" s="2">
        <v>12</v>
      </c>
      <c r="L13" s="2" t="s">
        <v>251</v>
      </c>
      <c r="M13" s="2" t="s">
        <v>243</v>
      </c>
      <c r="O13" s="13" t="s">
        <v>156</v>
      </c>
      <c r="P13" s="2">
        <v>0</v>
      </c>
      <c r="R13" s="13">
        <f>IF(IFERROR(FIND("temp_fonc_30",type_generateur[[#This Row],[sortie]]),0)&gt;0,1,0)</f>
        <v>0</v>
      </c>
      <c r="S13" s="13">
        <f>IF(IFERROR(FIND("temp_fonc_100",type_generateur[[#This Row],[sortie]]),0)&gt;0,1,0)</f>
        <v>0</v>
      </c>
      <c r="T13" s="13">
        <f>IF(IFERROR(FIND("pn",type_generateur[[#This Row],[sortie]]),0)&gt;0,1,0)</f>
        <v>0</v>
      </c>
      <c r="U13" s="13">
        <f>IF(IFERROR(FIND("qp0",type_generateur[[#This Row],[sortie]]),0)&gt;0,1,0)</f>
        <v>0</v>
      </c>
      <c r="V13" s="13">
        <f>IF(IFERROR(FIND("rpn",type_generateur[[#This Row],[sortie]]),0)&gt;0,1,0)</f>
        <v>0</v>
      </c>
      <c r="W13" s="13">
        <f>IF(IFERROR(FIND("rpint",type_generateur[[#This Row],[sortie]]),0)&gt;0,1,0)</f>
        <v>0</v>
      </c>
      <c r="X13" s="13">
        <f>IF(IFERROR(FIND("rendement_generation",type_generateur[[#This Row],[sortie]]),0)&gt;0,1,0)</f>
        <v>0</v>
      </c>
      <c r="Y13" s="13">
        <f>IF(IFERROR(FIND("scop",type_generateur[[#This Row],[sortie]]),0)&gt;0,1,0)</f>
        <v>1</v>
      </c>
    </row>
    <row r="14" spans="1:25" ht="28.8" x14ac:dyDescent="0.3">
      <c r="A14" s="2">
        <v>4</v>
      </c>
      <c r="B14" s="2" t="s">
        <v>347</v>
      </c>
      <c r="C14" s="2" t="s">
        <v>673</v>
      </c>
      <c r="D14" s="2" t="s">
        <v>307</v>
      </c>
      <c r="E14" s="2">
        <v>0</v>
      </c>
      <c r="F14" s="2" t="s">
        <v>9</v>
      </c>
      <c r="G14" s="2" t="s">
        <v>667</v>
      </c>
      <c r="H14" s="2" t="s">
        <v>572</v>
      </c>
      <c r="I14" s="2" t="s">
        <v>663</v>
      </c>
      <c r="J14" s="2" t="s">
        <v>364</v>
      </c>
      <c r="K14" s="2">
        <v>13</v>
      </c>
      <c r="L14" s="2" t="s">
        <v>252</v>
      </c>
      <c r="M14" s="2" t="s">
        <v>243</v>
      </c>
      <c r="O14" s="13" t="s">
        <v>156</v>
      </c>
      <c r="P14" s="2">
        <v>0</v>
      </c>
      <c r="R14" s="13">
        <f>IF(IFERROR(FIND("temp_fonc_30",type_generateur[[#This Row],[sortie]]),0)&gt;0,1,0)</f>
        <v>0</v>
      </c>
      <c r="S14" s="13">
        <f>IF(IFERROR(FIND("temp_fonc_100",type_generateur[[#This Row],[sortie]]),0)&gt;0,1,0)</f>
        <v>0</v>
      </c>
      <c r="T14" s="13">
        <f>IF(IFERROR(FIND("pn",type_generateur[[#This Row],[sortie]]),0)&gt;0,1,0)</f>
        <v>0</v>
      </c>
      <c r="U14" s="13">
        <f>IF(IFERROR(FIND("qp0",type_generateur[[#This Row],[sortie]]),0)&gt;0,1,0)</f>
        <v>0</v>
      </c>
      <c r="V14" s="13">
        <f>IF(IFERROR(FIND("rpn",type_generateur[[#This Row],[sortie]]),0)&gt;0,1,0)</f>
        <v>0</v>
      </c>
      <c r="W14" s="13">
        <f>IF(IFERROR(FIND("rpint",type_generateur[[#This Row],[sortie]]),0)&gt;0,1,0)</f>
        <v>0</v>
      </c>
      <c r="X14" s="13">
        <f>IF(IFERROR(FIND("rendement_generation",type_generateur[[#This Row],[sortie]]),0)&gt;0,1,0)</f>
        <v>0</v>
      </c>
      <c r="Y14" s="13">
        <f>IF(IFERROR(FIND("scop",type_generateur[[#This Row],[sortie]]),0)&gt;0,1,0)</f>
        <v>1</v>
      </c>
    </row>
    <row r="15" spans="1:25" ht="28.8" x14ac:dyDescent="0.3">
      <c r="A15" s="2">
        <v>4</v>
      </c>
      <c r="B15" s="2" t="s">
        <v>347</v>
      </c>
      <c r="C15" s="2" t="s">
        <v>673</v>
      </c>
      <c r="D15" s="2" t="s">
        <v>308</v>
      </c>
      <c r="E15" s="2">
        <v>0</v>
      </c>
      <c r="F15" s="2" t="s">
        <v>9</v>
      </c>
      <c r="G15" s="2" t="s">
        <v>667</v>
      </c>
      <c r="H15" s="2" t="s">
        <v>572</v>
      </c>
      <c r="I15" s="2" t="s">
        <v>663</v>
      </c>
      <c r="J15" s="2" t="s">
        <v>364</v>
      </c>
      <c r="K15" s="2">
        <v>14</v>
      </c>
      <c r="L15" s="2" t="s">
        <v>253</v>
      </c>
      <c r="M15" s="2" t="s">
        <v>243</v>
      </c>
      <c r="O15" s="13" t="s">
        <v>156</v>
      </c>
      <c r="P15" s="2">
        <v>0</v>
      </c>
      <c r="R15" s="13">
        <f>IF(IFERROR(FIND("temp_fonc_30",type_generateur[[#This Row],[sortie]]),0)&gt;0,1,0)</f>
        <v>0</v>
      </c>
      <c r="S15" s="13">
        <f>IF(IFERROR(FIND("temp_fonc_100",type_generateur[[#This Row],[sortie]]),0)&gt;0,1,0)</f>
        <v>0</v>
      </c>
      <c r="T15" s="13">
        <f>IF(IFERROR(FIND("pn",type_generateur[[#This Row],[sortie]]),0)&gt;0,1,0)</f>
        <v>0</v>
      </c>
      <c r="U15" s="13">
        <f>IF(IFERROR(FIND("qp0",type_generateur[[#This Row],[sortie]]),0)&gt;0,1,0)</f>
        <v>0</v>
      </c>
      <c r="V15" s="13">
        <f>IF(IFERROR(FIND("rpn",type_generateur[[#This Row],[sortie]]),0)&gt;0,1,0)</f>
        <v>0</v>
      </c>
      <c r="W15" s="13">
        <f>IF(IFERROR(FIND("rpint",type_generateur[[#This Row],[sortie]]),0)&gt;0,1,0)</f>
        <v>0</v>
      </c>
      <c r="X15" s="13">
        <f>IF(IFERROR(FIND("rendement_generation",type_generateur[[#This Row],[sortie]]),0)&gt;0,1,0)</f>
        <v>0</v>
      </c>
      <c r="Y15" s="13">
        <f>IF(IFERROR(FIND("scop",type_generateur[[#This Row],[sortie]]),0)&gt;0,1,0)</f>
        <v>1</v>
      </c>
    </row>
    <row r="16" spans="1:25" ht="28.8" x14ac:dyDescent="0.3">
      <c r="A16" s="2">
        <v>4</v>
      </c>
      <c r="B16" s="2" t="s">
        <v>347</v>
      </c>
      <c r="C16" s="2" t="s">
        <v>673</v>
      </c>
      <c r="D16" s="2" t="s">
        <v>647</v>
      </c>
      <c r="E16" s="2">
        <v>0</v>
      </c>
      <c r="F16" s="2" t="s">
        <v>9</v>
      </c>
      <c r="G16" s="2" t="s">
        <v>667</v>
      </c>
      <c r="H16" s="2" t="s">
        <v>572</v>
      </c>
      <c r="I16" s="2" t="s">
        <v>663</v>
      </c>
      <c r="J16" s="2" t="s">
        <v>364</v>
      </c>
      <c r="K16" s="2">
        <v>15</v>
      </c>
      <c r="L16" s="2" t="s">
        <v>254</v>
      </c>
      <c r="M16" s="2" t="s">
        <v>243</v>
      </c>
      <c r="O16" s="13" t="s">
        <v>156</v>
      </c>
      <c r="P16" s="2">
        <v>0</v>
      </c>
      <c r="R16" s="13">
        <f>IF(IFERROR(FIND("temp_fonc_30",type_generateur[[#This Row],[sortie]]),0)&gt;0,1,0)</f>
        <v>0</v>
      </c>
      <c r="S16" s="13">
        <f>IF(IFERROR(FIND("temp_fonc_100",type_generateur[[#This Row],[sortie]]),0)&gt;0,1,0)</f>
        <v>0</v>
      </c>
      <c r="T16" s="13">
        <f>IF(IFERROR(FIND("pn",type_generateur[[#This Row],[sortie]]),0)&gt;0,1,0)</f>
        <v>0</v>
      </c>
      <c r="U16" s="13">
        <f>IF(IFERROR(FIND("qp0",type_generateur[[#This Row],[sortie]]),0)&gt;0,1,0)</f>
        <v>0</v>
      </c>
      <c r="V16" s="13">
        <f>IF(IFERROR(FIND("rpn",type_generateur[[#This Row],[sortie]]),0)&gt;0,1,0)</f>
        <v>0</v>
      </c>
      <c r="W16" s="13">
        <f>IF(IFERROR(FIND("rpint",type_generateur[[#This Row],[sortie]]),0)&gt;0,1,0)</f>
        <v>0</v>
      </c>
      <c r="X16" s="13">
        <f>IF(IFERROR(FIND("rendement_generation",type_generateur[[#This Row],[sortie]]),0)&gt;0,1,0)</f>
        <v>0</v>
      </c>
      <c r="Y16" s="13">
        <f>IF(IFERROR(FIND("scop",type_generateur[[#This Row],[sortie]]),0)&gt;0,1,0)</f>
        <v>1</v>
      </c>
    </row>
    <row r="17" spans="1:25" ht="28.8" x14ac:dyDescent="0.3">
      <c r="A17" s="2">
        <v>5</v>
      </c>
      <c r="B17" s="2" t="s">
        <v>348</v>
      </c>
      <c r="C17" s="2" t="s">
        <v>673</v>
      </c>
      <c r="D17" s="2" t="s">
        <v>639</v>
      </c>
      <c r="E17" s="2">
        <v>0</v>
      </c>
      <c r="F17" s="2" t="s">
        <v>9</v>
      </c>
      <c r="G17" s="2" t="s">
        <v>667</v>
      </c>
      <c r="H17" s="2" t="s">
        <v>572</v>
      </c>
      <c r="I17" s="2" t="s">
        <v>663</v>
      </c>
      <c r="J17" s="2" t="s">
        <v>364</v>
      </c>
      <c r="K17" s="2">
        <v>16</v>
      </c>
      <c r="L17" s="2" t="s">
        <v>255</v>
      </c>
      <c r="M17" s="2" t="s">
        <v>243</v>
      </c>
      <c r="O17" s="13" t="s">
        <v>156</v>
      </c>
      <c r="P17" s="2">
        <v>0</v>
      </c>
      <c r="R17" s="13">
        <f>IF(IFERROR(FIND("temp_fonc_30",type_generateur[[#This Row],[sortie]]),0)&gt;0,1,0)</f>
        <v>0</v>
      </c>
      <c r="S17" s="13">
        <f>IF(IFERROR(FIND("temp_fonc_100",type_generateur[[#This Row],[sortie]]),0)&gt;0,1,0)</f>
        <v>0</v>
      </c>
      <c r="T17" s="13">
        <f>IF(IFERROR(FIND("pn",type_generateur[[#This Row],[sortie]]),0)&gt;0,1,0)</f>
        <v>0</v>
      </c>
      <c r="U17" s="13">
        <f>IF(IFERROR(FIND("qp0",type_generateur[[#This Row],[sortie]]),0)&gt;0,1,0)</f>
        <v>0</v>
      </c>
      <c r="V17" s="13">
        <f>IF(IFERROR(FIND("rpn",type_generateur[[#This Row],[sortie]]),0)&gt;0,1,0)</f>
        <v>0</v>
      </c>
      <c r="W17" s="13">
        <f>IF(IFERROR(FIND("rpint",type_generateur[[#This Row],[sortie]]),0)&gt;0,1,0)</f>
        <v>0</v>
      </c>
      <c r="X17" s="13">
        <f>IF(IFERROR(FIND("rendement_generation",type_generateur[[#This Row],[sortie]]),0)&gt;0,1,0)</f>
        <v>0</v>
      </c>
      <c r="Y17" s="13">
        <f>IF(IFERROR(FIND("scop",type_generateur[[#This Row],[sortie]]),0)&gt;0,1,0)</f>
        <v>1</v>
      </c>
    </row>
    <row r="18" spans="1:25" ht="28.8" x14ac:dyDescent="0.3">
      <c r="A18" s="2">
        <v>5</v>
      </c>
      <c r="B18" s="2" t="s">
        <v>348</v>
      </c>
      <c r="C18" s="2" t="s">
        <v>673</v>
      </c>
      <c r="D18" s="2" t="s">
        <v>307</v>
      </c>
      <c r="E18" s="2">
        <v>0</v>
      </c>
      <c r="F18" s="2" t="s">
        <v>9</v>
      </c>
      <c r="G18" s="2" t="s">
        <v>667</v>
      </c>
      <c r="H18" s="2" t="s">
        <v>572</v>
      </c>
      <c r="I18" s="2" t="s">
        <v>663</v>
      </c>
      <c r="J18" s="2" t="s">
        <v>364</v>
      </c>
      <c r="K18" s="2">
        <v>17</v>
      </c>
      <c r="L18" s="2" t="s">
        <v>256</v>
      </c>
      <c r="M18" s="2" t="s">
        <v>243</v>
      </c>
      <c r="O18" s="13" t="s">
        <v>156</v>
      </c>
      <c r="P18" s="2">
        <v>0</v>
      </c>
      <c r="R18" s="13">
        <f>IF(IFERROR(FIND("temp_fonc_30",type_generateur[[#This Row],[sortie]]),0)&gt;0,1,0)</f>
        <v>0</v>
      </c>
      <c r="S18" s="13">
        <f>IF(IFERROR(FIND("temp_fonc_100",type_generateur[[#This Row],[sortie]]),0)&gt;0,1,0)</f>
        <v>0</v>
      </c>
      <c r="T18" s="13">
        <f>IF(IFERROR(FIND("pn",type_generateur[[#This Row],[sortie]]),0)&gt;0,1,0)</f>
        <v>0</v>
      </c>
      <c r="U18" s="13">
        <f>IF(IFERROR(FIND("qp0",type_generateur[[#This Row],[sortie]]),0)&gt;0,1,0)</f>
        <v>0</v>
      </c>
      <c r="V18" s="13">
        <f>IF(IFERROR(FIND("rpn",type_generateur[[#This Row],[sortie]]),0)&gt;0,1,0)</f>
        <v>0</v>
      </c>
      <c r="W18" s="13">
        <f>IF(IFERROR(FIND("rpint",type_generateur[[#This Row],[sortie]]),0)&gt;0,1,0)</f>
        <v>0</v>
      </c>
      <c r="X18" s="13">
        <f>IF(IFERROR(FIND("rendement_generation",type_generateur[[#This Row],[sortie]]),0)&gt;0,1,0)</f>
        <v>0</v>
      </c>
      <c r="Y18" s="13">
        <f>IF(IFERROR(FIND("scop",type_generateur[[#This Row],[sortie]]),0)&gt;0,1,0)</f>
        <v>1</v>
      </c>
    </row>
    <row r="19" spans="1:25" ht="28.8" x14ac:dyDescent="0.3">
      <c r="A19" s="2">
        <v>5</v>
      </c>
      <c r="B19" s="2" t="s">
        <v>348</v>
      </c>
      <c r="C19" s="2" t="s">
        <v>673</v>
      </c>
      <c r="D19" s="2" t="s">
        <v>308</v>
      </c>
      <c r="E19" s="2">
        <v>0</v>
      </c>
      <c r="F19" s="2" t="s">
        <v>9</v>
      </c>
      <c r="G19" s="2" t="s">
        <v>667</v>
      </c>
      <c r="H19" s="2" t="s">
        <v>572</v>
      </c>
      <c r="I19" s="2" t="s">
        <v>663</v>
      </c>
      <c r="J19" s="2" t="s">
        <v>364</v>
      </c>
      <c r="K19" s="2">
        <v>18</v>
      </c>
      <c r="L19" s="2" t="s">
        <v>257</v>
      </c>
      <c r="M19" s="2" t="s">
        <v>243</v>
      </c>
      <c r="O19" s="13" t="s">
        <v>156</v>
      </c>
      <c r="P19" s="2">
        <v>0</v>
      </c>
      <c r="R19" s="13">
        <f>IF(IFERROR(FIND("temp_fonc_30",type_generateur[[#This Row],[sortie]]),0)&gt;0,1,0)</f>
        <v>0</v>
      </c>
      <c r="S19" s="13">
        <f>IF(IFERROR(FIND("temp_fonc_100",type_generateur[[#This Row],[sortie]]),0)&gt;0,1,0)</f>
        <v>0</v>
      </c>
      <c r="T19" s="13">
        <f>IF(IFERROR(FIND("pn",type_generateur[[#This Row],[sortie]]),0)&gt;0,1,0)</f>
        <v>0</v>
      </c>
      <c r="U19" s="13">
        <f>IF(IFERROR(FIND("qp0",type_generateur[[#This Row],[sortie]]),0)&gt;0,1,0)</f>
        <v>0</v>
      </c>
      <c r="V19" s="13">
        <f>IF(IFERROR(FIND("rpn",type_generateur[[#This Row],[sortie]]),0)&gt;0,1,0)</f>
        <v>0</v>
      </c>
      <c r="W19" s="13">
        <f>IF(IFERROR(FIND("rpint",type_generateur[[#This Row],[sortie]]),0)&gt;0,1,0)</f>
        <v>0</v>
      </c>
      <c r="X19" s="13">
        <f>IF(IFERROR(FIND("rendement_generation",type_generateur[[#This Row],[sortie]]),0)&gt;0,1,0)</f>
        <v>0</v>
      </c>
      <c r="Y19" s="13">
        <f>IF(IFERROR(FIND("scop",type_generateur[[#This Row],[sortie]]),0)&gt;0,1,0)</f>
        <v>1</v>
      </c>
    </row>
    <row r="20" spans="1:25" ht="28.8" x14ac:dyDescent="0.3">
      <c r="A20" s="2">
        <v>5</v>
      </c>
      <c r="B20" s="2" t="s">
        <v>348</v>
      </c>
      <c r="C20" s="2" t="s">
        <v>673</v>
      </c>
      <c r="D20" s="2" t="s">
        <v>647</v>
      </c>
      <c r="E20" s="2">
        <v>0</v>
      </c>
      <c r="F20" s="2" t="s">
        <v>9</v>
      </c>
      <c r="G20" s="2" t="s">
        <v>667</v>
      </c>
      <c r="H20" s="2" t="s">
        <v>572</v>
      </c>
      <c r="I20" s="2" t="s">
        <v>663</v>
      </c>
      <c r="J20" s="2" t="s">
        <v>364</v>
      </c>
      <c r="K20" s="2">
        <v>19</v>
      </c>
      <c r="L20" s="2" t="s">
        <v>258</v>
      </c>
      <c r="M20" s="2" t="s">
        <v>243</v>
      </c>
      <c r="O20" s="13" t="s">
        <v>156</v>
      </c>
      <c r="P20" s="2">
        <v>0</v>
      </c>
      <c r="R20" s="13">
        <f>IF(IFERROR(FIND("temp_fonc_30",type_generateur[[#This Row],[sortie]]),0)&gt;0,1,0)</f>
        <v>0</v>
      </c>
      <c r="S20" s="13">
        <f>IF(IFERROR(FIND("temp_fonc_100",type_generateur[[#This Row],[sortie]]),0)&gt;0,1,0)</f>
        <v>0</v>
      </c>
      <c r="T20" s="13">
        <f>IF(IFERROR(FIND("pn",type_generateur[[#This Row],[sortie]]),0)&gt;0,1,0)</f>
        <v>0</v>
      </c>
      <c r="U20" s="13">
        <f>IF(IFERROR(FIND("qp0",type_generateur[[#This Row],[sortie]]),0)&gt;0,1,0)</f>
        <v>0</v>
      </c>
      <c r="V20" s="13">
        <f>IF(IFERROR(FIND("rpn",type_generateur[[#This Row],[sortie]]),0)&gt;0,1,0)</f>
        <v>0</v>
      </c>
      <c r="W20" s="13">
        <f>IF(IFERROR(FIND("rpint",type_generateur[[#This Row],[sortie]]),0)&gt;0,1,0)</f>
        <v>0</v>
      </c>
      <c r="X20" s="13">
        <f>IF(IFERROR(FIND("rendement_generation",type_generateur[[#This Row],[sortie]]),0)&gt;0,1,0)</f>
        <v>0</v>
      </c>
      <c r="Y20" s="13">
        <f>IF(IFERROR(FIND("scop",type_generateur[[#This Row],[sortie]]),0)&gt;0,1,0)</f>
        <v>1</v>
      </c>
    </row>
    <row r="21" spans="1:25" ht="28.8" x14ac:dyDescent="0.3">
      <c r="A21" s="2">
        <v>6</v>
      </c>
      <c r="B21" s="2" t="s">
        <v>349</v>
      </c>
      <c r="C21" s="2" t="s">
        <v>674</v>
      </c>
      <c r="D21" s="2" t="s">
        <v>640</v>
      </c>
      <c r="E21" s="2">
        <v>0</v>
      </c>
      <c r="F21" s="2" t="s">
        <v>260</v>
      </c>
      <c r="G21" s="5">
        <v>9</v>
      </c>
      <c r="H21" s="5"/>
      <c r="I21" s="2" t="s">
        <v>663</v>
      </c>
      <c r="J21" s="2" t="s">
        <v>364</v>
      </c>
      <c r="K21" s="2">
        <v>20</v>
      </c>
      <c r="L21" s="2" t="s">
        <v>259</v>
      </c>
      <c r="M21" s="2" t="s">
        <v>261</v>
      </c>
      <c r="N21" s="2">
        <v>1</v>
      </c>
      <c r="O21" s="13" t="s">
        <v>655</v>
      </c>
      <c r="P21" s="2">
        <v>0</v>
      </c>
      <c r="R21" s="13">
        <f>IF(IFERROR(FIND("temp_fonc_30",type_generateur[[#This Row],[sortie]]),0)&gt;0,1,0)</f>
        <v>0</v>
      </c>
      <c r="S21" s="13">
        <f>IF(IFERROR(FIND("temp_fonc_100",type_generateur[[#This Row],[sortie]]),0)&gt;0,1,0)</f>
        <v>0</v>
      </c>
      <c r="T21" s="13">
        <f>IF(IFERROR(FIND("pn",type_generateur[[#This Row],[sortie]]),0)&gt;0,1,0)</f>
        <v>0</v>
      </c>
      <c r="U21" s="13">
        <f>IF(IFERROR(FIND("qp0",type_generateur[[#This Row],[sortie]]),0)&gt;0,1,0)</f>
        <v>0</v>
      </c>
      <c r="V21" s="13">
        <f>IF(IFERROR(FIND("rpn",type_generateur[[#This Row],[sortie]]),0)&gt;0,1,0)</f>
        <v>0</v>
      </c>
      <c r="W21" s="13">
        <f>IF(IFERROR(FIND("rpint",type_generateur[[#This Row],[sortie]]),0)&gt;0,1,0)</f>
        <v>0</v>
      </c>
      <c r="X21" s="13">
        <f>IF(IFERROR(FIND("rendement_generation",type_generateur[[#This Row],[sortie]]),0)&gt;0,1,0)</f>
        <v>1</v>
      </c>
      <c r="Y21" s="13">
        <f>IF(IFERROR(FIND("scop",type_generateur[[#This Row],[sortie]]),0)&gt;0,1,0)</f>
        <v>0</v>
      </c>
    </row>
    <row r="22" spans="1:25" ht="28.8" x14ac:dyDescent="0.3">
      <c r="A22" s="2">
        <v>7</v>
      </c>
      <c r="B22" s="2" t="s">
        <v>350</v>
      </c>
      <c r="C22" s="2" t="s">
        <v>674</v>
      </c>
      <c r="D22" s="2" t="s">
        <v>640</v>
      </c>
      <c r="E22" s="2">
        <v>0</v>
      </c>
      <c r="F22" s="2" t="s">
        <v>263</v>
      </c>
      <c r="G22" s="5">
        <v>9</v>
      </c>
      <c r="H22" s="5"/>
      <c r="I22" s="2" t="s">
        <v>663</v>
      </c>
      <c r="J22" s="2" t="s">
        <v>364</v>
      </c>
      <c r="K22" s="2">
        <v>21</v>
      </c>
      <c r="L22" s="2" t="s">
        <v>262</v>
      </c>
      <c r="M22" s="2" t="s">
        <v>261</v>
      </c>
      <c r="N22" s="2">
        <v>1</v>
      </c>
      <c r="O22" s="13" t="s">
        <v>655</v>
      </c>
      <c r="P22" s="2">
        <v>0</v>
      </c>
      <c r="R22" s="13">
        <f>IF(IFERROR(FIND("temp_fonc_30",type_generateur[[#This Row],[sortie]]),0)&gt;0,1,0)</f>
        <v>0</v>
      </c>
      <c r="S22" s="13">
        <f>IF(IFERROR(FIND("temp_fonc_100",type_generateur[[#This Row],[sortie]]),0)&gt;0,1,0)</f>
        <v>0</v>
      </c>
      <c r="T22" s="13">
        <f>IF(IFERROR(FIND("pn",type_generateur[[#This Row],[sortie]]),0)&gt;0,1,0)</f>
        <v>0</v>
      </c>
      <c r="U22" s="13">
        <f>IF(IFERROR(FIND("qp0",type_generateur[[#This Row],[sortie]]),0)&gt;0,1,0)</f>
        <v>0</v>
      </c>
      <c r="V22" s="13">
        <f>IF(IFERROR(FIND("rpn",type_generateur[[#This Row],[sortie]]),0)&gt;0,1,0)</f>
        <v>0</v>
      </c>
      <c r="W22" s="13">
        <f>IF(IFERROR(FIND("rpint",type_generateur[[#This Row],[sortie]]),0)&gt;0,1,0)</f>
        <v>0</v>
      </c>
      <c r="X22" s="13">
        <f>IF(IFERROR(FIND("rendement_generation",type_generateur[[#This Row],[sortie]]),0)&gt;0,1,0)</f>
        <v>1</v>
      </c>
      <c r="Y22" s="13">
        <f>IF(IFERROR(FIND("scop",type_generateur[[#This Row],[sortie]]),0)&gt;0,1,0)</f>
        <v>0</v>
      </c>
    </row>
    <row r="23" spans="1:25" ht="28.8" x14ac:dyDescent="0.3">
      <c r="A23" s="2">
        <v>9</v>
      </c>
      <c r="B23" s="2" t="s">
        <v>351</v>
      </c>
      <c r="C23" s="2" t="s">
        <v>674</v>
      </c>
      <c r="D23" s="2" t="s">
        <v>640</v>
      </c>
      <c r="E23" s="2">
        <v>0</v>
      </c>
      <c r="F23" s="2" t="s">
        <v>265</v>
      </c>
      <c r="G23" s="5">
        <v>9</v>
      </c>
      <c r="H23" s="5"/>
      <c r="I23" s="2" t="s">
        <v>663</v>
      </c>
      <c r="J23" s="2" t="s">
        <v>364</v>
      </c>
      <c r="K23" s="2">
        <v>22</v>
      </c>
      <c r="L23" s="2" t="s">
        <v>264</v>
      </c>
      <c r="M23" s="2" t="s">
        <v>261</v>
      </c>
      <c r="N23" s="2">
        <v>1</v>
      </c>
      <c r="O23" s="13" t="s">
        <v>655</v>
      </c>
      <c r="P23" s="2">
        <v>0</v>
      </c>
      <c r="R23" s="13">
        <f>IF(IFERROR(FIND("temp_fonc_30",type_generateur[[#This Row],[sortie]]),0)&gt;0,1,0)</f>
        <v>0</v>
      </c>
      <c r="S23" s="13">
        <f>IF(IFERROR(FIND("temp_fonc_100",type_generateur[[#This Row],[sortie]]),0)&gt;0,1,0)</f>
        <v>0</v>
      </c>
      <c r="T23" s="13">
        <f>IF(IFERROR(FIND("pn",type_generateur[[#This Row],[sortie]]),0)&gt;0,1,0)</f>
        <v>0</v>
      </c>
      <c r="U23" s="13">
        <f>IF(IFERROR(FIND("qp0",type_generateur[[#This Row],[sortie]]),0)&gt;0,1,0)</f>
        <v>0</v>
      </c>
      <c r="V23" s="13">
        <f>IF(IFERROR(FIND("rpn",type_generateur[[#This Row],[sortie]]),0)&gt;0,1,0)</f>
        <v>0</v>
      </c>
      <c r="W23" s="13">
        <f>IF(IFERROR(FIND("rpint",type_generateur[[#This Row],[sortie]]),0)&gt;0,1,0)</f>
        <v>0</v>
      </c>
      <c r="X23" s="13">
        <f>IF(IFERROR(FIND("rendement_generation",type_generateur[[#This Row],[sortie]]),0)&gt;0,1,0)</f>
        <v>1</v>
      </c>
      <c r="Y23" s="13">
        <f>IF(IFERROR(FIND("scop",type_generateur[[#This Row],[sortie]]),0)&gt;0,1,0)</f>
        <v>0</v>
      </c>
    </row>
    <row r="24" spans="1:25" ht="28.8" x14ac:dyDescent="0.3">
      <c r="A24" s="2">
        <v>8</v>
      </c>
      <c r="B24" s="2" t="s">
        <v>359</v>
      </c>
      <c r="C24" s="2" t="s">
        <v>674</v>
      </c>
      <c r="D24" s="2" t="s">
        <v>640</v>
      </c>
      <c r="E24" s="2">
        <v>0</v>
      </c>
      <c r="F24" s="2" t="s">
        <v>260</v>
      </c>
      <c r="G24" s="5">
        <v>9</v>
      </c>
      <c r="H24" s="5"/>
      <c r="I24" s="2" t="s">
        <v>663</v>
      </c>
      <c r="J24" s="2" t="s">
        <v>364</v>
      </c>
      <c r="K24" s="2">
        <v>23</v>
      </c>
      <c r="L24" s="2" t="s">
        <v>266</v>
      </c>
      <c r="M24" s="2" t="s">
        <v>261</v>
      </c>
      <c r="N24" s="2">
        <v>1</v>
      </c>
      <c r="O24" s="13" t="s">
        <v>655</v>
      </c>
      <c r="P24" s="2">
        <v>0</v>
      </c>
      <c r="R24" s="13">
        <f>IF(IFERROR(FIND("temp_fonc_30",type_generateur[[#This Row],[sortie]]),0)&gt;0,1,0)</f>
        <v>0</v>
      </c>
      <c r="S24" s="13">
        <f>IF(IFERROR(FIND("temp_fonc_100",type_generateur[[#This Row],[sortie]]),0)&gt;0,1,0)</f>
        <v>0</v>
      </c>
      <c r="T24" s="13">
        <f>IF(IFERROR(FIND("pn",type_generateur[[#This Row],[sortie]]),0)&gt;0,1,0)</f>
        <v>0</v>
      </c>
      <c r="U24" s="13">
        <f>IF(IFERROR(FIND("qp0",type_generateur[[#This Row],[sortie]]),0)&gt;0,1,0)</f>
        <v>0</v>
      </c>
      <c r="V24" s="13">
        <f>IF(IFERROR(FIND("rpn",type_generateur[[#This Row],[sortie]]),0)&gt;0,1,0)</f>
        <v>0</v>
      </c>
      <c r="W24" s="13">
        <f>IF(IFERROR(FIND("rpint",type_generateur[[#This Row],[sortie]]),0)&gt;0,1,0)</f>
        <v>0</v>
      </c>
      <c r="X24" s="13">
        <f>IF(IFERROR(FIND("rendement_generation",type_generateur[[#This Row],[sortie]]),0)&gt;0,1,0)</f>
        <v>1</v>
      </c>
      <c r="Y24" s="13">
        <f>IF(IFERROR(FIND("scop",type_generateur[[#This Row],[sortie]]),0)&gt;0,1,0)</f>
        <v>0</v>
      </c>
    </row>
    <row r="25" spans="1:25" ht="28.8" x14ac:dyDescent="0.3">
      <c r="A25" s="2">
        <v>6</v>
      </c>
      <c r="B25" s="2" t="s">
        <v>349</v>
      </c>
      <c r="C25" s="2" t="s">
        <v>674</v>
      </c>
      <c r="D25" s="2" t="s">
        <v>309</v>
      </c>
      <c r="E25" s="2">
        <v>0</v>
      </c>
      <c r="F25" s="2" t="s">
        <v>260</v>
      </c>
      <c r="G25" s="5">
        <v>9</v>
      </c>
      <c r="H25" s="5"/>
      <c r="I25" s="2" t="s">
        <v>663</v>
      </c>
      <c r="J25" s="2" t="s">
        <v>364</v>
      </c>
      <c r="K25" s="2">
        <v>24</v>
      </c>
      <c r="L25" s="2" t="s">
        <v>267</v>
      </c>
      <c r="M25" s="2" t="s">
        <v>261</v>
      </c>
      <c r="N25" s="2">
        <v>1</v>
      </c>
      <c r="O25" s="13" t="s">
        <v>655</v>
      </c>
      <c r="P25" s="2">
        <v>0</v>
      </c>
      <c r="R25" s="13">
        <f>IF(IFERROR(FIND("temp_fonc_30",type_generateur[[#This Row],[sortie]]),0)&gt;0,1,0)</f>
        <v>0</v>
      </c>
      <c r="S25" s="13">
        <f>IF(IFERROR(FIND("temp_fonc_100",type_generateur[[#This Row],[sortie]]),0)&gt;0,1,0)</f>
        <v>0</v>
      </c>
      <c r="T25" s="13">
        <f>IF(IFERROR(FIND("pn",type_generateur[[#This Row],[sortie]]),0)&gt;0,1,0)</f>
        <v>0</v>
      </c>
      <c r="U25" s="13">
        <f>IF(IFERROR(FIND("qp0",type_generateur[[#This Row],[sortie]]),0)&gt;0,1,0)</f>
        <v>0</v>
      </c>
      <c r="V25" s="13">
        <f>IF(IFERROR(FIND("rpn",type_generateur[[#This Row],[sortie]]),0)&gt;0,1,0)</f>
        <v>0</v>
      </c>
      <c r="W25" s="13">
        <f>IF(IFERROR(FIND("rpint",type_generateur[[#This Row],[sortie]]),0)&gt;0,1,0)</f>
        <v>0</v>
      </c>
      <c r="X25" s="13">
        <f>IF(IFERROR(FIND("rendement_generation",type_generateur[[#This Row],[sortie]]),0)&gt;0,1,0)</f>
        <v>1</v>
      </c>
      <c r="Y25" s="13">
        <f>IF(IFERROR(FIND("scop",type_generateur[[#This Row],[sortie]]),0)&gt;0,1,0)</f>
        <v>0</v>
      </c>
    </row>
    <row r="26" spans="1:25" ht="28.8" x14ac:dyDescent="0.3">
      <c r="A26" s="2">
        <v>7</v>
      </c>
      <c r="B26" s="2" t="s">
        <v>350</v>
      </c>
      <c r="C26" s="2" t="s">
        <v>674</v>
      </c>
      <c r="D26" s="2" t="s">
        <v>309</v>
      </c>
      <c r="E26" s="2">
        <v>0</v>
      </c>
      <c r="F26" s="2" t="s">
        <v>263</v>
      </c>
      <c r="G26" s="5">
        <v>9</v>
      </c>
      <c r="H26" s="5"/>
      <c r="I26" s="2" t="s">
        <v>663</v>
      </c>
      <c r="J26" s="2" t="s">
        <v>364</v>
      </c>
      <c r="K26" s="2">
        <v>25</v>
      </c>
      <c r="L26" s="2" t="s">
        <v>268</v>
      </c>
      <c r="M26" s="2" t="s">
        <v>261</v>
      </c>
      <c r="N26" s="2">
        <v>1</v>
      </c>
      <c r="O26" s="13" t="s">
        <v>655</v>
      </c>
      <c r="P26" s="2">
        <v>0</v>
      </c>
      <c r="R26" s="13">
        <f>IF(IFERROR(FIND("temp_fonc_30",type_generateur[[#This Row],[sortie]]),0)&gt;0,1,0)</f>
        <v>0</v>
      </c>
      <c r="S26" s="13">
        <f>IF(IFERROR(FIND("temp_fonc_100",type_generateur[[#This Row],[sortie]]),0)&gt;0,1,0)</f>
        <v>0</v>
      </c>
      <c r="T26" s="13">
        <f>IF(IFERROR(FIND("pn",type_generateur[[#This Row],[sortie]]),0)&gt;0,1,0)</f>
        <v>0</v>
      </c>
      <c r="U26" s="13">
        <f>IF(IFERROR(FIND("qp0",type_generateur[[#This Row],[sortie]]),0)&gt;0,1,0)</f>
        <v>0</v>
      </c>
      <c r="V26" s="13">
        <f>IF(IFERROR(FIND("rpn",type_generateur[[#This Row],[sortie]]),0)&gt;0,1,0)</f>
        <v>0</v>
      </c>
      <c r="W26" s="13">
        <f>IF(IFERROR(FIND("rpint",type_generateur[[#This Row],[sortie]]),0)&gt;0,1,0)</f>
        <v>0</v>
      </c>
      <c r="X26" s="13">
        <f>IF(IFERROR(FIND("rendement_generation",type_generateur[[#This Row],[sortie]]),0)&gt;0,1,0)</f>
        <v>1</v>
      </c>
      <c r="Y26" s="13">
        <f>IF(IFERROR(FIND("scop",type_generateur[[#This Row],[sortie]]),0)&gt;0,1,0)</f>
        <v>0</v>
      </c>
    </row>
    <row r="27" spans="1:25" ht="28.8" x14ac:dyDescent="0.3">
      <c r="A27" s="2">
        <v>9</v>
      </c>
      <c r="B27" s="2" t="s">
        <v>351</v>
      </c>
      <c r="C27" s="2" t="s">
        <v>674</v>
      </c>
      <c r="D27" s="2" t="s">
        <v>309</v>
      </c>
      <c r="E27" s="2">
        <v>0</v>
      </c>
      <c r="F27" s="2" t="s">
        <v>265</v>
      </c>
      <c r="G27" s="5">
        <v>9</v>
      </c>
      <c r="H27" s="5"/>
      <c r="I27" s="2" t="s">
        <v>663</v>
      </c>
      <c r="J27" s="2" t="s">
        <v>364</v>
      </c>
      <c r="K27" s="2">
        <v>26</v>
      </c>
      <c r="L27" s="2" t="s">
        <v>269</v>
      </c>
      <c r="M27" s="2" t="s">
        <v>261</v>
      </c>
      <c r="N27" s="2">
        <v>1</v>
      </c>
      <c r="O27" s="13" t="s">
        <v>655</v>
      </c>
      <c r="P27" s="2">
        <v>0</v>
      </c>
      <c r="R27" s="13">
        <f>IF(IFERROR(FIND("temp_fonc_30",type_generateur[[#This Row],[sortie]]),0)&gt;0,1,0)</f>
        <v>0</v>
      </c>
      <c r="S27" s="13">
        <f>IF(IFERROR(FIND("temp_fonc_100",type_generateur[[#This Row],[sortie]]),0)&gt;0,1,0)</f>
        <v>0</v>
      </c>
      <c r="T27" s="13">
        <f>IF(IFERROR(FIND("pn",type_generateur[[#This Row],[sortie]]),0)&gt;0,1,0)</f>
        <v>0</v>
      </c>
      <c r="U27" s="13">
        <f>IF(IFERROR(FIND("qp0",type_generateur[[#This Row],[sortie]]),0)&gt;0,1,0)</f>
        <v>0</v>
      </c>
      <c r="V27" s="13">
        <f>IF(IFERROR(FIND("rpn",type_generateur[[#This Row],[sortie]]),0)&gt;0,1,0)</f>
        <v>0</v>
      </c>
      <c r="W27" s="13">
        <f>IF(IFERROR(FIND("rpint",type_generateur[[#This Row],[sortie]]),0)&gt;0,1,0)</f>
        <v>0</v>
      </c>
      <c r="X27" s="13">
        <f>IF(IFERROR(FIND("rendement_generation",type_generateur[[#This Row],[sortie]]),0)&gt;0,1,0)</f>
        <v>1</v>
      </c>
      <c r="Y27" s="13">
        <f>IF(IFERROR(FIND("scop",type_generateur[[#This Row],[sortie]]),0)&gt;0,1,0)</f>
        <v>0</v>
      </c>
    </row>
    <row r="28" spans="1:25" ht="28.8" x14ac:dyDescent="0.3">
      <c r="A28" s="2">
        <v>8</v>
      </c>
      <c r="B28" s="2" t="s">
        <v>359</v>
      </c>
      <c r="C28" s="2" t="s">
        <v>674</v>
      </c>
      <c r="D28" s="2" t="s">
        <v>309</v>
      </c>
      <c r="E28" s="2">
        <v>0</v>
      </c>
      <c r="F28" s="2" t="s">
        <v>260</v>
      </c>
      <c r="G28" s="5">
        <v>9</v>
      </c>
      <c r="H28" s="5"/>
      <c r="I28" s="2" t="s">
        <v>663</v>
      </c>
      <c r="J28" s="2" t="s">
        <v>364</v>
      </c>
      <c r="K28" s="2">
        <v>27</v>
      </c>
      <c r="L28" s="2" t="s">
        <v>270</v>
      </c>
      <c r="M28" s="2" t="s">
        <v>261</v>
      </c>
      <c r="N28" s="2">
        <v>1</v>
      </c>
      <c r="O28" s="13" t="s">
        <v>655</v>
      </c>
      <c r="P28" s="2">
        <v>0</v>
      </c>
      <c r="R28" s="13">
        <f>IF(IFERROR(FIND("temp_fonc_30",type_generateur[[#This Row],[sortie]]),0)&gt;0,1,0)</f>
        <v>0</v>
      </c>
      <c r="S28" s="13">
        <f>IF(IFERROR(FIND("temp_fonc_100",type_generateur[[#This Row],[sortie]]),0)&gt;0,1,0)</f>
        <v>0</v>
      </c>
      <c r="T28" s="13">
        <f>IF(IFERROR(FIND("pn",type_generateur[[#This Row],[sortie]]),0)&gt;0,1,0)</f>
        <v>0</v>
      </c>
      <c r="U28" s="13">
        <f>IF(IFERROR(FIND("qp0",type_generateur[[#This Row],[sortie]]),0)&gt;0,1,0)</f>
        <v>0</v>
      </c>
      <c r="V28" s="13">
        <f>IF(IFERROR(FIND("rpn",type_generateur[[#This Row],[sortie]]),0)&gt;0,1,0)</f>
        <v>0</v>
      </c>
      <c r="W28" s="13">
        <f>IF(IFERROR(FIND("rpint",type_generateur[[#This Row],[sortie]]),0)&gt;0,1,0)</f>
        <v>0</v>
      </c>
      <c r="X28" s="13">
        <f>IF(IFERROR(FIND("rendement_generation",type_generateur[[#This Row],[sortie]]),0)&gt;0,1,0)</f>
        <v>1</v>
      </c>
      <c r="Y28" s="13">
        <f>IF(IFERROR(FIND("scop",type_generateur[[#This Row],[sortie]]),0)&gt;0,1,0)</f>
        <v>0</v>
      </c>
    </row>
    <row r="29" spans="1:25" ht="28.8" x14ac:dyDescent="0.3">
      <c r="A29" s="2">
        <v>6</v>
      </c>
      <c r="B29" s="2" t="s">
        <v>349</v>
      </c>
      <c r="C29" s="2" t="s">
        <v>674</v>
      </c>
      <c r="D29" s="2" t="s">
        <v>648</v>
      </c>
      <c r="E29" s="2">
        <v>0</v>
      </c>
      <c r="F29" s="2" t="s">
        <v>260</v>
      </c>
      <c r="G29" s="5">
        <v>9</v>
      </c>
      <c r="H29" s="5"/>
      <c r="I29" s="2" t="s">
        <v>663</v>
      </c>
      <c r="J29" s="2" t="s">
        <v>364</v>
      </c>
      <c r="K29" s="2">
        <v>28</v>
      </c>
      <c r="L29" s="2" t="s">
        <v>271</v>
      </c>
      <c r="M29" s="2" t="s">
        <v>261</v>
      </c>
      <c r="N29" s="2">
        <v>1</v>
      </c>
      <c r="O29" s="13" t="s">
        <v>655</v>
      </c>
      <c r="P29" s="2">
        <v>0</v>
      </c>
      <c r="R29" s="13">
        <f>IF(IFERROR(FIND("temp_fonc_30",type_generateur[[#This Row],[sortie]]),0)&gt;0,1,0)</f>
        <v>0</v>
      </c>
      <c r="S29" s="13">
        <f>IF(IFERROR(FIND("temp_fonc_100",type_generateur[[#This Row],[sortie]]),0)&gt;0,1,0)</f>
        <v>0</v>
      </c>
      <c r="T29" s="13">
        <f>IF(IFERROR(FIND("pn",type_generateur[[#This Row],[sortie]]),0)&gt;0,1,0)</f>
        <v>0</v>
      </c>
      <c r="U29" s="13">
        <f>IF(IFERROR(FIND("qp0",type_generateur[[#This Row],[sortie]]),0)&gt;0,1,0)</f>
        <v>0</v>
      </c>
      <c r="V29" s="13">
        <f>IF(IFERROR(FIND("rpn",type_generateur[[#This Row],[sortie]]),0)&gt;0,1,0)</f>
        <v>0</v>
      </c>
      <c r="W29" s="13">
        <f>IF(IFERROR(FIND("rpint",type_generateur[[#This Row],[sortie]]),0)&gt;0,1,0)</f>
        <v>0</v>
      </c>
      <c r="X29" s="13">
        <f>IF(IFERROR(FIND("rendement_generation",type_generateur[[#This Row],[sortie]]),0)&gt;0,1,0)</f>
        <v>1</v>
      </c>
      <c r="Y29" s="13">
        <f>IF(IFERROR(FIND("scop",type_generateur[[#This Row],[sortie]]),0)&gt;0,1,0)</f>
        <v>0</v>
      </c>
    </row>
    <row r="30" spans="1:25" ht="28.8" x14ac:dyDescent="0.3">
      <c r="A30" s="2">
        <v>7</v>
      </c>
      <c r="B30" s="2" t="s">
        <v>350</v>
      </c>
      <c r="C30" s="2" t="s">
        <v>674</v>
      </c>
      <c r="D30" s="2" t="s">
        <v>648</v>
      </c>
      <c r="E30" s="2">
        <v>0</v>
      </c>
      <c r="F30" s="2" t="s">
        <v>263</v>
      </c>
      <c r="G30" s="5">
        <v>9</v>
      </c>
      <c r="H30" s="5"/>
      <c r="I30" s="2" t="s">
        <v>663</v>
      </c>
      <c r="J30" s="2" t="s">
        <v>364</v>
      </c>
      <c r="K30" s="2">
        <v>29</v>
      </c>
      <c r="L30" s="2" t="s">
        <v>272</v>
      </c>
      <c r="M30" s="2" t="s">
        <v>261</v>
      </c>
      <c r="N30" s="2">
        <v>1</v>
      </c>
      <c r="O30" s="13" t="s">
        <v>655</v>
      </c>
      <c r="P30" s="2">
        <v>0</v>
      </c>
      <c r="R30" s="13">
        <f>IF(IFERROR(FIND("temp_fonc_30",type_generateur[[#This Row],[sortie]]),0)&gt;0,1,0)</f>
        <v>0</v>
      </c>
      <c r="S30" s="13">
        <f>IF(IFERROR(FIND("temp_fonc_100",type_generateur[[#This Row],[sortie]]),0)&gt;0,1,0)</f>
        <v>0</v>
      </c>
      <c r="T30" s="13">
        <f>IF(IFERROR(FIND("pn",type_generateur[[#This Row],[sortie]]),0)&gt;0,1,0)</f>
        <v>0</v>
      </c>
      <c r="U30" s="13">
        <f>IF(IFERROR(FIND("qp0",type_generateur[[#This Row],[sortie]]),0)&gt;0,1,0)</f>
        <v>0</v>
      </c>
      <c r="V30" s="13">
        <f>IF(IFERROR(FIND("rpn",type_generateur[[#This Row],[sortie]]),0)&gt;0,1,0)</f>
        <v>0</v>
      </c>
      <c r="W30" s="13">
        <f>IF(IFERROR(FIND("rpint",type_generateur[[#This Row],[sortie]]),0)&gt;0,1,0)</f>
        <v>0</v>
      </c>
      <c r="X30" s="13">
        <f>IF(IFERROR(FIND("rendement_generation",type_generateur[[#This Row],[sortie]]),0)&gt;0,1,0)</f>
        <v>1</v>
      </c>
      <c r="Y30" s="13">
        <f>IF(IFERROR(FIND("scop",type_generateur[[#This Row],[sortie]]),0)&gt;0,1,0)</f>
        <v>0</v>
      </c>
    </row>
    <row r="31" spans="1:25" ht="28.8" x14ac:dyDescent="0.3">
      <c r="A31" s="2">
        <v>9</v>
      </c>
      <c r="B31" s="2" t="s">
        <v>351</v>
      </c>
      <c r="C31" s="2" t="s">
        <v>674</v>
      </c>
      <c r="D31" s="2" t="s">
        <v>648</v>
      </c>
      <c r="E31" s="2">
        <v>0</v>
      </c>
      <c r="F31" s="2" t="s">
        <v>265</v>
      </c>
      <c r="G31" s="5">
        <v>9</v>
      </c>
      <c r="H31" s="5"/>
      <c r="I31" s="2" t="s">
        <v>663</v>
      </c>
      <c r="J31" s="2" t="s">
        <v>364</v>
      </c>
      <c r="K31" s="2">
        <v>30</v>
      </c>
      <c r="L31" s="2" t="s">
        <v>273</v>
      </c>
      <c r="M31" s="2" t="s">
        <v>261</v>
      </c>
      <c r="N31" s="2">
        <v>1</v>
      </c>
      <c r="O31" s="13" t="s">
        <v>655</v>
      </c>
      <c r="P31" s="2">
        <v>0</v>
      </c>
      <c r="R31" s="13">
        <f>IF(IFERROR(FIND("temp_fonc_30",type_generateur[[#This Row],[sortie]]),0)&gt;0,1,0)</f>
        <v>0</v>
      </c>
      <c r="S31" s="13">
        <f>IF(IFERROR(FIND("temp_fonc_100",type_generateur[[#This Row],[sortie]]),0)&gt;0,1,0)</f>
        <v>0</v>
      </c>
      <c r="T31" s="13">
        <f>IF(IFERROR(FIND("pn",type_generateur[[#This Row],[sortie]]),0)&gt;0,1,0)</f>
        <v>0</v>
      </c>
      <c r="U31" s="13">
        <f>IF(IFERROR(FIND("qp0",type_generateur[[#This Row],[sortie]]),0)&gt;0,1,0)</f>
        <v>0</v>
      </c>
      <c r="V31" s="13">
        <f>IF(IFERROR(FIND("rpn",type_generateur[[#This Row],[sortie]]),0)&gt;0,1,0)</f>
        <v>0</v>
      </c>
      <c r="W31" s="13">
        <f>IF(IFERROR(FIND("rpint",type_generateur[[#This Row],[sortie]]),0)&gt;0,1,0)</f>
        <v>0</v>
      </c>
      <c r="X31" s="13">
        <f>IF(IFERROR(FIND("rendement_generation",type_generateur[[#This Row],[sortie]]),0)&gt;0,1,0)</f>
        <v>1</v>
      </c>
      <c r="Y31" s="13">
        <f>IF(IFERROR(FIND("scop",type_generateur[[#This Row],[sortie]]),0)&gt;0,1,0)</f>
        <v>0</v>
      </c>
    </row>
    <row r="32" spans="1:25" ht="28.8" x14ac:dyDescent="0.3">
      <c r="A32" s="2">
        <v>8</v>
      </c>
      <c r="B32" s="2" t="s">
        <v>359</v>
      </c>
      <c r="C32" s="2" t="s">
        <v>674</v>
      </c>
      <c r="D32" s="2" t="s">
        <v>648</v>
      </c>
      <c r="E32" s="2">
        <v>0</v>
      </c>
      <c r="F32" s="2" t="s">
        <v>260</v>
      </c>
      <c r="G32" s="5">
        <v>9</v>
      </c>
      <c r="H32" s="5"/>
      <c r="I32" s="2" t="s">
        <v>663</v>
      </c>
      <c r="J32" s="2" t="s">
        <v>364</v>
      </c>
      <c r="K32" s="2">
        <v>31</v>
      </c>
      <c r="L32" s="2" t="s">
        <v>274</v>
      </c>
      <c r="M32" s="2" t="s">
        <v>261</v>
      </c>
      <c r="N32" s="2">
        <v>1</v>
      </c>
      <c r="O32" s="13" t="s">
        <v>655</v>
      </c>
      <c r="P32" s="2">
        <v>0</v>
      </c>
      <c r="R32" s="13">
        <f>IF(IFERROR(FIND("temp_fonc_30",type_generateur[[#This Row],[sortie]]),0)&gt;0,1,0)</f>
        <v>0</v>
      </c>
      <c r="S32" s="13">
        <f>IF(IFERROR(FIND("temp_fonc_100",type_generateur[[#This Row],[sortie]]),0)&gt;0,1,0)</f>
        <v>0</v>
      </c>
      <c r="T32" s="13">
        <f>IF(IFERROR(FIND("pn",type_generateur[[#This Row],[sortie]]),0)&gt;0,1,0)</f>
        <v>0</v>
      </c>
      <c r="U32" s="13">
        <f>IF(IFERROR(FIND("qp0",type_generateur[[#This Row],[sortie]]),0)&gt;0,1,0)</f>
        <v>0</v>
      </c>
      <c r="V32" s="13">
        <f>IF(IFERROR(FIND("rpn",type_generateur[[#This Row],[sortie]]),0)&gt;0,1,0)</f>
        <v>0</v>
      </c>
      <c r="W32" s="13">
        <f>IF(IFERROR(FIND("rpint",type_generateur[[#This Row],[sortie]]),0)&gt;0,1,0)</f>
        <v>0</v>
      </c>
      <c r="X32" s="13">
        <f>IF(IFERROR(FIND("rendement_generation",type_generateur[[#This Row],[sortie]]),0)&gt;0,1,0)</f>
        <v>1</v>
      </c>
      <c r="Y32" s="13">
        <f>IF(IFERROR(FIND("scop",type_generateur[[#This Row],[sortie]]),0)&gt;0,1,0)</f>
        <v>0</v>
      </c>
    </row>
    <row r="33" spans="1:25" ht="28.8" x14ac:dyDescent="0.3">
      <c r="A33" s="2">
        <v>6</v>
      </c>
      <c r="B33" s="2" t="s">
        <v>349</v>
      </c>
      <c r="C33" s="2" t="s">
        <v>674</v>
      </c>
      <c r="D33" s="2" t="s">
        <v>310</v>
      </c>
      <c r="E33" s="2">
        <v>0</v>
      </c>
      <c r="F33" s="2" t="s">
        <v>260</v>
      </c>
      <c r="G33" s="5">
        <v>9</v>
      </c>
      <c r="H33" s="5"/>
      <c r="I33" s="2" t="s">
        <v>663</v>
      </c>
      <c r="J33" s="2" t="s">
        <v>364</v>
      </c>
      <c r="K33" s="2">
        <v>32</v>
      </c>
      <c r="L33" s="2" t="s">
        <v>275</v>
      </c>
      <c r="M33" s="2" t="s">
        <v>261</v>
      </c>
      <c r="N33" s="2">
        <v>1</v>
      </c>
      <c r="O33" s="13" t="s">
        <v>655</v>
      </c>
      <c r="P33" s="2">
        <v>0</v>
      </c>
      <c r="R33" s="13">
        <f>IF(IFERROR(FIND("temp_fonc_30",type_generateur[[#This Row],[sortie]]),0)&gt;0,1,0)</f>
        <v>0</v>
      </c>
      <c r="S33" s="13">
        <f>IF(IFERROR(FIND("temp_fonc_100",type_generateur[[#This Row],[sortie]]),0)&gt;0,1,0)</f>
        <v>0</v>
      </c>
      <c r="T33" s="13">
        <f>IF(IFERROR(FIND("pn",type_generateur[[#This Row],[sortie]]),0)&gt;0,1,0)</f>
        <v>0</v>
      </c>
      <c r="U33" s="13">
        <f>IF(IFERROR(FIND("qp0",type_generateur[[#This Row],[sortie]]),0)&gt;0,1,0)</f>
        <v>0</v>
      </c>
      <c r="V33" s="13">
        <f>IF(IFERROR(FIND("rpn",type_generateur[[#This Row],[sortie]]),0)&gt;0,1,0)</f>
        <v>0</v>
      </c>
      <c r="W33" s="13">
        <f>IF(IFERROR(FIND("rpint",type_generateur[[#This Row],[sortie]]),0)&gt;0,1,0)</f>
        <v>0</v>
      </c>
      <c r="X33" s="13">
        <f>IF(IFERROR(FIND("rendement_generation",type_generateur[[#This Row],[sortie]]),0)&gt;0,1,0)</f>
        <v>1</v>
      </c>
      <c r="Y33" s="13">
        <f>IF(IFERROR(FIND("scop",type_generateur[[#This Row],[sortie]]),0)&gt;0,1,0)</f>
        <v>0</v>
      </c>
    </row>
    <row r="34" spans="1:25" ht="28.8" x14ac:dyDescent="0.3">
      <c r="A34" s="2">
        <v>7</v>
      </c>
      <c r="B34" s="2" t="s">
        <v>350</v>
      </c>
      <c r="C34" s="2" t="s">
        <v>674</v>
      </c>
      <c r="D34" s="2" t="s">
        <v>310</v>
      </c>
      <c r="E34" s="2">
        <v>0</v>
      </c>
      <c r="F34" s="2" t="s">
        <v>263</v>
      </c>
      <c r="G34" s="5">
        <v>9</v>
      </c>
      <c r="H34" s="5"/>
      <c r="I34" s="2" t="s">
        <v>663</v>
      </c>
      <c r="J34" s="2" t="s">
        <v>364</v>
      </c>
      <c r="K34" s="2">
        <v>33</v>
      </c>
      <c r="L34" s="2" t="s">
        <v>276</v>
      </c>
      <c r="M34" s="2" t="s">
        <v>261</v>
      </c>
      <c r="N34" s="2">
        <v>1</v>
      </c>
      <c r="O34" s="13" t="s">
        <v>655</v>
      </c>
      <c r="P34" s="2">
        <v>0</v>
      </c>
      <c r="R34" s="13">
        <f>IF(IFERROR(FIND("temp_fonc_30",type_generateur[[#This Row],[sortie]]),0)&gt;0,1,0)</f>
        <v>0</v>
      </c>
      <c r="S34" s="13">
        <f>IF(IFERROR(FIND("temp_fonc_100",type_generateur[[#This Row],[sortie]]),0)&gt;0,1,0)</f>
        <v>0</v>
      </c>
      <c r="T34" s="13">
        <f>IF(IFERROR(FIND("pn",type_generateur[[#This Row],[sortie]]),0)&gt;0,1,0)</f>
        <v>0</v>
      </c>
      <c r="U34" s="13">
        <f>IF(IFERROR(FIND("qp0",type_generateur[[#This Row],[sortie]]),0)&gt;0,1,0)</f>
        <v>0</v>
      </c>
      <c r="V34" s="13">
        <f>IF(IFERROR(FIND("rpn",type_generateur[[#This Row],[sortie]]),0)&gt;0,1,0)</f>
        <v>0</v>
      </c>
      <c r="W34" s="13">
        <f>IF(IFERROR(FIND("rpint",type_generateur[[#This Row],[sortie]]),0)&gt;0,1,0)</f>
        <v>0</v>
      </c>
      <c r="X34" s="13">
        <f>IF(IFERROR(FIND("rendement_generation",type_generateur[[#This Row],[sortie]]),0)&gt;0,1,0)</f>
        <v>1</v>
      </c>
      <c r="Y34" s="13">
        <f>IF(IFERROR(FIND("scop",type_generateur[[#This Row],[sortie]]),0)&gt;0,1,0)</f>
        <v>0</v>
      </c>
    </row>
    <row r="35" spans="1:25" ht="28.8" x14ac:dyDescent="0.3">
      <c r="A35" s="2">
        <v>9</v>
      </c>
      <c r="B35" s="2" t="s">
        <v>351</v>
      </c>
      <c r="C35" s="2" t="s">
        <v>674</v>
      </c>
      <c r="D35" s="2" t="s">
        <v>310</v>
      </c>
      <c r="E35" s="2">
        <v>0</v>
      </c>
      <c r="F35" s="2" t="s">
        <v>265</v>
      </c>
      <c r="G35" s="5">
        <v>9</v>
      </c>
      <c r="H35" s="5"/>
      <c r="I35" s="2" t="s">
        <v>663</v>
      </c>
      <c r="J35" s="2" t="s">
        <v>364</v>
      </c>
      <c r="K35" s="2">
        <v>34</v>
      </c>
      <c r="L35" s="2" t="s">
        <v>277</v>
      </c>
      <c r="M35" s="2" t="s">
        <v>261</v>
      </c>
      <c r="N35" s="2">
        <v>1</v>
      </c>
      <c r="O35" s="13" t="s">
        <v>655</v>
      </c>
      <c r="P35" s="2">
        <v>0</v>
      </c>
      <c r="R35" s="13">
        <f>IF(IFERROR(FIND("temp_fonc_30",type_generateur[[#This Row],[sortie]]),0)&gt;0,1,0)</f>
        <v>0</v>
      </c>
      <c r="S35" s="13">
        <f>IF(IFERROR(FIND("temp_fonc_100",type_generateur[[#This Row],[sortie]]),0)&gt;0,1,0)</f>
        <v>0</v>
      </c>
      <c r="T35" s="13">
        <f>IF(IFERROR(FIND("pn",type_generateur[[#This Row],[sortie]]),0)&gt;0,1,0)</f>
        <v>0</v>
      </c>
      <c r="U35" s="13">
        <f>IF(IFERROR(FIND("qp0",type_generateur[[#This Row],[sortie]]),0)&gt;0,1,0)</f>
        <v>0</v>
      </c>
      <c r="V35" s="13">
        <f>IF(IFERROR(FIND("rpn",type_generateur[[#This Row],[sortie]]),0)&gt;0,1,0)</f>
        <v>0</v>
      </c>
      <c r="W35" s="13">
        <f>IF(IFERROR(FIND("rpint",type_generateur[[#This Row],[sortie]]),0)&gt;0,1,0)</f>
        <v>0</v>
      </c>
      <c r="X35" s="13">
        <f>IF(IFERROR(FIND("rendement_generation",type_generateur[[#This Row],[sortie]]),0)&gt;0,1,0)</f>
        <v>1</v>
      </c>
      <c r="Y35" s="13">
        <f>IF(IFERROR(FIND("scop",type_generateur[[#This Row],[sortie]]),0)&gt;0,1,0)</f>
        <v>0</v>
      </c>
    </row>
    <row r="36" spans="1:25" ht="28.8" x14ac:dyDescent="0.3">
      <c r="A36" s="2">
        <v>8</v>
      </c>
      <c r="B36" s="2" t="s">
        <v>359</v>
      </c>
      <c r="C36" s="2" t="s">
        <v>674</v>
      </c>
      <c r="D36" s="2" t="s">
        <v>310</v>
      </c>
      <c r="E36" s="2">
        <v>0</v>
      </c>
      <c r="F36" s="2" t="s">
        <v>260</v>
      </c>
      <c r="G36" s="5">
        <v>9</v>
      </c>
      <c r="H36" s="5"/>
      <c r="I36" s="2" t="s">
        <v>663</v>
      </c>
      <c r="J36" s="2" t="s">
        <v>364</v>
      </c>
      <c r="K36" s="2">
        <v>35</v>
      </c>
      <c r="L36" s="2" t="s">
        <v>278</v>
      </c>
      <c r="M36" s="2" t="s">
        <v>261</v>
      </c>
      <c r="N36" s="2">
        <v>1</v>
      </c>
      <c r="O36" s="13" t="s">
        <v>655</v>
      </c>
      <c r="P36" s="2">
        <v>0</v>
      </c>
      <c r="R36" s="13">
        <f>IF(IFERROR(FIND("temp_fonc_30",type_generateur[[#This Row],[sortie]]),0)&gt;0,1,0)</f>
        <v>0</v>
      </c>
      <c r="S36" s="13">
        <f>IF(IFERROR(FIND("temp_fonc_100",type_generateur[[#This Row],[sortie]]),0)&gt;0,1,0)</f>
        <v>0</v>
      </c>
      <c r="T36" s="13">
        <f>IF(IFERROR(FIND("pn",type_generateur[[#This Row],[sortie]]),0)&gt;0,1,0)</f>
        <v>0</v>
      </c>
      <c r="U36" s="13">
        <f>IF(IFERROR(FIND("qp0",type_generateur[[#This Row],[sortie]]),0)&gt;0,1,0)</f>
        <v>0</v>
      </c>
      <c r="V36" s="13">
        <f>IF(IFERROR(FIND("rpn",type_generateur[[#This Row],[sortie]]),0)&gt;0,1,0)</f>
        <v>0</v>
      </c>
      <c r="W36" s="13">
        <f>IF(IFERROR(FIND("rpint",type_generateur[[#This Row],[sortie]]),0)&gt;0,1,0)</f>
        <v>0</v>
      </c>
      <c r="X36" s="13">
        <f>IF(IFERROR(FIND("rendement_generation",type_generateur[[#This Row],[sortie]]),0)&gt;0,1,0)</f>
        <v>1</v>
      </c>
      <c r="Y36" s="13">
        <f>IF(IFERROR(FIND("scop",type_generateur[[#This Row],[sortie]]),0)&gt;0,1,0)</f>
        <v>0</v>
      </c>
    </row>
    <row r="37" spans="1:25" ht="28.8" x14ac:dyDescent="0.3">
      <c r="A37" s="2">
        <v>6</v>
      </c>
      <c r="B37" s="2" t="s">
        <v>349</v>
      </c>
      <c r="C37" s="2" t="s">
        <v>674</v>
      </c>
      <c r="D37" s="2" t="s">
        <v>311</v>
      </c>
      <c r="E37" s="2">
        <v>0</v>
      </c>
      <c r="F37" s="2" t="s">
        <v>260</v>
      </c>
      <c r="G37" s="5">
        <v>9</v>
      </c>
      <c r="H37" s="5"/>
      <c r="I37" s="2" t="s">
        <v>663</v>
      </c>
      <c r="J37" s="2" t="s">
        <v>364</v>
      </c>
      <c r="K37" s="2">
        <v>36</v>
      </c>
      <c r="L37" s="2" t="s">
        <v>279</v>
      </c>
      <c r="M37" s="2" t="s">
        <v>261</v>
      </c>
      <c r="N37" s="2">
        <v>1</v>
      </c>
      <c r="O37" s="13" t="s">
        <v>655</v>
      </c>
      <c r="P37" s="2">
        <v>0</v>
      </c>
      <c r="R37" s="13">
        <f>IF(IFERROR(FIND("temp_fonc_30",type_generateur[[#This Row],[sortie]]),0)&gt;0,1,0)</f>
        <v>0</v>
      </c>
      <c r="S37" s="13">
        <f>IF(IFERROR(FIND("temp_fonc_100",type_generateur[[#This Row],[sortie]]),0)&gt;0,1,0)</f>
        <v>0</v>
      </c>
      <c r="T37" s="13">
        <f>IF(IFERROR(FIND("pn",type_generateur[[#This Row],[sortie]]),0)&gt;0,1,0)</f>
        <v>0</v>
      </c>
      <c r="U37" s="13">
        <f>IF(IFERROR(FIND("qp0",type_generateur[[#This Row],[sortie]]),0)&gt;0,1,0)</f>
        <v>0</v>
      </c>
      <c r="V37" s="13">
        <f>IF(IFERROR(FIND("rpn",type_generateur[[#This Row],[sortie]]),0)&gt;0,1,0)</f>
        <v>0</v>
      </c>
      <c r="W37" s="13">
        <f>IF(IFERROR(FIND("rpint",type_generateur[[#This Row],[sortie]]),0)&gt;0,1,0)</f>
        <v>0</v>
      </c>
      <c r="X37" s="13">
        <f>IF(IFERROR(FIND("rendement_generation",type_generateur[[#This Row],[sortie]]),0)&gt;0,1,0)</f>
        <v>1</v>
      </c>
      <c r="Y37" s="13">
        <f>IF(IFERROR(FIND("scop",type_generateur[[#This Row],[sortie]]),0)&gt;0,1,0)</f>
        <v>0</v>
      </c>
    </row>
    <row r="38" spans="1:25" ht="28.8" x14ac:dyDescent="0.3">
      <c r="A38" s="2">
        <v>7</v>
      </c>
      <c r="B38" s="2" t="s">
        <v>350</v>
      </c>
      <c r="C38" s="2" t="s">
        <v>674</v>
      </c>
      <c r="D38" s="2" t="s">
        <v>311</v>
      </c>
      <c r="E38" s="2">
        <v>0</v>
      </c>
      <c r="F38" s="2" t="s">
        <v>263</v>
      </c>
      <c r="G38" s="5">
        <v>9</v>
      </c>
      <c r="H38" s="5"/>
      <c r="I38" s="2" t="s">
        <v>663</v>
      </c>
      <c r="J38" s="2" t="s">
        <v>364</v>
      </c>
      <c r="K38" s="2">
        <v>37</v>
      </c>
      <c r="L38" s="2" t="s">
        <v>280</v>
      </c>
      <c r="M38" s="2" t="s">
        <v>261</v>
      </c>
      <c r="N38" s="2">
        <v>1</v>
      </c>
      <c r="O38" s="13" t="s">
        <v>655</v>
      </c>
      <c r="P38" s="2">
        <v>0</v>
      </c>
      <c r="R38" s="13">
        <f>IF(IFERROR(FIND("temp_fonc_30",type_generateur[[#This Row],[sortie]]),0)&gt;0,1,0)</f>
        <v>0</v>
      </c>
      <c r="S38" s="13">
        <f>IF(IFERROR(FIND("temp_fonc_100",type_generateur[[#This Row],[sortie]]),0)&gt;0,1,0)</f>
        <v>0</v>
      </c>
      <c r="T38" s="13">
        <f>IF(IFERROR(FIND("pn",type_generateur[[#This Row],[sortie]]),0)&gt;0,1,0)</f>
        <v>0</v>
      </c>
      <c r="U38" s="13">
        <f>IF(IFERROR(FIND("qp0",type_generateur[[#This Row],[sortie]]),0)&gt;0,1,0)</f>
        <v>0</v>
      </c>
      <c r="V38" s="13">
        <f>IF(IFERROR(FIND("rpn",type_generateur[[#This Row],[sortie]]),0)&gt;0,1,0)</f>
        <v>0</v>
      </c>
      <c r="W38" s="13">
        <f>IF(IFERROR(FIND("rpint",type_generateur[[#This Row],[sortie]]),0)&gt;0,1,0)</f>
        <v>0</v>
      </c>
      <c r="X38" s="13">
        <f>IF(IFERROR(FIND("rendement_generation",type_generateur[[#This Row],[sortie]]),0)&gt;0,1,0)</f>
        <v>1</v>
      </c>
      <c r="Y38" s="13">
        <f>IF(IFERROR(FIND("scop",type_generateur[[#This Row],[sortie]]),0)&gt;0,1,0)</f>
        <v>0</v>
      </c>
    </row>
    <row r="39" spans="1:25" ht="28.8" x14ac:dyDescent="0.3">
      <c r="A39" s="2">
        <v>9</v>
      </c>
      <c r="B39" s="2" t="s">
        <v>351</v>
      </c>
      <c r="C39" s="2" t="s">
        <v>674</v>
      </c>
      <c r="D39" s="2" t="s">
        <v>311</v>
      </c>
      <c r="E39" s="2">
        <v>0</v>
      </c>
      <c r="F39" s="2" t="s">
        <v>265</v>
      </c>
      <c r="G39" s="5">
        <v>9</v>
      </c>
      <c r="H39" s="5"/>
      <c r="I39" s="2" t="s">
        <v>663</v>
      </c>
      <c r="J39" s="2" t="s">
        <v>364</v>
      </c>
      <c r="K39" s="2">
        <v>38</v>
      </c>
      <c r="L39" s="2" t="s">
        <v>281</v>
      </c>
      <c r="M39" s="2" t="s">
        <v>261</v>
      </c>
      <c r="N39" s="2">
        <v>1</v>
      </c>
      <c r="O39" s="13" t="s">
        <v>655</v>
      </c>
      <c r="P39" s="2">
        <v>0</v>
      </c>
      <c r="R39" s="13">
        <f>IF(IFERROR(FIND("temp_fonc_30",type_generateur[[#This Row],[sortie]]),0)&gt;0,1,0)</f>
        <v>0</v>
      </c>
      <c r="S39" s="13">
        <f>IF(IFERROR(FIND("temp_fonc_100",type_generateur[[#This Row],[sortie]]),0)&gt;0,1,0)</f>
        <v>0</v>
      </c>
      <c r="T39" s="13">
        <f>IF(IFERROR(FIND("pn",type_generateur[[#This Row],[sortie]]),0)&gt;0,1,0)</f>
        <v>0</v>
      </c>
      <c r="U39" s="13">
        <f>IF(IFERROR(FIND("qp0",type_generateur[[#This Row],[sortie]]),0)&gt;0,1,0)</f>
        <v>0</v>
      </c>
      <c r="V39" s="13">
        <f>IF(IFERROR(FIND("rpn",type_generateur[[#This Row],[sortie]]),0)&gt;0,1,0)</f>
        <v>0</v>
      </c>
      <c r="W39" s="13">
        <f>IF(IFERROR(FIND("rpint",type_generateur[[#This Row],[sortie]]),0)&gt;0,1,0)</f>
        <v>0</v>
      </c>
      <c r="X39" s="13">
        <f>IF(IFERROR(FIND("rendement_generation",type_generateur[[#This Row],[sortie]]),0)&gt;0,1,0)</f>
        <v>1</v>
      </c>
      <c r="Y39" s="13">
        <f>IF(IFERROR(FIND("scop",type_generateur[[#This Row],[sortie]]),0)&gt;0,1,0)</f>
        <v>0</v>
      </c>
    </row>
    <row r="40" spans="1:25" ht="28.8" x14ac:dyDescent="0.3">
      <c r="A40" s="2">
        <v>8</v>
      </c>
      <c r="B40" s="2" t="s">
        <v>359</v>
      </c>
      <c r="C40" s="2" t="s">
        <v>674</v>
      </c>
      <c r="D40" s="2" t="s">
        <v>311</v>
      </c>
      <c r="E40" s="2">
        <v>0</v>
      </c>
      <c r="F40" s="2" t="s">
        <v>260</v>
      </c>
      <c r="G40" s="5">
        <v>9</v>
      </c>
      <c r="H40" s="5"/>
      <c r="I40" s="2" t="s">
        <v>663</v>
      </c>
      <c r="J40" s="2" t="s">
        <v>364</v>
      </c>
      <c r="K40" s="2">
        <v>39</v>
      </c>
      <c r="L40" s="2" t="s">
        <v>282</v>
      </c>
      <c r="M40" s="2" t="s">
        <v>261</v>
      </c>
      <c r="N40" s="2">
        <v>1</v>
      </c>
      <c r="O40" s="13" t="s">
        <v>655</v>
      </c>
      <c r="P40" s="2">
        <v>0</v>
      </c>
      <c r="R40" s="13">
        <f>IF(IFERROR(FIND("temp_fonc_30",type_generateur[[#This Row],[sortie]]),0)&gt;0,1,0)</f>
        <v>0</v>
      </c>
      <c r="S40" s="13">
        <f>IF(IFERROR(FIND("temp_fonc_100",type_generateur[[#This Row],[sortie]]),0)&gt;0,1,0)</f>
        <v>0</v>
      </c>
      <c r="T40" s="13">
        <f>IF(IFERROR(FIND("pn",type_generateur[[#This Row],[sortie]]),0)&gt;0,1,0)</f>
        <v>0</v>
      </c>
      <c r="U40" s="13">
        <f>IF(IFERROR(FIND("qp0",type_generateur[[#This Row],[sortie]]),0)&gt;0,1,0)</f>
        <v>0</v>
      </c>
      <c r="V40" s="13">
        <f>IF(IFERROR(FIND("rpn",type_generateur[[#This Row],[sortie]]),0)&gt;0,1,0)</f>
        <v>0</v>
      </c>
      <c r="W40" s="13">
        <f>IF(IFERROR(FIND("rpint",type_generateur[[#This Row],[sortie]]),0)&gt;0,1,0)</f>
        <v>0</v>
      </c>
      <c r="X40" s="13">
        <f>IF(IFERROR(FIND("rendement_generation",type_generateur[[#This Row],[sortie]]),0)&gt;0,1,0)</f>
        <v>1</v>
      </c>
      <c r="Y40" s="13">
        <f>IF(IFERROR(FIND("scop",type_generateur[[#This Row],[sortie]]),0)&gt;0,1,0)</f>
        <v>0</v>
      </c>
    </row>
    <row r="41" spans="1:25" ht="28.8" x14ac:dyDescent="0.3">
      <c r="A41" s="2">
        <v>6</v>
      </c>
      <c r="B41" s="2" t="s">
        <v>349</v>
      </c>
      <c r="C41" s="2" t="s">
        <v>674</v>
      </c>
      <c r="D41" s="2" t="s">
        <v>649</v>
      </c>
      <c r="E41" s="2">
        <v>0</v>
      </c>
      <c r="F41" s="2" t="s">
        <v>260</v>
      </c>
      <c r="G41" s="5">
        <v>9</v>
      </c>
      <c r="H41" s="5"/>
      <c r="I41" s="2" t="s">
        <v>663</v>
      </c>
      <c r="J41" s="2" t="s">
        <v>364</v>
      </c>
      <c r="K41" s="2">
        <v>40</v>
      </c>
      <c r="L41" s="2" t="s">
        <v>283</v>
      </c>
      <c r="M41" s="2" t="s">
        <v>261</v>
      </c>
      <c r="N41" s="2">
        <v>1</v>
      </c>
      <c r="O41" s="13" t="s">
        <v>655</v>
      </c>
      <c r="P41" s="2">
        <v>0</v>
      </c>
      <c r="R41" s="13">
        <f>IF(IFERROR(FIND("temp_fonc_30",type_generateur[[#This Row],[sortie]]),0)&gt;0,1,0)</f>
        <v>0</v>
      </c>
      <c r="S41" s="13">
        <f>IF(IFERROR(FIND("temp_fonc_100",type_generateur[[#This Row],[sortie]]),0)&gt;0,1,0)</f>
        <v>0</v>
      </c>
      <c r="T41" s="13">
        <f>IF(IFERROR(FIND("pn",type_generateur[[#This Row],[sortie]]),0)&gt;0,1,0)</f>
        <v>0</v>
      </c>
      <c r="U41" s="13">
        <f>IF(IFERROR(FIND("qp0",type_generateur[[#This Row],[sortie]]),0)&gt;0,1,0)</f>
        <v>0</v>
      </c>
      <c r="V41" s="13">
        <f>IF(IFERROR(FIND("rpn",type_generateur[[#This Row],[sortie]]),0)&gt;0,1,0)</f>
        <v>0</v>
      </c>
      <c r="W41" s="13">
        <f>IF(IFERROR(FIND("rpint",type_generateur[[#This Row],[sortie]]),0)&gt;0,1,0)</f>
        <v>0</v>
      </c>
      <c r="X41" s="13">
        <f>IF(IFERROR(FIND("rendement_generation",type_generateur[[#This Row],[sortie]]),0)&gt;0,1,0)</f>
        <v>1</v>
      </c>
      <c r="Y41" s="13">
        <f>IF(IFERROR(FIND("scop",type_generateur[[#This Row],[sortie]]),0)&gt;0,1,0)</f>
        <v>0</v>
      </c>
    </row>
    <row r="42" spans="1:25" ht="28.8" x14ac:dyDescent="0.3">
      <c r="A42" s="2">
        <v>7</v>
      </c>
      <c r="B42" s="2" t="s">
        <v>350</v>
      </c>
      <c r="C42" s="2" t="s">
        <v>674</v>
      </c>
      <c r="D42" s="2" t="s">
        <v>649</v>
      </c>
      <c r="E42" s="2">
        <v>0</v>
      </c>
      <c r="F42" s="2" t="s">
        <v>263</v>
      </c>
      <c r="G42" s="5">
        <v>9</v>
      </c>
      <c r="H42" s="5"/>
      <c r="I42" s="2" t="s">
        <v>663</v>
      </c>
      <c r="J42" s="2" t="s">
        <v>364</v>
      </c>
      <c r="K42" s="2">
        <v>41</v>
      </c>
      <c r="L42" s="2" t="s">
        <v>284</v>
      </c>
      <c r="M42" s="2" t="s">
        <v>261</v>
      </c>
      <c r="N42" s="2">
        <v>1</v>
      </c>
      <c r="O42" s="13" t="s">
        <v>655</v>
      </c>
      <c r="P42" s="2">
        <v>0</v>
      </c>
      <c r="R42" s="13">
        <f>IF(IFERROR(FIND("temp_fonc_30",type_generateur[[#This Row],[sortie]]),0)&gt;0,1,0)</f>
        <v>0</v>
      </c>
      <c r="S42" s="13">
        <f>IF(IFERROR(FIND("temp_fonc_100",type_generateur[[#This Row],[sortie]]),0)&gt;0,1,0)</f>
        <v>0</v>
      </c>
      <c r="T42" s="13">
        <f>IF(IFERROR(FIND("pn",type_generateur[[#This Row],[sortie]]),0)&gt;0,1,0)</f>
        <v>0</v>
      </c>
      <c r="U42" s="13">
        <f>IF(IFERROR(FIND("qp0",type_generateur[[#This Row],[sortie]]),0)&gt;0,1,0)</f>
        <v>0</v>
      </c>
      <c r="V42" s="13">
        <f>IF(IFERROR(FIND("rpn",type_generateur[[#This Row],[sortie]]),0)&gt;0,1,0)</f>
        <v>0</v>
      </c>
      <c r="W42" s="13">
        <f>IF(IFERROR(FIND("rpint",type_generateur[[#This Row],[sortie]]),0)&gt;0,1,0)</f>
        <v>0</v>
      </c>
      <c r="X42" s="13">
        <f>IF(IFERROR(FIND("rendement_generation",type_generateur[[#This Row],[sortie]]),0)&gt;0,1,0)</f>
        <v>1</v>
      </c>
      <c r="Y42" s="13">
        <f>IF(IFERROR(FIND("scop",type_generateur[[#This Row],[sortie]]),0)&gt;0,1,0)</f>
        <v>0</v>
      </c>
    </row>
    <row r="43" spans="1:25" ht="28.8" x14ac:dyDescent="0.3">
      <c r="A43" s="2">
        <v>9</v>
      </c>
      <c r="B43" s="2" t="s">
        <v>351</v>
      </c>
      <c r="C43" s="2" t="s">
        <v>674</v>
      </c>
      <c r="D43" s="2" t="s">
        <v>649</v>
      </c>
      <c r="E43" s="2">
        <v>0</v>
      </c>
      <c r="F43" s="2" t="s">
        <v>265</v>
      </c>
      <c r="G43" s="5">
        <v>9</v>
      </c>
      <c r="H43" s="5"/>
      <c r="I43" s="2" t="s">
        <v>663</v>
      </c>
      <c r="J43" s="2" t="s">
        <v>364</v>
      </c>
      <c r="K43" s="2">
        <v>42</v>
      </c>
      <c r="L43" s="2" t="s">
        <v>285</v>
      </c>
      <c r="M43" s="2" t="s">
        <v>261</v>
      </c>
      <c r="N43" s="2">
        <v>1</v>
      </c>
      <c r="O43" s="13" t="s">
        <v>655</v>
      </c>
      <c r="P43" s="2">
        <v>0</v>
      </c>
      <c r="R43" s="13">
        <f>IF(IFERROR(FIND("temp_fonc_30",type_generateur[[#This Row],[sortie]]),0)&gt;0,1,0)</f>
        <v>0</v>
      </c>
      <c r="S43" s="13">
        <f>IF(IFERROR(FIND("temp_fonc_100",type_generateur[[#This Row],[sortie]]),0)&gt;0,1,0)</f>
        <v>0</v>
      </c>
      <c r="T43" s="13">
        <f>IF(IFERROR(FIND("pn",type_generateur[[#This Row],[sortie]]),0)&gt;0,1,0)</f>
        <v>0</v>
      </c>
      <c r="U43" s="13">
        <f>IF(IFERROR(FIND("qp0",type_generateur[[#This Row],[sortie]]),0)&gt;0,1,0)</f>
        <v>0</v>
      </c>
      <c r="V43" s="13">
        <f>IF(IFERROR(FIND("rpn",type_generateur[[#This Row],[sortie]]),0)&gt;0,1,0)</f>
        <v>0</v>
      </c>
      <c r="W43" s="13">
        <f>IF(IFERROR(FIND("rpint",type_generateur[[#This Row],[sortie]]),0)&gt;0,1,0)</f>
        <v>0</v>
      </c>
      <c r="X43" s="13">
        <f>IF(IFERROR(FIND("rendement_generation",type_generateur[[#This Row],[sortie]]),0)&gt;0,1,0)</f>
        <v>1</v>
      </c>
      <c r="Y43" s="13">
        <f>IF(IFERROR(FIND("scop",type_generateur[[#This Row],[sortie]]),0)&gt;0,1,0)</f>
        <v>0</v>
      </c>
    </row>
    <row r="44" spans="1:25" ht="28.8" x14ac:dyDescent="0.3">
      <c r="A44" s="2">
        <v>8</v>
      </c>
      <c r="B44" s="2" t="s">
        <v>359</v>
      </c>
      <c r="C44" s="2" t="s">
        <v>674</v>
      </c>
      <c r="D44" s="2" t="s">
        <v>649</v>
      </c>
      <c r="E44" s="2">
        <v>0</v>
      </c>
      <c r="F44" s="2" t="s">
        <v>260</v>
      </c>
      <c r="G44" s="5">
        <v>9</v>
      </c>
      <c r="H44" s="5"/>
      <c r="I44" s="2" t="s">
        <v>663</v>
      </c>
      <c r="J44" s="2" t="s">
        <v>364</v>
      </c>
      <c r="K44" s="2">
        <v>43</v>
      </c>
      <c r="L44" s="2" t="s">
        <v>286</v>
      </c>
      <c r="M44" s="2" t="s">
        <v>261</v>
      </c>
      <c r="N44" s="2">
        <v>1</v>
      </c>
      <c r="O44" s="13" t="s">
        <v>655</v>
      </c>
      <c r="P44" s="2">
        <v>0</v>
      </c>
      <c r="R44" s="13">
        <f>IF(IFERROR(FIND("temp_fonc_30",type_generateur[[#This Row],[sortie]]),0)&gt;0,1,0)</f>
        <v>0</v>
      </c>
      <c r="S44" s="13">
        <f>IF(IFERROR(FIND("temp_fonc_100",type_generateur[[#This Row],[sortie]]),0)&gt;0,1,0)</f>
        <v>0</v>
      </c>
      <c r="T44" s="13">
        <f>IF(IFERROR(FIND("pn",type_generateur[[#This Row],[sortie]]),0)&gt;0,1,0)</f>
        <v>0</v>
      </c>
      <c r="U44" s="13">
        <f>IF(IFERROR(FIND("qp0",type_generateur[[#This Row],[sortie]]),0)&gt;0,1,0)</f>
        <v>0</v>
      </c>
      <c r="V44" s="13">
        <f>IF(IFERROR(FIND("rpn",type_generateur[[#This Row],[sortie]]),0)&gt;0,1,0)</f>
        <v>0</v>
      </c>
      <c r="W44" s="13">
        <f>IF(IFERROR(FIND("rpint",type_generateur[[#This Row],[sortie]]),0)&gt;0,1,0)</f>
        <v>0</v>
      </c>
      <c r="X44" s="13">
        <f>IF(IFERROR(FIND("rendement_generation",type_generateur[[#This Row],[sortie]]),0)&gt;0,1,0)</f>
        <v>1</v>
      </c>
      <c r="Y44" s="13">
        <f>IF(IFERROR(FIND("scop",type_generateur[[#This Row],[sortie]]),0)&gt;0,1,0)</f>
        <v>0</v>
      </c>
    </row>
    <row r="45" spans="1:25" ht="28.8" x14ac:dyDescent="0.3">
      <c r="A45" s="2">
        <v>10</v>
      </c>
      <c r="B45" s="2" t="s">
        <v>352</v>
      </c>
      <c r="C45" s="2" t="s">
        <v>674</v>
      </c>
      <c r="D45" s="2" t="s">
        <v>641</v>
      </c>
      <c r="E45" s="2">
        <v>0</v>
      </c>
      <c r="F45" s="2">
        <v>5</v>
      </c>
      <c r="G45" s="5">
        <v>9</v>
      </c>
      <c r="H45" s="5"/>
      <c r="I45" s="2" t="s">
        <v>663</v>
      </c>
      <c r="J45" s="2" t="s">
        <v>364</v>
      </c>
      <c r="K45" s="2">
        <v>44</v>
      </c>
      <c r="L45" s="2" t="s">
        <v>287</v>
      </c>
      <c r="M45" s="2" t="s">
        <v>261</v>
      </c>
      <c r="N45" s="2">
        <v>1</v>
      </c>
      <c r="O45" s="13" t="s">
        <v>655</v>
      </c>
      <c r="P45" s="2">
        <v>0</v>
      </c>
      <c r="R45" s="13">
        <f>IF(IFERROR(FIND("temp_fonc_30",type_generateur[[#This Row],[sortie]]),0)&gt;0,1,0)</f>
        <v>0</v>
      </c>
      <c r="S45" s="13">
        <f>IF(IFERROR(FIND("temp_fonc_100",type_generateur[[#This Row],[sortie]]),0)&gt;0,1,0)</f>
        <v>0</v>
      </c>
      <c r="T45" s="13">
        <f>IF(IFERROR(FIND("pn",type_generateur[[#This Row],[sortie]]),0)&gt;0,1,0)</f>
        <v>0</v>
      </c>
      <c r="U45" s="13">
        <f>IF(IFERROR(FIND("qp0",type_generateur[[#This Row],[sortie]]),0)&gt;0,1,0)</f>
        <v>0</v>
      </c>
      <c r="V45" s="13">
        <f>IF(IFERROR(FIND("rpn",type_generateur[[#This Row],[sortie]]),0)&gt;0,1,0)</f>
        <v>0</v>
      </c>
      <c r="W45" s="13">
        <f>IF(IFERROR(FIND("rpint",type_generateur[[#This Row],[sortie]]),0)&gt;0,1,0)</f>
        <v>0</v>
      </c>
      <c r="X45" s="13">
        <f>IF(IFERROR(FIND("rendement_generation",type_generateur[[#This Row],[sortie]]),0)&gt;0,1,0)</f>
        <v>1</v>
      </c>
      <c r="Y45" s="13">
        <f>IF(IFERROR(FIND("scop",type_generateur[[#This Row],[sortie]]),0)&gt;0,1,0)</f>
        <v>0</v>
      </c>
    </row>
    <row r="46" spans="1:25" ht="28.8" x14ac:dyDescent="0.3">
      <c r="A46" s="2">
        <v>11</v>
      </c>
      <c r="B46" s="2" t="s">
        <v>353</v>
      </c>
      <c r="C46" s="2" t="s">
        <v>674</v>
      </c>
      <c r="D46" s="2" t="s">
        <v>312</v>
      </c>
      <c r="E46" s="2">
        <v>0</v>
      </c>
      <c r="F46" s="2">
        <v>5</v>
      </c>
      <c r="G46" s="5">
        <v>9</v>
      </c>
      <c r="H46" s="5"/>
      <c r="I46" s="2" t="s">
        <v>663</v>
      </c>
      <c r="J46" s="2" t="s">
        <v>364</v>
      </c>
      <c r="K46" s="2">
        <v>45</v>
      </c>
      <c r="L46" s="2" t="s">
        <v>288</v>
      </c>
      <c r="M46" s="2" t="s">
        <v>261</v>
      </c>
      <c r="N46" s="2">
        <v>1</v>
      </c>
      <c r="O46" s="13" t="s">
        <v>655</v>
      </c>
      <c r="P46" s="2">
        <v>0</v>
      </c>
      <c r="R46" s="13">
        <f>IF(IFERROR(FIND("temp_fonc_30",type_generateur[[#This Row],[sortie]]),0)&gt;0,1,0)</f>
        <v>0</v>
      </c>
      <c r="S46" s="13">
        <f>IF(IFERROR(FIND("temp_fonc_100",type_generateur[[#This Row],[sortie]]),0)&gt;0,1,0)</f>
        <v>0</v>
      </c>
      <c r="T46" s="13">
        <f>IF(IFERROR(FIND("pn",type_generateur[[#This Row],[sortie]]),0)&gt;0,1,0)</f>
        <v>0</v>
      </c>
      <c r="U46" s="13">
        <f>IF(IFERROR(FIND("qp0",type_generateur[[#This Row],[sortie]]),0)&gt;0,1,0)</f>
        <v>0</v>
      </c>
      <c r="V46" s="13">
        <f>IF(IFERROR(FIND("rpn",type_generateur[[#This Row],[sortie]]),0)&gt;0,1,0)</f>
        <v>0</v>
      </c>
      <c r="W46" s="13">
        <f>IF(IFERROR(FIND("rpint",type_generateur[[#This Row],[sortie]]),0)&gt;0,1,0)</f>
        <v>0</v>
      </c>
      <c r="X46" s="13">
        <f>IF(IFERROR(FIND("rendement_generation",type_generateur[[#This Row],[sortie]]),0)&gt;0,1,0)</f>
        <v>1</v>
      </c>
      <c r="Y46" s="13">
        <f>IF(IFERROR(FIND("scop",type_generateur[[#This Row],[sortie]]),0)&gt;0,1,0)</f>
        <v>0</v>
      </c>
    </row>
    <row r="47" spans="1:25" ht="28.8" x14ac:dyDescent="0.3">
      <c r="A47" s="2">
        <v>11</v>
      </c>
      <c r="B47" s="2" t="s">
        <v>353</v>
      </c>
      <c r="C47" s="2" t="s">
        <v>674</v>
      </c>
      <c r="D47" s="2" t="s">
        <v>650</v>
      </c>
      <c r="E47" s="2">
        <v>0</v>
      </c>
      <c r="F47" s="2">
        <v>5</v>
      </c>
      <c r="G47" s="5">
        <v>9</v>
      </c>
      <c r="H47" s="5"/>
      <c r="I47" s="2" t="s">
        <v>663</v>
      </c>
      <c r="J47" s="2" t="s">
        <v>364</v>
      </c>
      <c r="K47" s="2">
        <v>46</v>
      </c>
      <c r="L47" s="2" t="s">
        <v>289</v>
      </c>
      <c r="M47" s="2" t="s">
        <v>261</v>
      </c>
      <c r="N47" s="2">
        <v>1</v>
      </c>
      <c r="O47" s="13" t="s">
        <v>655</v>
      </c>
      <c r="P47" s="2">
        <v>0</v>
      </c>
      <c r="R47" s="13">
        <f>IF(IFERROR(FIND("temp_fonc_30",type_generateur[[#This Row],[sortie]]),0)&gt;0,1,0)</f>
        <v>0</v>
      </c>
      <c r="S47" s="13">
        <f>IF(IFERROR(FIND("temp_fonc_100",type_generateur[[#This Row],[sortie]]),0)&gt;0,1,0)</f>
        <v>0</v>
      </c>
      <c r="T47" s="13">
        <f>IF(IFERROR(FIND("pn",type_generateur[[#This Row],[sortie]]),0)&gt;0,1,0)</f>
        <v>0</v>
      </c>
      <c r="U47" s="13">
        <f>IF(IFERROR(FIND("qp0",type_generateur[[#This Row],[sortie]]),0)&gt;0,1,0)</f>
        <v>0</v>
      </c>
      <c r="V47" s="13">
        <f>IF(IFERROR(FIND("rpn",type_generateur[[#This Row],[sortie]]),0)&gt;0,1,0)</f>
        <v>0</v>
      </c>
      <c r="W47" s="13">
        <f>IF(IFERROR(FIND("rpint",type_generateur[[#This Row],[sortie]]),0)&gt;0,1,0)</f>
        <v>0</v>
      </c>
      <c r="X47" s="13">
        <f>IF(IFERROR(FIND("rendement_generation",type_generateur[[#This Row],[sortie]]),0)&gt;0,1,0)</f>
        <v>1</v>
      </c>
      <c r="Y47" s="13">
        <f>IF(IFERROR(FIND("scop",type_generateur[[#This Row],[sortie]]),0)&gt;0,1,0)</f>
        <v>0</v>
      </c>
    </row>
    <row r="48" spans="1:25" ht="28.8" x14ac:dyDescent="0.3">
      <c r="A48" s="2">
        <v>44</v>
      </c>
      <c r="B48" s="2" t="s">
        <v>139</v>
      </c>
      <c r="C48" s="2" t="s">
        <v>295</v>
      </c>
      <c r="E48" s="2">
        <v>1</v>
      </c>
      <c r="F48" s="2" t="s">
        <v>69</v>
      </c>
      <c r="I48" s="2" t="s">
        <v>619</v>
      </c>
      <c r="J48" s="2" t="s">
        <v>363</v>
      </c>
      <c r="K48" s="2">
        <v>113</v>
      </c>
      <c r="L48" s="2" t="s">
        <v>139</v>
      </c>
      <c r="M48" s="2" t="s">
        <v>295</v>
      </c>
      <c r="O48" s="13" t="s">
        <v>661</v>
      </c>
      <c r="P48" s="2">
        <v>1</v>
      </c>
      <c r="R48" s="13">
        <f>IF(IFERROR(FIND("temp_fonc_30",type_generateur[[#This Row],[sortie]]),0)&gt;0,1,0)</f>
        <v>1</v>
      </c>
      <c r="S48" s="13">
        <f>IF(IFERROR(FIND("temp_fonc_100",type_generateur[[#This Row],[sortie]]),0)&gt;0,1,0)</f>
        <v>1</v>
      </c>
      <c r="T48" s="13">
        <f>IF(IFERROR(FIND("pn",type_generateur[[#This Row],[sortie]]),0)&gt;0,1,0)</f>
        <v>1</v>
      </c>
      <c r="U48" s="13">
        <f>IF(IFERROR(FIND("qp0",type_generateur[[#This Row],[sortie]]),0)&gt;0,1,0)</f>
        <v>1</v>
      </c>
      <c r="V48" s="13">
        <f>IF(IFERROR(FIND("rpn",type_generateur[[#This Row],[sortie]]),0)&gt;0,1,0)</f>
        <v>1</v>
      </c>
      <c r="W48" s="13">
        <f>IF(IFERROR(FIND("rpint",type_generateur[[#This Row],[sortie]]),0)&gt;0,1,0)</f>
        <v>0</v>
      </c>
      <c r="X48" s="13">
        <f>IF(IFERROR(FIND("rendement_generation",type_generateur[[#This Row],[sortie]]),0)&gt;0,1,0)</f>
        <v>1</v>
      </c>
      <c r="Y48" s="13">
        <f>IF(IFERROR(FIND("scop",type_generateur[[#This Row],[sortie]]),0)&gt;0,1,0)</f>
        <v>0</v>
      </c>
    </row>
    <row r="49" spans="1:25" ht="28.8" x14ac:dyDescent="0.3">
      <c r="A49" s="2">
        <v>13</v>
      </c>
      <c r="B49" s="2" t="s">
        <v>138</v>
      </c>
      <c r="C49" s="2" t="s">
        <v>674</v>
      </c>
      <c r="D49" s="2" t="s">
        <v>641</v>
      </c>
      <c r="E49" s="2">
        <v>0</v>
      </c>
      <c r="F49" s="2" t="s">
        <v>11</v>
      </c>
      <c r="G49" s="5">
        <v>9</v>
      </c>
      <c r="H49" s="5"/>
      <c r="I49" s="2" t="s">
        <v>664</v>
      </c>
      <c r="J49" s="2" t="s">
        <v>363</v>
      </c>
      <c r="K49" s="2">
        <v>48</v>
      </c>
      <c r="L49" s="2" t="s">
        <v>10</v>
      </c>
      <c r="M49" s="2" t="s">
        <v>261</v>
      </c>
      <c r="O49" s="13" t="s">
        <v>658</v>
      </c>
      <c r="P49" s="2">
        <v>1</v>
      </c>
      <c r="R49" s="13">
        <f>IF(IFERROR(FIND("temp_fonc_30",type_generateur[[#This Row],[sortie]]),0)&gt;0,1,0)</f>
        <v>0</v>
      </c>
      <c r="S49" s="13">
        <f>IF(IFERROR(FIND("temp_fonc_100",type_generateur[[#This Row],[sortie]]),0)&gt;0,1,0)</f>
        <v>0</v>
      </c>
      <c r="T49" s="13">
        <f>IF(IFERROR(FIND("pn",type_generateur[[#This Row],[sortie]]),0)&gt;0,1,0)</f>
        <v>1</v>
      </c>
      <c r="U49" s="13">
        <f>IF(IFERROR(FIND("qp0",type_generateur[[#This Row],[sortie]]),0)&gt;0,1,0)</f>
        <v>1</v>
      </c>
      <c r="V49" s="13">
        <f>IF(IFERROR(FIND("rpn",type_generateur[[#This Row],[sortie]]),0)&gt;0,1,0)</f>
        <v>1</v>
      </c>
      <c r="W49" s="13">
        <f>IF(IFERROR(FIND("rpint",type_generateur[[#This Row],[sortie]]),0)&gt;0,1,0)</f>
        <v>1</v>
      </c>
      <c r="X49" s="13">
        <f>IF(IFERROR(FIND("rendement_generation",type_generateur[[#This Row],[sortie]]),0)&gt;0,1,0)</f>
        <v>1</v>
      </c>
      <c r="Y49" s="13">
        <f>IF(IFERROR(FIND("scop",type_generateur[[#This Row],[sortie]]),0)&gt;0,1,0)</f>
        <v>0</v>
      </c>
    </row>
    <row r="50" spans="1:25" ht="28.8" x14ac:dyDescent="0.3">
      <c r="A50" s="2">
        <v>13</v>
      </c>
      <c r="B50" s="2" t="s">
        <v>138</v>
      </c>
      <c r="C50" s="2" t="s">
        <v>674</v>
      </c>
      <c r="D50" s="2" t="s">
        <v>651</v>
      </c>
      <c r="E50" s="2">
        <v>0</v>
      </c>
      <c r="F50" s="2" t="s">
        <v>11</v>
      </c>
      <c r="G50" s="5">
        <v>9</v>
      </c>
      <c r="H50" s="5"/>
      <c r="I50" s="2" t="s">
        <v>664</v>
      </c>
      <c r="J50" s="2" t="s">
        <v>363</v>
      </c>
      <c r="K50" s="2">
        <v>49</v>
      </c>
      <c r="L50" s="2" t="s">
        <v>13</v>
      </c>
      <c r="M50" s="2" t="s">
        <v>261</v>
      </c>
      <c r="O50" s="13" t="s">
        <v>658</v>
      </c>
      <c r="P50" s="2">
        <v>1</v>
      </c>
      <c r="R50" s="13">
        <f>IF(IFERROR(FIND("temp_fonc_30",type_generateur[[#This Row],[sortie]]),0)&gt;0,1,0)</f>
        <v>0</v>
      </c>
      <c r="S50" s="13">
        <f>IF(IFERROR(FIND("temp_fonc_100",type_generateur[[#This Row],[sortie]]),0)&gt;0,1,0)</f>
        <v>0</v>
      </c>
      <c r="T50" s="13">
        <f>IF(IFERROR(FIND("pn",type_generateur[[#This Row],[sortie]]),0)&gt;0,1,0)</f>
        <v>1</v>
      </c>
      <c r="U50" s="13">
        <f>IF(IFERROR(FIND("qp0",type_generateur[[#This Row],[sortie]]),0)&gt;0,1,0)</f>
        <v>1</v>
      </c>
      <c r="V50" s="13">
        <f>IF(IFERROR(FIND("rpn",type_generateur[[#This Row],[sortie]]),0)&gt;0,1,0)</f>
        <v>1</v>
      </c>
      <c r="W50" s="13">
        <f>IF(IFERROR(FIND("rpint",type_generateur[[#This Row],[sortie]]),0)&gt;0,1,0)</f>
        <v>1</v>
      </c>
      <c r="X50" s="13">
        <f>IF(IFERROR(FIND("rendement_generation",type_generateur[[#This Row],[sortie]]),0)&gt;0,1,0)</f>
        <v>1</v>
      </c>
      <c r="Y50" s="13">
        <f>IF(IFERROR(FIND("scop",type_generateur[[#This Row],[sortie]]),0)&gt;0,1,0)</f>
        <v>0</v>
      </c>
    </row>
    <row r="51" spans="1:25" x14ac:dyDescent="0.3">
      <c r="A51" s="2">
        <v>14</v>
      </c>
      <c r="B51" s="2" t="s">
        <v>360</v>
      </c>
      <c r="C51" s="2" t="s">
        <v>295</v>
      </c>
      <c r="D51" s="2" t="s">
        <v>642</v>
      </c>
      <c r="E51" s="2">
        <v>0</v>
      </c>
      <c r="F51" s="2" t="s">
        <v>294</v>
      </c>
      <c r="G51" s="2">
        <v>10</v>
      </c>
      <c r="H51" s="2">
        <v>2</v>
      </c>
      <c r="I51" s="2" t="s">
        <v>664</v>
      </c>
      <c r="J51" s="2" t="s">
        <v>363</v>
      </c>
      <c r="K51" s="2">
        <v>50</v>
      </c>
      <c r="L51" s="2" t="s">
        <v>293</v>
      </c>
      <c r="M51" s="2" t="s">
        <v>295</v>
      </c>
      <c r="O51" s="13" t="s">
        <v>658</v>
      </c>
      <c r="P51" s="2">
        <v>1</v>
      </c>
      <c r="R51" s="13">
        <f>IF(IFERROR(FIND("temp_fonc_30",type_generateur[[#This Row],[sortie]]),0)&gt;0,1,0)</f>
        <v>0</v>
      </c>
      <c r="S51" s="13">
        <f>IF(IFERROR(FIND("temp_fonc_100",type_generateur[[#This Row],[sortie]]),0)&gt;0,1,0)</f>
        <v>0</v>
      </c>
      <c r="T51" s="13">
        <f>IF(IFERROR(FIND("pn",type_generateur[[#This Row],[sortie]]),0)&gt;0,1,0)</f>
        <v>1</v>
      </c>
      <c r="U51" s="13">
        <f>IF(IFERROR(FIND("qp0",type_generateur[[#This Row],[sortie]]),0)&gt;0,1,0)</f>
        <v>1</v>
      </c>
      <c r="V51" s="13">
        <f>IF(IFERROR(FIND("rpn",type_generateur[[#This Row],[sortie]]),0)&gt;0,1,0)</f>
        <v>1</v>
      </c>
      <c r="W51" s="13">
        <f>IF(IFERROR(FIND("rpint",type_generateur[[#This Row],[sortie]]),0)&gt;0,1,0)</f>
        <v>1</v>
      </c>
      <c r="X51" s="13">
        <f>IF(IFERROR(FIND("rendement_generation",type_generateur[[#This Row],[sortie]]),0)&gt;0,1,0)</f>
        <v>1</v>
      </c>
      <c r="Y51" s="13">
        <f>IF(IFERROR(FIND("scop",type_generateur[[#This Row],[sortie]]),0)&gt;0,1,0)</f>
        <v>0</v>
      </c>
    </row>
    <row r="52" spans="1:25" x14ac:dyDescent="0.3">
      <c r="A52" s="2">
        <v>15</v>
      </c>
      <c r="B52" s="2" t="s">
        <v>613</v>
      </c>
      <c r="C52" s="2" t="s">
        <v>295</v>
      </c>
      <c r="D52" s="2" t="s">
        <v>652</v>
      </c>
      <c r="E52" s="2">
        <v>0</v>
      </c>
      <c r="F52" s="2" t="s">
        <v>294</v>
      </c>
      <c r="G52" s="2">
        <v>10</v>
      </c>
      <c r="H52" s="2">
        <v>2</v>
      </c>
      <c r="I52" s="2" t="s">
        <v>664</v>
      </c>
      <c r="J52" s="2" t="s">
        <v>363</v>
      </c>
      <c r="K52" s="2">
        <v>51</v>
      </c>
      <c r="L52" s="2" t="s">
        <v>296</v>
      </c>
      <c r="M52" s="2" t="s">
        <v>295</v>
      </c>
      <c r="O52" s="13" t="s">
        <v>658</v>
      </c>
      <c r="P52" s="2">
        <v>1</v>
      </c>
      <c r="R52" s="13">
        <f>IF(IFERROR(FIND("temp_fonc_30",type_generateur[[#This Row],[sortie]]),0)&gt;0,1,0)</f>
        <v>0</v>
      </c>
      <c r="S52" s="13">
        <f>IF(IFERROR(FIND("temp_fonc_100",type_generateur[[#This Row],[sortie]]),0)&gt;0,1,0)</f>
        <v>0</v>
      </c>
      <c r="T52" s="13">
        <f>IF(IFERROR(FIND("pn",type_generateur[[#This Row],[sortie]]),0)&gt;0,1,0)</f>
        <v>1</v>
      </c>
      <c r="U52" s="13">
        <f>IF(IFERROR(FIND("qp0",type_generateur[[#This Row],[sortie]]),0)&gt;0,1,0)</f>
        <v>1</v>
      </c>
      <c r="V52" s="13">
        <f>IF(IFERROR(FIND("rpn",type_generateur[[#This Row],[sortie]]),0)&gt;0,1,0)</f>
        <v>1</v>
      </c>
      <c r="W52" s="13">
        <f>IF(IFERROR(FIND("rpint",type_generateur[[#This Row],[sortie]]),0)&gt;0,1,0)</f>
        <v>1</v>
      </c>
      <c r="X52" s="13">
        <f>IF(IFERROR(FIND("rendement_generation",type_generateur[[#This Row],[sortie]]),0)&gt;0,1,0)</f>
        <v>1</v>
      </c>
      <c r="Y52" s="13">
        <f>IF(IFERROR(FIND("scop",type_generateur[[#This Row],[sortie]]),0)&gt;0,1,0)</f>
        <v>0</v>
      </c>
    </row>
    <row r="53" spans="1:25" x14ac:dyDescent="0.3">
      <c r="A53" s="2">
        <v>16</v>
      </c>
      <c r="B53" s="2" t="s">
        <v>614</v>
      </c>
      <c r="C53" s="2" t="s">
        <v>295</v>
      </c>
      <c r="D53" s="2" t="s">
        <v>652</v>
      </c>
      <c r="E53" s="2">
        <v>0</v>
      </c>
      <c r="F53" s="2" t="s">
        <v>294</v>
      </c>
      <c r="G53" s="2">
        <v>10</v>
      </c>
      <c r="H53" s="2">
        <v>2</v>
      </c>
      <c r="I53" s="2" t="s">
        <v>664</v>
      </c>
      <c r="J53" s="2" t="s">
        <v>363</v>
      </c>
      <c r="K53" s="2">
        <v>52</v>
      </c>
      <c r="L53" s="2" t="s">
        <v>297</v>
      </c>
      <c r="M53" s="2" t="s">
        <v>295</v>
      </c>
      <c r="O53" s="13" t="s">
        <v>658</v>
      </c>
      <c r="P53" s="2">
        <v>1</v>
      </c>
      <c r="R53" s="13">
        <f>IF(IFERROR(FIND("temp_fonc_30",type_generateur[[#This Row],[sortie]]),0)&gt;0,1,0)</f>
        <v>0</v>
      </c>
      <c r="S53" s="13">
        <f>IF(IFERROR(FIND("temp_fonc_100",type_generateur[[#This Row],[sortie]]),0)&gt;0,1,0)</f>
        <v>0</v>
      </c>
      <c r="T53" s="13">
        <f>IF(IFERROR(FIND("pn",type_generateur[[#This Row],[sortie]]),0)&gt;0,1,0)</f>
        <v>1</v>
      </c>
      <c r="U53" s="13">
        <f>IF(IFERROR(FIND("qp0",type_generateur[[#This Row],[sortie]]),0)&gt;0,1,0)</f>
        <v>1</v>
      </c>
      <c r="V53" s="13">
        <f>IF(IFERROR(FIND("rpn",type_generateur[[#This Row],[sortie]]),0)&gt;0,1,0)</f>
        <v>1</v>
      </c>
      <c r="W53" s="13">
        <f>IF(IFERROR(FIND("rpint",type_generateur[[#This Row],[sortie]]),0)&gt;0,1,0)</f>
        <v>1</v>
      </c>
      <c r="X53" s="13">
        <f>IF(IFERROR(FIND("rendement_generation",type_generateur[[#This Row],[sortie]]),0)&gt;0,1,0)</f>
        <v>1</v>
      </c>
      <c r="Y53" s="13">
        <f>IF(IFERROR(FIND("scop",type_generateur[[#This Row],[sortie]]),0)&gt;0,1,0)</f>
        <v>0</v>
      </c>
    </row>
    <row r="54" spans="1:25" x14ac:dyDescent="0.3">
      <c r="A54" s="2">
        <v>17</v>
      </c>
      <c r="B54" s="2" t="s">
        <v>361</v>
      </c>
      <c r="C54" s="2" t="s">
        <v>295</v>
      </c>
      <c r="D54" s="2" t="s">
        <v>642</v>
      </c>
      <c r="E54" s="2">
        <v>0</v>
      </c>
      <c r="F54" s="2" t="s">
        <v>69</v>
      </c>
      <c r="H54" s="2">
        <v>1</v>
      </c>
      <c r="I54" s="2" t="s">
        <v>664</v>
      </c>
      <c r="J54" s="2" t="s">
        <v>363</v>
      </c>
      <c r="K54" s="2">
        <v>53</v>
      </c>
      <c r="L54" s="2" t="s">
        <v>298</v>
      </c>
      <c r="M54" s="2" t="s">
        <v>295</v>
      </c>
      <c r="N54" s="2">
        <v>1</v>
      </c>
      <c r="O54" s="13" t="s">
        <v>659</v>
      </c>
      <c r="P54" s="2">
        <v>1</v>
      </c>
      <c r="R54" s="13">
        <f>IF(IFERROR(FIND("temp_fonc_30",type_generateur[[#This Row],[sortie]]),0)&gt;0,1,0)</f>
        <v>0</v>
      </c>
      <c r="S54" s="13">
        <f>IF(IFERROR(FIND("temp_fonc_100",type_generateur[[#This Row],[sortie]]),0)&gt;0,1,0)</f>
        <v>0</v>
      </c>
      <c r="T54" s="13">
        <f>IF(IFERROR(FIND("pn",type_generateur[[#This Row],[sortie]]),0)&gt;0,1,0)</f>
        <v>1</v>
      </c>
      <c r="U54" s="13">
        <f>IF(IFERROR(FIND("qp0",type_generateur[[#This Row],[sortie]]),0)&gt;0,1,0)</f>
        <v>0</v>
      </c>
      <c r="V54" s="13">
        <f>IF(IFERROR(FIND("rpn",type_generateur[[#This Row],[sortie]]),0)&gt;0,1,0)</f>
        <v>1</v>
      </c>
      <c r="W54" s="13">
        <f>IF(IFERROR(FIND("rpint",type_generateur[[#This Row],[sortie]]),0)&gt;0,1,0)</f>
        <v>0</v>
      </c>
      <c r="X54" s="13">
        <f>IF(IFERROR(FIND("rendement_generation",type_generateur[[#This Row],[sortie]]),0)&gt;0,1,0)</f>
        <v>1</v>
      </c>
      <c r="Y54" s="13">
        <f>IF(IFERROR(FIND("scop",type_generateur[[#This Row],[sortie]]),0)&gt;0,1,0)</f>
        <v>0</v>
      </c>
    </row>
    <row r="55" spans="1:25" x14ac:dyDescent="0.3">
      <c r="A55" s="2">
        <v>17</v>
      </c>
      <c r="B55" s="2" t="s">
        <v>361</v>
      </c>
      <c r="C55" s="2" t="s">
        <v>295</v>
      </c>
      <c r="D55" s="2" t="s">
        <v>652</v>
      </c>
      <c r="E55" s="2">
        <v>0</v>
      </c>
      <c r="F55" s="2" t="s">
        <v>69</v>
      </c>
      <c r="H55" s="2">
        <v>1</v>
      </c>
      <c r="I55" s="2" t="s">
        <v>664</v>
      </c>
      <c r="J55" s="2" t="s">
        <v>363</v>
      </c>
      <c r="K55" s="2">
        <v>54</v>
      </c>
      <c r="L55" s="2" t="s">
        <v>299</v>
      </c>
      <c r="M55" s="2" t="s">
        <v>295</v>
      </c>
      <c r="N55" s="2">
        <v>1</v>
      </c>
      <c r="O55" s="13" t="s">
        <v>659</v>
      </c>
      <c r="P55" s="2">
        <v>1</v>
      </c>
      <c r="R55" s="13">
        <f>IF(IFERROR(FIND("temp_fonc_30",type_generateur[[#This Row],[sortie]]),0)&gt;0,1,0)</f>
        <v>0</v>
      </c>
      <c r="S55" s="13">
        <f>IF(IFERROR(FIND("temp_fonc_100",type_generateur[[#This Row],[sortie]]),0)&gt;0,1,0)</f>
        <v>0</v>
      </c>
      <c r="T55" s="13">
        <f>IF(IFERROR(FIND("pn",type_generateur[[#This Row],[sortie]]),0)&gt;0,1,0)</f>
        <v>1</v>
      </c>
      <c r="U55" s="13">
        <f>IF(IFERROR(FIND("qp0",type_generateur[[#This Row],[sortie]]),0)&gt;0,1,0)</f>
        <v>0</v>
      </c>
      <c r="V55" s="13">
        <f>IF(IFERROR(FIND("rpn",type_generateur[[#This Row],[sortie]]),0)&gt;0,1,0)</f>
        <v>1</v>
      </c>
      <c r="W55" s="13">
        <f>IF(IFERROR(FIND("rpint",type_generateur[[#This Row],[sortie]]),0)&gt;0,1,0)</f>
        <v>0</v>
      </c>
      <c r="X55" s="13">
        <f>IF(IFERROR(FIND("rendement_generation",type_generateur[[#This Row],[sortie]]),0)&gt;0,1,0)</f>
        <v>1</v>
      </c>
      <c r="Y55" s="13">
        <f>IF(IFERROR(FIND("scop",type_generateur[[#This Row],[sortie]]),0)&gt;0,1,0)</f>
        <v>0</v>
      </c>
    </row>
    <row r="56" spans="1:25" x14ac:dyDescent="0.3">
      <c r="A56" s="2">
        <v>18</v>
      </c>
      <c r="B56" s="2" t="s">
        <v>123</v>
      </c>
      <c r="C56" s="2" t="s">
        <v>15</v>
      </c>
      <c r="D56" s="2" t="s">
        <v>643</v>
      </c>
      <c r="E56" s="2">
        <v>0</v>
      </c>
      <c r="F56" s="2">
        <v>4</v>
      </c>
      <c r="G56" s="2" t="s">
        <v>667</v>
      </c>
      <c r="H56" s="2" t="s">
        <v>572</v>
      </c>
      <c r="I56" s="2" t="s">
        <v>664</v>
      </c>
      <c r="J56" s="2" t="s">
        <v>363</v>
      </c>
      <c r="K56" s="2">
        <v>55</v>
      </c>
      <c r="L56" s="2" t="s">
        <v>14</v>
      </c>
      <c r="M56" s="2" t="s">
        <v>15</v>
      </c>
      <c r="N56" s="2">
        <v>0</v>
      </c>
      <c r="O56" s="13" t="s">
        <v>658</v>
      </c>
      <c r="P56" s="2">
        <v>1</v>
      </c>
      <c r="R56" s="13">
        <f>IF(IFERROR(FIND("temp_fonc_30",type_generateur[[#This Row],[sortie]]),0)&gt;0,1,0)</f>
        <v>0</v>
      </c>
      <c r="S56" s="13">
        <f>IF(IFERROR(FIND("temp_fonc_100",type_generateur[[#This Row],[sortie]]),0)&gt;0,1,0)</f>
        <v>0</v>
      </c>
      <c r="T56" s="13">
        <f>IF(IFERROR(FIND("pn",type_generateur[[#This Row],[sortie]]),0)&gt;0,1,0)</f>
        <v>1</v>
      </c>
      <c r="U56" s="13">
        <f>IF(IFERROR(FIND("qp0",type_generateur[[#This Row],[sortie]]),0)&gt;0,1,0)</f>
        <v>1</v>
      </c>
      <c r="V56" s="13">
        <f>IF(IFERROR(FIND("rpn",type_generateur[[#This Row],[sortie]]),0)&gt;0,1,0)</f>
        <v>1</v>
      </c>
      <c r="W56" s="13">
        <f>IF(IFERROR(FIND("rpint",type_generateur[[#This Row],[sortie]]),0)&gt;0,1,0)</f>
        <v>1</v>
      </c>
      <c r="X56" s="13">
        <f>IF(IFERROR(FIND("rendement_generation",type_generateur[[#This Row],[sortie]]),0)&gt;0,1,0)</f>
        <v>1</v>
      </c>
      <c r="Y56" s="13">
        <f>IF(IFERROR(FIND("scop",type_generateur[[#This Row],[sortie]]),0)&gt;0,1,0)</f>
        <v>0</v>
      </c>
    </row>
    <row r="57" spans="1:25" x14ac:dyDescent="0.3">
      <c r="A57" s="2">
        <v>18</v>
      </c>
      <c r="B57" s="2" t="s">
        <v>123</v>
      </c>
      <c r="C57" s="2" t="s">
        <v>15</v>
      </c>
      <c r="D57" s="2" t="s">
        <v>106</v>
      </c>
      <c r="E57" s="2">
        <v>0</v>
      </c>
      <c r="F57" s="2">
        <v>4</v>
      </c>
      <c r="G57" s="2" t="s">
        <v>667</v>
      </c>
      <c r="H57" s="2" t="s">
        <v>572</v>
      </c>
      <c r="I57" s="2" t="s">
        <v>664</v>
      </c>
      <c r="J57" s="2" t="s">
        <v>363</v>
      </c>
      <c r="K57" s="2">
        <v>56</v>
      </c>
      <c r="L57" s="2" t="s">
        <v>16</v>
      </c>
      <c r="M57" s="2" t="s">
        <v>15</v>
      </c>
      <c r="N57" s="2">
        <v>0</v>
      </c>
      <c r="O57" s="13" t="s">
        <v>658</v>
      </c>
      <c r="P57" s="2">
        <v>1</v>
      </c>
      <c r="R57" s="13">
        <f>IF(IFERROR(FIND("temp_fonc_30",type_generateur[[#This Row],[sortie]]),0)&gt;0,1,0)</f>
        <v>0</v>
      </c>
      <c r="S57" s="13">
        <f>IF(IFERROR(FIND("temp_fonc_100",type_generateur[[#This Row],[sortie]]),0)&gt;0,1,0)</f>
        <v>0</v>
      </c>
      <c r="T57" s="13">
        <f>IF(IFERROR(FIND("pn",type_generateur[[#This Row],[sortie]]),0)&gt;0,1,0)</f>
        <v>1</v>
      </c>
      <c r="U57" s="13">
        <f>IF(IFERROR(FIND("qp0",type_generateur[[#This Row],[sortie]]),0)&gt;0,1,0)</f>
        <v>1</v>
      </c>
      <c r="V57" s="13">
        <f>IF(IFERROR(FIND("rpn",type_generateur[[#This Row],[sortie]]),0)&gt;0,1,0)</f>
        <v>1</v>
      </c>
      <c r="W57" s="13">
        <f>IF(IFERROR(FIND("rpint",type_generateur[[#This Row],[sortie]]),0)&gt;0,1,0)</f>
        <v>1</v>
      </c>
      <c r="X57" s="13">
        <f>IF(IFERROR(FIND("rendement_generation",type_generateur[[#This Row],[sortie]]),0)&gt;0,1,0)</f>
        <v>1</v>
      </c>
      <c r="Y57" s="13">
        <f>IF(IFERROR(FIND("scop",type_generateur[[#This Row],[sortie]]),0)&gt;0,1,0)</f>
        <v>0</v>
      </c>
    </row>
    <row r="58" spans="1:25" x14ac:dyDescent="0.3">
      <c r="A58" s="2">
        <v>18</v>
      </c>
      <c r="B58" s="2" t="s">
        <v>123</v>
      </c>
      <c r="C58" s="2" t="s">
        <v>15</v>
      </c>
      <c r="D58" s="2" t="s">
        <v>107</v>
      </c>
      <c r="E58" s="2">
        <v>0</v>
      </c>
      <c r="F58" s="2">
        <v>4</v>
      </c>
      <c r="G58" s="2" t="s">
        <v>667</v>
      </c>
      <c r="H58" s="2" t="s">
        <v>572</v>
      </c>
      <c r="I58" s="2" t="s">
        <v>664</v>
      </c>
      <c r="J58" s="2" t="s">
        <v>363</v>
      </c>
      <c r="K58" s="2">
        <v>57</v>
      </c>
      <c r="L58" s="2" t="s">
        <v>17</v>
      </c>
      <c r="M58" s="2" t="s">
        <v>15</v>
      </c>
      <c r="N58" s="2">
        <v>0</v>
      </c>
      <c r="O58" s="13" t="s">
        <v>658</v>
      </c>
      <c r="P58" s="2">
        <v>1</v>
      </c>
      <c r="R58" s="13">
        <f>IF(IFERROR(FIND("temp_fonc_30",type_generateur[[#This Row],[sortie]]),0)&gt;0,1,0)</f>
        <v>0</v>
      </c>
      <c r="S58" s="13">
        <f>IF(IFERROR(FIND("temp_fonc_100",type_generateur[[#This Row],[sortie]]),0)&gt;0,1,0)</f>
        <v>0</v>
      </c>
      <c r="T58" s="13">
        <f>IF(IFERROR(FIND("pn",type_generateur[[#This Row],[sortie]]),0)&gt;0,1,0)</f>
        <v>1</v>
      </c>
      <c r="U58" s="13">
        <f>IF(IFERROR(FIND("qp0",type_generateur[[#This Row],[sortie]]),0)&gt;0,1,0)</f>
        <v>1</v>
      </c>
      <c r="V58" s="13">
        <f>IF(IFERROR(FIND("rpn",type_generateur[[#This Row],[sortie]]),0)&gt;0,1,0)</f>
        <v>1</v>
      </c>
      <c r="W58" s="13">
        <f>IF(IFERROR(FIND("rpint",type_generateur[[#This Row],[sortie]]),0)&gt;0,1,0)</f>
        <v>1</v>
      </c>
      <c r="X58" s="13">
        <f>IF(IFERROR(FIND("rendement_generation",type_generateur[[#This Row],[sortie]]),0)&gt;0,1,0)</f>
        <v>1</v>
      </c>
      <c r="Y58" s="13">
        <f>IF(IFERROR(FIND("scop",type_generateur[[#This Row],[sortie]]),0)&gt;0,1,0)</f>
        <v>0</v>
      </c>
    </row>
    <row r="59" spans="1:25" x14ac:dyDescent="0.3">
      <c r="A59" s="2">
        <v>18</v>
      </c>
      <c r="B59" s="2" t="s">
        <v>123</v>
      </c>
      <c r="C59" s="2" t="s">
        <v>15</v>
      </c>
      <c r="D59" s="2" t="s">
        <v>108</v>
      </c>
      <c r="E59" s="2">
        <v>0</v>
      </c>
      <c r="F59" s="2">
        <v>4</v>
      </c>
      <c r="G59" s="2" t="s">
        <v>667</v>
      </c>
      <c r="H59" s="2" t="s">
        <v>572</v>
      </c>
      <c r="I59" s="2" t="s">
        <v>664</v>
      </c>
      <c r="J59" s="2" t="s">
        <v>363</v>
      </c>
      <c r="K59" s="2">
        <v>58</v>
      </c>
      <c r="L59" s="2" t="s">
        <v>18</v>
      </c>
      <c r="M59" s="2" t="s">
        <v>15</v>
      </c>
      <c r="N59" s="2">
        <v>0</v>
      </c>
      <c r="O59" s="13" t="s">
        <v>658</v>
      </c>
      <c r="P59" s="2">
        <v>1</v>
      </c>
      <c r="R59" s="13">
        <f>IF(IFERROR(FIND("temp_fonc_30",type_generateur[[#This Row],[sortie]]),0)&gt;0,1,0)</f>
        <v>0</v>
      </c>
      <c r="S59" s="13">
        <f>IF(IFERROR(FIND("temp_fonc_100",type_generateur[[#This Row],[sortie]]),0)&gt;0,1,0)</f>
        <v>0</v>
      </c>
      <c r="T59" s="13">
        <f>IF(IFERROR(FIND("pn",type_generateur[[#This Row],[sortie]]),0)&gt;0,1,0)</f>
        <v>1</v>
      </c>
      <c r="U59" s="13">
        <f>IF(IFERROR(FIND("qp0",type_generateur[[#This Row],[sortie]]),0)&gt;0,1,0)</f>
        <v>1</v>
      </c>
      <c r="V59" s="13">
        <f>IF(IFERROR(FIND("rpn",type_generateur[[#This Row],[sortie]]),0)&gt;0,1,0)</f>
        <v>1</v>
      </c>
      <c r="W59" s="13">
        <f>IF(IFERROR(FIND("rpint",type_generateur[[#This Row],[sortie]]),0)&gt;0,1,0)</f>
        <v>1</v>
      </c>
      <c r="X59" s="13">
        <f>IF(IFERROR(FIND("rendement_generation",type_generateur[[#This Row],[sortie]]),0)&gt;0,1,0)</f>
        <v>1</v>
      </c>
      <c r="Y59" s="13">
        <f>IF(IFERROR(FIND("scop",type_generateur[[#This Row],[sortie]]),0)&gt;0,1,0)</f>
        <v>0</v>
      </c>
    </row>
    <row r="60" spans="1:25" x14ac:dyDescent="0.3">
      <c r="A60" s="2">
        <v>18</v>
      </c>
      <c r="B60" s="2" t="s">
        <v>123</v>
      </c>
      <c r="C60" s="2" t="s">
        <v>15</v>
      </c>
      <c r="D60" s="2" t="s">
        <v>109</v>
      </c>
      <c r="E60" s="2">
        <v>0</v>
      </c>
      <c r="F60" s="2">
        <v>4</v>
      </c>
      <c r="G60" s="2" t="s">
        <v>667</v>
      </c>
      <c r="H60" s="2" t="s">
        <v>572</v>
      </c>
      <c r="I60" s="2" t="s">
        <v>664</v>
      </c>
      <c r="J60" s="2" t="s">
        <v>363</v>
      </c>
      <c r="K60" s="2">
        <v>59</v>
      </c>
      <c r="L60" s="2" t="s">
        <v>19</v>
      </c>
      <c r="M60" s="2" t="s">
        <v>15</v>
      </c>
      <c r="N60" s="2">
        <v>0</v>
      </c>
      <c r="O60" s="13" t="s">
        <v>658</v>
      </c>
      <c r="P60" s="2">
        <v>1</v>
      </c>
      <c r="R60" s="13">
        <f>IF(IFERROR(FIND("temp_fonc_30",type_generateur[[#This Row],[sortie]]),0)&gt;0,1,0)</f>
        <v>0</v>
      </c>
      <c r="S60" s="13">
        <f>IF(IFERROR(FIND("temp_fonc_100",type_generateur[[#This Row],[sortie]]),0)&gt;0,1,0)</f>
        <v>0</v>
      </c>
      <c r="T60" s="13">
        <f>IF(IFERROR(FIND("pn",type_generateur[[#This Row],[sortie]]),0)&gt;0,1,0)</f>
        <v>1</v>
      </c>
      <c r="U60" s="13">
        <f>IF(IFERROR(FIND("qp0",type_generateur[[#This Row],[sortie]]),0)&gt;0,1,0)</f>
        <v>1</v>
      </c>
      <c r="V60" s="13">
        <f>IF(IFERROR(FIND("rpn",type_generateur[[#This Row],[sortie]]),0)&gt;0,1,0)</f>
        <v>1</v>
      </c>
      <c r="W60" s="13">
        <f>IF(IFERROR(FIND("rpint",type_generateur[[#This Row],[sortie]]),0)&gt;0,1,0)</f>
        <v>1</v>
      </c>
      <c r="X60" s="13">
        <f>IF(IFERROR(FIND("rendement_generation",type_generateur[[#This Row],[sortie]]),0)&gt;0,1,0)</f>
        <v>1</v>
      </c>
      <c r="Y60" s="13">
        <f>IF(IFERROR(FIND("scop",type_generateur[[#This Row],[sortie]]),0)&gt;0,1,0)</f>
        <v>0</v>
      </c>
    </row>
    <row r="61" spans="1:25" x14ac:dyDescent="0.3">
      <c r="A61" s="2">
        <v>18</v>
      </c>
      <c r="B61" s="2" t="s">
        <v>123</v>
      </c>
      <c r="C61" s="2" t="s">
        <v>15</v>
      </c>
      <c r="D61" s="2" t="s">
        <v>110</v>
      </c>
      <c r="E61" s="2">
        <v>0</v>
      </c>
      <c r="F61" s="2">
        <v>4</v>
      </c>
      <c r="G61" s="2" t="s">
        <v>667</v>
      </c>
      <c r="H61" s="2" t="s">
        <v>572</v>
      </c>
      <c r="I61" s="2" t="s">
        <v>664</v>
      </c>
      <c r="J61" s="2" t="s">
        <v>363</v>
      </c>
      <c r="K61" s="2">
        <v>60</v>
      </c>
      <c r="L61" s="2" t="s">
        <v>20</v>
      </c>
      <c r="M61" s="2" t="s">
        <v>15</v>
      </c>
      <c r="N61" s="2">
        <v>0</v>
      </c>
      <c r="O61" s="13" t="s">
        <v>658</v>
      </c>
      <c r="P61" s="2">
        <v>1</v>
      </c>
      <c r="R61" s="13">
        <f>IF(IFERROR(FIND("temp_fonc_30",type_generateur[[#This Row],[sortie]]),0)&gt;0,1,0)</f>
        <v>0</v>
      </c>
      <c r="S61" s="13">
        <f>IF(IFERROR(FIND("temp_fonc_100",type_generateur[[#This Row],[sortie]]),0)&gt;0,1,0)</f>
        <v>0</v>
      </c>
      <c r="T61" s="13">
        <f>IF(IFERROR(FIND("pn",type_generateur[[#This Row],[sortie]]),0)&gt;0,1,0)</f>
        <v>1</v>
      </c>
      <c r="U61" s="13">
        <f>IF(IFERROR(FIND("qp0",type_generateur[[#This Row],[sortie]]),0)&gt;0,1,0)</f>
        <v>1</v>
      </c>
      <c r="V61" s="13">
        <f>IF(IFERROR(FIND("rpn",type_generateur[[#This Row],[sortie]]),0)&gt;0,1,0)</f>
        <v>1</v>
      </c>
      <c r="W61" s="13">
        <f>IF(IFERROR(FIND("rpint",type_generateur[[#This Row],[sortie]]),0)&gt;0,1,0)</f>
        <v>1</v>
      </c>
      <c r="X61" s="13">
        <f>IF(IFERROR(FIND("rendement_generation",type_generateur[[#This Row],[sortie]]),0)&gt;0,1,0)</f>
        <v>1</v>
      </c>
      <c r="Y61" s="13">
        <f>IF(IFERROR(FIND("scop",type_generateur[[#This Row],[sortie]]),0)&gt;0,1,0)</f>
        <v>0</v>
      </c>
    </row>
    <row r="62" spans="1:25" x14ac:dyDescent="0.3">
      <c r="A62" s="2">
        <v>18</v>
      </c>
      <c r="B62" s="2" t="s">
        <v>123</v>
      </c>
      <c r="C62" s="2" t="s">
        <v>15</v>
      </c>
      <c r="D62" s="2" t="s">
        <v>650</v>
      </c>
      <c r="E62" s="2">
        <v>0</v>
      </c>
      <c r="F62" s="2">
        <v>4</v>
      </c>
      <c r="G62" s="2" t="s">
        <v>667</v>
      </c>
      <c r="H62" s="2" t="s">
        <v>572</v>
      </c>
      <c r="I62" s="2" t="s">
        <v>664</v>
      </c>
      <c r="J62" s="2" t="s">
        <v>363</v>
      </c>
      <c r="K62" s="2">
        <v>61</v>
      </c>
      <c r="L62" s="2" t="s">
        <v>21</v>
      </c>
      <c r="M62" s="2" t="s">
        <v>15</v>
      </c>
      <c r="N62" s="2">
        <v>0</v>
      </c>
      <c r="O62" s="13" t="s">
        <v>658</v>
      </c>
      <c r="P62" s="2">
        <v>1</v>
      </c>
      <c r="R62" s="13">
        <f>IF(IFERROR(FIND("temp_fonc_30",type_generateur[[#This Row],[sortie]]),0)&gt;0,1,0)</f>
        <v>0</v>
      </c>
      <c r="S62" s="13">
        <f>IF(IFERROR(FIND("temp_fonc_100",type_generateur[[#This Row],[sortie]]),0)&gt;0,1,0)</f>
        <v>0</v>
      </c>
      <c r="T62" s="13">
        <f>IF(IFERROR(FIND("pn",type_generateur[[#This Row],[sortie]]),0)&gt;0,1,0)</f>
        <v>1</v>
      </c>
      <c r="U62" s="13">
        <f>IF(IFERROR(FIND("qp0",type_generateur[[#This Row],[sortie]]),0)&gt;0,1,0)</f>
        <v>1</v>
      </c>
      <c r="V62" s="13">
        <f>IF(IFERROR(FIND("rpn",type_generateur[[#This Row],[sortie]]),0)&gt;0,1,0)</f>
        <v>1</v>
      </c>
      <c r="W62" s="13">
        <f>IF(IFERROR(FIND("rpint",type_generateur[[#This Row],[sortie]]),0)&gt;0,1,0)</f>
        <v>1</v>
      </c>
      <c r="X62" s="13">
        <f>IF(IFERROR(FIND("rendement_generation",type_generateur[[#This Row],[sortie]]),0)&gt;0,1,0)</f>
        <v>1</v>
      </c>
      <c r="Y62" s="13">
        <f>IF(IFERROR(FIND("scop",type_generateur[[#This Row],[sortie]]),0)&gt;0,1,0)</f>
        <v>0</v>
      </c>
    </row>
    <row r="63" spans="1:25" x14ac:dyDescent="0.3">
      <c r="A63" s="2">
        <v>19</v>
      </c>
      <c r="B63" s="2" t="s">
        <v>124</v>
      </c>
      <c r="C63" s="2" t="s">
        <v>15</v>
      </c>
      <c r="D63" s="2" t="s">
        <v>643</v>
      </c>
      <c r="E63" s="2">
        <v>0</v>
      </c>
      <c r="F63" s="2" t="s">
        <v>23</v>
      </c>
      <c r="G63" s="2" t="s">
        <v>667</v>
      </c>
      <c r="H63" s="2" t="s">
        <v>572</v>
      </c>
      <c r="I63" s="2" t="s">
        <v>664</v>
      </c>
      <c r="J63" s="2" t="s">
        <v>363</v>
      </c>
      <c r="K63" s="2">
        <v>62</v>
      </c>
      <c r="L63" s="2" t="s">
        <v>22</v>
      </c>
      <c r="M63" s="2" t="s">
        <v>15</v>
      </c>
      <c r="N63" s="2">
        <v>0</v>
      </c>
      <c r="O63" s="13" t="s">
        <v>658</v>
      </c>
      <c r="P63" s="2">
        <v>1</v>
      </c>
      <c r="R63" s="13">
        <f>IF(IFERROR(FIND("temp_fonc_30",type_generateur[[#This Row],[sortie]]),0)&gt;0,1,0)</f>
        <v>0</v>
      </c>
      <c r="S63" s="13">
        <f>IF(IFERROR(FIND("temp_fonc_100",type_generateur[[#This Row],[sortie]]),0)&gt;0,1,0)</f>
        <v>0</v>
      </c>
      <c r="T63" s="13">
        <f>IF(IFERROR(FIND("pn",type_generateur[[#This Row],[sortie]]),0)&gt;0,1,0)</f>
        <v>1</v>
      </c>
      <c r="U63" s="13">
        <f>IF(IFERROR(FIND("qp0",type_generateur[[#This Row],[sortie]]),0)&gt;0,1,0)</f>
        <v>1</v>
      </c>
      <c r="V63" s="13">
        <f>IF(IFERROR(FIND("rpn",type_generateur[[#This Row],[sortie]]),0)&gt;0,1,0)</f>
        <v>1</v>
      </c>
      <c r="W63" s="13">
        <f>IF(IFERROR(FIND("rpint",type_generateur[[#This Row],[sortie]]),0)&gt;0,1,0)</f>
        <v>1</v>
      </c>
      <c r="X63" s="13">
        <f>IF(IFERROR(FIND("rendement_generation",type_generateur[[#This Row],[sortie]]),0)&gt;0,1,0)</f>
        <v>1</v>
      </c>
      <c r="Y63" s="13">
        <f>IF(IFERROR(FIND("scop",type_generateur[[#This Row],[sortie]]),0)&gt;0,1,0)</f>
        <v>0</v>
      </c>
    </row>
    <row r="64" spans="1:25" x14ac:dyDescent="0.3">
      <c r="A64" s="2">
        <v>19</v>
      </c>
      <c r="B64" s="2" t="s">
        <v>124</v>
      </c>
      <c r="C64" s="2" t="s">
        <v>15</v>
      </c>
      <c r="D64" s="2" t="s">
        <v>106</v>
      </c>
      <c r="E64" s="2">
        <v>0</v>
      </c>
      <c r="F64" s="2" t="s">
        <v>23</v>
      </c>
      <c r="G64" s="2" t="s">
        <v>667</v>
      </c>
      <c r="H64" s="2" t="s">
        <v>572</v>
      </c>
      <c r="I64" s="2" t="s">
        <v>664</v>
      </c>
      <c r="J64" s="2" t="s">
        <v>363</v>
      </c>
      <c r="K64" s="2">
        <v>63</v>
      </c>
      <c r="L64" s="2" t="s">
        <v>24</v>
      </c>
      <c r="M64" s="2" t="s">
        <v>15</v>
      </c>
      <c r="N64" s="2">
        <v>0</v>
      </c>
      <c r="O64" s="13" t="s">
        <v>658</v>
      </c>
      <c r="P64" s="2">
        <v>1</v>
      </c>
      <c r="R64" s="13">
        <f>IF(IFERROR(FIND("temp_fonc_30",type_generateur[[#This Row],[sortie]]),0)&gt;0,1,0)</f>
        <v>0</v>
      </c>
      <c r="S64" s="13">
        <f>IF(IFERROR(FIND("temp_fonc_100",type_generateur[[#This Row],[sortie]]),0)&gt;0,1,0)</f>
        <v>0</v>
      </c>
      <c r="T64" s="13">
        <f>IF(IFERROR(FIND("pn",type_generateur[[#This Row],[sortie]]),0)&gt;0,1,0)</f>
        <v>1</v>
      </c>
      <c r="U64" s="13">
        <f>IF(IFERROR(FIND("qp0",type_generateur[[#This Row],[sortie]]),0)&gt;0,1,0)</f>
        <v>1</v>
      </c>
      <c r="V64" s="13">
        <f>IF(IFERROR(FIND("rpn",type_generateur[[#This Row],[sortie]]),0)&gt;0,1,0)</f>
        <v>1</v>
      </c>
      <c r="W64" s="13">
        <f>IF(IFERROR(FIND("rpint",type_generateur[[#This Row],[sortie]]),0)&gt;0,1,0)</f>
        <v>1</v>
      </c>
      <c r="X64" s="13">
        <f>IF(IFERROR(FIND("rendement_generation",type_generateur[[#This Row],[sortie]]),0)&gt;0,1,0)</f>
        <v>1</v>
      </c>
      <c r="Y64" s="13">
        <f>IF(IFERROR(FIND("scop",type_generateur[[#This Row],[sortie]]),0)&gt;0,1,0)</f>
        <v>0</v>
      </c>
    </row>
    <row r="65" spans="1:25" x14ac:dyDescent="0.3">
      <c r="A65" s="2">
        <v>19</v>
      </c>
      <c r="B65" s="2" t="s">
        <v>124</v>
      </c>
      <c r="C65" s="2" t="s">
        <v>15</v>
      </c>
      <c r="D65" s="2" t="s">
        <v>107</v>
      </c>
      <c r="E65" s="2">
        <v>0</v>
      </c>
      <c r="F65" s="2" t="s">
        <v>23</v>
      </c>
      <c r="G65" s="2" t="s">
        <v>667</v>
      </c>
      <c r="H65" s="2" t="s">
        <v>572</v>
      </c>
      <c r="I65" s="2" t="s">
        <v>664</v>
      </c>
      <c r="J65" s="2" t="s">
        <v>363</v>
      </c>
      <c r="K65" s="2">
        <v>64</v>
      </c>
      <c r="L65" s="2" t="s">
        <v>25</v>
      </c>
      <c r="M65" s="2" t="s">
        <v>15</v>
      </c>
      <c r="N65" s="2">
        <v>0</v>
      </c>
      <c r="O65" s="13" t="s">
        <v>658</v>
      </c>
      <c r="P65" s="2">
        <v>1</v>
      </c>
      <c r="R65" s="13">
        <f>IF(IFERROR(FIND("temp_fonc_30",type_generateur[[#This Row],[sortie]]),0)&gt;0,1,0)</f>
        <v>0</v>
      </c>
      <c r="S65" s="13">
        <f>IF(IFERROR(FIND("temp_fonc_100",type_generateur[[#This Row],[sortie]]),0)&gt;0,1,0)</f>
        <v>0</v>
      </c>
      <c r="T65" s="13">
        <f>IF(IFERROR(FIND("pn",type_generateur[[#This Row],[sortie]]),0)&gt;0,1,0)</f>
        <v>1</v>
      </c>
      <c r="U65" s="13">
        <f>IF(IFERROR(FIND("qp0",type_generateur[[#This Row],[sortie]]),0)&gt;0,1,0)</f>
        <v>1</v>
      </c>
      <c r="V65" s="13">
        <f>IF(IFERROR(FIND("rpn",type_generateur[[#This Row],[sortie]]),0)&gt;0,1,0)</f>
        <v>1</v>
      </c>
      <c r="W65" s="13">
        <f>IF(IFERROR(FIND("rpint",type_generateur[[#This Row],[sortie]]),0)&gt;0,1,0)</f>
        <v>1</v>
      </c>
      <c r="X65" s="13">
        <f>IF(IFERROR(FIND("rendement_generation",type_generateur[[#This Row],[sortie]]),0)&gt;0,1,0)</f>
        <v>1</v>
      </c>
      <c r="Y65" s="13">
        <f>IF(IFERROR(FIND("scop",type_generateur[[#This Row],[sortie]]),0)&gt;0,1,0)</f>
        <v>0</v>
      </c>
    </row>
    <row r="66" spans="1:25" x14ac:dyDescent="0.3">
      <c r="A66" s="2">
        <v>19</v>
      </c>
      <c r="B66" s="2" t="s">
        <v>124</v>
      </c>
      <c r="C66" s="2" t="s">
        <v>15</v>
      </c>
      <c r="D66" s="2" t="s">
        <v>108</v>
      </c>
      <c r="E66" s="2">
        <v>0</v>
      </c>
      <c r="F66" s="2" t="s">
        <v>23</v>
      </c>
      <c r="G66" s="2" t="s">
        <v>667</v>
      </c>
      <c r="H66" s="2" t="s">
        <v>572</v>
      </c>
      <c r="I66" s="2" t="s">
        <v>664</v>
      </c>
      <c r="J66" s="2" t="s">
        <v>363</v>
      </c>
      <c r="K66" s="2">
        <v>65</v>
      </c>
      <c r="L66" s="2" t="s">
        <v>26</v>
      </c>
      <c r="M66" s="2" t="s">
        <v>15</v>
      </c>
      <c r="N66" s="2">
        <v>0</v>
      </c>
      <c r="O66" s="13" t="s">
        <v>658</v>
      </c>
      <c r="P66" s="2">
        <v>1</v>
      </c>
      <c r="R66" s="13">
        <f>IF(IFERROR(FIND("temp_fonc_30",type_generateur[[#This Row],[sortie]]),0)&gt;0,1,0)</f>
        <v>0</v>
      </c>
      <c r="S66" s="13">
        <f>IF(IFERROR(FIND("temp_fonc_100",type_generateur[[#This Row],[sortie]]),0)&gt;0,1,0)</f>
        <v>0</v>
      </c>
      <c r="T66" s="13">
        <f>IF(IFERROR(FIND("pn",type_generateur[[#This Row],[sortie]]),0)&gt;0,1,0)</f>
        <v>1</v>
      </c>
      <c r="U66" s="13">
        <f>IF(IFERROR(FIND("qp0",type_generateur[[#This Row],[sortie]]),0)&gt;0,1,0)</f>
        <v>1</v>
      </c>
      <c r="V66" s="13">
        <f>IF(IFERROR(FIND("rpn",type_generateur[[#This Row],[sortie]]),0)&gt;0,1,0)</f>
        <v>1</v>
      </c>
      <c r="W66" s="13">
        <f>IF(IFERROR(FIND("rpint",type_generateur[[#This Row],[sortie]]),0)&gt;0,1,0)</f>
        <v>1</v>
      </c>
      <c r="X66" s="13">
        <f>IF(IFERROR(FIND("rendement_generation",type_generateur[[#This Row],[sortie]]),0)&gt;0,1,0)</f>
        <v>1</v>
      </c>
      <c r="Y66" s="13">
        <f>IF(IFERROR(FIND("scop",type_generateur[[#This Row],[sortie]]),0)&gt;0,1,0)</f>
        <v>0</v>
      </c>
    </row>
    <row r="67" spans="1:25" x14ac:dyDescent="0.3">
      <c r="A67" s="2">
        <v>19</v>
      </c>
      <c r="B67" s="2" t="s">
        <v>124</v>
      </c>
      <c r="C67" s="2" t="s">
        <v>15</v>
      </c>
      <c r="D67" s="2" t="s">
        <v>109</v>
      </c>
      <c r="E67" s="2">
        <v>0</v>
      </c>
      <c r="F67" s="2" t="s">
        <v>23</v>
      </c>
      <c r="G67" s="2" t="s">
        <v>667</v>
      </c>
      <c r="H67" s="2" t="s">
        <v>572</v>
      </c>
      <c r="I67" s="2" t="s">
        <v>664</v>
      </c>
      <c r="J67" s="2" t="s">
        <v>363</v>
      </c>
      <c r="K67" s="2">
        <v>66</v>
      </c>
      <c r="L67" s="2" t="s">
        <v>27</v>
      </c>
      <c r="M67" s="2" t="s">
        <v>15</v>
      </c>
      <c r="N67" s="2">
        <v>0</v>
      </c>
      <c r="O67" s="13" t="s">
        <v>658</v>
      </c>
      <c r="P67" s="2">
        <v>1</v>
      </c>
      <c r="R67" s="13">
        <f>IF(IFERROR(FIND("temp_fonc_30",type_generateur[[#This Row],[sortie]]),0)&gt;0,1,0)</f>
        <v>0</v>
      </c>
      <c r="S67" s="13">
        <f>IF(IFERROR(FIND("temp_fonc_100",type_generateur[[#This Row],[sortie]]),0)&gt;0,1,0)</f>
        <v>0</v>
      </c>
      <c r="T67" s="13">
        <f>IF(IFERROR(FIND("pn",type_generateur[[#This Row],[sortie]]),0)&gt;0,1,0)</f>
        <v>1</v>
      </c>
      <c r="U67" s="13">
        <f>IF(IFERROR(FIND("qp0",type_generateur[[#This Row],[sortie]]),0)&gt;0,1,0)</f>
        <v>1</v>
      </c>
      <c r="V67" s="13">
        <f>IF(IFERROR(FIND("rpn",type_generateur[[#This Row],[sortie]]),0)&gt;0,1,0)</f>
        <v>1</v>
      </c>
      <c r="W67" s="13">
        <f>IF(IFERROR(FIND("rpint",type_generateur[[#This Row],[sortie]]),0)&gt;0,1,0)</f>
        <v>1</v>
      </c>
      <c r="X67" s="13">
        <f>IF(IFERROR(FIND("rendement_generation",type_generateur[[#This Row],[sortie]]),0)&gt;0,1,0)</f>
        <v>1</v>
      </c>
      <c r="Y67" s="13">
        <f>IF(IFERROR(FIND("scop",type_generateur[[#This Row],[sortie]]),0)&gt;0,1,0)</f>
        <v>0</v>
      </c>
    </row>
    <row r="68" spans="1:25" x14ac:dyDescent="0.3">
      <c r="A68" s="2">
        <v>19</v>
      </c>
      <c r="B68" s="2" t="s">
        <v>124</v>
      </c>
      <c r="C68" s="2" t="s">
        <v>15</v>
      </c>
      <c r="D68" s="2" t="s">
        <v>110</v>
      </c>
      <c r="E68" s="2">
        <v>0</v>
      </c>
      <c r="F68" s="2" t="s">
        <v>23</v>
      </c>
      <c r="G68" s="2" t="s">
        <v>667</v>
      </c>
      <c r="H68" s="2" t="s">
        <v>572</v>
      </c>
      <c r="I68" s="2" t="s">
        <v>664</v>
      </c>
      <c r="J68" s="2" t="s">
        <v>363</v>
      </c>
      <c r="K68" s="2">
        <v>67</v>
      </c>
      <c r="L68" s="2" t="s">
        <v>28</v>
      </c>
      <c r="M68" s="2" t="s">
        <v>15</v>
      </c>
      <c r="N68" s="2">
        <v>0</v>
      </c>
      <c r="O68" s="13" t="s">
        <v>658</v>
      </c>
      <c r="P68" s="2">
        <v>1</v>
      </c>
      <c r="R68" s="13">
        <f>IF(IFERROR(FIND("temp_fonc_30",type_generateur[[#This Row],[sortie]]),0)&gt;0,1,0)</f>
        <v>0</v>
      </c>
      <c r="S68" s="13">
        <f>IF(IFERROR(FIND("temp_fonc_100",type_generateur[[#This Row],[sortie]]),0)&gt;0,1,0)</f>
        <v>0</v>
      </c>
      <c r="T68" s="13">
        <f>IF(IFERROR(FIND("pn",type_generateur[[#This Row],[sortie]]),0)&gt;0,1,0)</f>
        <v>1</v>
      </c>
      <c r="U68" s="13">
        <f>IF(IFERROR(FIND("qp0",type_generateur[[#This Row],[sortie]]),0)&gt;0,1,0)</f>
        <v>1</v>
      </c>
      <c r="V68" s="13">
        <f>IF(IFERROR(FIND("rpn",type_generateur[[#This Row],[sortie]]),0)&gt;0,1,0)</f>
        <v>1</v>
      </c>
      <c r="W68" s="13">
        <f>IF(IFERROR(FIND("rpint",type_generateur[[#This Row],[sortie]]),0)&gt;0,1,0)</f>
        <v>1</v>
      </c>
      <c r="X68" s="13">
        <f>IF(IFERROR(FIND("rendement_generation",type_generateur[[#This Row],[sortie]]),0)&gt;0,1,0)</f>
        <v>1</v>
      </c>
      <c r="Y68" s="13">
        <f>IF(IFERROR(FIND("scop",type_generateur[[#This Row],[sortie]]),0)&gt;0,1,0)</f>
        <v>0</v>
      </c>
    </row>
    <row r="69" spans="1:25" x14ac:dyDescent="0.3">
      <c r="A69" s="2">
        <v>19</v>
      </c>
      <c r="B69" s="2" t="s">
        <v>124</v>
      </c>
      <c r="C69" s="2" t="s">
        <v>15</v>
      </c>
      <c r="D69" s="2" t="s">
        <v>650</v>
      </c>
      <c r="E69" s="2">
        <v>0</v>
      </c>
      <c r="F69" s="2" t="s">
        <v>23</v>
      </c>
      <c r="G69" s="2" t="s">
        <v>667</v>
      </c>
      <c r="H69" s="2" t="s">
        <v>572</v>
      </c>
      <c r="I69" s="2" t="s">
        <v>664</v>
      </c>
      <c r="J69" s="2" t="s">
        <v>363</v>
      </c>
      <c r="K69" s="2">
        <v>68</v>
      </c>
      <c r="L69" s="2" t="s">
        <v>29</v>
      </c>
      <c r="M69" s="2" t="s">
        <v>15</v>
      </c>
      <c r="N69" s="2">
        <v>0</v>
      </c>
      <c r="O69" s="13" t="s">
        <v>658</v>
      </c>
      <c r="P69" s="2">
        <v>1</v>
      </c>
      <c r="R69" s="13">
        <f>IF(IFERROR(FIND("temp_fonc_30",type_generateur[[#This Row],[sortie]]),0)&gt;0,1,0)</f>
        <v>0</v>
      </c>
      <c r="S69" s="13">
        <f>IF(IFERROR(FIND("temp_fonc_100",type_generateur[[#This Row],[sortie]]),0)&gt;0,1,0)</f>
        <v>0</v>
      </c>
      <c r="T69" s="13">
        <f>IF(IFERROR(FIND("pn",type_generateur[[#This Row],[sortie]]),0)&gt;0,1,0)</f>
        <v>1</v>
      </c>
      <c r="U69" s="13">
        <f>IF(IFERROR(FIND("qp0",type_generateur[[#This Row],[sortie]]),0)&gt;0,1,0)</f>
        <v>1</v>
      </c>
      <c r="V69" s="13">
        <f>IF(IFERROR(FIND("rpn",type_generateur[[#This Row],[sortie]]),0)&gt;0,1,0)</f>
        <v>1</v>
      </c>
      <c r="W69" s="13">
        <f>IF(IFERROR(FIND("rpint",type_generateur[[#This Row],[sortie]]),0)&gt;0,1,0)</f>
        <v>1</v>
      </c>
      <c r="X69" s="13">
        <f>IF(IFERROR(FIND("rendement_generation",type_generateur[[#This Row],[sortie]]),0)&gt;0,1,0)</f>
        <v>1</v>
      </c>
      <c r="Y69" s="13">
        <f>IF(IFERROR(FIND("scop",type_generateur[[#This Row],[sortie]]),0)&gt;0,1,0)</f>
        <v>0</v>
      </c>
    </row>
    <row r="70" spans="1:25" x14ac:dyDescent="0.3">
      <c r="A70" s="2">
        <v>20</v>
      </c>
      <c r="B70" s="2" t="s">
        <v>125</v>
      </c>
      <c r="C70" s="2" t="s">
        <v>15</v>
      </c>
      <c r="D70" s="2" t="s">
        <v>643</v>
      </c>
      <c r="E70" s="2">
        <v>0</v>
      </c>
      <c r="F70" s="2">
        <v>5</v>
      </c>
      <c r="G70" s="2" t="s">
        <v>667</v>
      </c>
      <c r="H70" s="2" t="s">
        <v>572</v>
      </c>
      <c r="I70" s="2" t="s">
        <v>664</v>
      </c>
      <c r="J70" s="2" t="s">
        <v>363</v>
      </c>
      <c r="K70" s="2">
        <v>69</v>
      </c>
      <c r="L70" s="2" t="s">
        <v>30</v>
      </c>
      <c r="M70" s="2" t="s">
        <v>15</v>
      </c>
      <c r="N70" s="2">
        <v>0</v>
      </c>
      <c r="O70" s="13" t="s">
        <v>658</v>
      </c>
      <c r="P70" s="2">
        <v>1</v>
      </c>
      <c r="R70" s="13">
        <f>IF(IFERROR(FIND("temp_fonc_30",type_generateur[[#This Row],[sortie]]),0)&gt;0,1,0)</f>
        <v>0</v>
      </c>
      <c r="S70" s="13">
        <f>IF(IFERROR(FIND("temp_fonc_100",type_generateur[[#This Row],[sortie]]),0)&gt;0,1,0)</f>
        <v>0</v>
      </c>
      <c r="T70" s="13">
        <f>IF(IFERROR(FIND("pn",type_generateur[[#This Row],[sortie]]),0)&gt;0,1,0)</f>
        <v>1</v>
      </c>
      <c r="U70" s="13">
        <f>IF(IFERROR(FIND("qp0",type_generateur[[#This Row],[sortie]]),0)&gt;0,1,0)</f>
        <v>1</v>
      </c>
      <c r="V70" s="13">
        <f>IF(IFERROR(FIND("rpn",type_generateur[[#This Row],[sortie]]),0)&gt;0,1,0)</f>
        <v>1</v>
      </c>
      <c r="W70" s="13">
        <f>IF(IFERROR(FIND("rpint",type_generateur[[#This Row],[sortie]]),0)&gt;0,1,0)</f>
        <v>1</v>
      </c>
      <c r="X70" s="13">
        <f>IF(IFERROR(FIND("rendement_generation",type_generateur[[#This Row],[sortie]]),0)&gt;0,1,0)</f>
        <v>1</v>
      </c>
      <c r="Y70" s="13">
        <f>IF(IFERROR(FIND("scop",type_generateur[[#This Row],[sortie]]),0)&gt;0,1,0)</f>
        <v>0</v>
      </c>
    </row>
    <row r="71" spans="1:25" x14ac:dyDescent="0.3">
      <c r="A71" s="2">
        <v>20</v>
      </c>
      <c r="B71" s="2" t="s">
        <v>125</v>
      </c>
      <c r="C71" s="2" t="s">
        <v>15</v>
      </c>
      <c r="D71" s="2" t="s">
        <v>106</v>
      </c>
      <c r="E71" s="2">
        <v>0</v>
      </c>
      <c r="F71" s="2">
        <v>5</v>
      </c>
      <c r="G71" s="2" t="s">
        <v>667</v>
      </c>
      <c r="H71" s="2" t="s">
        <v>572</v>
      </c>
      <c r="I71" s="2" t="s">
        <v>664</v>
      </c>
      <c r="J71" s="2" t="s">
        <v>363</v>
      </c>
      <c r="K71" s="2">
        <v>70</v>
      </c>
      <c r="L71" s="2" t="s">
        <v>31</v>
      </c>
      <c r="M71" s="2" t="s">
        <v>15</v>
      </c>
      <c r="N71" s="2">
        <v>0</v>
      </c>
      <c r="O71" s="13" t="s">
        <v>658</v>
      </c>
      <c r="P71" s="2">
        <v>1</v>
      </c>
      <c r="R71" s="13">
        <f>IF(IFERROR(FIND("temp_fonc_30",type_generateur[[#This Row],[sortie]]),0)&gt;0,1,0)</f>
        <v>0</v>
      </c>
      <c r="S71" s="13">
        <f>IF(IFERROR(FIND("temp_fonc_100",type_generateur[[#This Row],[sortie]]),0)&gt;0,1,0)</f>
        <v>0</v>
      </c>
      <c r="T71" s="13">
        <f>IF(IFERROR(FIND("pn",type_generateur[[#This Row],[sortie]]),0)&gt;0,1,0)</f>
        <v>1</v>
      </c>
      <c r="U71" s="13">
        <f>IF(IFERROR(FIND("qp0",type_generateur[[#This Row],[sortie]]),0)&gt;0,1,0)</f>
        <v>1</v>
      </c>
      <c r="V71" s="13">
        <f>IF(IFERROR(FIND("rpn",type_generateur[[#This Row],[sortie]]),0)&gt;0,1,0)</f>
        <v>1</v>
      </c>
      <c r="W71" s="13">
        <f>IF(IFERROR(FIND("rpint",type_generateur[[#This Row],[sortie]]),0)&gt;0,1,0)</f>
        <v>1</v>
      </c>
      <c r="X71" s="13">
        <f>IF(IFERROR(FIND("rendement_generation",type_generateur[[#This Row],[sortie]]),0)&gt;0,1,0)</f>
        <v>1</v>
      </c>
      <c r="Y71" s="13">
        <f>IF(IFERROR(FIND("scop",type_generateur[[#This Row],[sortie]]),0)&gt;0,1,0)</f>
        <v>0</v>
      </c>
    </row>
    <row r="72" spans="1:25" x14ac:dyDescent="0.3">
      <c r="A72" s="2">
        <v>20</v>
      </c>
      <c r="B72" s="2" t="s">
        <v>125</v>
      </c>
      <c r="C72" s="2" t="s">
        <v>15</v>
      </c>
      <c r="D72" s="2" t="s">
        <v>107</v>
      </c>
      <c r="E72" s="2">
        <v>0</v>
      </c>
      <c r="F72" s="2">
        <v>5</v>
      </c>
      <c r="G72" s="2" t="s">
        <v>667</v>
      </c>
      <c r="H72" s="2" t="s">
        <v>572</v>
      </c>
      <c r="I72" s="2" t="s">
        <v>664</v>
      </c>
      <c r="J72" s="2" t="s">
        <v>363</v>
      </c>
      <c r="K72" s="2">
        <v>71</v>
      </c>
      <c r="L72" s="2" t="s">
        <v>32</v>
      </c>
      <c r="M72" s="2" t="s">
        <v>15</v>
      </c>
      <c r="N72" s="2">
        <v>0</v>
      </c>
      <c r="O72" s="13" t="s">
        <v>658</v>
      </c>
      <c r="P72" s="2">
        <v>1</v>
      </c>
      <c r="R72" s="13">
        <f>IF(IFERROR(FIND("temp_fonc_30",type_generateur[[#This Row],[sortie]]),0)&gt;0,1,0)</f>
        <v>0</v>
      </c>
      <c r="S72" s="13">
        <f>IF(IFERROR(FIND("temp_fonc_100",type_generateur[[#This Row],[sortie]]),0)&gt;0,1,0)</f>
        <v>0</v>
      </c>
      <c r="T72" s="13">
        <f>IF(IFERROR(FIND("pn",type_generateur[[#This Row],[sortie]]),0)&gt;0,1,0)</f>
        <v>1</v>
      </c>
      <c r="U72" s="13">
        <f>IF(IFERROR(FIND("qp0",type_generateur[[#This Row],[sortie]]),0)&gt;0,1,0)</f>
        <v>1</v>
      </c>
      <c r="V72" s="13">
        <f>IF(IFERROR(FIND("rpn",type_generateur[[#This Row],[sortie]]),0)&gt;0,1,0)</f>
        <v>1</v>
      </c>
      <c r="W72" s="13">
        <f>IF(IFERROR(FIND("rpint",type_generateur[[#This Row],[sortie]]),0)&gt;0,1,0)</f>
        <v>1</v>
      </c>
      <c r="X72" s="13">
        <f>IF(IFERROR(FIND("rendement_generation",type_generateur[[#This Row],[sortie]]),0)&gt;0,1,0)</f>
        <v>1</v>
      </c>
      <c r="Y72" s="13">
        <f>IF(IFERROR(FIND("scop",type_generateur[[#This Row],[sortie]]),0)&gt;0,1,0)</f>
        <v>0</v>
      </c>
    </row>
    <row r="73" spans="1:25" x14ac:dyDescent="0.3">
      <c r="A73" s="2">
        <v>20</v>
      </c>
      <c r="B73" s="2" t="s">
        <v>125</v>
      </c>
      <c r="C73" s="2" t="s">
        <v>15</v>
      </c>
      <c r="D73" s="2" t="s">
        <v>108</v>
      </c>
      <c r="E73" s="2">
        <v>0</v>
      </c>
      <c r="F73" s="2">
        <v>5</v>
      </c>
      <c r="G73" s="2" t="s">
        <v>667</v>
      </c>
      <c r="H73" s="2" t="s">
        <v>572</v>
      </c>
      <c r="I73" s="2" t="s">
        <v>664</v>
      </c>
      <c r="J73" s="2" t="s">
        <v>363</v>
      </c>
      <c r="K73" s="2">
        <v>72</v>
      </c>
      <c r="L73" s="2" t="s">
        <v>33</v>
      </c>
      <c r="M73" s="2" t="s">
        <v>15</v>
      </c>
      <c r="N73" s="2">
        <v>0</v>
      </c>
      <c r="O73" s="13" t="s">
        <v>658</v>
      </c>
      <c r="P73" s="2">
        <v>1</v>
      </c>
      <c r="R73" s="13">
        <f>IF(IFERROR(FIND("temp_fonc_30",type_generateur[[#This Row],[sortie]]),0)&gt;0,1,0)</f>
        <v>0</v>
      </c>
      <c r="S73" s="13">
        <f>IF(IFERROR(FIND("temp_fonc_100",type_generateur[[#This Row],[sortie]]),0)&gt;0,1,0)</f>
        <v>0</v>
      </c>
      <c r="T73" s="13">
        <f>IF(IFERROR(FIND("pn",type_generateur[[#This Row],[sortie]]),0)&gt;0,1,0)</f>
        <v>1</v>
      </c>
      <c r="U73" s="13">
        <f>IF(IFERROR(FIND("qp0",type_generateur[[#This Row],[sortie]]),0)&gt;0,1,0)</f>
        <v>1</v>
      </c>
      <c r="V73" s="13">
        <f>IF(IFERROR(FIND("rpn",type_generateur[[#This Row],[sortie]]),0)&gt;0,1,0)</f>
        <v>1</v>
      </c>
      <c r="W73" s="13">
        <f>IF(IFERROR(FIND("rpint",type_generateur[[#This Row],[sortie]]),0)&gt;0,1,0)</f>
        <v>1</v>
      </c>
      <c r="X73" s="13">
        <f>IF(IFERROR(FIND("rendement_generation",type_generateur[[#This Row],[sortie]]),0)&gt;0,1,0)</f>
        <v>1</v>
      </c>
      <c r="Y73" s="13">
        <f>IF(IFERROR(FIND("scop",type_generateur[[#This Row],[sortie]]),0)&gt;0,1,0)</f>
        <v>0</v>
      </c>
    </row>
    <row r="74" spans="1:25" x14ac:dyDescent="0.3">
      <c r="A74" s="2">
        <v>20</v>
      </c>
      <c r="B74" s="2" t="s">
        <v>125</v>
      </c>
      <c r="C74" s="2" t="s">
        <v>15</v>
      </c>
      <c r="D74" s="2" t="s">
        <v>111</v>
      </c>
      <c r="E74" s="2">
        <v>0</v>
      </c>
      <c r="F74" s="2">
        <v>5</v>
      </c>
      <c r="G74" s="2" t="s">
        <v>667</v>
      </c>
      <c r="H74" s="2" t="s">
        <v>572</v>
      </c>
      <c r="I74" s="2" t="s">
        <v>664</v>
      </c>
      <c r="J74" s="2" t="s">
        <v>363</v>
      </c>
      <c r="K74" s="2">
        <v>73</v>
      </c>
      <c r="L74" s="2" t="s">
        <v>34</v>
      </c>
      <c r="M74" s="2" t="s">
        <v>15</v>
      </c>
      <c r="N74" s="2">
        <v>0</v>
      </c>
      <c r="O74" s="13" t="s">
        <v>658</v>
      </c>
      <c r="P74" s="2">
        <v>1</v>
      </c>
      <c r="R74" s="13">
        <f>IF(IFERROR(FIND("temp_fonc_30",type_generateur[[#This Row],[sortie]]),0)&gt;0,1,0)</f>
        <v>0</v>
      </c>
      <c r="S74" s="13">
        <f>IF(IFERROR(FIND("temp_fonc_100",type_generateur[[#This Row],[sortie]]),0)&gt;0,1,0)</f>
        <v>0</v>
      </c>
      <c r="T74" s="13">
        <f>IF(IFERROR(FIND("pn",type_generateur[[#This Row],[sortie]]),0)&gt;0,1,0)</f>
        <v>1</v>
      </c>
      <c r="U74" s="13">
        <f>IF(IFERROR(FIND("qp0",type_generateur[[#This Row],[sortie]]),0)&gt;0,1,0)</f>
        <v>1</v>
      </c>
      <c r="V74" s="13">
        <f>IF(IFERROR(FIND("rpn",type_generateur[[#This Row],[sortie]]),0)&gt;0,1,0)</f>
        <v>1</v>
      </c>
      <c r="W74" s="13">
        <f>IF(IFERROR(FIND("rpint",type_generateur[[#This Row],[sortie]]),0)&gt;0,1,0)</f>
        <v>1</v>
      </c>
      <c r="X74" s="13">
        <f>IF(IFERROR(FIND("rendement_generation",type_generateur[[#This Row],[sortie]]),0)&gt;0,1,0)</f>
        <v>1</v>
      </c>
      <c r="Y74" s="13">
        <f>IF(IFERROR(FIND("scop",type_generateur[[#This Row],[sortie]]),0)&gt;0,1,0)</f>
        <v>0</v>
      </c>
    </row>
    <row r="75" spans="1:25" x14ac:dyDescent="0.3">
      <c r="A75" s="2">
        <v>20</v>
      </c>
      <c r="B75" s="2" t="s">
        <v>125</v>
      </c>
      <c r="C75" s="2" t="s">
        <v>15</v>
      </c>
      <c r="D75" s="2" t="s">
        <v>650</v>
      </c>
      <c r="E75" s="2">
        <v>0</v>
      </c>
      <c r="F75" s="2">
        <v>5</v>
      </c>
      <c r="G75" s="2" t="s">
        <v>667</v>
      </c>
      <c r="H75" s="2" t="s">
        <v>572</v>
      </c>
      <c r="I75" s="2" t="s">
        <v>664</v>
      </c>
      <c r="J75" s="2" t="s">
        <v>363</v>
      </c>
      <c r="K75" s="2">
        <v>74</v>
      </c>
      <c r="L75" s="2" t="s">
        <v>35</v>
      </c>
      <c r="M75" s="2" t="s">
        <v>15</v>
      </c>
      <c r="N75" s="2">
        <v>0</v>
      </c>
      <c r="O75" s="13" t="s">
        <v>658</v>
      </c>
      <c r="P75" s="2">
        <v>1</v>
      </c>
      <c r="R75" s="13">
        <f>IF(IFERROR(FIND("temp_fonc_30",type_generateur[[#This Row],[sortie]]),0)&gt;0,1,0)</f>
        <v>0</v>
      </c>
      <c r="S75" s="13">
        <f>IF(IFERROR(FIND("temp_fonc_100",type_generateur[[#This Row],[sortie]]),0)&gt;0,1,0)</f>
        <v>0</v>
      </c>
      <c r="T75" s="13">
        <f>IF(IFERROR(FIND("pn",type_generateur[[#This Row],[sortie]]),0)&gt;0,1,0)</f>
        <v>1</v>
      </c>
      <c r="U75" s="13">
        <f>IF(IFERROR(FIND("qp0",type_generateur[[#This Row],[sortie]]),0)&gt;0,1,0)</f>
        <v>1</v>
      </c>
      <c r="V75" s="13">
        <f>IF(IFERROR(FIND("rpn",type_generateur[[#This Row],[sortie]]),0)&gt;0,1,0)</f>
        <v>1</v>
      </c>
      <c r="W75" s="13">
        <f>IF(IFERROR(FIND("rpint",type_generateur[[#This Row],[sortie]]),0)&gt;0,1,0)</f>
        <v>1</v>
      </c>
      <c r="X75" s="13">
        <f>IF(IFERROR(FIND("rendement_generation",type_generateur[[#This Row],[sortie]]),0)&gt;0,1,0)</f>
        <v>1</v>
      </c>
      <c r="Y75" s="13">
        <f>IF(IFERROR(FIND("scop",type_generateur[[#This Row],[sortie]]),0)&gt;0,1,0)</f>
        <v>0</v>
      </c>
    </row>
    <row r="76" spans="1:25" ht="28.8" x14ac:dyDescent="0.3">
      <c r="A76" s="2">
        <v>21</v>
      </c>
      <c r="B76" s="2" t="s">
        <v>126</v>
      </c>
      <c r="C76" s="2" t="s">
        <v>38</v>
      </c>
      <c r="D76" s="2" t="s">
        <v>644</v>
      </c>
      <c r="E76" s="2">
        <v>0</v>
      </c>
      <c r="F76" s="2" t="s">
        <v>37</v>
      </c>
      <c r="G76" s="2" t="s">
        <v>667</v>
      </c>
      <c r="H76" s="2" t="s">
        <v>572</v>
      </c>
      <c r="I76" s="2" t="s">
        <v>665</v>
      </c>
      <c r="J76" s="2" t="s">
        <v>363</v>
      </c>
      <c r="K76" s="2">
        <v>75</v>
      </c>
      <c r="L76" s="2" t="s">
        <v>36</v>
      </c>
      <c r="M76" s="2" t="s">
        <v>38</v>
      </c>
      <c r="N76" s="2">
        <v>0</v>
      </c>
      <c r="O76" s="13" t="s">
        <v>660</v>
      </c>
      <c r="P76" s="2">
        <v>1</v>
      </c>
      <c r="Q76" s="2">
        <v>1</v>
      </c>
      <c r="R76" s="13">
        <f>IF(IFERROR(FIND("temp_fonc_30",type_generateur[[#This Row],[sortie]]),0)&gt;0,1,0)</f>
        <v>1</v>
      </c>
      <c r="S76" s="13">
        <f>IF(IFERROR(FIND("temp_fonc_100",type_generateur[[#This Row],[sortie]]),0)&gt;0,1,0)</f>
        <v>1</v>
      </c>
      <c r="T76" s="13">
        <f>IF(IFERROR(FIND("pn",type_generateur[[#This Row],[sortie]]),0)&gt;0,1,0)</f>
        <v>1</v>
      </c>
      <c r="U76" s="13">
        <f>IF(IFERROR(FIND("qp0",type_generateur[[#This Row],[sortie]]),0)&gt;0,1,0)</f>
        <v>1</v>
      </c>
      <c r="V76" s="13">
        <f>IF(IFERROR(FIND("rpn",type_generateur[[#This Row],[sortie]]),0)&gt;0,1,0)</f>
        <v>1</v>
      </c>
      <c r="W76" s="13">
        <f>IF(IFERROR(FIND("rpint",type_generateur[[#This Row],[sortie]]),0)&gt;0,1,0)</f>
        <v>1</v>
      </c>
      <c r="X76" s="13">
        <f>IF(IFERROR(FIND("rendement_generation",type_generateur[[#This Row],[sortie]]),0)&gt;0,1,0)</f>
        <v>1</v>
      </c>
      <c r="Y76" s="13">
        <f>IF(IFERROR(FIND("scop",type_generateur[[#This Row],[sortie]]),0)&gt;0,1,0)</f>
        <v>0</v>
      </c>
    </row>
    <row r="77" spans="1:25" ht="28.8" x14ac:dyDescent="0.3">
      <c r="A77" s="2">
        <v>21</v>
      </c>
      <c r="B77" s="2" t="s">
        <v>126</v>
      </c>
      <c r="C77" s="2" t="s">
        <v>38</v>
      </c>
      <c r="D77" s="2" t="s">
        <v>112</v>
      </c>
      <c r="E77" s="2">
        <v>0</v>
      </c>
      <c r="F77" s="2" t="s">
        <v>37</v>
      </c>
      <c r="G77" s="2" t="s">
        <v>667</v>
      </c>
      <c r="H77" s="2" t="s">
        <v>572</v>
      </c>
      <c r="I77" s="2" t="s">
        <v>665</v>
      </c>
      <c r="J77" s="2" t="s">
        <v>363</v>
      </c>
      <c r="K77" s="2">
        <v>76</v>
      </c>
      <c r="L77" s="2" t="s">
        <v>39</v>
      </c>
      <c r="M77" s="2" t="s">
        <v>38</v>
      </c>
      <c r="N77" s="2">
        <v>0</v>
      </c>
      <c r="O77" s="13" t="s">
        <v>660</v>
      </c>
      <c r="P77" s="2">
        <v>1</v>
      </c>
      <c r="Q77" s="2">
        <v>1</v>
      </c>
      <c r="R77" s="13">
        <f>IF(IFERROR(FIND("temp_fonc_30",type_generateur[[#This Row],[sortie]]),0)&gt;0,1,0)</f>
        <v>1</v>
      </c>
      <c r="S77" s="13">
        <f>IF(IFERROR(FIND("temp_fonc_100",type_generateur[[#This Row],[sortie]]),0)&gt;0,1,0)</f>
        <v>1</v>
      </c>
      <c r="T77" s="13">
        <f>IF(IFERROR(FIND("pn",type_generateur[[#This Row],[sortie]]),0)&gt;0,1,0)</f>
        <v>1</v>
      </c>
      <c r="U77" s="13">
        <f>IF(IFERROR(FIND("qp0",type_generateur[[#This Row],[sortie]]),0)&gt;0,1,0)</f>
        <v>1</v>
      </c>
      <c r="V77" s="13">
        <f>IF(IFERROR(FIND("rpn",type_generateur[[#This Row],[sortie]]),0)&gt;0,1,0)</f>
        <v>1</v>
      </c>
      <c r="W77" s="13">
        <f>IF(IFERROR(FIND("rpint",type_generateur[[#This Row],[sortie]]),0)&gt;0,1,0)</f>
        <v>1</v>
      </c>
      <c r="X77" s="13">
        <f>IF(IFERROR(FIND("rendement_generation",type_generateur[[#This Row],[sortie]]),0)&gt;0,1,0)</f>
        <v>1</v>
      </c>
      <c r="Y77" s="13">
        <f>IF(IFERROR(FIND("scop",type_generateur[[#This Row],[sortie]]),0)&gt;0,1,0)</f>
        <v>0</v>
      </c>
    </row>
    <row r="78" spans="1:25" ht="28.8" x14ac:dyDescent="0.3">
      <c r="A78" s="2">
        <v>21</v>
      </c>
      <c r="B78" s="2" t="s">
        <v>126</v>
      </c>
      <c r="C78" s="2" t="s">
        <v>38</v>
      </c>
      <c r="D78" s="2" t="s">
        <v>113</v>
      </c>
      <c r="E78" s="2">
        <v>0</v>
      </c>
      <c r="F78" s="2" t="s">
        <v>37</v>
      </c>
      <c r="G78" s="2" t="s">
        <v>667</v>
      </c>
      <c r="H78" s="2" t="s">
        <v>572</v>
      </c>
      <c r="I78" s="2" t="s">
        <v>665</v>
      </c>
      <c r="J78" s="2" t="s">
        <v>363</v>
      </c>
      <c r="K78" s="2">
        <v>77</v>
      </c>
      <c r="L78" s="2" t="s">
        <v>40</v>
      </c>
      <c r="M78" s="2" t="s">
        <v>38</v>
      </c>
      <c r="N78" s="2">
        <v>0</v>
      </c>
      <c r="O78" s="13" t="s">
        <v>660</v>
      </c>
      <c r="P78" s="2">
        <v>1</v>
      </c>
      <c r="Q78" s="2">
        <v>1</v>
      </c>
      <c r="R78" s="13">
        <f>IF(IFERROR(FIND("temp_fonc_30",type_generateur[[#This Row],[sortie]]),0)&gt;0,1,0)</f>
        <v>1</v>
      </c>
      <c r="S78" s="13">
        <f>IF(IFERROR(FIND("temp_fonc_100",type_generateur[[#This Row],[sortie]]),0)&gt;0,1,0)</f>
        <v>1</v>
      </c>
      <c r="T78" s="13">
        <f>IF(IFERROR(FIND("pn",type_generateur[[#This Row],[sortie]]),0)&gt;0,1,0)</f>
        <v>1</v>
      </c>
      <c r="U78" s="13">
        <f>IF(IFERROR(FIND("qp0",type_generateur[[#This Row],[sortie]]),0)&gt;0,1,0)</f>
        <v>1</v>
      </c>
      <c r="V78" s="13">
        <f>IF(IFERROR(FIND("rpn",type_generateur[[#This Row],[sortie]]),0)&gt;0,1,0)</f>
        <v>1</v>
      </c>
      <c r="W78" s="13">
        <f>IF(IFERROR(FIND("rpint",type_generateur[[#This Row],[sortie]]),0)&gt;0,1,0)</f>
        <v>1</v>
      </c>
      <c r="X78" s="13">
        <f>IF(IFERROR(FIND("rendement_generation",type_generateur[[#This Row],[sortie]]),0)&gt;0,1,0)</f>
        <v>1</v>
      </c>
      <c r="Y78" s="13">
        <f>IF(IFERROR(FIND("scop",type_generateur[[#This Row],[sortie]]),0)&gt;0,1,0)</f>
        <v>0</v>
      </c>
    </row>
    <row r="79" spans="1:25" ht="28.8" x14ac:dyDescent="0.3">
      <c r="A79" s="2">
        <v>21</v>
      </c>
      <c r="B79" s="2" t="s">
        <v>126</v>
      </c>
      <c r="C79" s="2" t="s">
        <v>38</v>
      </c>
      <c r="D79" s="2" t="s">
        <v>114</v>
      </c>
      <c r="E79" s="2">
        <v>0</v>
      </c>
      <c r="F79" s="2" t="s">
        <v>37</v>
      </c>
      <c r="G79" s="2" t="s">
        <v>667</v>
      </c>
      <c r="H79" s="2" t="s">
        <v>572</v>
      </c>
      <c r="I79" s="2" t="s">
        <v>665</v>
      </c>
      <c r="J79" s="2" t="s">
        <v>363</v>
      </c>
      <c r="K79" s="2">
        <v>78</v>
      </c>
      <c r="L79" s="2" t="s">
        <v>41</v>
      </c>
      <c r="M79" s="2" t="s">
        <v>38</v>
      </c>
      <c r="N79" s="2">
        <v>0</v>
      </c>
      <c r="O79" s="13" t="s">
        <v>660</v>
      </c>
      <c r="P79" s="2">
        <v>1</v>
      </c>
      <c r="Q79" s="2">
        <v>1</v>
      </c>
      <c r="R79" s="13">
        <f>IF(IFERROR(FIND("temp_fonc_30",type_generateur[[#This Row],[sortie]]),0)&gt;0,1,0)</f>
        <v>1</v>
      </c>
      <c r="S79" s="13">
        <f>IF(IFERROR(FIND("temp_fonc_100",type_generateur[[#This Row],[sortie]]),0)&gt;0,1,0)</f>
        <v>1</v>
      </c>
      <c r="T79" s="13">
        <f>IF(IFERROR(FIND("pn",type_generateur[[#This Row],[sortie]]),0)&gt;0,1,0)</f>
        <v>1</v>
      </c>
      <c r="U79" s="13">
        <f>IF(IFERROR(FIND("qp0",type_generateur[[#This Row],[sortie]]),0)&gt;0,1,0)</f>
        <v>1</v>
      </c>
      <c r="V79" s="13">
        <f>IF(IFERROR(FIND("rpn",type_generateur[[#This Row],[sortie]]),0)&gt;0,1,0)</f>
        <v>1</v>
      </c>
      <c r="W79" s="13">
        <f>IF(IFERROR(FIND("rpint",type_generateur[[#This Row],[sortie]]),0)&gt;0,1,0)</f>
        <v>1</v>
      </c>
      <c r="X79" s="13">
        <f>IF(IFERROR(FIND("rendement_generation",type_generateur[[#This Row],[sortie]]),0)&gt;0,1,0)</f>
        <v>1</v>
      </c>
      <c r="Y79" s="13">
        <f>IF(IFERROR(FIND("scop",type_generateur[[#This Row],[sortie]]),0)&gt;0,1,0)</f>
        <v>0</v>
      </c>
    </row>
    <row r="80" spans="1:25" ht="28.8" x14ac:dyDescent="0.3">
      <c r="A80" s="2">
        <v>22</v>
      </c>
      <c r="B80" s="2" t="s">
        <v>127</v>
      </c>
      <c r="C80" s="2" t="s">
        <v>38</v>
      </c>
      <c r="D80" s="2" t="s">
        <v>115</v>
      </c>
      <c r="E80" s="2">
        <v>0</v>
      </c>
      <c r="F80" s="2" t="s">
        <v>37</v>
      </c>
      <c r="G80" s="2" t="s">
        <v>667</v>
      </c>
      <c r="H80" s="2" t="s">
        <v>572</v>
      </c>
      <c r="I80" s="2" t="s">
        <v>665</v>
      </c>
      <c r="J80" s="2" t="s">
        <v>363</v>
      </c>
      <c r="K80" s="2">
        <v>79</v>
      </c>
      <c r="L80" s="2" t="s">
        <v>42</v>
      </c>
      <c r="M80" s="2" t="s">
        <v>38</v>
      </c>
      <c r="N80" s="2">
        <v>0</v>
      </c>
      <c r="O80" s="13" t="s">
        <v>660</v>
      </c>
      <c r="P80" s="2">
        <v>1</v>
      </c>
      <c r="Q80" s="2">
        <v>1</v>
      </c>
      <c r="R80" s="13">
        <f>IF(IFERROR(FIND("temp_fonc_30",type_generateur[[#This Row],[sortie]]),0)&gt;0,1,0)</f>
        <v>1</v>
      </c>
      <c r="S80" s="13">
        <f>IF(IFERROR(FIND("temp_fonc_100",type_generateur[[#This Row],[sortie]]),0)&gt;0,1,0)</f>
        <v>1</v>
      </c>
      <c r="T80" s="13">
        <f>IF(IFERROR(FIND("pn",type_generateur[[#This Row],[sortie]]),0)&gt;0,1,0)</f>
        <v>1</v>
      </c>
      <c r="U80" s="13">
        <f>IF(IFERROR(FIND("qp0",type_generateur[[#This Row],[sortie]]),0)&gt;0,1,0)</f>
        <v>1</v>
      </c>
      <c r="V80" s="13">
        <f>IF(IFERROR(FIND("rpn",type_generateur[[#This Row],[sortie]]),0)&gt;0,1,0)</f>
        <v>1</v>
      </c>
      <c r="W80" s="13">
        <f>IF(IFERROR(FIND("rpint",type_generateur[[#This Row],[sortie]]),0)&gt;0,1,0)</f>
        <v>1</v>
      </c>
      <c r="X80" s="13">
        <f>IF(IFERROR(FIND("rendement_generation",type_generateur[[#This Row],[sortie]]),0)&gt;0,1,0)</f>
        <v>1</v>
      </c>
      <c r="Y80" s="13">
        <f>IF(IFERROR(FIND("scop",type_generateur[[#This Row],[sortie]]),0)&gt;0,1,0)</f>
        <v>0</v>
      </c>
    </row>
    <row r="81" spans="1:25" ht="28.8" x14ac:dyDescent="0.3">
      <c r="A81" s="2">
        <v>22</v>
      </c>
      <c r="B81" s="2" t="s">
        <v>127</v>
      </c>
      <c r="C81" s="2" t="s">
        <v>38</v>
      </c>
      <c r="D81" s="2" t="s">
        <v>653</v>
      </c>
      <c r="E81" s="2">
        <v>0</v>
      </c>
      <c r="F81" s="2" t="s">
        <v>37</v>
      </c>
      <c r="G81" s="2" t="s">
        <v>667</v>
      </c>
      <c r="H81" s="2" t="s">
        <v>572</v>
      </c>
      <c r="I81" s="2" t="s">
        <v>665</v>
      </c>
      <c r="J81" s="2" t="s">
        <v>363</v>
      </c>
      <c r="K81" s="2">
        <v>80</v>
      </c>
      <c r="L81" s="2" t="s">
        <v>43</v>
      </c>
      <c r="M81" s="2" t="s">
        <v>38</v>
      </c>
      <c r="N81" s="2">
        <v>0</v>
      </c>
      <c r="O81" s="13" t="s">
        <v>660</v>
      </c>
      <c r="P81" s="2">
        <v>1</v>
      </c>
      <c r="Q81" s="2">
        <v>1</v>
      </c>
      <c r="R81" s="13">
        <f>IF(IFERROR(FIND("temp_fonc_30",type_generateur[[#This Row],[sortie]]),0)&gt;0,1,0)</f>
        <v>1</v>
      </c>
      <c r="S81" s="13">
        <f>IF(IFERROR(FIND("temp_fonc_100",type_generateur[[#This Row],[sortie]]),0)&gt;0,1,0)</f>
        <v>1</v>
      </c>
      <c r="T81" s="13">
        <f>IF(IFERROR(FIND("pn",type_generateur[[#This Row],[sortie]]),0)&gt;0,1,0)</f>
        <v>1</v>
      </c>
      <c r="U81" s="13">
        <f>IF(IFERROR(FIND("qp0",type_generateur[[#This Row],[sortie]]),0)&gt;0,1,0)</f>
        <v>1</v>
      </c>
      <c r="V81" s="13">
        <f>IF(IFERROR(FIND("rpn",type_generateur[[#This Row],[sortie]]),0)&gt;0,1,0)</f>
        <v>1</v>
      </c>
      <c r="W81" s="13">
        <f>IF(IFERROR(FIND("rpint",type_generateur[[#This Row],[sortie]]),0)&gt;0,1,0)</f>
        <v>1</v>
      </c>
      <c r="X81" s="13">
        <f>IF(IFERROR(FIND("rendement_generation",type_generateur[[#This Row],[sortie]]),0)&gt;0,1,0)</f>
        <v>1</v>
      </c>
      <c r="Y81" s="13">
        <f>IF(IFERROR(FIND("scop",type_generateur[[#This Row],[sortie]]),0)&gt;0,1,0)</f>
        <v>0</v>
      </c>
    </row>
    <row r="82" spans="1:25" ht="28.8" x14ac:dyDescent="0.3">
      <c r="A82" s="2">
        <v>23</v>
      </c>
      <c r="B82" s="2" t="s">
        <v>128</v>
      </c>
      <c r="C82" s="2" t="s">
        <v>38</v>
      </c>
      <c r="D82" s="2" t="s">
        <v>115</v>
      </c>
      <c r="E82" s="2">
        <v>0</v>
      </c>
      <c r="F82" s="2" t="s">
        <v>37</v>
      </c>
      <c r="G82" s="2" t="s">
        <v>667</v>
      </c>
      <c r="H82" s="2" t="s">
        <v>572</v>
      </c>
      <c r="I82" s="2" t="s">
        <v>665</v>
      </c>
      <c r="J82" s="2" t="s">
        <v>363</v>
      </c>
      <c r="K82" s="2">
        <v>81</v>
      </c>
      <c r="L82" s="2" t="s">
        <v>44</v>
      </c>
      <c r="M82" s="2" t="s">
        <v>38</v>
      </c>
      <c r="N82" s="2">
        <v>0</v>
      </c>
      <c r="O82" s="13" t="s">
        <v>660</v>
      </c>
      <c r="P82" s="2">
        <v>1</v>
      </c>
      <c r="R82" s="13">
        <f>IF(IFERROR(FIND("temp_fonc_30",type_generateur[[#This Row],[sortie]]),0)&gt;0,1,0)</f>
        <v>1</v>
      </c>
      <c r="S82" s="13">
        <f>IF(IFERROR(FIND("temp_fonc_100",type_generateur[[#This Row],[sortie]]),0)&gt;0,1,0)</f>
        <v>1</v>
      </c>
      <c r="T82" s="13">
        <f>IF(IFERROR(FIND("pn",type_generateur[[#This Row],[sortie]]),0)&gt;0,1,0)</f>
        <v>1</v>
      </c>
      <c r="U82" s="13">
        <f>IF(IFERROR(FIND("qp0",type_generateur[[#This Row],[sortie]]),0)&gt;0,1,0)</f>
        <v>1</v>
      </c>
      <c r="V82" s="13">
        <f>IF(IFERROR(FIND("rpn",type_generateur[[#This Row],[sortie]]),0)&gt;0,1,0)</f>
        <v>1</v>
      </c>
      <c r="W82" s="13">
        <f>IF(IFERROR(FIND("rpint",type_generateur[[#This Row],[sortie]]),0)&gt;0,1,0)</f>
        <v>1</v>
      </c>
      <c r="X82" s="13">
        <f>IF(IFERROR(FIND("rendement_generation",type_generateur[[#This Row],[sortie]]),0)&gt;0,1,0)</f>
        <v>1</v>
      </c>
      <c r="Y82" s="13">
        <f>IF(IFERROR(FIND("scop",type_generateur[[#This Row],[sortie]]),0)&gt;0,1,0)</f>
        <v>0</v>
      </c>
    </row>
    <row r="83" spans="1:25" ht="28.8" x14ac:dyDescent="0.3">
      <c r="A83" s="2">
        <v>23</v>
      </c>
      <c r="B83" s="2" t="s">
        <v>128</v>
      </c>
      <c r="C83" s="2" t="s">
        <v>38</v>
      </c>
      <c r="D83" s="2" t="s">
        <v>653</v>
      </c>
      <c r="E83" s="2">
        <v>0</v>
      </c>
      <c r="F83" s="2" t="s">
        <v>37</v>
      </c>
      <c r="G83" s="2" t="s">
        <v>667</v>
      </c>
      <c r="H83" s="2" t="s">
        <v>572</v>
      </c>
      <c r="I83" s="2" t="s">
        <v>665</v>
      </c>
      <c r="J83" s="2" t="s">
        <v>363</v>
      </c>
      <c r="K83" s="2">
        <v>82</v>
      </c>
      <c r="L83" s="2" t="s">
        <v>45</v>
      </c>
      <c r="M83" s="2" t="s">
        <v>38</v>
      </c>
      <c r="N83" s="2">
        <v>0</v>
      </c>
      <c r="O83" s="13" t="s">
        <v>660</v>
      </c>
      <c r="P83" s="2">
        <v>1</v>
      </c>
      <c r="R83" s="13">
        <f>IF(IFERROR(FIND("temp_fonc_30",type_generateur[[#This Row],[sortie]]),0)&gt;0,1,0)</f>
        <v>1</v>
      </c>
      <c r="S83" s="13">
        <f>IF(IFERROR(FIND("temp_fonc_100",type_generateur[[#This Row],[sortie]]),0)&gt;0,1,0)</f>
        <v>1</v>
      </c>
      <c r="T83" s="13">
        <f>IF(IFERROR(FIND("pn",type_generateur[[#This Row],[sortie]]),0)&gt;0,1,0)</f>
        <v>1</v>
      </c>
      <c r="U83" s="13">
        <f>IF(IFERROR(FIND("qp0",type_generateur[[#This Row],[sortie]]),0)&gt;0,1,0)</f>
        <v>1</v>
      </c>
      <c r="V83" s="13">
        <f>IF(IFERROR(FIND("rpn",type_generateur[[#This Row],[sortie]]),0)&gt;0,1,0)</f>
        <v>1</v>
      </c>
      <c r="W83" s="13">
        <f>IF(IFERROR(FIND("rpint",type_generateur[[#This Row],[sortie]]),0)&gt;0,1,0)</f>
        <v>1</v>
      </c>
      <c r="X83" s="13">
        <f>IF(IFERROR(FIND("rendement_generation",type_generateur[[#This Row],[sortie]]),0)&gt;0,1,0)</f>
        <v>1</v>
      </c>
      <c r="Y83" s="13">
        <f>IF(IFERROR(FIND("scop",type_generateur[[#This Row],[sortie]]),0)&gt;0,1,0)</f>
        <v>0</v>
      </c>
    </row>
    <row r="84" spans="1:25" ht="28.8" x14ac:dyDescent="0.3">
      <c r="A84" s="2">
        <v>24</v>
      </c>
      <c r="B84" s="2" t="s">
        <v>129</v>
      </c>
      <c r="C84" s="2" t="s">
        <v>38</v>
      </c>
      <c r="D84" s="2" t="s">
        <v>115</v>
      </c>
      <c r="E84" s="2">
        <v>0</v>
      </c>
      <c r="F84" s="2" t="s">
        <v>37</v>
      </c>
      <c r="G84" s="2" t="s">
        <v>667</v>
      </c>
      <c r="H84" s="2" t="s">
        <v>572</v>
      </c>
      <c r="I84" s="2" t="s">
        <v>665</v>
      </c>
      <c r="J84" s="2" t="s">
        <v>363</v>
      </c>
      <c r="K84" s="2">
        <v>83</v>
      </c>
      <c r="L84" s="2" t="s">
        <v>46</v>
      </c>
      <c r="M84" s="2" t="s">
        <v>38</v>
      </c>
      <c r="N84" s="2">
        <v>0</v>
      </c>
      <c r="O84" s="13" t="s">
        <v>660</v>
      </c>
      <c r="P84" s="2">
        <v>1</v>
      </c>
      <c r="Q84" s="2">
        <v>0</v>
      </c>
      <c r="R84" s="13">
        <f>IF(IFERROR(FIND("temp_fonc_30",type_generateur[[#This Row],[sortie]]),0)&gt;0,1,0)</f>
        <v>1</v>
      </c>
      <c r="S84" s="13">
        <f>IF(IFERROR(FIND("temp_fonc_100",type_generateur[[#This Row],[sortie]]),0)&gt;0,1,0)</f>
        <v>1</v>
      </c>
      <c r="T84" s="13">
        <f>IF(IFERROR(FIND("pn",type_generateur[[#This Row],[sortie]]),0)&gt;0,1,0)</f>
        <v>1</v>
      </c>
      <c r="U84" s="13">
        <f>IF(IFERROR(FIND("qp0",type_generateur[[#This Row],[sortie]]),0)&gt;0,1,0)</f>
        <v>1</v>
      </c>
      <c r="V84" s="13">
        <f>IF(IFERROR(FIND("rpn",type_generateur[[#This Row],[sortie]]),0)&gt;0,1,0)</f>
        <v>1</v>
      </c>
      <c r="W84" s="13">
        <f>IF(IFERROR(FIND("rpint",type_generateur[[#This Row],[sortie]]),0)&gt;0,1,0)</f>
        <v>1</v>
      </c>
      <c r="X84" s="13">
        <f>IF(IFERROR(FIND("rendement_generation",type_generateur[[#This Row],[sortie]]),0)&gt;0,1,0)</f>
        <v>1</v>
      </c>
      <c r="Y84" s="13">
        <f>IF(IFERROR(FIND("scop",type_generateur[[#This Row],[sortie]]),0)&gt;0,1,0)</f>
        <v>0</v>
      </c>
    </row>
    <row r="85" spans="1:25" ht="28.8" x14ac:dyDescent="0.3">
      <c r="A85" s="2">
        <v>24</v>
      </c>
      <c r="B85" s="2" t="s">
        <v>129</v>
      </c>
      <c r="C85" s="2" t="s">
        <v>38</v>
      </c>
      <c r="D85" s="2" t="s">
        <v>646</v>
      </c>
      <c r="E85" s="2">
        <v>0</v>
      </c>
      <c r="F85" s="2" t="s">
        <v>37</v>
      </c>
      <c r="G85" s="2" t="s">
        <v>667</v>
      </c>
      <c r="H85" s="2" t="s">
        <v>572</v>
      </c>
      <c r="I85" s="2" t="s">
        <v>665</v>
      </c>
      <c r="J85" s="2" t="s">
        <v>363</v>
      </c>
      <c r="K85" s="2">
        <v>84</v>
      </c>
      <c r="L85" s="2" t="s">
        <v>47</v>
      </c>
      <c r="M85" s="2" t="s">
        <v>38</v>
      </c>
      <c r="N85" s="2">
        <v>0</v>
      </c>
      <c r="O85" s="13" t="s">
        <v>660</v>
      </c>
      <c r="P85" s="2">
        <v>1</v>
      </c>
      <c r="Q85" s="2">
        <v>0</v>
      </c>
      <c r="R85" s="13">
        <f>IF(IFERROR(FIND("temp_fonc_30",type_generateur[[#This Row],[sortie]]),0)&gt;0,1,0)</f>
        <v>1</v>
      </c>
      <c r="S85" s="13">
        <f>IF(IFERROR(FIND("temp_fonc_100",type_generateur[[#This Row],[sortie]]),0)&gt;0,1,0)</f>
        <v>1</v>
      </c>
      <c r="T85" s="13">
        <f>IF(IFERROR(FIND("pn",type_generateur[[#This Row],[sortie]]),0)&gt;0,1,0)</f>
        <v>1</v>
      </c>
      <c r="U85" s="13">
        <f>IF(IFERROR(FIND("qp0",type_generateur[[#This Row],[sortie]]),0)&gt;0,1,0)</f>
        <v>1</v>
      </c>
      <c r="V85" s="13">
        <f>IF(IFERROR(FIND("rpn",type_generateur[[#This Row],[sortie]]),0)&gt;0,1,0)</f>
        <v>1</v>
      </c>
      <c r="W85" s="13">
        <f>IF(IFERROR(FIND("rpint",type_generateur[[#This Row],[sortie]]),0)&gt;0,1,0)</f>
        <v>1</v>
      </c>
      <c r="X85" s="13">
        <f>IF(IFERROR(FIND("rendement_generation",type_generateur[[#This Row],[sortie]]),0)&gt;0,1,0)</f>
        <v>1</v>
      </c>
      <c r="Y85" s="13">
        <f>IF(IFERROR(FIND("scop",type_generateur[[#This Row],[sortie]]),0)&gt;0,1,0)</f>
        <v>0</v>
      </c>
    </row>
    <row r="86" spans="1:25" ht="28.8" x14ac:dyDescent="0.3">
      <c r="A86" s="2">
        <v>25</v>
      </c>
      <c r="B86" s="2" t="s">
        <v>130</v>
      </c>
      <c r="C86" s="2" t="s">
        <v>675</v>
      </c>
      <c r="D86" s="2" t="s">
        <v>645</v>
      </c>
      <c r="E86" s="2">
        <v>0</v>
      </c>
      <c r="F86" s="2">
        <v>2</v>
      </c>
      <c r="G86" s="2" t="s">
        <v>667</v>
      </c>
      <c r="H86" s="2" t="s">
        <v>572</v>
      </c>
      <c r="I86" s="2" t="s">
        <v>665</v>
      </c>
      <c r="J86" s="2" t="s">
        <v>363</v>
      </c>
      <c r="K86" s="2">
        <v>85</v>
      </c>
      <c r="L86" s="2" t="s">
        <v>48</v>
      </c>
      <c r="M86" s="2" t="s">
        <v>130</v>
      </c>
      <c r="O86" s="13" t="s">
        <v>660</v>
      </c>
      <c r="P86" s="2">
        <v>1</v>
      </c>
      <c r="Q86" s="2">
        <v>1</v>
      </c>
      <c r="R86" s="13">
        <f>IF(IFERROR(FIND("temp_fonc_30",type_generateur[[#This Row],[sortie]]),0)&gt;0,1,0)</f>
        <v>1</v>
      </c>
      <c r="S86" s="13">
        <f>IF(IFERROR(FIND("temp_fonc_100",type_generateur[[#This Row],[sortie]]),0)&gt;0,1,0)</f>
        <v>1</v>
      </c>
      <c r="T86" s="13">
        <f>IF(IFERROR(FIND("pn",type_generateur[[#This Row],[sortie]]),0)&gt;0,1,0)</f>
        <v>1</v>
      </c>
      <c r="U86" s="13">
        <f>IF(IFERROR(FIND("qp0",type_generateur[[#This Row],[sortie]]),0)&gt;0,1,0)</f>
        <v>1</v>
      </c>
      <c r="V86" s="13">
        <f>IF(IFERROR(FIND("rpn",type_generateur[[#This Row],[sortie]]),0)&gt;0,1,0)</f>
        <v>1</v>
      </c>
      <c r="W86" s="13">
        <f>IF(IFERROR(FIND("rpint",type_generateur[[#This Row],[sortie]]),0)&gt;0,1,0)</f>
        <v>1</v>
      </c>
      <c r="X86" s="13">
        <f>IF(IFERROR(FIND("rendement_generation",type_generateur[[#This Row],[sortie]]),0)&gt;0,1,0)</f>
        <v>1</v>
      </c>
      <c r="Y86" s="13">
        <f>IF(IFERROR(FIND("scop",type_generateur[[#This Row],[sortie]]),0)&gt;0,1,0)</f>
        <v>0</v>
      </c>
    </row>
    <row r="87" spans="1:25" ht="28.8" x14ac:dyDescent="0.3">
      <c r="A87" s="2">
        <v>25</v>
      </c>
      <c r="B87" s="2" t="s">
        <v>130</v>
      </c>
      <c r="C87" s="2" t="s">
        <v>675</v>
      </c>
      <c r="D87" s="2" t="s">
        <v>116</v>
      </c>
      <c r="E87" s="2">
        <v>0</v>
      </c>
      <c r="F87" s="2">
        <v>2</v>
      </c>
      <c r="G87" s="2" t="s">
        <v>667</v>
      </c>
      <c r="H87" s="2" t="s">
        <v>572</v>
      </c>
      <c r="I87" s="2" t="s">
        <v>665</v>
      </c>
      <c r="J87" s="2" t="s">
        <v>363</v>
      </c>
      <c r="K87" s="2">
        <v>86</v>
      </c>
      <c r="L87" s="2" t="s">
        <v>49</v>
      </c>
      <c r="M87" s="2" t="s">
        <v>130</v>
      </c>
      <c r="O87" s="13" t="s">
        <v>660</v>
      </c>
      <c r="P87" s="2">
        <v>1</v>
      </c>
      <c r="Q87" s="2">
        <v>1</v>
      </c>
      <c r="R87" s="13">
        <f>IF(IFERROR(FIND("temp_fonc_30",type_generateur[[#This Row],[sortie]]),0)&gt;0,1,0)</f>
        <v>1</v>
      </c>
      <c r="S87" s="13">
        <f>IF(IFERROR(FIND("temp_fonc_100",type_generateur[[#This Row],[sortie]]),0)&gt;0,1,0)</f>
        <v>1</v>
      </c>
      <c r="T87" s="13">
        <f>IF(IFERROR(FIND("pn",type_generateur[[#This Row],[sortie]]),0)&gt;0,1,0)</f>
        <v>1</v>
      </c>
      <c r="U87" s="13">
        <f>IF(IFERROR(FIND("qp0",type_generateur[[#This Row],[sortie]]),0)&gt;0,1,0)</f>
        <v>1</v>
      </c>
      <c r="V87" s="13">
        <f>IF(IFERROR(FIND("rpn",type_generateur[[#This Row],[sortie]]),0)&gt;0,1,0)</f>
        <v>1</v>
      </c>
      <c r="W87" s="13">
        <f>IF(IFERROR(FIND("rpint",type_generateur[[#This Row],[sortie]]),0)&gt;0,1,0)</f>
        <v>1</v>
      </c>
      <c r="X87" s="13">
        <f>IF(IFERROR(FIND("rendement_generation",type_generateur[[#This Row],[sortie]]),0)&gt;0,1,0)</f>
        <v>1</v>
      </c>
      <c r="Y87" s="13">
        <f>IF(IFERROR(FIND("scop",type_generateur[[#This Row],[sortie]]),0)&gt;0,1,0)</f>
        <v>0</v>
      </c>
    </row>
    <row r="88" spans="1:25" ht="28.8" x14ac:dyDescent="0.3">
      <c r="A88" s="2">
        <v>25</v>
      </c>
      <c r="B88" s="2" t="s">
        <v>130</v>
      </c>
      <c r="C88" s="2" t="s">
        <v>675</v>
      </c>
      <c r="D88" s="2" t="s">
        <v>117</v>
      </c>
      <c r="E88" s="2">
        <v>0</v>
      </c>
      <c r="F88" s="2">
        <v>2</v>
      </c>
      <c r="G88" s="2" t="s">
        <v>667</v>
      </c>
      <c r="H88" s="2" t="s">
        <v>572</v>
      </c>
      <c r="I88" s="2" t="s">
        <v>665</v>
      </c>
      <c r="J88" s="2" t="s">
        <v>363</v>
      </c>
      <c r="K88" s="2">
        <v>87</v>
      </c>
      <c r="L88" s="2" t="s">
        <v>50</v>
      </c>
      <c r="M88" s="2" t="s">
        <v>130</v>
      </c>
      <c r="O88" s="13" t="s">
        <v>660</v>
      </c>
      <c r="P88" s="2">
        <v>1</v>
      </c>
      <c r="Q88" s="2">
        <v>1</v>
      </c>
      <c r="R88" s="13">
        <f>IF(IFERROR(FIND("temp_fonc_30",type_generateur[[#This Row],[sortie]]),0)&gt;0,1,0)</f>
        <v>1</v>
      </c>
      <c r="S88" s="13">
        <f>IF(IFERROR(FIND("temp_fonc_100",type_generateur[[#This Row],[sortie]]),0)&gt;0,1,0)</f>
        <v>1</v>
      </c>
      <c r="T88" s="13">
        <f>IF(IFERROR(FIND("pn",type_generateur[[#This Row],[sortie]]),0)&gt;0,1,0)</f>
        <v>1</v>
      </c>
      <c r="U88" s="13">
        <f>IF(IFERROR(FIND("qp0",type_generateur[[#This Row],[sortie]]),0)&gt;0,1,0)</f>
        <v>1</v>
      </c>
      <c r="V88" s="13">
        <f>IF(IFERROR(FIND("rpn",type_generateur[[#This Row],[sortie]]),0)&gt;0,1,0)</f>
        <v>1</v>
      </c>
      <c r="W88" s="13">
        <f>IF(IFERROR(FIND("rpint",type_generateur[[#This Row],[sortie]]),0)&gt;0,1,0)</f>
        <v>1</v>
      </c>
      <c r="X88" s="13">
        <f>IF(IFERROR(FIND("rendement_generation",type_generateur[[#This Row],[sortie]]),0)&gt;0,1,0)</f>
        <v>1</v>
      </c>
      <c r="Y88" s="13">
        <f>IF(IFERROR(FIND("scop",type_generateur[[#This Row],[sortie]]),0)&gt;0,1,0)</f>
        <v>0</v>
      </c>
    </row>
    <row r="89" spans="1:25" ht="28.8" x14ac:dyDescent="0.3">
      <c r="A89" s="2">
        <v>26</v>
      </c>
      <c r="B89" s="2" t="s">
        <v>131</v>
      </c>
      <c r="C89" s="2" t="s">
        <v>675</v>
      </c>
      <c r="D89" s="2" t="s">
        <v>118</v>
      </c>
      <c r="E89" s="2">
        <v>0</v>
      </c>
      <c r="F89" s="2">
        <v>2</v>
      </c>
      <c r="G89" s="2" t="s">
        <v>667</v>
      </c>
      <c r="H89" s="2" t="s">
        <v>572</v>
      </c>
      <c r="I89" s="2" t="s">
        <v>665</v>
      </c>
      <c r="J89" s="2" t="s">
        <v>363</v>
      </c>
      <c r="K89" s="2">
        <v>88</v>
      </c>
      <c r="L89" s="2" t="s">
        <v>51</v>
      </c>
      <c r="M89" s="2" t="s">
        <v>130</v>
      </c>
      <c r="O89" s="13" t="s">
        <v>660</v>
      </c>
      <c r="P89" s="2">
        <v>1</v>
      </c>
      <c r="Q89" s="2">
        <v>1</v>
      </c>
      <c r="R89" s="13">
        <f>IF(IFERROR(FIND("temp_fonc_30",type_generateur[[#This Row],[sortie]]),0)&gt;0,1,0)</f>
        <v>1</v>
      </c>
      <c r="S89" s="13">
        <f>IF(IFERROR(FIND("temp_fonc_100",type_generateur[[#This Row],[sortie]]),0)&gt;0,1,0)</f>
        <v>1</v>
      </c>
      <c r="T89" s="13">
        <f>IF(IFERROR(FIND("pn",type_generateur[[#This Row],[sortie]]),0)&gt;0,1,0)</f>
        <v>1</v>
      </c>
      <c r="U89" s="13">
        <f>IF(IFERROR(FIND("qp0",type_generateur[[#This Row],[sortie]]),0)&gt;0,1,0)</f>
        <v>1</v>
      </c>
      <c r="V89" s="13">
        <f>IF(IFERROR(FIND("rpn",type_generateur[[#This Row],[sortie]]),0)&gt;0,1,0)</f>
        <v>1</v>
      </c>
      <c r="W89" s="13">
        <f>IF(IFERROR(FIND("rpint",type_generateur[[#This Row],[sortie]]),0)&gt;0,1,0)</f>
        <v>1</v>
      </c>
      <c r="X89" s="13">
        <f>IF(IFERROR(FIND("rendement_generation",type_generateur[[#This Row],[sortie]]),0)&gt;0,1,0)</f>
        <v>1</v>
      </c>
      <c r="Y89" s="13">
        <f>IF(IFERROR(FIND("scop",type_generateur[[#This Row],[sortie]]),0)&gt;0,1,0)</f>
        <v>0</v>
      </c>
    </row>
    <row r="90" spans="1:25" ht="28.8" x14ac:dyDescent="0.3">
      <c r="A90" s="2">
        <v>26</v>
      </c>
      <c r="B90" s="2" t="s">
        <v>131</v>
      </c>
      <c r="C90" s="2" t="s">
        <v>675</v>
      </c>
      <c r="D90" s="2" t="s">
        <v>119</v>
      </c>
      <c r="E90" s="2">
        <v>0</v>
      </c>
      <c r="F90" s="2">
        <v>2</v>
      </c>
      <c r="G90" s="2" t="s">
        <v>667</v>
      </c>
      <c r="H90" s="2" t="s">
        <v>572</v>
      </c>
      <c r="I90" s="2" t="s">
        <v>665</v>
      </c>
      <c r="J90" s="2" t="s">
        <v>363</v>
      </c>
      <c r="K90" s="2">
        <v>89</v>
      </c>
      <c r="L90" s="2" t="s">
        <v>52</v>
      </c>
      <c r="M90" s="2" t="s">
        <v>130</v>
      </c>
      <c r="O90" s="13" t="s">
        <v>660</v>
      </c>
      <c r="P90" s="2">
        <v>1</v>
      </c>
      <c r="Q90" s="2">
        <v>1</v>
      </c>
      <c r="R90" s="13">
        <f>IF(IFERROR(FIND("temp_fonc_30",type_generateur[[#This Row],[sortie]]),0)&gt;0,1,0)</f>
        <v>1</v>
      </c>
      <c r="S90" s="13">
        <f>IF(IFERROR(FIND("temp_fonc_100",type_generateur[[#This Row],[sortie]]),0)&gt;0,1,0)</f>
        <v>1</v>
      </c>
      <c r="T90" s="13">
        <f>IF(IFERROR(FIND("pn",type_generateur[[#This Row],[sortie]]),0)&gt;0,1,0)</f>
        <v>1</v>
      </c>
      <c r="U90" s="13">
        <f>IF(IFERROR(FIND("qp0",type_generateur[[#This Row],[sortie]]),0)&gt;0,1,0)</f>
        <v>1</v>
      </c>
      <c r="V90" s="13">
        <f>IF(IFERROR(FIND("rpn",type_generateur[[#This Row],[sortie]]),0)&gt;0,1,0)</f>
        <v>1</v>
      </c>
      <c r="W90" s="13">
        <f>IF(IFERROR(FIND("rpint",type_generateur[[#This Row],[sortie]]),0)&gt;0,1,0)</f>
        <v>1</v>
      </c>
      <c r="X90" s="13">
        <f>IF(IFERROR(FIND("rendement_generation",type_generateur[[#This Row],[sortie]]),0)&gt;0,1,0)</f>
        <v>1</v>
      </c>
      <c r="Y90" s="13">
        <f>IF(IFERROR(FIND("scop",type_generateur[[#This Row],[sortie]]),0)&gt;0,1,0)</f>
        <v>0</v>
      </c>
    </row>
    <row r="91" spans="1:25" ht="28.8" x14ac:dyDescent="0.3">
      <c r="A91" s="2">
        <v>26</v>
      </c>
      <c r="B91" s="2" t="s">
        <v>131</v>
      </c>
      <c r="C91" s="2" t="s">
        <v>675</v>
      </c>
      <c r="D91" s="2" t="s">
        <v>653</v>
      </c>
      <c r="E91" s="2">
        <v>0</v>
      </c>
      <c r="F91" s="2">
        <v>2</v>
      </c>
      <c r="G91" s="2" t="s">
        <v>667</v>
      </c>
      <c r="H91" s="2" t="s">
        <v>572</v>
      </c>
      <c r="I91" s="2" t="s">
        <v>665</v>
      </c>
      <c r="J91" s="2" t="s">
        <v>363</v>
      </c>
      <c r="K91" s="2">
        <v>90</v>
      </c>
      <c r="L91" s="2" t="s">
        <v>53</v>
      </c>
      <c r="M91" s="2" t="s">
        <v>130</v>
      </c>
      <c r="O91" s="13" t="s">
        <v>660</v>
      </c>
      <c r="P91" s="2">
        <v>1</v>
      </c>
      <c r="Q91" s="2">
        <v>1</v>
      </c>
      <c r="R91" s="13">
        <f>IF(IFERROR(FIND("temp_fonc_30",type_generateur[[#This Row],[sortie]]),0)&gt;0,1,0)</f>
        <v>1</v>
      </c>
      <c r="S91" s="13">
        <f>IF(IFERROR(FIND("temp_fonc_100",type_generateur[[#This Row],[sortie]]),0)&gt;0,1,0)</f>
        <v>1</v>
      </c>
      <c r="T91" s="13">
        <f>IF(IFERROR(FIND("pn",type_generateur[[#This Row],[sortie]]),0)&gt;0,1,0)</f>
        <v>1</v>
      </c>
      <c r="U91" s="13">
        <f>IF(IFERROR(FIND("qp0",type_generateur[[#This Row],[sortie]]),0)&gt;0,1,0)</f>
        <v>1</v>
      </c>
      <c r="V91" s="13">
        <f>IF(IFERROR(FIND("rpn",type_generateur[[#This Row],[sortie]]),0)&gt;0,1,0)</f>
        <v>1</v>
      </c>
      <c r="W91" s="13">
        <f>IF(IFERROR(FIND("rpint",type_generateur[[#This Row],[sortie]]),0)&gt;0,1,0)</f>
        <v>1</v>
      </c>
      <c r="X91" s="13">
        <f>IF(IFERROR(FIND("rendement_generation",type_generateur[[#This Row],[sortie]]),0)&gt;0,1,0)</f>
        <v>1</v>
      </c>
      <c r="Y91" s="13">
        <f>IF(IFERROR(FIND("scop",type_generateur[[#This Row],[sortie]]),0)&gt;0,1,0)</f>
        <v>0</v>
      </c>
    </row>
    <row r="92" spans="1:25" ht="28.8" x14ac:dyDescent="0.3">
      <c r="A92" s="2">
        <v>27</v>
      </c>
      <c r="B92" s="2" t="s">
        <v>55</v>
      </c>
      <c r="C92" s="2" t="s">
        <v>675</v>
      </c>
      <c r="D92" s="2" t="s">
        <v>118</v>
      </c>
      <c r="E92" s="2">
        <v>0</v>
      </c>
      <c r="F92" s="2">
        <v>2</v>
      </c>
      <c r="G92" s="2" t="s">
        <v>667</v>
      </c>
      <c r="H92" s="2" t="s">
        <v>572</v>
      </c>
      <c r="I92" s="2" t="s">
        <v>665</v>
      </c>
      <c r="J92" s="2" t="s">
        <v>363</v>
      </c>
      <c r="K92" s="2">
        <v>91</v>
      </c>
      <c r="L92" s="2" t="s">
        <v>54</v>
      </c>
      <c r="M92" s="2" t="s">
        <v>55</v>
      </c>
      <c r="O92" s="13" t="s">
        <v>660</v>
      </c>
      <c r="P92" s="2">
        <v>1</v>
      </c>
      <c r="R92" s="13">
        <f>IF(IFERROR(FIND("temp_fonc_30",type_generateur[[#This Row],[sortie]]),0)&gt;0,1,0)</f>
        <v>1</v>
      </c>
      <c r="S92" s="13">
        <f>IF(IFERROR(FIND("temp_fonc_100",type_generateur[[#This Row],[sortie]]),0)&gt;0,1,0)</f>
        <v>1</v>
      </c>
      <c r="T92" s="13">
        <f>IF(IFERROR(FIND("pn",type_generateur[[#This Row],[sortie]]),0)&gt;0,1,0)</f>
        <v>1</v>
      </c>
      <c r="U92" s="13">
        <f>IF(IFERROR(FIND("qp0",type_generateur[[#This Row],[sortie]]),0)&gt;0,1,0)</f>
        <v>1</v>
      </c>
      <c r="V92" s="13">
        <f>IF(IFERROR(FIND("rpn",type_generateur[[#This Row],[sortie]]),0)&gt;0,1,0)</f>
        <v>1</v>
      </c>
      <c r="W92" s="13">
        <f>IF(IFERROR(FIND("rpint",type_generateur[[#This Row],[sortie]]),0)&gt;0,1,0)</f>
        <v>1</v>
      </c>
      <c r="X92" s="13">
        <f>IF(IFERROR(FIND("rendement_generation",type_generateur[[#This Row],[sortie]]),0)&gt;0,1,0)</f>
        <v>1</v>
      </c>
      <c r="Y92" s="13">
        <f>IF(IFERROR(FIND("scop",type_generateur[[#This Row],[sortie]]),0)&gt;0,1,0)</f>
        <v>0</v>
      </c>
    </row>
    <row r="93" spans="1:25" ht="28.8" x14ac:dyDescent="0.3">
      <c r="A93" s="2">
        <v>27</v>
      </c>
      <c r="B93" s="2" t="s">
        <v>55</v>
      </c>
      <c r="C93" s="2" t="s">
        <v>675</v>
      </c>
      <c r="D93" s="2" t="s">
        <v>119</v>
      </c>
      <c r="E93" s="2">
        <v>0</v>
      </c>
      <c r="F93" s="2">
        <v>2</v>
      </c>
      <c r="G93" s="2" t="s">
        <v>667</v>
      </c>
      <c r="H93" s="2" t="s">
        <v>572</v>
      </c>
      <c r="I93" s="2" t="s">
        <v>665</v>
      </c>
      <c r="J93" s="2" t="s">
        <v>363</v>
      </c>
      <c r="K93" s="2">
        <v>92</v>
      </c>
      <c r="L93" s="2" t="s">
        <v>56</v>
      </c>
      <c r="M93" s="2" t="s">
        <v>55</v>
      </c>
      <c r="O93" s="13" t="s">
        <v>660</v>
      </c>
      <c r="P93" s="2">
        <v>1</v>
      </c>
      <c r="R93" s="13">
        <f>IF(IFERROR(FIND("temp_fonc_30",type_generateur[[#This Row],[sortie]]),0)&gt;0,1,0)</f>
        <v>1</v>
      </c>
      <c r="S93" s="13">
        <f>IF(IFERROR(FIND("temp_fonc_100",type_generateur[[#This Row],[sortie]]),0)&gt;0,1,0)</f>
        <v>1</v>
      </c>
      <c r="T93" s="13">
        <f>IF(IFERROR(FIND("pn",type_generateur[[#This Row],[sortie]]),0)&gt;0,1,0)</f>
        <v>1</v>
      </c>
      <c r="U93" s="13">
        <f>IF(IFERROR(FIND("qp0",type_generateur[[#This Row],[sortie]]),0)&gt;0,1,0)</f>
        <v>1</v>
      </c>
      <c r="V93" s="13">
        <f>IF(IFERROR(FIND("rpn",type_generateur[[#This Row],[sortie]]),0)&gt;0,1,0)</f>
        <v>1</v>
      </c>
      <c r="W93" s="13">
        <f>IF(IFERROR(FIND("rpint",type_generateur[[#This Row],[sortie]]),0)&gt;0,1,0)</f>
        <v>1</v>
      </c>
      <c r="X93" s="13">
        <f>IF(IFERROR(FIND("rendement_generation",type_generateur[[#This Row],[sortie]]),0)&gt;0,1,0)</f>
        <v>1</v>
      </c>
      <c r="Y93" s="13">
        <f>IF(IFERROR(FIND("scop",type_generateur[[#This Row],[sortie]]),0)&gt;0,1,0)</f>
        <v>0</v>
      </c>
    </row>
    <row r="94" spans="1:25" ht="28.8" x14ac:dyDescent="0.3">
      <c r="A94" s="2">
        <v>27</v>
      </c>
      <c r="B94" s="2" t="s">
        <v>55</v>
      </c>
      <c r="C94" s="2" t="s">
        <v>675</v>
      </c>
      <c r="D94" s="2" t="s">
        <v>653</v>
      </c>
      <c r="E94" s="2">
        <v>0</v>
      </c>
      <c r="F94" s="2">
        <v>2</v>
      </c>
      <c r="G94" s="2" t="s">
        <v>667</v>
      </c>
      <c r="H94" s="2" t="s">
        <v>572</v>
      </c>
      <c r="I94" s="2" t="s">
        <v>665</v>
      </c>
      <c r="J94" s="2" t="s">
        <v>363</v>
      </c>
      <c r="K94" s="2">
        <v>93</v>
      </c>
      <c r="L94" s="2" t="s">
        <v>57</v>
      </c>
      <c r="M94" s="2" t="s">
        <v>55</v>
      </c>
      <c r="O94" s="13" t="s">
        <v>660</v>
      </c>
      <c r="P94" s="2">
        <v>1</v>
      </c>
      <c r="R94" s="13">
        <f>IF(IFERROR(FIND("temp_fonc_30",type_generateur[[#This Row],[sortie]]),0)&gt;0,1,0)</f>
        <v>1</v>
      </c>
      <c r="S94" s="13">
        <f>IF(IFERROR(FIND("temp_fonc_100",type_generateur[[#This Row],[sortie]]),0)&gt;0,1,0)</f>
        <v>1</v>
      </c>
      <c r="T94" s="13">
        <f>IF(IFERROR(FIND("pn",type_generateur[[#This Row],[sortie]]),0)&gt;0,1,0)</f>
        <v>1</v>
      </c>
      <c r="U94" s="13">
        <f>IF(IFERROR(FIND("qp0",type_generateur[[#This Row],[sortie]]),0)&gt;0,1,0)</f>
        <v>1</v>
      </c>
      <c r="V94" s="13">
        <f>IF(IFERROR(FIND("rpn",type_generateur[[#This Row],[sortie]]),0)&gt;0,1,0)</f>
        <v>1</v>
      </c>
      <c r="W94" s="13">
        <f>IF(IFERROR(FIND("rpint",type_generateur[[#This Row],[sortie]]),0)&gt;0,1,0)</f>
        <v>1</v>
      </c>
      <c r="X94" s="13">
        <f>IF(IFERROR(FIND("rendement_generation",type_generateur[[#This Row],[sortie]]),0)&gt;0,1,0)</f>
        <v>1</v>
      </c>
      <c r="Y94" s="13">
        <f>IF(IFERROR(FIND("scop",type_generateur[[#This Row],[sortie]]),0)&gt;0,1,0)</f>
        <v>0</v>
      </c>
    </row>
    <row r="95" spans="1:25" ht="28.8" x14ac:dyDescent="0.3">
      <c r="A95" s="2">
        <v>28</v>
      </c>
      <c r="B95" s="2" t="s">
        <v>132</v>
      </c>
      <c r="C95" s="2" t="s">
        <v>675</v>
      </c>
      <c r="D95" s="2" t="s">
        <v>116</v>
      </c>
      <c r="E95" s="2">
        <v>0</v>
      </c>
      <c r="F95" s="2">
        <v>2</v>
      </c>
      <c r="G95" s="2" t="s">
        <v>667</v>
      </c>
      <c r="H95" s="2" t="s">
        <v>572</v>
      </c>
      <c r="I95" s="2" t="s">
        <v>665</v>
      </c>
      <c r="J95" s="2" t="s">
        <v>363</v>
      </c>
      <c r="K95" s="2">
        <v>94</v>
      </c>
      <c r="L95" s="2" t="s">
        <v>58</v>
      </c>
      <c r="M95" s="2" t="s">
        <v>132</v>
      </c>
      <c r="O95" s="13" t="s">
        <v>660</v>
      </c>
      <c r="P95" s="2">
        <v>1</v>
      </c>
      <c r="Q95" s="2">
        <v>0</v>
      </c>
      <c r="R95" s="13">
        <f>IF(IFERROR(FIND("temp_fonc_30",type_generateur[[#This Row],[sortie]]),0)&gt;0,1,0)</f>
        <v>1</v>
      </c>
      <c r="S95" s="13">
        <f>IF(IFERROR(FIND("temp_fonc_100",type_generateur[[#This Row],[sortie]]),0)&gt;0,1,0)</f>
        <v>1</v>
      </c>
      <c r="T95" s="13">
        <f>IF(IFERROR(FIND("pn",type_generateur[[#This Row],[sortie]]),0)&gt;0,1,0)</f>
        <v>1</v>
      </c>
      <c r="U95" s="13">
        <f>IF(IFERROR(FIND("qp0",type_generateur[[#This Row],[sortie]]),0)&gt;0,1,0)</f>
        <v>1</v>
      </c>
      <c r="V95" s="13">
        <f>IF(IFERROR(FIND("rpn",type_generateur[[#This Row],[sortie]]),0)&gt;0,1,0)</f>
        <v>1</v>
      </c>
      <c r="W95" s="13">
        <f>IF(IFERROR(FIND("rpint",type_generateur[[#This Row],[sortie]]),0)&gt;0,1,0)</f>
        <v>1</v>
      </c>
      <c r="X95" s="13">
        <f>IF(IFERROR(FIND("rendement_generation",type_generateur[[#This Row],[sortie]]),0)&gt;0,1,0)</f>
        <v>1</v>
      </c>
      <c r="Y95" s="13">
        <f>IF(IFERROR(FIND("scop",type_generateur[[#This Row],[sortie]]),0)&gt;0,1,0)</f>
        <v>0</v>
      </c>
    </row>
    <row r="96" spans="1:25" ht="28.8" x14ac:dyDescent="0.3">
      <c r="A96" s="2">
        <v>28</v>
      </c>
      <c r="B96" s="2" t="s">
        <v>132</v>
      </c>
      <c r="C96" s="2" t="s">
        <v>675</v>
      </c>
      <c r="D96" s="2" t="s">
        <v>120</v>
      </c>
      <c r="E96" s="2">
        <v>0</v>
      </c>
      <c r="F96" s="2">
        <v>2</v>
      </c>
      <c r="G96" s="2" t="s">
        <v>667</v>
      </c>
      <c r="H96" s="2" t="s">
        <v>572</v>
      </c>
      <c r="I96" s="2" t="s">
        <v>665</v>
      </c>
      <c r="J96" s="2" t="s">
        <v>363</v>
      </c>
      <c r="K96" s="2">
        <v>95</v>
      </c>
      <c r="L96" s="2" t="s">
        <v>59</v>
      </c>
      <c r="M96" s="2" t="s">
        <v>132</v>
      </c>
      <c r="O96" s="13" t="s">
        <v>660</v>
      </c>
      <c r="P96" s="2">
        <v>1</v>
      </c>
      <c r="Q96" s="2">
        <v>0</v>
      </c>
      <c r="R96" s="13">
        <f>IF(IFERROR(FIND("temp_fonc_30",type_generateur[[#This Row],[sortie]]),0)&gt;0,1,0)</f>
        <v>1</v>
      </c>
      <c r="S96" s="13">
        <f>IF(IFERROR(FIND("temp_fonc_100",type_generateur[[#This Row],[sortie]]),0)&gt;0,1,0)</f>
        <v>1</v>
      </c>
      <c r="T96" s="13">
        <f>IF(IFERROR(FIND("pn",type_generateur[[#This Row],[sortie]]),0)&gt;0,1,0)</f>
        <v>1</v>
      </c>
      <c r="U96" s="13">
        <f>IF(IFERROR(FIND("qp0",type_generateur[[#This Row],[sortie]]),0)&gt;0,1,0)</f>
        <v>1</v>
      </c>
      <c r="V96" s="13">
        <f>IF(IFERROR(FIND("rpn",type_generateur[[#This Row],[sortie]]),0)&gt;0,1,0)</f>
        <v>1</v>
      </c>
      <c r="W96" s="13">
        <f>IF(IFERROR(FIND("rpint",type_generateur[[#This Row],[sortie]]),0)&gt;0,1,0)</f>
        <v>1</v>
      </c>
      <c r="X96" s="13">
        <f>IF(IFERROR(FIND("rendement_generation",type_generateur[[#This Row],[sortie]]),0)&gt;0,1,0)</f>
        <v>1</v>
      </c>
      <c r="Y96" s="13">
        <f>IF(IFERROR(FIND("scop",type_generateur[[#This Row],[sortie]]),0)&gt;0,1,0)</f>
        <v>0</v>
      </c>
    </row>
    <row r="97" spans="1:25" ht="28.8" x14ac:dyDescent="0.3">
      <c r="A97" s="2">
        <v>28</v>
      </c>
      <c r="B97" s="2" t="s">
        <v>132</v>
      </c>
      <c r="C97" s="2" t="s">
        <v>675</v>
      </c>
      <c r="D97" s="2" t="s">
        <v>119</v>
      </c>
      <c r="E97" s="2">
        <v>0</v>
      </c>
      <c r="F97" s="2">
        <v>2</v>
      </c>
      <c r="G97" s="2" t="s">
        <v>667</v>
      </c>
      <c r="H97" s="2" t="s">
        <v>572</v>
      </c>
      <c r="I97" s="2" t="s">
        <v>665</v>
      </c>
      <c r="J97" s="2" t="s">
        <v>363</v>
      </c>
      <c r="K97" s="2">
        <v>96</v>
      </c>
      <c r="L97" s="2" t="s">
        <v>60</v>
      </c>
      <c r="M97" s="2" t="s">
        <v>132</v>
      </c>
      <c r="O97" s="13" t="s">
        <v>660</v>
      </c>
      <c r="P97" s="2">
        <v>1</v>
      </c>
      <c r="Q97" s="2">
        <v>0</v>
      </c>
      <c r="R97" s="13">
        <f>IF(IFERROR(FIND("temp_fonc_30",type_generateur[[#This Row],[sortie]]),0)&gt;0,1,0)</f>
        <v>1</v>
      </c>
      <c r="S97" s="13">
        <f>IF(IFERROR(FIND("temp_fonc_100",type_generateur[[#This Row],[sortie]]),0)&gt;0,1,0)</f>
        <v>1</v>
      </c>
      <c r="T97" s="13">
        <f>IF(IFERROR(FIND("pn",type_generateur[[#This Row],[sortie]]),0)&gt;0,1,0)</f>
        <v>1</v>
      </c>
      <c r="U97" s="13">
        <f>IF(IFERROR(FIND("qp0",type_generateur[[#This Row],[sortie]]),0)&gt;0,1,0)</f>
        <v>1</v>
      </c>
      <c r="V97" s="13">
        <f>IF(IFERROR(FIND("rpn",type_generateur[[#This Row],[sortie]]),0)&gt;0,1,0)</f>
        <v>1</v>
      </c>
      <c r="W97" s="13">
        <f>IF(IFERROR(FIND("rpint",type_generateur[[#This Row],[sortie]]),0)&gt;0,1,0)</f>
        <v>1</v>
      </c>
      <c r="X97" s="13">
        <f>IF(IFERROR(FIND("rendement_generation",type_generateur[[#This Row],[sortie]]),0)&gt;0,1,0)</f>
        <v>1</v>
      </c>
      <c r="Y97" s="13">
        <f>IF(IFERROR(FIND("scop",type_generateur[[#This Row],[sortie]]),0)&gt;0,1,0)</f>
        <v>0</v>
      </c>
    </row>
    <row r="98" spans="1:25" ht="28.8" x14ac:dyDescent="0.3">
      <c r="A98" s="2">
        <v>28</v>
      </c>
      <c r="B98" s="2" t="s">
        <v>132</v>
      </c>
      <c r="C98" s="2" t="s">
        <v>675</v>
      </c>
      <c r="D98" s="2" t="s">
        <v>653</v>
      </c>
      <c r="E98" s="2">
        <v>0</v>
      </c>
      <c r="F98" s="2">
        <v>2</v>
      </c>
      <c r="G98" s="2" t="s">
        <v>667</v>
      </c>
      <c r="H98" s="2" t="s">
        <v>572</v>
      </c>
      <c r="I98" s="2" t="s">
        <v>665</v>
      </c>
      <c r="J98" s="2" t="s">
        <v>363</v>
      </c>
      <c r="K98" s="2">
        <v>97</v>
      </c>
      <c r="L98" s="2" t="s">
        <v>61</v>
      </c>
      <c r="M98" s="2" t="s">
        <v>132</v>
      </c>
      <c r="O98" s="13" t="s">
        <v>660</v>
      </c>
      <c r="P98" s="2">
        <v>1</v>
      </c>
      <c r="Q98" s="2">
        <v>0</v>
      </c>
      <c r="R98" s="13">
        <f>IF(IFERROR(FIND("temp_fonc_30",type_generateur[[#This Row],[sortie]]),0)&gt;0,1,0)</f>
        <v>1</v>
      </c>
      <c r="S98" s="13">
        <f>IF(IFERROR(FIND("temp_fonc_100",type_generateur[[#This Row],[sortie]]),0)&gt;0,1,0)</f>
        <v>1</v>
      </c>
      <c r="T98" s="13">
        <f>IF(IFERROR(FIND("pn",type_generateur[[#This Row],[sortie]]),0)&gt;0,1,0)</f>
        <v>1</v>
      </c>
      <c r="U98" s="13">
        <f>IF(IFERROR(FIND("qp0",type_generateur[[#This Row],[sortie]]),0)&gt;0,1,0)</f>
        <v>1</v>
      </c>
      <c r="V98" s="13">
        <f>IF(IFERROR(FIND("rpn",type_generateur[[#This Row],[sortie]]),0)&gt;0,1,0)</f>
        <v>1</v>
      </c>
      <c r="W98" s="13">
        <f>IF(IFERROR(FIND("rpint",type_generateur[[#This Row],[sortie]]),0)&gt;0,1,0)</f>
        <v>1</v>
      </c>
      <c r="X98" s="13">
        <f>IF(IFERROR(FIND("rendement_generation",type_generateur[[#This Row],[sortie]]),0)&gt;0,1,0)</f>
        <v>1</v>
      </c>
      <c r="Y98" s="13">
        <f>IF(IFERROR(FIND("scop",type_generateur[[#This Row],[sortie]]),0)&gt;0,1,0)</f>
        <v>0</v>
      </c>
    </row>
    <row r="99" spans="1:25" ht="28.8" x14ac:dyDescent="0.3">
      <c r="A99" s="2">
        <v>40</v>
      </c>
      <c r="B99" s="2" t="s">
        <v>65</v>
      </c>
      <c r="C99" s="2" t="s">
        <v>15</v>
      </c>
      <c r="E99" s="2">
        <v>0</v>
      </c>
      <c r="F99" s="2" t="s">
        <v>66</v>
      </c>
      <c r="G99" s="2" t="s">
        <v>669</v>
      </c>
      <c r="H99" s="2" t="s">
        <v>670</v>
      </c>
      <c r="J99" s="2" t="s">
        <v>363</v>
      </c>
      <c r="K99" s="2">
        <v>109</v>
      </c>
      <c r="L99" s="2" t="s">
        <v>65</v>
      </c>
      <c r="M99" s="2" t="s">
        <v>15</v>
      </c>
      <c r="N99" s="2">
        <v>0</v>
      </c>
      <c r="O99" s="13" t="s">
        <v>655</v>
      </c>
      <c r="P99" s="2">
        <v>0</v>
      </c>
      <c r="R99" s="13">
        <f>IF(IFERROR(FIND("temp_fonc_30",type_generateur[[#This Row],[sortie]]),0)&gt;0,1,0)</f>
        <v>0</v>
      </c>
      <c r="S99" s="13">
        <f>IF(IFERROR(FIND("temp_fonc_100",type_generateur[[#This Row],[sortie]]),0)&gt;0,1,0)</f>
        <v>0</v>
      </c>
      <c r="T99" s="13">
        <f>IF(IFERROR(FIND("pn",type_generateur[[#This Row],[sortie]]),0)&gt;0,1,0)</f>
        <v>0</v>
      </c>
      <c r="U99" s="13">
        <f>IF(IFERROR(FIND("qp0",type_generateur[[#This Row],[sortie]]),0)&gt;0,1,0)</f>
        <v>0</v>
      </c>
      <c r="V99" s="13">
        <f>IF(IFERROR(FIND("rpn",type_generateur[[#This Row],[sortie]]),0)&gt;0,1,0)</f>
        <v>0</v>
      </c>
      <c r="W99" s="13">
        <f>IF(IFERROR(FIND("rpint",type_generateur[[#This Row],[sortie]]),0)&gt;0,1,0)</f>
        <v>0</v>
      </c>
      <c r="X99" s="13">
        <f>IF(IFERROR(FIND("rendement_generation",type_generateur[[#This Row],[sortie]]),0)&gt;0,1,0)</f>
        <v>1</v>
      </c>
      <c r="Y99" s="13">
        <f>IF(IFERROR(FIND("scop",type_generateur[[#This Row],[sortie]]),0)&gt;0,1,0)</f>
        <v>0</v>
      </c>
    </row>
    <row r="100" spans="1:25" ht="28.8" x14ac:dyDescent="0.3">
      <c r="A100" s="2">
        <v>70</v>
      </c>
      <c r="B100" s="2" t="s">
        <v>98</v>
      </c>
      <c r="C100" s="2" t="s">
        <v>75</v>
      </c>
      <c r="E100" s="2">
        <v>0</v>
      </c>
      <c r="F100" s="2">
        <v>11</v>
      </c>
      <c r="G100" s="2" t="s">
        <v>669</v>
      </c>
      <c r="H100" s="2" t="s">
        <v>670</v>
      </c>
      <c r="J100" s="2" t="s">
        <v>363</v>
      </c>
      <c r="K100" s="2">
        <v>171</v>
      </c>
      <c r="L100" s="2" t="s">
        <v>98</v>
      </c>
      <c r="M100" s="2" t="s">
        <v>75</v>
      </c>
      <c r="N100" s="2">
        <v>0</v>
      </c>
      <c r="O100" s="13" t="s">
        <v>655</v>
      </c>
      <c r="P100" s="2">
        <v>0</v>
      </c>
      <c r="R100" s="13">
        <f>IF(IFERROR(FIND("temp_fonc_30",type_generateur[[#This Row],[sortie]]),0)&gt;0,1,0)</f>
        <v>0</v>
      </c>
      <c r="S100" s="13">
        <f>IF(IFERROR(FIND("temp_fonc_100",type_generateur[[#This Row],[sortie]]),0)&gt;0,1,0)</f>
        <v>0</v>
      </c>
      <c r="T100" s="13">
        <f>IF(IFERROR(FIND("pn",type_generateur[[#This Row],[sortie]]),0)&gt;0,1,0)</f>
        <v>0</v>
      </c>
      <c r="U100" s="13">
        <f>IF(IFERROR(FIND("qp0",type_generateur[[#This Row],[sortie]]),0)&gt;0,1,0)</f>
        <v>0</v>
      </c>
      <c r="V100" s="13">
        <f>IF(IFERROR(FIND("rpn",type_generateur[[#This Row],[sortie]]),0)&gt;0,1,0)</f>
        <v>0</v>
      </c>
      <c r="W100" s="13">
        <f>IF(IFERROR(FIND("rpint",type_generateur[[#This Row],[sortie]]),0)&gt;0,1,0)</f>
        <v>0</v>
      </c>
      <c r="X100" s="13">
        <f>IF(IFERROR(FIND("rendement_generation",type_generateur[[#This Row],[sortie]]),0)&gt;0,1,0)</f>
        <v>1</v>
      </c>
      <c r="Y100" s="13">
        <f>IF(IFERROR(FIND("scop",type_generateur[[#This Row],[sortie]]),0)&gt;0,1,0)</f>
        <v>0</v>
      </c>
    </row>
    <row r="101" spans="1:25" ht="28.8" x14ac:dyDescent="0.3">
      <c r="A101" s="2">
        <v>41</v>
      </c>
      <c r="B101" s="2" t="s">
        <v>67</v>
      </c>
      <c r="C101" s="2" t="s">
        <v>38</v>
      </c>
      <c r="E101" s="2">
        <v>0</v>
      </c>
      <c r="F101" s="2" t="s">
        <v>37</v>
      </c>
      <c r="G101" s="2" t="s">
        <v>669</v>
      </c>
      <c r="H101" s="2" t="s">
        <v>670</v>
      </c>
      <c r="J101" s="2" t="s">
        <v>363</v>
      </c>
      <c r="K101" s="2">
        <v>110</v>
      </c>
      <c r="L101" s="2" t="s">
        <v>67</v>
      </c>
      <c r="M101" s="2" t="s">
        <v>38</v>
      </c>
      <c r="N101" s="2">
        <v>0</v>
      </c>
      <c r="O101" s="13" t="s">
        <v>655</v>
      </c>
      <c r="P101" s="2">
        <v>0</v>
      </c>
      <c r="R101" s="13">
        <f>IF(IFERROR(FIND("temp_fonc_30",type_generateur[[#This Row],[sortie]]),0)&gt;0,1,0)</f>
        <v>0</v>
      </c>
      <c r="S101" s="13">
        <f>IF(IFERROR(FIND("temp_fonc_100",type_generateur[[#This Row],[sortie]]),0)&gt;0,1,0)</f>
        <v>0</v>
      </c>
      <c r="T101" s="13">
        <f>IF(IFERROR(FIND("pn",type_generateur[[#This Row],[sortie]]),0)&gt;0,1,0)</f>
        <v>0</v>
      </c>
      <c r="U101" s="13">
        <f>IF(IFERROR(FIND("qp0",type_generateur[[#This Row],[sortie]]),0)&gt;0,1,0)</f>
        <v>0</v>
      </c>
      <c r="V101" s="13">
        <f>IF(IFERROR(FIND("rpn",type_generateur[[#This Row],[sortie]]),0)&gt;0,1,0)</f>
        <v>0</v>
      </c>
      <c r="W101" s="13">
        <f>IF(IFERROR(FIND("rpint",type_generateur[[#This Row],[sortie]]),0)&gt;0,1,0)</f>
        <v>0</v>
      </c>
      <c r="X101" s="13">
        <f>IF(IFERROR(FIND("rendement_generation",type_generateur[[#This Row],[sortie]]),0)&gt;0,1,0)</f>
        <v>1</v>
      </c>
      <c r="Y101" s="13">
        <f>IF(IFERROR(FIND("scop",type_generateur[[#This Row],[sortie]]),0)&gt;0,1,0)</f>
        <v>0</v>
      </c>
    </row>
    <row r="102" spans="1:25" ht="28.8" x14ac:dyDescent="0.3">
      <c r="A102" s="2">
        <v>42</v>
      </c>
      <c r="B102" s="2" t="s">
        <v>68</v>
      </c>
      <c r="C102" s="2" t="s">
        <v>675</v>
      </c>
      <c r="E102" s="2">
        <v>0</v>
      </c>
      <c r="F102" s="2" t="s">
        <v>69</v>
      </c>
      <c r="G102" s="2" t="s">
        <v>669</v>
      </c>
      <c r="H102" s="2" t="s">
        <v>670</v>
      </c>
      <c r="J102" s="2" t="s">
        <v>363</v>
      </c>
      <c r="K102" s="2">
        <v>111</v>
      </c>
      <c r="L102" s="2" t="s">
        <v>68</v>
      </c>
      <c r="M102" s="2" t="s">
        <v>130</v>
      </c>
      <c r="N102" s="2">
        <v>0</v>
      </c>
      <c r="O102" s="13" t="s">
        <v>655</v>
      </c>
      <c r="P102" s="2">
        <v>0</v>
      </c>
      <c r="R102" s="13">
        <f>IF(IFERROR(FIND("temp_fonc_30",type_generateur[[#This Row],[sortie]]),0)&gt;0,1,0)</f>
        <v>0</v>
      </c>
      <c r="S102" s="13">
        <f>IF(IFERROR(FIND("temp_fonc_100",type_generateur[[#This Row],[sortie]]),0)&gt;0,1,0)</f>
        <v>0</v>
      </c>
      <c r="T102" s="13">
        <f>IF(IFERROR(FIND("pn",type_generateur[[#This Row],[sortie]]),0)&gt;0,1,0)</f>
        <v>0</v>
      </c>
      <c r="U102" s="13">
        <f>IF(IFERROR(FIND("qp0",type_generateur[[#This Row],[sortie]]),0)&gt;0,1,0)</f>
        <v>0</v>
      </c>
      <c r="V102" s="13">
        <f>IF(IFERROR(FIND("rpn",type_generateur[[#This Row],[sortie]]),0)&gt;0,1,0)</f>
        <v>0</v>
      </c>
      <c r="W102" s="13">
        <f>IF(IFERROR(FIND("rpint",type_generateur[[#This Row],[sortie]]),0)&gt;0,1,0)</f>
        <v>0</v>
      </c>
      <c r="X102" s="13">
        <f>IF(IFERROR(FIND("rendement_generation",type_generateur[[#This Row],[sortie]]),0)&gt;0,1,0)</f>
        <v>1</v>
      </c>
      <c r="Y102" s="13">
        <f>IF(IFERROR(FIND("scop",type_generateur[[#This Row],[sortie]]),0)&gt;0,1,0)</f>
        <v>0</v>
      </c>
    </row>
    <row r="103" spans="1:25" ht="28.8" x14ac:dyDescent="0.3">
      <c r="A103" s="2">
        <v>29</v>
      </c>
      <c r="B103" s="2" t="s">
        <v>217</v>
      </c>
      <c r="C103" s="2" t="s">
        <v>676</v>
      </c>
      <c r="E103" s="2">
        <v>0</v>
      </c>
      <c r="F103" s="2" t="s">
        <v>9</v>
      </c>
      <c r="G103" s="2">
        <v>1</v>
      </c>
      <c r="H103" s="2">
        <v>1</v>
      </c>
      <c r="J103" s="2" t="s">
        <v>364</v>
      </c>
      <c r="K103" s="2">
        <v>98</v>
      </c>
      <c r="L103" s="2" t="s">
        <v>217</v>
      </c>
      <c r="M103" s="2" t="s">
        <v>300</v>
      </c>
      <c r="N103" s="2">
        <v>1</v>
      </c>
      <c r="O103" s="13" t="s">
        <v>655</v>
      </c>
      <c r="P103" s="2">
        <v>0</v>
      </c>
      <c r="R103" s="13">
        <f>IF(IFERROR(FIND("temp_fonc_30",type_generateur[[#This Row],[sortie]]),0)&gt;0,1,0)</f>
        <v>0</v>
      </c>
      <c r="S103" s="13">
        <f>IF(IFERROR(FIND("temp_fonc_100",type_generateur[[#This Row],[sortie]]),0)&gt;0,1,0)</f>
        <v>0</v>
      </c>
      <c r="T103" s="13">
        <f>IF(IFERROR(FIND("pn",type_generateur[[#This Row],[sortie]]),0)&gt;0,1,0)</f>
        <v>0</v>
      </c>
      <c r="U103" s="13">
        <f>IF(IFERROR(FIND("qp0",type_generateur[[#This Row],[sortie]]),0)&gt;0,1,0)</f>
        <v>0</v>
      </c>
      <c r="V103" s="13">
        <f>IF(IFERROR(FIND("rpn",type_generateur[[#This Row],[sortie]]),0)&gt;0,1,0)</f>
        <v>0</v>
      </c>
      <c r="W103" s="13">
        <f>IF(IFERROR(FIND("rpint",type_generateur[[#This Row],[sortie]]),0)&gt;0,1,0)</f>
        <v>0</v>
      </c>
      <c r="X103" s="13">
        <f>IF(IFERROR(FIND("rendement_generation",type_generateur[[#This Row],[sortie]]),0)&gt;0,1,0)</f>
        <v>1</v>
      </c>
      <c r="Y103" s="13">
        <f>IF(IFERROR(FIND("scop",type_generateur[[#This Row],[sortie]]),0)&gt;0,1,0)</f>
        <v>0</v>
      </c>
    </row>
    <row r="104" spans="1:25" ht="28.8" x14ac:dyDescent="0.3">
      <c r="A104" s="2">
        <v>30</v>
      </c>
      <c r="B104" s="2" t="s">
        <v>301</v>
      </c>
      <c r="C104" s="2" t="s">
        <v>676</v>
      </c>
      <c r="E104" s="2">
        <v>0</v>
      </c>
      <c r="F104" s="2" t="s">
        <v>9</v>
      </c>
      <c r="G104" s="2">
        <v>1</v>
      </c>
      <c r="H104" s="2">
        <v>1</v>
      </c>
      <c r="J104" s="2" t="s">
        <v>364</v>
      </c>
      <c r="K104" s="2">
        <v>99</v>
      </c>
      <c r="L104" s="2" t="s">
        <v>301</v>
      </c>
      <c r="M104" s="2" t="s">
        <v>300</v>
      </c>
      <c r="N104" s="2">
        <v>1</v>
      </c>
      <c r="O104" s="13" t="s">
        <v>655</v>
      </c>
      <c r="P104" s="2">
        <v>0</v>
      </c>
      <c r="R104" s="13">
        <f>IF(IFERROR(FIND("temp_fonc_30",type_generateur[[#This Row],[sortie]]),0)&gt;0,1,0)</f>
        <v>0</v>
      </c>
      <c r="S104" s="13">
        <f>IF(IFERROR(FIND("temp_fonc_100",type_generateur[[#This Row],[sortie]]),0)&gt;0,1,0)</f>
        <v>0</v>
      </c>
      <c r="T104" s="13">
        <f>IF(IFERROR(FIND("pn",type_generateur[[#This Row],[sortie]]),0)&gt;0,1,0)</f>
        <v>0</v>
      </c>
      <c r="U104" s="13">
        <f>IF(IFERROR(FIND("qp0",type_generateur[[#This Row],[sortie]]),0)&gt;0,1,0)</f>
        <v>0</v>
      </c>
      <c r="V104" s="13">
        <f>IF(IFERROR(FIND("rpn",type_generateur[[#This Row],[sortie]]),0)&gt;0,1,0)</f>
        <v>0</v>
      </c>
      <c r="W104" s="13">
        <f>IF(IFERROR(FIND("rpint",type_generateur[[#This Row],[sortie]]),0)&gt;0,1,0)</f>
        <v>0</v>
      </c>
      <c r="X104" s="13">
        <f>IF(IFERROR(FIND("rendement_generation",type_generateur[[#This Row],[sortie]]),0)&gt;0,1,0)</f>
        <v>1</v>
      </c>
      <c r="Y104" s="13">
        <f>IF(IFERROR(FIND("scop",type_generateur[[#This Row],[sortie]]),0)&gt;0,1,0)</f>
        <v>0</v>
      </c>
    </row>
    <row r="105" spans="1:25" ht="28.8" x14ac:dyDescent="0.3">
      <c r="A105" s="2">
        <v>31</v>
      </c>
      <c r="B105" s="2" t="s">
        <v>358</v>
      </c>
      <c r="C105" s="2" t="s">
        <v>676</v>
      </c>
      <c r="E105" s="2">
        <v>0</v>
      </c>
      <c r="F105" s="2" t="s">
        <v>9</v>
      </c>
      <c r="G105" s="2">
        <v>1</v>
      </c>
      <c r="H105" s="2">
        <v>1</v>
      </c>
      <c r="J105" s="2" t="s">
        <v>364</v>
      </c>
      <c r="K105" s="2">
        <v>100</v>
      </c>
      <c r="L105" s="2" t="s">
        <v>358</v>
      </c>
      <c r="M105" s="2" t="s">
        <v>300</v>
      </c>
      <c r="N105" s="2">
        <v>1</v>
      </c>
      <c r="O105" s="13" t="s">
        <v>655</v>
      </c>
      <c r="P105" s="2">
        <v>0</v>
      </c>
      <c r="R105" s="13">
        <f>IF(IFERROR(FIND("temp_fonc_30",type_generateur[[#This Row],[sortie]]),0)&gt;0,1,0)</f>
        <v>0</v>
      </c>
      <c r="S105" s="13">
        <f>IF(IFERROR(FIND("temp_fonc_100",type_generateur[[#This Row],[sortie]]),0)&gt;0,1,0)</f>
        <v>0</v>
      </c>
      <c r="T105" s="13">
        <f>IF(IFERROR(FIND("pn",type_generateur[[#This Row],[sortie]]),0)&gt;0,1,0)</f>
        <v>0</v>
      </c>
      <c r="U105" s="13">
        <f>IF(IFERROR(FIND("qp0",type_generateur[[#This Row],[sortie]]),0)&gt;0,1,0)</f>
        <v>0</v>
      </c>
      <c r="V105" s="13">
        <f>IF(IFERROR(FIND("rpn",type_generateur[[#This Row],[sortie]]),0)&gt;0,1,0)</f>
        <v>0</v>
      </c>
      <c r="W105" s="13">
        <f>IF(IFERROR(FIND("rpint",type_generateur[[#This Row],[sortie]]),0)&gt;0,1,0)</f>
        <v>0</v>
      </c>
      <c r="X105" s="13">
        <f>IF(IFERROR(FIND("rendement_generation",type_generateur[[#This Row],[sortie]]),0)&gt;0,1,0)</f>
        <v>1</v>
      </c>
      <c r="Y105" s="13">
        <f>IF(IFERROR(FIND("scop",type_generateur[[#This Row],[sortie]]),0)&gt;0,1,0)</f>
        <v>0</v>
      </c>
    </row>
    <row r="106" spans="1:25" ht="28.8" x14ac:dyDescent="0.3">
      <c r="A106" s="2">
        <v>32</v>
      </c>
      <c r="B106" s="2" t="s">
        <v>219</v>
      </c>
      <c r="C106" s="2" t="s">
        <v>676</v>
      </c>
      <c r="E106" s="2">
        <v>0</v>
      </c>
      <c r="F106" s="2" t="s">
        <v>9</v>
      </c>
      <c r="G106" s="2">
        <v>1</v>
      </c>
      <c r="H106" s="2">
        <v>1</v>
      </c>
      <c r="J106" s="2" t="s">
        <v>364</v>
      </c>
      <c r="K106" s="2">
        <v>101</v>
      </c>
      <c r="L106" s="2" t="s">
        <v>219</v>
      </c>
      <c r="M106" s="2" t="s">
        <v>300</v>
      </c>
      <c r="N106" s="2">
        <v>1</v>
      </c>
      <c r="O106" s="13" t="s">
        <v>655</v>
      </c>
      <c r="P106" s="2">
        <v>0</v>
      </c>
      <c r="R106" s="13">
        <f>IF(IFERROR(FIND("temp_fonc_30",type_generateur[[#This Row],[sortie]]),0)&gt;0,1,0)</f>
        <v>0</v>
      </c>
      <c r="S106" s="13">
        <f>IF(IFERROR(FIND("temp_fonc_100",type_generateur[[#This Row],[sortie]]),0)&gt;0,1,0)</f>
        <v>0</v>
      </c>
      <c r="T106" s="13">
        <f>IF(IFERROR(FIND("pn",type_generateur[[#This Row],[sortie]]),0)&gt;0,1,0)</f>
        <v>0</v>
      </c>
      <c r="U106" s="13">
        <f>IF(IFERROR(FIND("qp0",type_generateur[[#This Row],[sortie]]),0)&gt;0,1,0)</f>
        <v>0</v>
      </c>
      <c r="V106" s="13">
        <f>IF(IFERROR(FIND("rpn",type_generateur[[#This Row],[sortie]]),0)&gt;0,1,0)</f>
        <v>0</v>
      </c>
      <c r="W106" s="13">
        <f>IF(IFERROR(FIND("rpint",type_generateur[[#This Row],[sortie]]),0)&gt;0,1,0)</f>
        <v>0</v>
      </c>
      <c r="X106" s="13">
        <f>IF(IFERROR(FIND("rendement_generation",type_generateur[[#This Row],[sortie]]),0)&gt;0,1,0)</f>
        <v>1</v>
      </c>
      <c r="Y106" s="13">
        <f>IF(IFERROR(FIND("scop",type_generateur[[#This Row],[sortie]]),0)&gt;0,1,0)</f>
        <v>0</v>
      </c>
    </row>
    <row r="107" spans="1:25" ht="28.8" x14ac:dyDescent="0.3">
      <c r="A107" s="2">
        <v>33</v>
      </c>
      <c r="B107" s="2" t="s">
        <v>302</v>
      </c>
      <c r="C107" s="2" t="s">
        <v>676</v>
      </c>
      <c r="E107" s="2">
        <v>0</v>
      </c>
      <c r="F107" s="2" t="s">
        <v>9</v>
      </c>
      <c r="G107" s="2" t="s">
        <v>668</v>
      </c>
      <c r="H107" s="2">
        <v>1</v>
      </c>
      <c r="J107" s="2" t="s">
        <v>364</v>
      </c>
      <c r="K107" s="2">
        <v>102</v>
      </c>
      <c r="L107" s="2" t="s">
        <v>302</v>
      </c>
      <c r="M107" s="2" t="s">
        <v>300</v>
      </c>
      <c r="N107" s="2">
        <v>1</v>
      </c>
      <c r="O107" s="13" t="s">
        <v>655</v>
      </c>
      <c r="P107" s="2">
        <v>0</v>
      </c>
      <c r="R107" s="13">
        <f>IF(IFERROR(FIND("temp_fonc_30",type_generateur[[#This Row],[sortie]]),0)&gt;0,1,0)</f>
        <v>0</v>
      </c>
      <c r="S107" s="13">
        <f>IF(IFERROR(FIND("temp_fonc_100",type_generateur[[#This Row],[sortie]]),0)&gt;0,1,0)</f>
        <v>0</v>
      </c>
      <c r="T107" s="13">
        <f>IF(IFERROR(FIND("pn",type_generateur[[#This Row],[sortie]]),0)&gt;0,1,0)</f>
        <v>0</v>
      </c>
      <c r="U107" s="13">
        <f>IF(IFERROR(FIND("qp0",type_generateur[[#This Row],[sortie]]),0)&gt;0,1,0)</f>
        <v>0</v>
      </c>
      <c r="V107" s="13">
        <f>IF(IFERROR(FIND("rpn",type_generateur[[#This Row],[sortie]]),0)&gt;0,1,0)</f>
        <v>0</v>
      </c>
      <c r="W107" s="13">
        <f>IF(IFERROR(FIND("rpint",type_generateur[[#This Row],[sortie]]),0)&gt;0,1,0)</f>
        <v>0</v>
      </c>
      <c r="X107" s="13">
        <f>IF(IFERROR(FIND("rendement_generation",type_generateur[[#This Row],[sortie]]),0)&gt;0,1,0)</f>
        <v>1</v>
      </c>
      <c r="Y107" s="13">
        <f>IF(IFERROR(FIND("scop",type_generateur[[#This Row],[sortie]]),0)&gt;0,1,0)</f>
        <v>0</v>
      </c>
    </row>
    <row r="108" spans="1:25" ht="28.8" x14ac:dyDescent="0.3">
      <c r="A108" s="2">
        <v>34</v>
      </c>
      <c r="B108" s="2" t="s">
        <v>303</v>
      </c>
      <c r="C108" s="2" t="s">
        <v>676</v>
      </c>
      <c r="E108" s="2">
        <v>0</v>
      </c>
      <c r="F108" s="2" t="s">
        <v>9</v>
      </c>
      <c r="G108" s="2" t="s">
        <v>668</v>
      </c>
      <c r="H108" s="2">
        <v>1</v>
      </c>
      <c r="J108" s="2" t="s">
        <v>364</v>
      </c>
      <c r="K108" s="2">
        <v>103</v>
      </c>
      <c r="L108" s="2" t="s">
        <v>303</v>
      </c>
      <c r="M108" s="2" t="s">
        <v>300</v>
      </c>
      <c r="N108" s="2">
        <v>1</v>
      </c>
      <c r="O108" s="13" t="s">
        <v>655</v>
      </c>
      <c r="P108" s="2">
        <v>0</v>
      </c>
      <c r="R108" s="13">
        <f>IF(IFERROR(FIND("temp_fonc_30",type_generateur[[#This Row],[sortie]]),0)&gt;0,1,0)</f>
        <v>0</v>
      </c>
      <c r="S108" s="13">
        <f>IF(IFERROR(FIND("temp_fonc_100",type_generateur[[#This Row],[sortie]]),0)&gt;0,1,0)</f>
        <v>0</v>
      </c>
      <c r="T108" s="13">
        <f>IF(IFERROR(FIND("pn",type_generateur[[#This Row],[sortie]]),0)&gt;0,1,0)</f>
        <v>0</v>
      </c>
      <c r="U108" s="13">
        <f>IF(IFERROR(FIND("qp0",type_generateur[[#This Row],[sortie]]),0)&gt;0,1,0)</f>
        <v>0</v>
      </c>
      <c r="V108" s="13">
        <f>IF(IFERROR(FIND("rpn",type_generateur[[#This Row],[sortie]]),0)&gt;0,1,0)</f>
        <v>0</v>
      </c>
      <c r="W108" s="13">
        <f>IF(IFERROR(FIND("rpint",type_generateur[[#This Row],[sortie]]),0)&gt;0,1,0)</f>
        <v>0</v>
      </c>
      <c r="X108" s="13">
        <f>IF(IFERROR(FIND("rendement_generation",type_generateur[[#This Row],[sortie]]),0)&gt;0,1,0)</f>
        <v>1</v>
      </c>
      <c r="Y108" s="13">
        <f>IF(IFERROR(FIND("scop",type_generateur[[#This Row],[sortie]]),0)&gt;0,1,0)</f>
        <v>0</v>
      </c>
    </row>
    <row r="109" spans="1:25" ht="28.8" x14ac:dyDescent="0.3">
      <c r="A109" s="2">
        <v>35</v>
      </c>
      <c r="B109" s="2" t="s">
        <v>225</v>
      </c>
      <c r="C109" s="2" t="s">
        <v>676</v>
      </c>
      <c r="E109" s="2">
        <v>0</v>
      </c>
      <c r="F109" s="2" t="s">
        <v>9</v>
      </c>
      <c r="G109" s="2">
        <v>1</v>
      </c>
      <c r="H109" s="2">
        <v>1</v>
      </c>
      <c r="J109" s="2" t="s">
        <v>364</v>
      </c>
      <c r="K109" s="2">
        <v>104</v>
      </c>
      <c r="L109" s="2" t="s">
        <v>225</v>
      </c>
      <c r="M109" s="2" t="s">
        <v>300</v>
      </c>
      <c r="N109" s="2">
        <v>1</v>
      </c>
      <c r="O109" s="13" t="s">
        <v>655</v>
      </c>
      <c r="P109" s="2">
        <v>0</v>
      </c>
      <c r="R109" s="13">
        <f>IF(IFERROR(FIND("temp_fonc_30",type_generateur[[#This Row],[sortie]]),0)&gt;0,1,0)</f>
        <v>0</v>
      </c>
      <c r="S109" s="13">
        <f>IF(IFERROR(FIND("temp_fonc_100",type_generateur[[#This Row],[sortie]]),0)&gt;0,1,0)</f>
        <v>0</v>
      </c>
      <c r="T109" s="13">
        <f>IF(IFERROR(FIND("pn",type_generateur[[#This Row],[sortie]]),0)&gt;0,1,0)</f>
        <v>0</v>
      </c>
      <c r="U109" s="13">
        <f>IF(IFERROR(FIND("qp0",type_generateur[[#This Row],[sortie]]),0)&gt;0,1,0)</f>
        <v>0</v>
      </c>
      <c r="V109" s="13">
        <f>IF(IFERROR(FIND("rpn",type_generateur[[#This Row],[sortie]]),0)&gt;0,1,0)</f>
        <v>0</v>
      </c>
      <c r="W109" s="13">
        <f>IF(IFERROR(FIND("rpint",type_generateur[[#This Row],[sortie]]),0)&gt;0,1,0)</f>
        <v>0</v>
      </c>
      <c r="X109" s="13">
        <f>IF(IFERROR(FIND("rendement_generation",type_generateur[[#This Row],[sortie]]),0)&gt;0,1,0)</f>
        <v>1</v>
      </c>
      <c r="Y109" s="13">
        <f>IF(IFERROR(FIND("scop",type_generateur[[#This Row],[sortie]]),0)&gt;0,1,0)</f>
        <v>0</v>
      </c>
    </row>
    <row r="110" spans="1:25" ht="28.8" x14ac:dyDescent="0.3">
      <c r="A110" s="2">
        <v>36</v>
      </c>
      <c r="B110" s="2" t="s">
        <v>230</v>
      </c>
      <c r="C110" s="2" t="s">
        <v>676</v>
      </c>
      <c r="E110" s="2">
        <v>0</v>
      </c>
      <c r="F110" s="2" t="s">
        <v>9</v>
      </c>
      <c r="G110" s="2">
        <v>1</v>
      </c>
      <c r="H110" s="2">
        <v>1</v>
      </c>
      <c r="J110" s="2" t="s">
        <v>364</v>
      </c>
      <c r="K110" s="2">
        <v>105</v>
      </c>
      <c r="L110" s="2" t="s">
        <v>304</v>
      </c>
      <c r="M110" s="2" t="s">
        <v>300</v>
      </c>
      <c r="N110" s="2">
        <v>1</v>
      </c>
      <c r="O110" s="13" t="s">
        <v>655</v>
      </c>
      <c r="P110" s="2">
        <v>0</v>
      </c>
      <c r="R110" s="13">
        <f>IF(IFERROR(FIND("temp_fonc_30",type_generateur[[#This Row],[sortie]]),0)&gt;0,1,0)</f>
        <v>0</v>
      </c>
      <c r="S110" s="13">
        <f>IF(IFERROR(FIND("temp_fonc_100",type_generateur[[#This Row],[sortie]]),0)&gt;0,1,0)</f>
        <v>0</v>
      </c>
      <c r="T110" s="13">
        <f>IF(IFERROR(FIND("pn",type_generateur[[#This Row],[sortie]]),0)&gt;0,1,0)</f>
        <v>0</v>
      </c>
      <c r="U110" s="13">
        <f>IF(IFERROR(FIND("qp0",type_generateur[[#This Row],[sortie]]),0)&gt;0,1,0)</f>
        <v>0</v>
      </c>
      <c r="V110" s="13">
        <f>IF(IFERROR(FIND("rpn",type_generateur[[#This Row],[sortie]]),0)&gt;0,1,0)</f>
        <v>0</v>
      </c>
      <c r="W110" s="13">
        <f>IF(IFERROR(FIND("rpint",type_generateur[[#This Row],[sortie]]),0)&gt;0,1,0)</f>
        <v>0</v>
      </c>
      <c r="X110" s="13">
        <f>IF(IFERROR(FIND("rendement_generation",type_generateur[[#This Row],[sortie]]),0)&gt;0,1,0)</f>
        <v>1</v>
      </c>
      <c r="Y110" s="13">
        <f>IF(IFERROR(FIND("scop",type_generateur[[#This Row],[sortie]]),0)&gt;0,1,0)</f>
        <v>0</v>
      </c>
    </row>
    <row r="111" spans="1:25" ht="28.8" x14ac:dyDescent="0.3">
      <c r="A111" s="2">
        <v>37</v>
      </c>
      <c r="B111" s="2" t="s">
        <v>97</v>
      </c>
      <c r="C111" s="2" t="s">
        <v>676</v>
      </c>
      <c r="E111" s="2">
        <v>0</v>
      </c>
      <c r="F111" s="2" t="s">
        <v>9</v>
      </c>
      <c r="G111" s="2" t="s">
        <v>667</v>
      </c>
      <c r="H111" s="2" t="s">
        <v>572</v>
      </c>
      <c r="J111" s="2" t="s">
        <v>364</v>
      </c>
      <c r="K111" s="2">
        <v>106</v>
      </c>
      <c r="L111" s="2" t="s">
        <v>97</v>
      </c>
      <c r="M111" s="2" t="s">
        <v>97</v>
      </c>
      <c r="O111" s="13" t="s">
        <v>655</v>
      </c>
      <c r="P111" s="2">
        <v>0</v>
      </c>
      <c r="R111" s="13">
        <f>IF(IFERROR(FIND("temp_fonc_30",type_generateur[[#This Row],[sortie]]),0)&gt;0,1,0)</f>
        <v>0</v>
      </c>
      <c r="S111" s="13">
        <f>IF(IFERROR(FIND("temp_fonc_100",type_generateur[[#This Row],[sortie]]),0)&gt;0,1,0)</f>
        <v>0</v>
      </c>
      <c r="T111" s="13">
        <f>IF(IFERROR(FIND("pn",type_generateur[[#This Row],[sortie]]),0)&gt;0,1,0)</f>
        <v>0</v>
      </c>
      <c r="U111" s="13">
        <f>IF(IFERROR(FIND("qp0",type_generateur[[#This Row],[sortie]]),0)&gt;0,1,0)</f>
        <v>0</v>
      </c>
      <c r="V111" s="13">
        <f>IF(IFERROR(FIND("rpn",type_generateur[[#This Row],[sortie]]),0)&gt;0,1,0)</f>
        <v>0</v>
      </c>
      <c r="W111" s="13">
        <f>IF(IFERROR(FIND("rpint",type_generateur[[#This Row],[sortie]]),0)&gt;0,1,0)</f>
        <v>0</v>
      </c>
      <c r="X111" s="13">
        <f>IF(IFERROR(FIND("rendement_generation",type_generateur[[#This Row],[sortie]]),0)&gt;0,1,0)</f>
        <v>1</v>
      </c>
      <c r="Y111" s="13">
        <f>IF(IFERROR(FIND("scop",type_generateur[[#This Row],[sortie]]),0)&gt;0,1,0)</f>
        <v>0</v>
      </c>
    </row>
    <row r="112" spans="1:25" ht="28.8" x14ac:dyDescent="0.3">
      <c r="A112" s="2">
        <v>12</v>
      </c>
      <c r="B112" s="2" t="s">
        <v>290</v>
      </c>
      <c r="C112" s="2" t="s">
        <v>674</v>
      </c>
      <c r="E112" s="2">
        <v>0</v>
      </c>
      <c r="F112" s="2" t="s">
        <v>291</v>
      </c>
      <c r="G112" s="5">
        <v>9</v>
      </c>
      <c r="H112" s="5"/>
      <c r="I112" s="2" t="s">
        <v>663</v>
      </c>
      <c r="J112" s="2" t="s">
        <v>364</v>
      </c>
      <c r="K112" s="2">
        <v>47</v>
      </c>
      <c r="L112" s="2" t="s">
        <v>290</v>
      </c>
      <c r="M112" s="2" t="s">
        <v>292</v>
      </c>
      <c r="N112" s="2">
        <v>1</v>
      </c>
      <c r="O112" s="13" t="s">
        <v>655</v>
      </c>
      <c r="P112" s="2">
        <v>0</v>
      </c>
      <c r="R112" s="13">
        <f>IF(IFERROR(FIND("temp_fonc_30",type_generateur[[#This Row],[sortie]]),0)&gt;0,1,0)</f>
        <v>0</v>
      </c>
      <c r="S112" s="13">
        <f>IF(IFERROR(FIND("temp_fonc_100",type_generateur[[#This Row],[sortie]]),0)&gt;0,1,0)</f>
        <v>0</v>
      </c>
      <c r="T112" s="13">
        <f>IF(IFERROR(FIND("pn",type_generateur[[#This Row],[sortie]]),0)&gt;0,1,0)</f>
        <v>0</v>
      </c>
      <c r="U112" s="13">
        <f>IF(IFERROR(FIND("qp0",type_generateur[[#This Row],[sortie]]),0)&gt;0,1,0)</f>
        <v>0</v>
      </c>
      <c r="V112" s="13">
        <f>IF(IFERROR(FIND("rpn",type_generateur[[#This Row],[sortie]]),0)&gt;0,1,0)</f>
        <v>0</v>
      </c>
      <c r="W112" s="13">
        <f>IF(IFERROR(FIND("rpint",type_generateur[[#This Row],[sortie]]),0)&gt;0,1,0)</f>
        <v>0</v>
      </c>
      <c r="X112" s="13">
        <f>IF(IFERROR(FIND("rendement_generation",type_generateur[[#This Row],[sortie]]),0)&gt;0,1,0)</f>
        <v>1</v>
      </c>
      <c r="Y112" s="13">
        <f>IF(IFERROR(FIND("scop",type_generateur[[#This Row],[sortie]]),0)&gt;0,1,0)</f>
        <v>0</v>
      </c>
    </row>
    <row r="113" spans="1:25" ht="28.8" x14ac:dyDescent="0.3">
      <c r="A113" s="2">
        <v>43</v>
      </c>
      <c r="B113" s="2" t="s">
        <v>70</v>
      </c>
      <c r="C113" s="2" t="s">
        <v>673</v>
      </c>
      <c r="E113" s="2">
        <v>0</v>
      </c>
      <c r="F113" s="2" t="s">
        <v>9</v>
      </c>
      <c r="G113" s="2" t="s">
        <v>669</v>
      </c>
      <c r="H113" s="2" t="s">
        <v>670</v>
      </c>
      <c r="J113" s="2" t="s">
        <v>364</v>
      </c>
      <c r="K113" s="2">
        <v>112</v>
      </c>
      <c r="L113" s="2" t="s">
        <v>70</v>
      </c>
      <c r="M113" s="2" t="s">
        <v>243</v>
      </c>
      <c r="N113" s="2">
        <v>0</v>
      </c>
      <c r="O113" s="13" t="s">
        <v>655</v>
      </c>
      <c r="P113" s="2">
        <v>0</v>
      </c>
      <c r="R113" s="13">
        <f>IF(IFERROR(FIND("temp_fonc_30",type_generateur[[#This Row],[sortie]]),0)&gt;0,1,0)</f>
        <v>0</v>
      </c>
      <c r="S113" s="13">
        <f>IF(IFERROR(FIND("temp_fonc_100",type_generateur[[#This Row],[sortie]]),0)&gt;0,1,0)</f>
        <v>0</v>
      </c>
      <c r="T113" s="13">
        <f>IF(IFERROR(FIND("pn",type_generateur[[#This Row],[sortie]]),0)&gt;0,1,0)</f>
        <v>0</v>
      </c>
      <c r="U113" s="13">
        <f>IF(IFERROR(FIND("qp0",type_generateur[[#This Row],[sortie]]),0)&gt;0,1,0)</f>
        <v>0</v>
      </c>
      <c r="V113" s="13">
        <f>IF(IFERROR(FIND("rpn",type_generateur[[#This Row],[sortie]]),0)&gt;0,1,0)</f>
        <v>0</v>
      </c>
      <c r="W113" s="13">
        <f>IF(IFERROR(FIND("rpint",type_generateur[[#This Row],[sortie]]),0)&gt;0,1,0)</f>
        <v>0</v>
      </c>
      <c r="X113" s="13">
        <f>IF(IFERROR(FIND("rendement_generation",type_generateur[[#This Row],[sortie]]),0)&gt;0,1,0)</f>
        <v>1</v>
      </c>
      <c r="Y113" s="13">
        <f>IF(IFERROR(FIND("scop",type_generateur[[#This Row],[sortie]]),0)&gt;0,1,0)</f>
        <v>0</v>
      </c>
    </row>
    <row r="114" spans="1:25" ht="28.8" x14ac:dyDescent="0.3">
      <c r="A114" s="2">
        <v>38</v>
      </c>
      <c r="B114" s="2" t="s">
        <v>62</v>
      </c>
      <c r="C114" s="2" t="s">
        <v>63</v>
      </c>
      <c r="E114" s="2">
        <v>0</v>
      </c>
      <c r="F114" s="2">
        <v>8</v>
      </c>
      <c r="G114" s="2" t="s">
        <v>669</v>
      </c>
      <c r="H114" s="2" t="s">
        <v>670</v>
      </c>
      <c r="I114" s="2" t="s">
        <v>363</v>
      </c>
      <c r="J114" s="2" t="s">
        <v>362</v>
      </c>
      <c r="K114" s="2">
        <v>107</v>
      </c>
      <c r="L114" s="2" t="s">
        <v>62</v>
      </c>
      <c r="M114" s="2" t="s">
        <v>63</v>
      </c>
      <c r="N114" s="2">
        <v>0</v>
      </c>
      <c r="O114" s="13" t="s">
        <v>655</v>
      </c>
      <c r="P114" s="2">
        <v>0</v>
      </c>
      <c r="R114" s="13">
        <f>IF(IFERROR(FIND("temp_fonc_30",type_generateur[[#This Row],[sortie]]),0)&gt;0,1,0)</f>
        <v>0</v>
      </c>
      <c r="S114" s="13">
        <f>IF(IFERROR(FIND("temp_fonc_100",type_generateur[[#This Row],[sortie]]),0)&gt;0,1,0)</f>
        <v>0</v>
      </c>
      <c r="T114" s="13">
        <f>IF(IFERROR(FIND("pn",type_generateur[[#This Row],[sortie]]),0)&gt;0,1,0)</f>
        <v>0</v>
      </c>
      <c r="U114" s="13">
        <f>IF(IFERROR(FIND("qp0",type_generateur[[#This Row],[sortie]]),0)&gt;0,1,0)</f>
        <v>0</v>
      </c>
      <c r="V114" s="13">
        <f>IF(IFERROR(FIND("rpn",type_generateur[[#This Row],[sortie]]),0)&gt;0,1,0)</f>
        <v>0</v>
      </c>
      <c r="W114" s="13">
        <f>IF(IFERROR(FIND("rpint",type_generateur[[#This Row],[sortie]]),0)&gt;0,1,0)</f>
        <v>0</v>
      </c>
      <c r="X114" s="13">
        <f>IF(IFERROR(FIND("rendement_generation",type_generateur[[#This Row],[sortie]]),0)&gt;0,1,0)</f>
        <v>1</v>
      </c>
      <c r="Y114" s="13">
        <f>IF(IFERROR(FIND("scop",type_generateur[[#This Row],[sortie]]),0)&gt;0,1,0)</f>
        <v>0</v>
      </c>
    </row>
    <row r="115" spans="1:25" ht="28.8" x14ac:dyDescent="0.3">
      <c r="A115" s="2">
        <v>39</v>
      </c>
      <c r="B115" s="2" t="s">
        <v>64</v>
      </c>
      <c r="C115" s="2" t="s">
        <v>63</v>
      </c>
      <c r="E115" s="2">
        <v>0</v>
      </c>
      <c r="F115" s="2">
        <v>8</v>
      </c>
      <c r="G115" s="2" t="s">
        <v>669</v>
      </c>
      <c r="H115" s="2" t="s">
        <v>670</v>
      </c>
      <c r="I115" s="2" t="s">
        <v>363</v>
      </c>
      <c r="J115" s="2" t="s">
        <v>362</v>
      </c>
      <c r="K115" s="2">
        <v>108</v>
      </c>
      <c r="L115" s="2" t="s">
        <v>64</v>
      </c>
      <c r="M115" s="2" t="s">
        <v>63</v>
      </c>
      <c r="N115" s="2">
        <v>0</v>
      </c>
      <c r="O115" s="13" t="s">
        <v>655</v>
      </c>
      <c r="P115" s="2">
        <v>0</v>
      </c>
      <c r="R115" s="13">
        <f>IF(IFERROR(FIND("temp_fonc_30",type_generateur[[#This Row],[sortie]]),0)&gt;0,1,0)</f>
        <v>0</v>
      </c>
      <c r="S115" s="13">
        <f>IF(IFERROR(FIND("temp_fonc_100",type_generateur[[#This Row],[sortie]]),0)&gt;0,1,0)</f>
        <v>0</v>
      </c>
      <c r="T115" s="13">
        <f>IF(IFERROR(FIND("pn",type_generateur[[#This Row],[sortie]]),0)&gt;0,1,0)</f>
        <v>0</v>
      </c>
      <c r="U115" s="13">
        <f>IF(IFERROR(FIND("qp0",type_generateur[[#This Row],[sortie]]),0)&gt;0,1,0)</f>
        <v>0</v>
      </c>
      <c r="V115" s="13">
        <f>IF(IFERROR(FIND("rpn",type_generateur[[#This Row],[sortie]]),0)&gt;0,1,0)</f>
        <v>0</v>
      </c>
      <c r="W115" s="13">
        <f>IF(IFERROR(FIND("rpint",type_generateur[[#This Row],[sortie]]),0)&gt;0,1,0)</f>
        <v>0</v>
      </c>
      <c r="X115" s="13">
        <f>IF(IFERROR(FIND("rendement_generation",type_generateur[[#This Row],[sortie]]),0)&gt;0,1,0)</f>
        <v>1</v>
      </c>
      <c r="Y115" s="13">
        <f>IF(IFERROR(FIND("scop",type_generateur[[#This Row],[sortie]]),0)&gt;0,1,0)</f>
        <v>0</v>
      </c>
    </row>
    <row r="116" spans="1:25" ht="28.8" x14ac:dyDescent="0.3">
      <c r="A116" s="2">
        <v>57</v>
      </c>
      <c r="B116" s="2" t="s">
        <v>147</v>
      </c>
      <c r="C116" s="2" t="s">
        <v>63</v>
      </c>
      <c r="E116" s="2">
        <v>0</v>
      </c>
      <c r="F116" s="2">
        <v>8</v>
      </c>
      <c r="G116" s="2" t="s">
        <v>669</v>
      </c>
      <c r="H116" s="2" t="s">
        <v>670</v>
      </c>
      <c r="J116" s="2" t="s">
        <v>364</v>
      </c>
      <c r="K116" s="2">
        <v>142</v>
      </c>
      <c r="L116" s="2" t="s">
        <v>147</v>
      </c>
      <c r="M116" s="2" t="s">
        <v>63</v>
      </c>
      <c r="N116" s="2">
        <v>0</v>
      </c>
      <c r="O116" s="13" t="s">
        <v>655</v>
      </c>
      <c r="P116" s="2">
        <v>0</v>
      </c>
      <c r="R116" s="13">
        <f>IF(IFERROR(FIND("temp_fonc_30",type_generateur[[#This Row],[sortie]]),0)&gt;0,1,0)</f>
        <v>0</v>
      </c>
      <c r="S116" s="13">
        <f>IF(IFERROR(FIND("temp_fonc_100",type_generateur[[#This Row],[sortie]]),0)&gt;0,1,0)</f>
        <v>0</v>
      </c>
      <c r="T116" s="13">
        <f>IF(IFERROR(FIND("pn",type_generateur[[#This Row],[sortie]]),0)&gt;0,1,0)</f>
        <v>0</v>
      </c>
      <c r="U116" s="13">
        <f>IF(IFERROR(FIND("qp0",type_generateur[[#This Row],[sortie]]),0)&gt;0,1,0)</f>
        <v>0</v>
      </c>
      <c r="V116" s="13">
        <f>IF(IFERROR(FIND("rpn",type_generateur[[#This Row],[sortie]]),0)&gt;0,1,0)</f>
        <v>0</v>
      </c>
      <c r="W116" s="13">
        <f>IF(IFERROR(FIND("rpint",type_generateur[[#This Row],[sortie]]),0)&gt;0,1,0)</f>
        <v>0</v>
      </c>
      <c r="X116" s="13">
        <f>IF(IFERROR(FIND("rendement_generation",type_generateur[[#This Row],[sortie]]),0)&gt;0,1,0)</f>
        <v>1</v>
      </c>
      <c r="Y116" s="13">
        <f>IF(IFERROR(FIND("scop",type_generateur[[#This Row],[sortie]]),0)&gt;0,1,0)</f>
        <v>0</v>
      </c>
    </row>
    <row r="117" spans="1:25" ht="28.8" x14ac:dyDescent="0.3">
      <c r="A117" s="2">
        <v>45</v>
      </c>
      <c r="B117" s="2" t="s">
        <v>140</v>
      </c>
      <c r="C117" s="2" t="s">
        <v>71</v>
      </c>
      <c r="E117" s="2">
        <v>1</v>
      </c>
      <c r="F117" s="2" t="s">
        <v>37</v>
      </c>
      <c r="I117" s="2" t="s">
        <v>619</v>
      </c>
      <c r="J117" s="2" t="s">
        <v>363</v>
      </c>
      <c r="K117" s="2">
        <v>114</v>
      </c>
      <c r="L117" s="2" t="s">
        <v>140</v>
      </c>
      <c r="M117" s="2" t="s">
        <v>71</v>
      </c>
      <c r="O117" s="13" t="s">
        <v>661</v>
      </c>
      <c r="P117" s="2">
        <v>1</v>
      </c>
      <c r="R117" s="13">
        <f>IF(IFERROR(FIND("temp_fonc_30",type_generateur[[#This Row],[sortie]]),0)&gt;0,1,0)</f>
        <v>1</v>
      </c>
      <c r="S117" s="13">
        <f>IF(IFERROR(FIND("temp_fonc_100",type_generateur[[#This Row],[sortie]]),0)&gt;0,1,0)</f>
        <v>1</v>
      </c>
      <c r="T117" s="13">
        <f>IF(IFERROR(FIND("pn",type_generateur[[#This Row],[sortie]]),0)&gt;0,1,0)</f>
        <v>1</v>
      </c>
      <c r="U117" s="13">
        <f>IF(IFERROR(FIND("qp0",type_generateur[[#This Row],[sortie]]),0)&gt;0,1,0)</f>
        <v>1</v>
      </c>
      <c r="V117" s="13">
        <f>IF(IFERROR(FIND("rpn",type_generateur[[#This Row],[sortie]]),0)&gt;0,1,0)</f>
        <v>1</v>
      </c>
      <c r="W117" s="13">
        <f>IF(IFERROR(FIND("rpint",type_generateur[[#This Row],[sortie]]),0)&gt;0,1,0)</f>
        <v>0</v>
      </c>
      <c r="X117" s="13">
        <f>IF(IFERROR(FIND("rendement_generation",type_generateur[[#This Row],[sortie]]),0)&gt;0,1,0)</f>
        <v>1</v>
      </c>
      <c r="Y117" s="13">
        <f>IF(IFERROR(FIND("scop",type_generateur[[#This Row],[sortie]]),0)&gt;0,1,0)</f>
        <v>0</v>
      </c>
    </row>
    <row r="118" spans="1:25" x14ac:dyDescent="0.3">
      <c r="A118" s="2">
        <v>46</v>
      </c>
      <c r="B118" s="2" t="s">
        <v>141</v>
      </c>
      <c r="C118" s="2" t="s">
        <v>71</v>
      </c>
      <c r="E118" s="2">
        <v>1</v>
      </c>
      <c r="F118" s="2" t="s">
        <v>66</v>
      </c>
      <c r="I118" s="2" t="s">
        <v>362</v>
      </c>
      <c r="J118" s="2" t="s">
        <v>363</v>
      </c>
      <c r="K118" s="2">
        <v>115</v>
      </c>
      <c r="L118" s="2" t="s">
        <v>141</v>
      </c>
      <c r="M118" s="2" t="s">
        <v>71</v>
      </c>
      <c r="O118" s="13" t="s">
        <v>658</v>
      </c>
      <c r="P118" s="2">
        <v>1</v>
      </c>
      <c r="R118" s="13">
        <f>IF(IFERROR(FIND("temp_fonc_30",type_generateur[[#This Row],[sortie]]),0)&gt;0,1,0)</f>
        <v>0</v>
      </c>
      <c r="S118" s="13">
        <f>IF(IFERROR(FIND("temp_fonc_100",type_generateur[[#This Row],[sortie]]),0)&gt;0,1,0)</f>
        <v>0</v>
      </c>
      <c r="T118" s="13">
        <f>IF(IFERROR(FIND("pn",type_generateur[[#This Row],[sortie]]),0)&gt;0,1,0)</f>
        <v>1</v>
      </c>
      <c r="U118" s="13">
        <f>IF(IFERROR(FIND("qp0",type_generateur[[#This Row],[sortie]]),0)&gt;0,1,0)</f>
        <v>1</v>
      </c>
      <c r="V118" s="13">
        <f>IF(IFERROR(FIND("rpn",type_generateur[[#This Row],[sortie]]),0)&gt;0,1,0)</f>
        <v>1</v>
      </c>
      <c r="W118" s="13">
        <f>IF(IFERROR(FIND("rpint",type_generateur[[#This Row],[sortie]]),0)&gt;0,1,0)</f>
        <v>1</v>
      </c>
      <c r="X118" s="13">
        <f>IF(IFERROR(FIND("rendement_generation",type_generateur[[#This Row],[sortie]]),0)&gt;0,1,0)</f>
        <v>1</v>
      </c>
      <c r="Y118" s="13">
        <f>IF(IFERROR(FIND("scop",type_generateur[[#This Row],[sortie]]),0)&gt;0,1,0)</f>
        <v>0</v>
      </c>
    </row>
    <row r="119" spans="1:25" ht="28.8" x14ac:dyDescent="0.3">
      <c r="A119" s="2">
        <v>47</v>
      </c>
      <c r="B119" s="2" t="s">
        <v>142</v>
      </c>
      <c r="C119" s="2" t="s">
        <v>71</v>
      </c>
      <c r="E119" s="2">
        <v>1</v>
      </c>
      <c r="F119" s="2" t="s">
        <v>74</v>
      </c>
      <c r="I119" s="2" t="s">
        <v>362</v>
      </c>
      <c r="J119" s="2" t="s">
        <v>363</v>
      </c>
      <c r="K119" s="2">
        <v>116</v>
      </c>
      <c r="L119" s="2" t="s">
        <v>142</v>
      </c>
      <c r="M119" s="2" t="s">
        <v>71</v>
      </c>
      <c r="O119" s="13" t="s">
        <v>658</v>
      </c>
      <c r="P119" s="2">
        <v>1</v>
      </c>
      <c r="R119" s="13">
        <f>IF(IFERROR(FIND("temp_fonc_30",type_generateur[[#This Row],[sortie]]),0)&gt;0,1,0)</f>
        <v>0</v>
      </c>
      <c r="S119" s="13">
        <f>IF(IFERROR(FIND("temp_fonc_100",type_generateur[[#This Row],[sortie]]),0)&gt;0,1,0)</f>
        <v>0</v>
      </c>
      <c r="T119" s="13">
        <f>IF(IFERROR(FIND("pn",type_generateur[[#This Row],[sortie]]),0)&gt;0,1,0)</f>
        <v>1</v>
      </c>
      <c r="U119" s="13">
        <f>IF(IFERROR(FIND("qp0",type_generateur[[#This Row],[sortie]]),0)&gt;0,1,0)</f>
        <v>1</v>
      </c>
      <c r="V119" s="13">
        <f>IF(IFERROR(FIND("rpn",type_generateur[[#This Row],[sortie]]),0)&gt;0,1,0)</f>
        <v>1</v>
      </c>
      <c r="W119" s="13">
        <f>IF(IFERROR(FIND("rpint",type_generateur[[#This Row],[sortie]]),0)&gt;0,1,0)</f>
        <v>1</v>
      </c>
      <c r="X119" s="13">
        <f>IF(IFERROR(FIND("rendement_generation",type_generateur[[#This Row],[sortie]]),0)&gt;0,1,0)</f>
        <v>1</v>
      </c>
      <c r="Y119" s="13">
        <f>IF(IFERROR(FIND("scop",type_generateur[[#This Row],[sortie]]),0)&gt;0,1,0)</f>
        <v>0</v>
      </c>
    </row>
    <row r="120" spans="1:25" ht="28.8" x14ac:dyDescent="0.3">
      <c r="A120" s="2">
        <v>48</v>
      </c>
      <c r="B120" s="2" t="s">
        <v>143</v>
      </c>
      <c r="C120" s="2" t="s">
        <v>71</v>
      </c>
      <c r="E120" s="2">
        <v>1</v>
      </c>
      <c r="F120" s="2" t="s">
        <v>9</v>
      </c>
      <c r="J120" s="2" t="s">
        <v>364</v>
      </c>
      <c r="K120" s="2">
        <v>117</v>
      </c>
      <c r="L120" s="2" t="s">
        <v>143</v>
      </c>
      <c r="M120" s="2" t="s">
        <v>71</v>
      </c>
      <c r="O120" s="13" t="s">
        <v>156</v>
      </c>
      <c r="P120" s="2">
        <v>0</v>
      </c>
      <c r="R120" s="13">
        <f>IF(IFERROR(FIND("temp_fonc_30",type_generateur[[#This Row],[sortie]]),0)&gt;0,1,0)</f>
        <v>0</v>
      </c>
      <c r="S120" s="13">
        <f>IF(IFERROR(FIND("temp_fonc_100",type_generateur[[#This Row],[sortie]]),0)&gt;0,1,0)</f>
        <v>0</v>
      </c>
      <c r="T120" s="13">
        <f>IF(IFERROR(FIND("pn",type_generateur[[#This Row],[sortie]]),0)&gt;0,1,0)</f>
        <v>0</v>
      </c>
      <c r="U120" s="13">
        <f>IF(IFERROR(FIND("qp0",type_generateur[[#This Row],[sortie]]),0)&gt;0,1,0)</f>
        <v>0</v>
      </c>
      <c r="V120" s="13">
        <f>IF(IFERROR(FIND("rpn",type_generateur[[#This Row],[sortie]]),0)&gt;0,1,0)</f>
        <v>0</v>
      </c>
      <c r="W120" s="13">
        <f>IF(IFERROR(FIND("rpint",type_generateur[[#This Row],[sortie]]),0)&gt;0,1,0)</f>
        <v>0</v>
      </c>
      <c r="X120" s="13">
        <f>IF(IFERROR(FIND("rendement_generation",type_generateur[[#This Row],[sortie]]),0)&gt;0,1,0)</f>
        <v>0</v>
      </c>
      <c r="Y120" s="13">
        <f>IF(IFERROR(FIND("scop",type_generateur[[#This Row],[sortie]]),0)&gt;0,1,0)</f>
        <v>1</v>
      </c>
    </row>
    <row r="121" spans="1:25" x14ac:dyDescent="0.3">
      <c r="A121" s="2">
        <v>51</v>
      </c>
      <c r="B121" s="2" t="s">
        <v>75</v>
      </c>
      <c r="C121" s="2" t="s">
        <v>75</v>
      </c>
      <c r="D121" s="2" t="s">
        <v>643</v>
      </c>
      <c r="E121" s="2">
        <v>0</v>
      </c>
      <c r="F121" s="2" t="s">
        <v>74</v>
      </c>
      <c r="G121" s="2" t="s">
        <v>667</v>
      </c>
      <c r="H121" s="2" t="s">
        <v>572</v>
      </c>
      <c r="I121" s="2" t="s">
        <v>664</v>
      </c>
      <c r="J121" s="2" t="s">
        <v>363</v>
      </c>
      <c r="K121" s="2">
        <v>120</v>
      </c>
      <c r="L121" s="2" t="s">
        <v>73</v>
      </c>
      <c r="M121" s="2" t="s">
        <v>75</v>
      </c>
      <c r="N121" s="2">
        <v>0</v>
      </c>
      <c r="O121" s="13" t="s">
        <v>658</v>
      </c>
      <c r="P121" s="2">
        <v>1</v>
      </c>
      <c r="R121" s="13">
        <f>IF(IFERROR(FIND("temp_fonc_30",type_generateur[[#This Row],[sortie]]),0)&gt;0,1,0)</f>
        <v>0</v>
      </c>
      <c r="S121" s="13">
        <f>IF(IFERROR(FIND("temp_fonc_100",type_generateur[[#This Row],[sortie]]),0)&gt;0,1,0)</f>
        <v>0</v>
      </c>
      <c r="T121" s="13">
        <f>IF(IFERROR(FIND("pn",type_generateur[[#This Row],[sortie]]),0)&gt;0,1,0)</f>
        <v>1</v>
      </c>
      <c r="U121" s="13">
        <f>IF(IFERROR(FIND("qp0",type_generateur[[#This Row],[sortie]]),0)&gt;0,1,0)</f>
        <v>1</v>
      </c>
      <c r="V121" s="13">
        <f>IF(IFERROR(FIND("rpn",type_generateur[[#This Row],[sortie]]),0)&gt;0,1,0)</f>
        <v>1</v>
      </c>
      <c r="W121" s="13">
        <f>IF(IFERROR(FIND("rpint",type_generateur[[#This Row],[sortie]]),0)&gt;0,1,0)</f>
        <v>1</v>
      </c>
      <c r="X121" s="13">
        <f>IF(IFERROR(FIND("rendement_generation",type_generateur[[#This Row],[sortie]]),0)&gt;0,1,0)</f>
        <v>1</v>
      </c>
      <c r="Y121" s="13">
        <f>IF(IFERROR(FIND("scop",type_generateur[[#This Row],[sortie]]),0)&gt;0,1,0)</f>
        <v>0</v>
      </c>
    </row>
    <row r="122" spans="1:25" x14ac:dyDescent="0.3">
      <c r="A122" s="2">
        <v>51</v>
      </c>
      <c r="B122" s="2" t="s">
        <v>75</v>
      </c>
      <c r="C122" s="2" t="s">
        <v>75</v>
      </c>
      <c r="D122" s="2" t="s">
        <v>106</v>
      </c>
      <c r="E122" s="2">
        <v>0</v>
      </c>
      <c r="F122" s="2" t="s">
        <v>74</v>
      </c>
      <c r="G122" s="2" t="s">
        <v>667</v>
      </c>
      <c r="H122" s="2" t="s">
        <v>572</v>
      </c>
      <c r="I122" s="2" t="s">
        <v>664</v>
      </c>
      <c r="J122" s="2" t="s">
        <v>363</v>
      </c>
      <c r="K122" s="2">
        <v>121</v>
      </c>
      <c r="L122" s="2" t="s">
        <v>76</v>
      </c>
      <c r="M122" s="2" t="s">
        <v>75</v>
      </c>
      <c r="N122" s="2">
        <v>0</v>
      </c>
      <c r="O122" s="13" t="s">
        <v>658</v>
      </c>
      <c r="P122" s="2">
        <v>1</v>
      </c>
      <c r="R122" s="13">
        <f>IF(IFERROR(FIND("temp_fonc_30",type_generateur[[#This Row],[sortie]]),0)&gt;0,1,0)</f>
        <v>0</v>
      </c>
      <c r="S122" s="13">
        <f>IF(IFERROR(FIND("temp_fonc_100",type_generateur[[#This Row],[sortie]]),0)&gt;0,1,0)</f>
        <v>0</v>
      </c>
      <c r="T122" s="13">
        <f>IF(IFERROR(FIND("pn",type_generateur[[#This Row],[sortie]]),0)&gt;0,1,0)</f>
        <v>1</v>
      </c>
      <c r="U122" s="13">
        <f>IF(IFERROR(FIND("qp0",type_generateur[[#This Row],[sortie]]),0)&gt;0,1,0)</f>
        <v>1</v>
      </c>
      <c r="V122" s="13">
        <f>IF(IFERROR(FIND("rpn",type_generateur[[#This Row],[sortie]]),0)&gt;0,1,0)</f>
        <v>1</v>
      </c>
      <c r="W122" s="13">
        <f>IF(IFERROR(FIND("rpint",type_generateur[[#This Row],[sortie]]),0)&gt;0,1,0)</f>
        <v>1</v>
      </c>
      <c r="X122" s="13">
        <f>IF(IFERROR(FIND("rendement_generation",type_generateur[[#This Row],[sortie]]),0)&gt;0,1,0)</f>
        <v>1</v>
      </c>
      <c r="Y122" s="13">
        <f>IF(IFERROR(FIND("scop",type_generateur[[#This Row],[sortie]]),0)&gt;0,1,0)</f>
        <v>0</v>
      </c>
    </row>
    <row r="123" spans="1:25" x14ac:dyDescent="0.3">
      <c r="A123" s="2">
        <v>51</v>
      </c>
      <c r="B123" s="2" t="s">
        <v>75</v>
      </c>
      <c r="C123" s="2" t="s">
        <v>75</v>
      </c>
      <c r="D123" s="2" t="s">
        <v>107</v>
      </c>
      <c r="E123" s="2">
        <v>0</v>
      </c>
      <c r="F123" s="2" t="s">
        <v>74</v>
      </c>
      <c r="G123" s="2" t="s">
        <v>667</v>
      </c>
      <c r="H123" s="2" t="s">
        <v>572</v>
      </c>
      <c r="I123" s="2" t="s">
        <v>664</v>
      </c>
      <c r="J123" s="2" t="s">
        <v>363</v>
      </c>
      <c r="K123" s="2">
        <v>122</v>
      </c>
      <c r="L123" s="2" t="s">
        <v>77</v>
      </c>
      <c r="M123" s="2" t="s">
        <v>75</v>
      </c>
      <c r="N123" s="2">
        <v>0</v>
      </c>
      <c r="O123" s="13" t="s">
        <v>658</v>
      </c>
      <c r="P123" s="2">
        <v>1</v>
      </c>
      <c r="R123" s="13">
        <f>IF(IFERROR(FIND("temp_fonc_30",type_generateur[[#This Row],[sortie]]),0)&gt;0,1,0)</f>
        <v>0</v>
      </c>
      <c r="S123" s="13">
        <f>IF(IFERROR(FIND("temp_fonc_100",type_generateur[[#This Row],[sortie]]),0)&gt;0,1,0)</f>
        <v>0</v>
      </c>
      <c r="T123" s="13">
        <f>IF(IFERROR(FIND("pn",type_generateur[[#This Row],[sortie]]),0)&gt;0,1,0)</f>
        <v>1</v>
      </c>
      <c r="U123" s="13">
        <f>IF(IFERROR(FIND("qp0",type_generateur[[#This Row],[sortie]]),0)&gt;0,1,0)</f>
        <v>1</v>
      </c>
      <c r="V123" s="13">
        <f>IF(IFERROR(FIND("rpn",type_generateur[[#This Row],[sortie]]),0)&gt;0,1,0)</f>
        <v>1</v>
      </c>
      <c r="W123" s="13">
        <f>IF(IFERROR(FIND("rpint",type_generateur[[#This Row],[sortie]]),0)&gt;0,1,0)</f>
        <v>1</v>
      </c>
      <c r="X123" s="13">
        <f>IF(IFERROR(FIND("rendement_generation",type_generateur[[#This Row],[sortie]]),0)&gt;0,1,0)</f>
        <v>1</v>
      </c>
      <c r="Y123" s="13">
        <f>IF(IFERROR(FIND("scop",type_generateur[[#This Row],[sortie]]),0)&gt;0,1,0)</f>
        <v>0</v>
      </c>
    </row>
    <row r="124" spans="1:25" x14ac:dyDescent="0.3">
      <c r="A124" s="2">
        <v>51</v>
      </c>
      <c r="B124" s="2" t="s">
        <v>75</v>
      </c>
      <c r="C124" s="2" t="s">
        <v>75</v>
      </c>
      <c r="D124" s="2" t="s">
        <v>108</v>
      </c>
      <c r="E124" s="2">
        <v>0</v>
      </c>
      <c r="F124" s="2" t="s">
        <v>74</v>
      </c>
      <c r="G124" s="2" t="s">
        <v>667</v>
      </c>
      <c r="H124" s="2" t="s">
        <v>572</v>
      </c>
      <c r="I124" s="2" t="s">
        <v>664</v>
      </c>
      <c r="J124" s="2" t="s">
        <v>363</v>
      </c>
      <c r="K124" s="2">
        <v>123</v>
      </c>
      <c r="L124" s="2" t="s">
        <v>78</v>
      </c>
      <c r="M124" s="2" t="s">
        <v>75</v>
      </c>
      <c r="N124" s="2">
        <v>0</v>
      </c>
      <c r="O124" s="13" t="s">
        <v>658</v>
      </c>
      <c r="P124" s="2">
        <v>1</v>
      </c>
      <c r="R124" s="13">
        <f>IF(IFERROR(FIND("temp_fonc_30",type_generateur[[#This Row],[sortie]]),0)&gt;0,1,0)</f>
        <v>0</v>
      </c>
      <c r="S124" s="13">
        <f>IF(IFERROR(FIND("temp_fonc_100",type_generateur[[#This Row],[sortie]]),0)&gt;0,1,0)</f>
        <v>0</v>
      </c>
      <c r="T124" s="13">
        <f>IF(IFERROR(FIND("pn",type_generateur[[#This Row],[sortie]]),0)&gt;0,1,0)</f>
        <v>1</v>
      </c>
      <c r="U124" s="13">
        <f>IF(IFERROR(FIND("qp0",type_generateur[[#This Row],[sortie]]),0)&gt;0,1,0)</f>
        <v>1</v>
      </c>
      <c r="V124" s="13">
        <f>IF(IFERROR(FIND("rpn",type_generateur[[#This Row],[sortie]]),0)&gt;0,1,0)</f>
        <v>1</v>
      </c>
      <c r="W124" s="13">
        <f>IF(IFERROR(FIND("rpint",type_generateur[[#This Row],[sortie]]),0)&gt;0,1,0)</f>
        <v>1</v>
      </c>
      <c r="X124" s="13">
        <f>IF(IFERROR(FIND("rendement_generation",type_generateur[[#This Row],[sortie]]),0)&gt;0,1,0)</f>
        <v>1</v>
      </c>
      <c r="Y124" s="13">
        <f>IF(IFERROR(FIND("scop",type_generateur[[#This Row],[sortie]]),0)&gt;0,1,0)</f>
        <v>0</v>
      </c>
    </row>
    <row r="125" spans="1:25" x14ac:dyDescent="0.3">
      <c r="A125" s="2">
        <v>51</v>
      </c>
      <c r="B125" s="2" t="s">
        <v>75</v>
      </c>
      <c r="C125" s="2" t="s">
        <v>75</v>
      </c>
      <c r="D125" s="2" t="s">
        <v>109</v>
      </c>
      <c r="E125" s="2">
        <v>0</v>
      </c>
      <c r="F125" s="2" t="s">
        <v>74</v>
      </c>
      <c r="G125" s="2" t="s">
        <v>667</v>
      </c>
      <c r="H125" s="2" t="s">
        <v>572</v>
      </c>
      <c r="I125" s="2" t="s">
        <v>664</v>
      </c>
      <c r="J125" s="2" t="s">
        <v>363</v>
      </c>
      <c r="K125" s="2">
        <v>124</v>
      </c>
      <c r="L125" s="2" t="s">
        <v>79</v>
      </c>
      <c r="M125" s="2" t="s">
        <v>75</v>
      </c>
      <c r="N125" s="2">
        <v>0</v>
      </c>
      <c r="O125" s="13" t="s">
        <v>658</v>
      </c>
      <c r="P125" s="2">
        <v>1</v>
      </c>
      <c r="R125" s="13">
        <f>IF(IFERROR(FIND("temp_fonc_30",type_generateur[[#This Row],[sortie]]),0)&gt;0,1,0)</f>
        <v>0</v>
      </c>
      <c r="S125" s="13">
        <f>IF(IFERROR(FIND("temp_fonc_100",type_generateur[[#This Row],[sortie]]),0)&gt;0,1,0)</f>
        <v>0</v>
      </c>
      <c r="T125" s="13">
        <f>IF(IFERROR(FIND("pn",type_generateur[[#This Row],[sortie]]),0)&gt;0,1,0)</f>
        <v>1</v>
      </c>
      <c r="U125" s="13">
        <f>IF(IFERROR(FIND("qp0",type_generateur[[#This Row],[sortie]]),0)&gt;0,1,0)</f>
        <v>1</v>
      </c>
      <c r="V125" s="13">
        <f>IF(IFERROR(FIND("rpn",type_generateur[[#This Row],[sortie]]),0)&gt;0,1,0)</f>
        <v>1</v>
      </c>
      <c r="W125" s="13">
        <f>IF(IFERROR(FIND("rpint",type_generateur[[#This Row],[sortie]]),0)&gt;0,1,0)</f>
        <v>1</v>
      </c>
      <c r="X125" s="13">
        <f>IF(IFERROR(FIND("rendement_generation",type_generateur[[#This Row],[sortie]]),0)&gt;0,1,0)</f>
        <v>1</v>
      </c>
      <c r="Y125" s="13">
        <f>IF(IFERROR(FIND("scop",type_generateur[[#This Row],[sortie]]),0)&gt;0,1,0)</f>
        <v>0</v>
      </c>
    </row>
    <row r="126" spans="1:25" x14ac:dyDescent="0.3">
      <c r="A126" s="2">
        <v>51</v>
      </c>
      <c r="B126" s="2" t="s">
        <v>75</v>
      </c>
      <c r="C126" s="2" t="s">
        <v>75</v>
      </c>
      <c r="D126" s="2" t="s">
        <v>110</v>
      </c>
      <c r="E126" s="2">
        <v>0</v>
      </c>
      <c r="F126" s="2" t="s">
        <v>74</v>
      </c>
      <c r="G126" s="2" t="s">
        <v>667</v>
      </c>
      <c r="H126" s="2" t="s">
        <v>572</v>
      </c>
      <c r="I126" s="2" t="s">
        <v>664</v>
      </c>
      <c r="J126" s="2" t="s">
        <v>363</v>
      </c>
      <c r="K126" s="2">
        <v>125</v>
      </c>
      <c r="L126" s="2" t="s">
        <v>80</v>
      </c>
      <c r="M126" s="2" t="s">
        <v>75</v>
      </c>
      <c r="N126" s="2">
        <v>0</v>
      </c>
      <c r="O126" s="13" t="s">
        <v>658</v>
      </c>
      <c r="P126" s="2">
        <v>1</v>
      </c>
      <c r="R126" s="13">
        <f>IF(IFERROR(FIND("temp_fonc_30",type_generateur[[#This Row],[sortie]]),0)&gt;0,1,0)</f>
        <v>0</v>
      </c>
      <c r="S126" s="13">
        <f>IF(IFERROR(FIND("temp_fonc_100",type_generateur[[#This Row],[sortie]]),0)&gt;0,1,0)</f>
        <v>0</v>
      </c>
      <c r="T126" s="13">
        <f>IF(IFERROR(FIND("pn",type_generateur[[#This Row],[sortie]]),0)&gt;0,1,0)</f>
        <v>1</v>
      </c>
      <c r="U126" s="13">
        <f>IF(IFERROR(FIND("qp0",type_generateur[[#This Row],[sortie]]),0)&gt;0,1,0)</f>
        <v>1</v>
      </c>
      <c r="V126" s="13">
        <f>IF(IFERROR(FIND("rpn",type_generateur[[#This Row],[sortie]]),0)&gt;0,1,0)</f>
        <v>1</v>
      </c>
      <c r="W126" s="13">
        <f>IF(IFERROR(FIND("rpint",type_generateur[[#This Row],[sortie]]),0)&gt;0,1,0)</f>
        <v>1</v>
      </c>
      <c r="X126" s="13">
        <f>IF(IFERROR(FIND("rendement_generation",type_generateur[[#This Row],[sortie]]),0)&gt;0,1,0)</f>
        <v>1</v>
      </c>
      <c r="Y126" s="13">
        <f>IF(IFERROR(FIND("scop",type_generateur[[#This Row],[sortie]]),0)&gt;0,1,0)</f>
        <v>0</v>
      </c>
    </row>
    <row r="127" spans="1:25" x14ac:dyDescent="0.3">
      <c r="A127" s="2">
        <v>51</v>
      </c>
      <c r="B127" s="2" t="s">
        <v>75</v>
      </c>
      <c r="C127" s="2" t="s">
        <v>75</v>
      </c>
      <c r="D127" s="2" t="s">
        <v>650</v>
      </c>
      <c r="E127" s="2">
        <v>0</v>
      </c>
      <c r="F127" s="2" t="s">
        <v>74</v>
      </c>
      <c r="G127" s="2" t="s">
        <v>667</v>
      </c>
      <c r="H127" s="2" t="s">
        <v>572</v>
      </c>
      <c r="I127" s="2" t="s">
        <v>664</v>
      </c>
      <c r="J127" s="2" t="s">
        <v>363</v>
      </c>
      <c r="K127" s="2">
        <v>126</v>
      </c>
      <c r="L127" s="2" t="s">
        <v>81</v>
      </c>
      <c r="M127" s="2" t="s">
        <v>75</v>
      </c>
      <c r="N127" s="2">
        <v>0</v>
      </c>
      <c r="O127" s="13" t="s">
        <v>658</v>
      </c>
      <c r="P127" s="2">
        <v>1</v>
      </c>
      <c r="R127" s="13">
        <f>IF(IFERROR(FIND("temp_fonc_30",type_generateur[[#This Row],[sortie]]),0)&gt;0,1,0)</f>
        <v>0</v>
      </c>
      <c r="S127" s="13">
        <f>IF(IFERROR(FIND("temp_fonc_100",type_generateur[[#This Row],[sortie]]),0)&gt;0,1,0)</f>
        <v>0</v>
      </c>
      <c r="T127" s="13">
        <f>IF(IFERROR(FIND("pn",type_generateur[[#This Row],[sortie]]),0)&gt;0,1,0)</f>
        <v>1</v>
      </c>
      <c r="U127" s="13">
        <f>IF(IFERROR(FIND("qp0",type_generateur[[#This Row],[sortie]]),0)&gt;0,1,0)</f>
        <v>1</v>
      </c>
      <c r="V127" s="13">
        <f>IF(IFERROR(FIND("rpn",type_generateur[[#This Row],[sortie]]),0)&gt;0,1,0)</f>
        <v>1</v>
      </c>
      <c r="W127" s="13">
        <f>IF(IFERROR(FIND("rpint",type_generateur[[#This Row],[sortie]]),0)&gt;0,1,0)</f>
        <v>1</v>
      </c>
      <c r="X127" s="13">
        <f>IF(IFERROR(FIND("rendement_generation",type_generateur[[#This Row],[sortie]]),0)&gt;0,1,0)</f>
        <v>1</v>
      </c>
      <c r="Y127" s="13">
        <f>IF(IFERROR(FIND("scop",type_generateur[[#This Row],[sortie]]),0)&gt;0,1,0)</f>
        <v>0</v>
      </c>
    </row>
    <row r="128" spans="1:25" ht="28.8" x14ac:dyDescent="0.3">
      <c r="A128" s="2">
        <v>52</v>
      </c>
      <c r="B128" s="2" t="s">
        <v>133</v>
      </c>
      <c r="C128" s="2" t="s">
        <v>675</v>
      </c>
      <c r="D128" s="2" t="s">
        <v>645</v>
      </c>
      <c r="E128" s="2">
        <v>0</v>
      </c>
      <c r="F128" s="2" t="s">
        <v>83</v>
      </c>
      <c r="G128" s="2" t="s">
        <v>667</v>
      </c>
      <c r="H128" s="2" t="s">
        <v>572</v>
      </c>
      <c r="I128" s="2" t="s">
        <v>665</v>
      </c>
      <c r="J128" s="2" t="s">
        <v>363</v>
      </c>
      <c r="K128" s="2">
        <v>127</v>
      </c>
      <c r="L128" s="2" t="s">
        <v>82</v>
      </c>
      <c r="M128" s="2" t="s">
        <v>305</v>
      </c>
      <c r="O128" s="13" t="s">
        <v>660</v>
      </c>
      <c r="P128" s="2">
        <v>1</v>
      </c>
      <c r="Q128" s="2">
        <v>1</v>
      </c>
      <c r="R128" s="13">
        <f>IF(IFERROR(FIND("temp_fonc_30",type_generateur[[#This Row],[sortie]]),0)&gt;0,1,0)</f>
        <v>1</v>
      </c>
      <c r="S128" s="13">
        <f>IF(IFERROR(FIND("temp_fonc_100",type_generateur[[#This Row],[sortie]]),0)&gt;0,1,0)</f>
        <v>1</v>
      </c>
      <c r="T128" s="13">
        <f>IF(IFERROR(FIND("pn",type_generateur[[#This Row],[sortie]]),0)&gt;0,1,0)</f>
        <v>1</v>
      </c>
      <c r="U128" s="13">
        <f>IF(IFERROR(FIND("qp0",type_generateur[[#This Row],[sortie]]),0)&gt;0,1,0)</f>
        <v>1</v>
      </c>
      <c r="V128" s="13">
        <f>IF(IFERROR(FIND("rpn",type_generateur[[#This Row],[sortie]]),0)&gt;0,1,0)</f>
        <v>1</v>
      </c>
      <c r="W128" s="13">
        <f>IF(IFERROR(FIND("rpint",type_generateur[[#This Row],[sortie]]),0)&gt;0,1,0)</f>
        <v>1</v>
      </c>
      <c r="X128" s="13">
        <f>IF(IFERROR(FIND("rendement_generation",type_generateur[[#This Row],[sortie]]),0)&gt;0,1,0)</f>
        <v>1</v>
      </c>
      <c r="Y128" s="13">
        <f>IF(IFERROR(FIND("scop",type_generateur[[#This Row],[sortie]]),0)&gt;0,1,0)</f>
        <v>0</v>
      </c>
    </row>
    <row r="129" spans="1:25" ht="28.8" x14ac:dyDescent="0.3">
      <c r="A129" s="2">
        <v>52</v>
      </c>
      <c r="B129" s="2" t="s">
        <v>133</v>
      </c>
      <c r="C129" s="2" t="s">
        <v>675</v>
      </c>
      <c r="D129" s="2" t="s">
        <v>116</v>
      </c>
      <c r="E129" s="2">
        <v>0</v>
      </c>
      <c r="F129" s="2" t="s">
        <v>83</v>
      </c>
      <c r="G129" s="2" t="s">
        <v>667</v>
      </c>
      <c r="H129" s="2" t="s">
        <v>572</v>
      </c>
      <c r="I129" s="2" t="s">
        <v>665</v>
      </c>
      <c r="J129" s="2" t="s">
        <v>363</v>
      </c>
      <c r="K129" s="2">
        <v>128</v>
      </c>
      <c r="L129" s="2" t="s">
        <v>84</v>
      </c>
      <c r="M129" s="2" t="s">
        <v>305</v>
      </c>
      <c r="O129" s="13" t="s">
        <v>660</v>
      </c>
      <c r="P129" s="2">
        <v>1</v>
      </c>
      <c r="Q129" s="2">
        <v>1</v>
      </c>
      <c r="R129" s="13">
        <f>IF(IFERROR(FIND("temp_fonc_30",type_generateur[[#This Row],[sortie]]),0)&gt;0,1,0)</f>
        <v>1</v>
      </c>
      <c r="S129" s="13">
        <f>IF(IFERROR(FIND("temp_fonc_100",type_generateur[[#This Row],[sortie]]),0)&gt;0,1,0)</f>
        <v>1</v>
      </c>
      <c r="T129" s="13">
        <f>IF(IFERROR(FIND("pn",type_generateur[[#This Row],[sortie]]),0)&gt;0,1,0)</f>
        <v>1</v>
      </c>
      <c r="U129" s="13">
        <f>IF(IFERROR(FIND("qp0",type_generateur[[#This Row],[sortie]]),0)&gt;0,1,0)</f>
        <v>1</v>
      </c>
      <c r="V129" s="13">
        <f>IF(IFERROR(FIND("rpn",type_generateur[[#This Row],[sortie]]),0)&gt;0,1,0)</f>
        <v>1</v>
      </c>
      <c r="W129" s="13">
        <f>IF(IFERROR(FIND("rpint",type_generateur[[#This Row],[sortie]]),0)&gt;0,1,0)</f>
        <v>1</v>
      </c>
      <c r="X129" s="13">
        <f>IF(IFERROR(FIND("rendement_generation",type_generateur[[#This Row],[sortie]]),0)&gt;0,1,0)</f>
        <v>1</v>
      </c>
      <c r="Y129" s="13">
        <f>IF(IFERROR(FIND("scop",type_generateur[[#This Row],[sortie]]),0)&gt;0,1,0)</f>
        <v>0</v>
      </c>
    </row>
    <row r="130" spans="1:25" ht="28.8" x14ac:dyDescent="0.3">
      <c r="A130" s="2">
        <v>52</v>
      </c>
      <c r="B130" s="2" t="s">
        <v>133</v>
      </c>
      <c r="C130" s="2" t="s">
        <v>675</v>
      </c>
      <c r="D130" s="2" t="s">
        <v>117</v>
      </c>
      <c r="E130" s="2">
        <v>0</v>
      </c>
      <c r="F130" s="2" t="s">
        <v>83</v>
      </c>
      <c r="G130" s="2" t="s">
        <v>667</v>
      </c>
      <c r="H130" s="2" t="s">
        <v>572</v>
      </c>
      <c r="I130" s="2" t="s">
        <v>665</v>
      </c>
      <c r="J130" s="2" t="s">
        <v>363</v>
      </c>
      <c r="K130" s="2">
        <v>129</v>
      </c>
      <c r="L130" s="2" t="s">
        <v>85</v>
      </c>
      <c r="M130" s="2" t="s">
        <v>305</v>
      </c>
      <c r="O130" s="13" t="s">
        <v>660</v>
      </c>
      <c r="P130" s="2">
        <v>1</v>
      </c>
      <c r="Q130" s="2">
        <v>1</v>
      </c>
      <c r="R130" s="13">
        <f>IF(IFERROR(FIND("temp_fonc_30",type_generateur[[#This Row],[sortie]]),0)&gt;0,1,0)</f>
        <v>1</v>
      </c>
      <c r="S130" s="13">
        <f>IF(IFERROR(FIND("temp_fonc_100",type_generateur[[#This Row],[sortie]]),0)&gt;0,1,0)</f>
        <v>1</v>
      </c>
      <c r="T130" s="13">
        <f>IF(IFERROR(FIND("pn",type_generateur[[#This Row],[sortie]]),0)&gt;0,1,0)</f>
        <v>1</v>
      </c>
      <c r="U130" s="13">
        <f>IF(IFERROR(FIND("qp0",type_generateur[[#This Row],[sortie]]),0)&gt;0,1,0)</f>
        <v>1</v>
      </c>
      <c r="V130" s="13">
        <f>IF(IFERROR(FIND("rpn",type_generateur[[#This Row],[sortie]]),0)&gt;0,1,0)</f>
        <v>1</v>
      </c>
      <c r="W130" s="13">
        <f>IF(IFERROR(FIND("rpint",type_generateur[[#This Row],[sortie]]),0)&gt;0,1,0)</f>
        <v>1</v>
      </c>
      <c r="X130" s="13">
        <f>IF(IFERROR(FIND("rendement_generation",type_generateur[[#This Row],[sortie]]),0)&gt;0,1,0)</f>
        <v>1</v>
      </c>
      <c r="Y130" s="13">
        <f>IF(IFERROR(FIND("scop",type_generateur[[#This Row],[sortie]]),0)&gt;0,1,0)</f>
        <v>0</v>
      </c>
    </row>
    <row r="131" spans="1:25" ht="28.8" x14ac:dyDescent="0.3">
      <c r="A131" s="2">
        <v>53</v>
      </c>
      <c r="B131" s="2" t="s">
        <v>134</v>
      </c>
      <c r="C131" s="2" t="s">
        <v>675</v>
      </c>
      <c r="D131" s="2" t="s">
        <v>118</v>
      </c>
      <c r="E131" s="2">
        <v>0</v>
      </c>
      <c r="F131" s="2" t="s">
        <v>83</v>
      </c>
      <c r="G131" s="2" t="s">
        <v>667</v>
      </c>
      <c r="H131" s="2" t="s">
        <v>572</v>
      </c>
      <c r="I131" s="2" t="s">
        <v>665</v>
      </c>
      <c r="J131" s="2" t="s">
        <v>363</v>
      </c>
      <c r="K131" s="2">
        <v>130</v>
      </c>
      <c r="L131" s="2" t="s">
        <v>86</v>
      </c>
      <c r="M131" s="2" t="s">
        <v>305</v>
      </c>
      <c r="O131" s="13" t="s">
        <v>660</v>
      </c>
      <c r="P131" s="2">
        <v>1</v>
      </c>
      <c r="Q131" s="2">
        <v>1</v>
      </c>
      <c r="R131" s="13">
        <f>IF(IFERROR(FIND("temp_fonc_30",type_generateur[[#This Row],[sortie]]),0)&gt;0,1,0)</f>
        <v>1</v>
      </c>
      <c r="S131" s="13">
        <f>IF(IFERROR(FIND("temp_fonc_100",type_generateur[[#This Row],[sortie]]),0)&gt;0,1,0)</f>
        <v>1</v>
      </c>
      <c r="T131" s="13">
        <f>IF(IFERROR(FIND("pn",type_generateur[[#This Row],[sortie]]),0)&gt;0,1,0)</f>
        <v>1</v>
      </c>
      <c r="U131" s="13">
        <f>IF(IFERROR(FIND("qp0",type_generateur[[#This Row],[sortie]]),0)&gt;0,1,0)</f>
        <v>1</v>
      </c>
      <c r="V131" s="13">
        <f>IF(IFERROR(FIND("rpn",type_generateur[[#This Row],[sortie]]),0)&gt;0,1,0)</f>
        <v>1</v>
      </c>
      <c r="W131" s="13">
        <f>IF(IFERROR(FIND("rpint",type_generateur[[#This Row],[sortie]]),0)&gt;0,1,0)</f>
        <v>1</v>
      </c>
      <c r="X131" s="13">
        <f>IF(IFERROR(FIND("rendement_generation",type_generateur[[#This Row],[sortie]]),0)&gt;0,1,0)</f>
        <v>1</v>
      </c>
      <c r="Y131" s="13">
        <f>IF(IFERROR(FIND("scop",type_generateur[[#This Row],[sortie]]),0)&gt;0,1,0)</f>
        <v>0</v>
      </c>
    </row>
    <row r="132" spans="1:25" ht="28.8" x14ac:dyDescent="0.3">
      <c r="A132" s="2">
        <v>53</v>
      </c>
      <c r="B132" s="2" t="s">
        <v>134</v>
      </c>
      <c r="C132" s="2" t="s">
        <v>675</v>
      </c>
      <c r="D132" s="2" t="s">
        <v>119</v>
      </c>
      <c r="E132" s="2">
        <v>0</v>
      </c>
      <c r="F132" s="2" t="s">
        <v>83</v>
      </c>
      <c r="G132" s="2" t="s">
        <v>667</v>
      </c>
      <c r="H132" s="2" t="s">
        <v>572</v>
      </c>
      <c r="I132" s="2" t="s">
        <v>665</v>
      </c>
      <c r="J132" s="2" t="s">
        <v>363</v>
      </c>
      <c r="K132" s="2">
        <v>131</v>
      </c>
      <c r="L132" s="2" t="s">
        <v>87</v>
      </c>
      <c r="M132" s="2" t="s">
        <v>305</v>
      </c>
      <c r="O132" s="13" t="s">
        <v>660</v>
      </c>
      <c r="P132" s="2">
        <v>1</v>
      </c>
      <c r="Q132" s="2">
        <v>1</v>
      </c>
      <c r="R132" s="13">
        <f>IF(IFERROR(FIND("temp_fonc_30",type_generateur[[#This Row],[sortie]]),0)&gt;0,1,0)</f>
        <v>1</v>
      </c>
      <c r="S132" s="13">
        <f>IF(IFERROR(FIND("temp_fonc_100",type_generateur[[#This Row],[sortie]]),0)&gt;0,1,0)</f>
        <v>1</v>
      </c>
      <c r="T132" s="13">
        <f>IF(IFERROR(FIND("pn",type_generateur[[#This Row],[sortie]]),0)&gt;0,1,0)</f>
        <v>1</v>
      </c>
      <c r="U132" s="13">
        <f>IF(IFERROR(FIND("qp0",type_generateur[[#This Row],[sortie]]),0)&gt;0,1,0)</f>
        <v>1</v>
      </c>
      <c r="V132" s="13">
        <f>IF(IFERROR(FIND("rpn",type_generateur[[#This Row],[sortie]]),0)&gt;0,1,0)</f>
        <v>1</v>
      </c>
      <c r="W132" s="13">
        <f>IF(IFERROR(FIND("rpint",type_generateur[[#This Row],[sortie]]),0)&gt;0,1,0)</f>
        <v>1</v>
      </c>
      <c r="X132" s="13">
        <f>IF(IFERROR(FIND("rendement_generation",type_generateur[[#This Row],[sortie]]),0)&gt;0,1,0)</f>
        <v>1</v>
      </c>
      <c r="Y132" s="13">
        <f>IF(IFERROR(FIND("scop",type_generateur[[#This Row],[sortie]]),0)&gt;0,1,0)</f>
        <v>0</v>
      </c>
    </row>
    <row r="133" spans="1:25" ht="28.8" x14ac:dyDescent="0.3">
      <c r="A133" s="2">
        <v>53</v>
      </c>
      <c r="B133" s="2" t="s">
        <v>134</v>
      </c>
      <c r="C133" s="2" t="s">
        <v>675</v>
      </c>
      <c r="D133" s="2" t="s">
        <v>653</v>
      </c>
      <c r="E133" s="2">
        <v>0</v>
      </c>
      <c r="F133" s="2" t="s">
        <v>83</v>
      </c>
      <c r="G133" s="2" t="s">
        <v>667</v>
      </c>
      <c r="H133" s="2" t="s">
        <v>572</v>
      </c>
      <c r="I133" s="2" t="s">
        <v>665</v>
      </c>
      <c r="J133" s="2" t="s">
        <v>363</v>
      </c>
      <c r="K133" s="2">
        <v>132</v>
      </c>
      <c r="L133" s="2" t="s">
        <v>88</v>
      </c>
      <c r="M133" s="2" t="s">
        <v>305</v>
      </c>
      <c r="O133" s="13" t="s">
        <v>660</v>
      </c>
      <c r="P133" s="2">
        <v>1</v>
      </c>
      <c r="Q133" s="2">
        <v>1</v>
      </c>
      <c r="R133" s="13">
        <f>IF(IFERROR(FIND("temp_fonc_30",type_generateur[[#This Row],[sortie]]),0)&gt;0,1,0)</f>
        <v>1</v>
      </c>
      <c r="S133" s="13">
        <f>IF(IFERROR(FIND("temp_fonc_100",type_generateur[[#This Row],[sortie]]),0)&gt;0,1,0)</f>
        <v>1</v>
      </c>
      <c r="T133" s="13">
        <f>IF(IFERROR(FIND("pn",type_generateur[[#This Row],[sortie]]),0)&gt;0,1,0)</f>
        <v>1</v>
      </c>
      <c r="U133" s="13">
        <f>IF(IFERROR(FIND("qp0",type_generateur[[#This Row],[sortie]]),0)&gt;0,1,0)</f>
        <v>1</v>
      </c>
      <c r="V133" s="13">
        <f>IF(IFERROR(FIND("rpn",type_generateur[[#This Row],[sortie]]),0)&gt;0,1,0)</f>
        <v>1</v>
      </c>
      <c r="W133" s="13">
        <f>IF(IFERROR(FIND("rpint",type_generateur[[#This Row],[sortie]]),0)&gt;0,1,0)</f>
        <v>1</v>
      </c>
      <c r="X133" s="13">
        <f>IF(IFERROR(FIND("rendement_generation",type_generateur[[#This Row],[sortie]]),0)&gt;0,1,0)</f>
        <v>1</v>
      </c>
      <c r="Y133" s="13">
        <f>IF(IFERROR(FIND("scop",type_generateur[[#This Row],[sortie]]),0)&gt;0,1,0)</f>
        <v>0</v>
      </c>
    </row>
    <row r="134" spans="1:25" ht="28.8" x14ac:dyDescent="0.3">
      <c r="A134" s="2">
        <v>54</v>
      </c>
      <c r="B134" s="2" t="s">
        <v>135</v>
      </c>
      <c r="C134" s="2" t="s">
        <v>675</v>
      </c>
      <c r="D134" s="2" t="s">
        <v>118</v>
      </c>
      <c r="E134" s="2">
        <v>0</v>
      </c>
      <c r="F134" s="2" t="s">
        <v>83</v>
      </c>
      <c r="G134" s="2" t="s">
        <v>667</v>
      </c>
      <c r="H134" s="2" t="s">
        <v>572</v>
      </c>
      <c r="I134" s="2" t="s">
        <v>665</v>
      </c>
      <c r="J134" s="2" t="s">
        <v>363</v>
      </c>
      <c r="K134" s="2">
        <v>133</v>
      </c>
      <c r="L134" s="2" t="s">
        <v>89</v>
      </c>
      <c r="M134" s="2" t="s">
        <v>305</v>
      </c>
      <c r="O134" s="13" t="s">
        <v>660</v>
      </c>
      <c r="P134" s="2">
        <v>1</v>
      </c>
      <c r="R134" s="13">
        <f>IF(IFERROR(FIND("temp_fonc_30",type_generateur[[#This Row],[sortie]]),0)&gt;0,1,0)</f>
        <v>1</v>
      </c>
      <c r="S134" s="13">
        <f>IF(IFERROR(FIND("temp_fonc_100",type_generateur[[#This Row],[sortie]]),0)&gt;0,1,0)</f>
        <v>1</v>
      </c>
      <c r="T134" s="13">
        <f>IF(IFERROR(FIND("pn",type_generateur[[#This Row],[sortie]]),0)&gt;0,1,0)</f>
        <v>1</v>
      </c>
      <c r="U134" s="13">
        <f>IF(IFERROR(FIND("qp0",type_generateur[[#This Row],[sortie]]),0)&gt;0,1,0)</f>
        <v>1</v>
      </c>
      <c r="V134" s="13">
        <f>IF(IFERROR(FIND("rpn",type_generateur[[#This Row],[sortie]]),0)&gt;0,1,0)</f>
        <v>1</v>
      </c>
      <c r="W134" s="13">
        <f>IF(IFERROR(FIND("rpint",type_generateur[[#This Row],[sortie]]),0)&gt;0,1,0)</f>
        <v>1</v>
      </c>
      <c r="X134" s="13">
        <f>IF(IFERROR(FIND("rendement_generation",type_generateur[[#This Row],[sortie]]),0)&gt;0,1,0)</f>
        <v>1</v>
      </c>
      <c r="Y134" s="13">
        <f>IF(IFERROR(FIND("scop",type_generateur[[#This Row],[sortie]]),0)&gt;0,1,0)</f>
        <v>0</v>
      </c>
    </row>
    <row r="135" spans="1:25" ht="28.8" x14ac:dyDescent="0.3">
      <c r="A135" s="2">
        <v>54</v>
      </c>
      <c r="B135" s="2" t="s">
        <v>135</v>
      </c>
      <c r="C135" s="2" t="s">
        <v>675</v>
      </c>
      <c r="D135" s="2" t="s">
        <v>119</v>
      </c>
      <c r="E135" s="2">
        <v>0</v>
      </c>
      <c r="F135" s="2" t="s">
        <v>83</v>
      </c>
      <c r="G135" s="2" t="s">
        <v>667</v>
      </c>
      <c r="H135" s="2" t="s">
        <v>572</v>
      </c>
      <c r="I135" s="2" t="s">
        <v>665</v>
      </c>
      <c r="J135" s="2" t="s">
        <v>363</v>
      </c>
      <c r="K135" s="2">
        <v>134</v>
      </c>
      <c r="L135" s="2" t="s">
        <v>90</v>
      </c>
      <c r="M135" s="2" t="s">
        <v>305</v>
      </c>
      <c r="O135" s="13" t="s">
        <v>660</v>
      </c>
      <c r="P135" s="2">
        <v>1</v>
      </c>
      <c r="R135" s="13">
        <f>IF(IFERROR(FIND("temp_fonc_30",type_generateur[[#This Row],[sortie]]),0)&gt;0,1,0)</f>
        <v>1</v>
      </c>
      <c r="S135" s="13">
        <f>IF(IFERROR(FIND("temp_fonc_100",type_generateur[[#This Row],[sortie]]),0)&gt;0,1,0)</f>
        <v>1</v>
      </c>
      <c r="T135" s="13">
        <f>IF(IFERROR(FIND("pn",type_generateur[[#This Row],[sortie]]),0)&gt;0,1,0)</f>
        <v>1</v>
      </c>
      <c r="U135" s="13">
        <f>IF(IFERROR(FIND("qp0",type_generateur[[#This Row],[sortie]]),0)&gt;0,1,0)</f>
        <v>1</v>
      </c>
      <c r="V135" s="13">
        <f>IF(IFERROR(FIND("rpn",type_generateur[[#This Row],[sortie]]),0)&gt;0,1,0)</f>
        <v>1</v>
      </c>
      <c r="W135" s="13">
        <f>IF(IFERROR(FIND("rpint",type_generateur[[#This Row],[sortie]]),0)&gt;0,1,0)</f>
        <v>1</v>
      </c>
      <c r="X135" s="13">
        <f>IF(IFERROR(FIND("rendement_generation",type_generateur[[#This Row],[sortie]]),0)&gt;0,1,0)</f>
        <v>1</v>
      </c>
      <c r="Y135" s="13">
        <f>IF(IFERROR(FIND("scop",type_generateur[[#This Row],[sortie]]),0)&gt;0,1,0)</f>
        <v>0</v>
      </c>
    </row>
    <row r="136" spans="1:25" ht="28.8" x14ac:dyDescent="0.3">
      <c r="A136" s="2">
        <v>54</v>
      </c>
      <c r="B136" s="2" t="s">
        <v>135</v>
      </c>
      <c r="C136" s="2" t="s">
        <v>675</v>
      </c>
      <c r="D136" s="2" t="s">
        <v>653</v>
      </c>
      <c r="E136" s="2">
        <v>0</v>
      </c>
      <c r="F136" s="2" t="s">
        <v>83</v>
      </c>
      <c r="G136" s="2" t="s">
        <v>667</v>
      </c>
      <c r="H136" s="2" t="s">
        <v>572</v>
      </c>
      <c r="I136" s="2" t="s">
        <v>665</v>
      </c>
      <c r="J136" s="2" t="s">
        <v>363</v>
      </c>
      <c r="K136" s="2">
        <v>135</v>
      </c>
      <c r="L136" s="2" t="s">
        <v>91</v>
      </c>
      <c r="M136" s="2" t="s">
        <v>305</v>
      </c>
      <c r="O136" s="13" t="s">
        <v>660</v>
      </c>
      <c r="P136" s="2">
        <v>1</v>
      </c>
      <c r="R136" s="13">
        <f>IF(IFERROR(FIND("temp_fonc_30",type_generateur[[#This Row],[sortie]]),0)&gt;0,1,0)</f>
        <v>1</v>
      </c>
      <c r="S136" s="13">
        <f>IF(IFERROR(FIND("temp_fonc_100",type_generateur[[#This Row],[sortie]]),0)&gt;0,1,0)</f>
        <v>1</v>
      </c>
      <c r="T136" s="13">
        <f>IF(IFERROR(FIND("pn",type_generateur[[#This Row],[sortie]]),0)&gt;0,1,0)</f>
        <v>1</v>
      </c>
      <c r="U136" s="13">
        <f>IF(IFERROR(FIND("qp0",type_generateur[[#This Row],[sortie]]),0)&gt;0,1,0)</f>
        <v>1</v>
      </c>
      <c r="V136" s="13">
        <f>IF(IFERROR(FIND("rpn",type_generateur[[#This Row],[sortie]]),0)&gt;0,1,0)</f>
        <v>1</v>
      </c>
      <c r="W136" s="13">
        <f>IF(IFERROR(FIND("rpint",type_generateur[[#This Row],[sortie]]),0)&gt;0,1,0)</f>
        <v>1</v>
      </c>
      <c r="X136" s="13">
        <f>IF(IFERROR(FIND("rendement_generation",type_generateur[[#This Row],[sortie]]),0)&gt;0,1,0)</f>
        <v>1</v>
      </c>
      <c r="Y136" s="13">
        <f>IF(IFERROR(FIND("scop",type_generateur[[#This Row],[sortie]]),0)&gt;0,1,0)</f>
        <v>0</v>
      </c>
    </row>
    <row r="137" spans="1:25" ht="28.8" x14ac:dyDescent="0.3">
      <c r="A137" s="2">
        <v>55</v>
      </c>
      <c r="B137" s="2" t="s">
        <v>136</v>
      </c>
      <c r="C137" s="2" t="s">
        <v>675</v>
      </c>
      <c r="D137" s="2" t="s">
        <v>116</v>
      </c>
      <c r="E137" s="2">
        <v>0</v>
      </c>
      <c r="F137" s="2" t="s">
        <v>83</v>
      </c>
      <c r="G137" s="2" t="s">
        <v>667</v>
      </c>
      <c r="H137" s="2" t="s">
        <v>572</v>
      </c>
      <c r="I137" s="2" t="s">
        <v>665</v>
      </c>
      <c r="J137" s="2" t="s">
        <v>363</v>
      </c>
      <c r="K137" s="2">
        <v>136</v>
      </c>
      <c r="L137" s="2" t="s">
        <v>92</v>
      </c>
      <c r="M137" s="2" t="s">
        <v>305</v>
      </c>
      <c r="O137" s="13" t="s">
        <v>660</v>
      </c>
      <c r="P137" s="2">
        <v>1</v>
      </c>
      <c r="Q137" s="2">
        <v>0</v>
      </c>
      <c r="R137" s="13">
        <f>IF(IFERROR(FIND("temp_fonc_30",type_generateur[[#This Row],[sortie]]),0)&gt;0,1,0)</f>
        <v>1</v>
      </c>
      <c r="S137" s="13">
        <f>IF(IFERROR(FIND("temp_fonc_100",type_generateur[[#This Row],[sortie]]),0)&gt;0,1,0)</f>
        <v>1</v>
      </c>
      <c r="T137" s="13">
        <f>IF(IFERROR(FIND("pn",type_generateur[[#This Row],[sortie]]),0)&gt;0,1,0)</f>
        <v>1</v>
      </c>
      <c r="U137" s="13">
        <f>IF(IFERROR(FIND("qp0",type_generateur[[#This Row],[sortie]]),0)&gt;0,1,0)</f>
        <v>1</v>
      </c>
      <c r="V137" s="13">
        <f>IF(IFERROR(FIND("rpn",type_generateur[[#This Row],[sortie]]),0)&gt;0,1,0)</f>
        <v>1</v>
      </c>
      <c r="W137" s="13">
        <f>IF(IFERROR(FIND("rpint",type_generateur[[#This Row],[sortie]]),0)&gt;0,1,0)</f>
        <v>1</v>
      </c>
      <c r="X137" s="13">
        <f>IF(IFERROR(FIND("rendement_generation",type_generateur[[#This Row],[sortie]]),0)&gt;0,1,0)</f>
        <v>1</v>
      </c>
      <c r="Y137" s="13">
        <f>IF(IFERROR(FIND("scop",type_generateur[[#This Row],[sortie]]),0)&gt;0,1,0)</f>
        <v>0</v>
      </c>
    </row>
    <row r="138" spans="1:25" ht="28.8" x14ac:dyDescent="0.3">
      <c r="A138" s="2">
        <v>55</v>
      </c>
      <c r="B138" s="2" t="s">
        <v>136</v>
      </c>
      <c r="C138" s="2" t="s">
        <v>675</v>
      </c>
      <c r="D138" s="2" t="s">
        <v>120</v>
      </c>
      <c r="E138" s="2">
        <v>0</v>
      </c>
      <c r="F138" s="2" t="s">
        <v>83</v>
      </c>
      <c r="G138" s="2" t="s">
        <v>667</v>
      </c>
      <c r="H138" s="2" t="s">
        <v>572</v>
      </c>
      <c r="I138" s="2" t="s">
        <v>665</v>
      </c>
      <c r="J138" s="2" t="s">
        <v>363</v>
      </c>
      <c r="K138" s="2">
        <v>137</v>
      </c>
      <c r="L138" s="2" t="s">
        <v>93</v>
      </c>
      <c r="M138" s="2" t="s">
        <v>305</v>
      </c>
      <c r="O138" s="13" t="s">
        <v>660</v>
      </c>
      <c r="P138" s="2">
        <v>1</v>
      </c>
      <c r="Q138" s="2">
        <v>0</v>
      </c>
      <c r="R138" s="13">
        <f>IF(IFERROR(FIND("temp_fonc_30",type_generateur[[#This Row],[sortie]]),0)&gt;0,1,0)</f>
        <v>1</v>
      </c>
      <c r="S138" s="13">
        <f>IF(IFERROR(FIND("temp_fonc_100",type_generateur[[#This Row],[sortie]]),0)&gt;0,1,0)</f>
        <v>1</v>
      </c>
      <c r="T138" s="13">
        <f>IF(IFERROR(FIND("pn",type_generateur[[#This Row],[sortie]]),0)&gt;0,1,0)</f>
        <v>1</v>
      </c>
      <c r="U138" s="13">
        <f>IF(IFERROR(FIND("qp0",type_generateur[[#This Row],[sortie]]),0)&gt;0,1,0)</f>
        <v>1</v>
      </c>
      <c r="V138" s="13">
        <f>IF(IFERROR(FIND("rpn",type_generateur[[#This Row],[sortie]]),0)&gt;0,1,0)</f>
        <v>1</v>
      </c>
      <c r="W138" s="13">
        <f>IF(IFERROR(FIND("rpint",type_generateur[[#This Row],[sortie]]),0)&gt;0,1,0)</f>
        <v>1</v>
      </c>
      <c r="X138" s="13">
        <f>IF(IFERROR(FIND("rendement_generation",type_generateur[[#This Row],[sortie]]),0)&gt;0,1,0)</f>
        <v>1</v>
      </c>
      <c r="Y138" s="13">
        <f>IF(IFERROR(FIND("scop",type_generateur[[#This Row],[sortie]]),0)&gt;0,1,0)</f>
        <v>0</v>
      </c>
    </row>
    <row r="139" spans="1:25" ht="28.8" x14ac:dyDescent="0.3">
      <c r="A139" s="2">
        <v>55</v>
      </c>
      <c r="B139" s="2" t="s">
        <v>136</v>
      </c>
      <c r="C139" s="2" t="s">
        <v>675</v>
      </c>
      <c r="D139" s="2" t="s">
        <v>119</v>
      </c>
      <c r="E139" s="2">
        <v>0</v>
      </c>
      <c r="F139" s="2" t="s">
        <v>83</v>
      </c>
      <c r="G139" s="2" t="s">
        <v>667</v>
      </c>
      <c r="H139" s="2" t="s">
        <v>572</v>
      </c>
      <c r="I139" s="2" t="s">
        <v>665</v>
      </c>
      <c r="J139" s="2" t="s">
        <v>363</v>
      </c>
      <c r="K139" s="2">
        <v>138</v>
      </c>
      <c r="L139" s="2" t="s">
        <v>94</v>
      </c>
      <c r="M139" s="2" t="s">
        <v>305</v>
      </c>
      <c r="O139" s="13" t="s">
        <v>660</v>
      </c>
      <c r="P139" s="2">
        <v>1</v>
      </c>
      <c r="Q139" s="2">
        <v>0</v>
      </c>
      <c r="R139" s="13">
        <f>IF(IFERROR(FIND("temp_fonc_30",type_generateur[[#This Row],[sortie]]),0)&gt;0,1,0)</f>
        <v>1</v>
      </c>
      <c r="S139" s="13">
        <f>IF(IFERROR(FIND("temp_fonc_100",type_generateur[[#This Row],[sortie]]),0)&gt;0,1,0)</f>
        <v>1</v>
      </c>
      <c r="T139" s="13">
        <f>IF(IFERROR(FIND("pn",type_generateur[[#This Row],[sortie]]),0)&gt;0,1,0)</f>
        <v>1</v>
      </c>
      <c r="U139" s="13">
        <f>IF(IFERROR(FIND("qp0",type_generateur[[#This Row],[sortie]]),0)&gt;0,1,0)</f>
        <v>1</v>
      </c>
      <c r="V139" s="13">
        <f>IF(IFERROR(FIND("rpn",type_generateur[[#This Row],[sortie]]),0)&gt;0,1,0)</f>
        <v>1</v>
      </c>
      <c r="W139" s="13">
        <f>IF(IFERROR(FIND("rpint",type_generateur[[#This Row],[sortie]]),0)&gt;0,1,0)</f>
        <v>1</v>
      </c>
      <c r="X139" s="13">
        <f>IF(IFERROR(FIND("rendement_generation",type_generateur[[#This Row],[sortie]]),0)&gt;0,1,0)</f>
        <v>1</v>
      </c>
      <c r="Y139" s="13">
        <f>IF(IFERROR(FIND("scop",type_generateur[[#This Row],[sortie]]),0)&gt;0,1,0)</f>
        <v>0</v>
      </c>
    </row>
    <row r="140" spans="1:25" ht="28.8" x14ac:dyDescent="0.3">
      <c r="A140" s="2">
        <v>55</v>
      </c>
      <c r="B140" s="2" t="s">
        <v>136</v>
      </c>
      <c r="C140" s="2" t="s">
        <v>675</v>
      </c>
      <c r="D140" s="2" t="s">
        <v>653</v>
      </c>
      <c r="E140" s="2">
        <v>0</v>
      </c>
      <c r="F140" s="2" t="s">
        <v>83</v>
      </c>
      <c r="G140" s="2" t="s">
        <v>667</v>
      </c>
      <c r="H140" s="2" t="s">
        <v>572</v>
      </c>
      <c r="I140" s="2" t="s">
        <v>665</v>
      </c>
      <c r="J140" s="2" t="s">
        <v>363</v>
      </c>
      <c r="K140" s="2">
        <v>139</v>
      </c>
      <c r="L140" s="2" t="s">
        <v>95</v>
      </c>
      <c r="M140" s="2" t="s">
        <v>305</v>
      </c>
      <c r="O140" s="13" t="s">
        <v>660</v>
      </c>
      <c r="P140" s="2">
        <v>1</v>
      </c>
      <c r="Q140" s="2">
        <v>0</v>
      </c>
      <c r="R140" s="13">
        <f>IF(IFERROR(FIND("temp_fonc_30",type_generateur[[#This Row],[sortie]]),0)&gt;0,1,0)</f>
        <v>1</v>
      </c>
      <c r="S140" s="13">
        <f>IF(IFERROR(FIND("temp_fonc_100",type_generateur[[#This Row],[sortie]]),0)&gt;0,1,0)</f>
        <v>1</v>
      </c>
      <c r="T140" s="13">
        <f>IF(IFERROR(FIND("pn",type_generateur[[#This Row],[sortie]]),0)&gt;0,1,0)</f>
        <v>1</v>
      </c>
      <c r="U140" s="13">
        <f>IF(IFERROR(FIND("qp0",type_generateur[[#This Row],[sortie]]),0)&gt;0,1,0)</f>
        <v>1</v>
      </c>
      <c r="V140" s="13">
        <f>IF(IFERROR(FIND("rpn",type_generateur[[#This Row],[sortie]]),0)&gt;0,1,0)</f>
        <v>1</v>
      </c>
      <c r="W140" s="13">
        <f>IF(IFERROR(FIND("rpint",type_generateur[[#This Row],[sortie]]),0)&gt;0,1,0)</f>
        <v>1</v>
      </c>
      <c r="X140" s="13">
        <f>IF(IFERROR(FIND("rendement_generation",type_generateur[[#This Row],[sortie]]),0)&gt;0,1,0)</f>
        <v>1</v>
      </c>
      <c r="Y140" s="13">
        <f>IF(IFERROR(FIND("scop",type_generateur[[#This Row],[sortie]]),0)&gt;0,1,0)</f>
        <v>0</v>
      </c>
    </row>
    <row r="141" spans="1:25" ht="28.8" x14ac:dyDescent="0.3">
      <c r="A141" s="2">
        <v>56</v>
      </c>
      <c r="B141" s="2" t="s">
        <v>146</v>
      </c>
      <c r="C141" s="2" t="s">
        <v>674</v>
      </c>
      <c r="D141" s="2" t="s">
        <v>641</v>
      </c>
      <c r="E141" s="2">
        <v>0</v>
      </c>
      <c r="F141" s="2" t="s">
        <v>96</v>
      </c>
      <c r="G141" s="2">
        <v>9</v>
      </c>
      <c r="I141" s="2" t="s">
        <v>664</v>
      </c>
      <c r="J141" s="2" t="s">
        <v>363</v>
      </c>
      <c r="K141" s="2">
        <v>140</v>
      </c>
      <c r="L141" s="2" t="s">
        <v>315</v>
      </c>
      <c r="M141" s="2" t="s">
        <v>261</v>
      </c>
      <c r="O141" s="13" t="s">
        <v>658</v>
      </c>
      <c r="P141" s="2">
        <v>1</v>
      </c>
      <c r="R141" s="13">
        <f>IF(IFERROR(FIND("temp_fonc_30",type_generateur[[#This Row],[sortie]]),0)&gt;0,1,0)</f>
        <v>0</v>
      </c>
      <c r="S141" s="13">
        <f>IF(IFERROR(FIND("temp_fonc_100",type_generateur[[#This Row],[sortie]]),0)&gt;0,1,0)</f>
        <v>0</v>
      </c>
      <c r="T141" s="13">
        <f>IF(IFERROR(FIND("pn",type_generateur[[#This Row],[sortie]]),0)&gt;0,1,0)</f>
        <v>1</v>
      </c>
      <c r="U141" s="13">
        <f>IF(IFERROR(FIND("qp0",type_generateur[[#This Row],[sortie]]),0)&gt;0,1,0)</f>
        <v>1</v>
      </c>
      <c r="V141" s="13">
        <f>IF(IFERROR(FIND("rpn",type_generateur[[#This Row],[sortie]]),0)&gt;0,1,0)</f>
        <v>1</v>
      </c>
      <c r="W141" s="13">
        <f>IF(IFERROR(FIND("rpint",type_generateur[[#This Row],[sortie]]),0)&gt;0,1,0)</f>
        <v>1</v>
      </c>
      <c r="X141" s="13">
        <f>IF(IFERROR(FIND("rendement_generation",type_generateur[[#This Row],[sortie]]),0)&gt;0,1,0)</f>
        <v>1</v>
      </c>
      <c r="Y141" s="13">
        <f>IF(IFERROR(FIND("scop",type_generateur[[#This Row],[sortie]]),0)&gt;0,1,0)</f>
        <v>0</v>
      </c>
    </row>
    <row r="142" spans="1:25" ht="28.8" x14ac:dyDescent="0.3">
      <c r="A142" s="2">
        <v>56</v>
      </c>
      <c r="B142" s="2" t="s">
        <v>146</v>
      </c>
      <c r="C142" s="2" t="s">
        <v>674</v>
      </c>
      <c r="D142" s="2" t="s">
        <v>651</v>
      </c>
      <c r="E142" s="2">
        <v>0</v>
      </c>
      <c r="F142" s="2" t="s">
        <v>96</v>
      </c>
      <c r="G142" s="2">
        <v>9</v>
      </c>
      <c r="I142" s="2" t="s">
        <v>664</v>
      </c>
      <c r="J142" s="2" t="s">
        <v>363</v>
      </c>
      <c r="K142" s="2">
        <v>141</v>
      </c>
      <c r="L142" s="2" t="s">
        <v>316</v>
      </c>
      <c r="M142" s="2" t="s">
        <v>261</v>
      </c>
      <c r="O142" s="13" t="s">
        <v>658</v>
      </c>
      <c r="P142" s="2">
        <v>1</v>
      </c>
      <c r="R142" s="13">
        <f>IF(IFERROR(FIND("temp_fonc_30",type_generateur[[#This Row],[sortie]]),0)&gt;0,1,0)</f>
        <v>0</v>
      </c>
      <c r="S142" s="13">
        <f>IF(IFERROR(FIND("temp_fonc_100",type_generateur[[#This Row],[sortie]]),0)&gt;0,1,0)</f>
        <v>0</v>
      </c>
      <c r="T142" s="13">
        <f>IF(IFERROR(FIND("pn",type_generateur[[#This Row],[sortie]]),0)&gt;0,1,0)</f>
        <v>1</v>
      </c>
      <c r="U142" s="13">
        <f>IF(IFERROR(FIND("qp0",type_generateur[[#This Row],[sortie]]),0)&gt;0,1,0)</f>
        <v>1</v>
      </c>
      <c r="V142" s="13">
        <f>IF(IFERROR(FIND("rpn",type_generateur[[#This Row],[sortie]]),0)&gt;0,1,0)</f>
        <v>1</v>
      </c>
      <c r="W142" s="13">
        <f>IF(IFERROR(FIND("rpint",type_generateur[[#This Row],[sortie]]),0)&gt;0,1,0)</f>
        <v>1</v>
      </c>
      <c r="X142" s="13">
        <f>IF(IFERROR(FIND("rendement_generation",type_generateur[[#This Row],[sortie]]),0)&gt;0,1,0)</f>
        <v>1</v>
      </c>
      <c r="Y142" s="13">
        <f>IF(IFERROR(FIND("scop",type_generateur[[#This Row],[sortie]]),0)&gt;0,1,0)</f>
        <v>0</v>
      </c>
    </row>
    <row r="143" spans="1:25" ht="28.8" x14ac:dyDescent="0.3">
      <c r="A143" s="2">
        <v>49</v>
      </c>
      <c r="B143" s="2" t="s">
        <v>144</v>
      </c>
      <c r="C143" s="2" t="s">
        <v>71</v>
      </c>
      <c r="E143" s="2">
        <v>1</v>
      </c>
      <c r="F143" s="2" t="s">
        <v>69</v>
      </c>
      <c r="J143" s="2" t="s">
        <v>364</v>
      </c>
      <c r="K143" s="2">
        <v>118</v>
      </c>
      <c r="L143" s="2" t="s">
        <v>144</v>
      </c>
      <c r="M143" s="2" t="s">
        <v>71</v>
      </c>
      <c r="O143" s="13" t="s">
        <v>156</v>
      </c>
      <c r="P143" s="2">
        <v>0</v>
      </c>
      <c r="R143" s="13">
        <f>IF(IFERROR(FIND("temp_fonc_30",type_generateur[[#This Row],[sortie]]),0)&gt;0,1,0)</f>
        <v>0</v>
      </c>
      <c r="S143" s="13">
        <f>IF(IFERROR(FIND("temp_fonc_100",type_generateur[[#This Row],[sortie]]),0)&gt;0,1,0)</f>
        <v>0</v>
      </c>
      <c r="T143" s="13">
        <f>IF(IFERROR(FIND("pn",type_generateur[[#This Row],[sortie]]),0)&gt;0,1,0)</f>
        <v>0</v>
      </c>
      <c r="U143" s="13">
        <f>IF(IFERROR(FIND("qp0",type_generateur[[#This Row],[sortie]]),0)&gt;0,1,0)</f>
        <v>0</v>
      </c>
      <c r="V143" s="13">
        <f>IF(IFERROR(FIND("rpn",type_generateur[[#This Row],[sortie]]),0)&gt;0,1,0)</f>
        <v>0</v>
      </c>
      <c r="W143" s="13">
        <f>IF(IFERROR(FIND("rpint",type_generateur[[#This Row],[sortie]]),0)&gt;0,1,0)</f>
        <v>0</v>
      </c>
      <c r="X143" s="13">
        <f>IF(IFERROR(FIND("rendement_generation",type_generateur[[#This Row],[sortie]]),0)&gt;0,1,0)</f>
        <v>0</v>
      </c>
      <c r="Y143" s="13">
        <f>IF(IFERROR(FIND("scop",type_generateur[[#This Row],[sortie]]),0)&gt;0,1,0)</f>
        <v>1</v>
      </c>
    </row>
    <row r="144" spans="1:25" ht="28.8" x14ac:dyDescent="0.3">
      <c r="A144" s="2">
        <v>50</v>
      </c>
      <c r="B144" s="2" t="s">
        <v>145</v>
      </c>
      <c r="C144" s="2" t="s">
        <v>71</v>
      </c>
      <c r="E144" s="2">
        <v>0</v>
      </c>
      <c r="F144" s="2" t="s">
        <v>72</v>
      </c>
      <c r="G144" s="2" t="s">
        <v>667</v>
      </c>
      <c r="H144" s="2" t="s">
        <v>572</v>
      </c>
      <c r="I144" s="2" t="s">
        <v>362</v>
      </c>
      <c r="J144" s="2" t="s">
        <v>363</v>
      </c>
      <c r="K144" s="2">
        <v>119</v>
      </c>
      <c r="L144" s="2" t="s">
        <v>145</v>
      </c>
      <c r="M144" s="2" t="s">
        <v>71</v>
      </c>
      <c r="N144" s="2">
        <v>0</v>
      </c>
      <c r="O144" s="13" t="s">
        <v>660</v>
      </c>
      <c r="P144" s="2">
        <v>1</v>
      </c>
      <c r="R144" s="13">
        <f>IF(IFERROR(FIND("temp_fonc_30",type_generateur[[#This Row],[sortie]]),0)&gt;0,1,0)</f>
        <v>1</v>
      </c>
      <c r="S144" s="13">
        <f>IF(IFERROR(FIND("temp_fonc_100",type_generateur[[#This Row],[sortie]]),0)&gt;0,1,0)</f>
        <v>1</v>
      </c>
      <c r="T144" s="13">
        <f>IF(IFERROR(FIND("pn",type_generateur[[#This Row],[sortie]]),0)&gt;0,1,0)</f>
        <v>1</v>
      </c>
      <c r="U144" s="13">
        <f>IF(IFERROR(FIND("qp0",type_generateur[[#This Row],[sortie]]),0)&gt;0,1,0)</f>
        <v>1</v>
      </c>
      <c r="V144" s="13">
        <f>IF(IFERROR(FIND("rpn",type_generateur[[#This Row],[sortie]]),0)&gt;0,1,0)</f>
        <v>1</v>
      </c>
      <c r="W144" s="13">
        <f>IF(IFERROR(FIND("rpint",type_generateur[[#This Row],[sortie]]),0)&gt;0,1,0)</f>
        <v>1</v>
      </c>
      <c r="X144" s="13">
        <f>IF(IFERROR(FIND("rendement_generation",type_generateur[[#This Row],[sortie]]),0)&gt;0,1,0)</f>
        <v>1</v>
      </c>
      <c r="Y144" s="13">
        <f>IF(IFERROR(FIND("scop",type_generateur[[#This Row],[sortie]]),0)&gt;0,1,0)</f>
        <v>0</v>
      </c>
    </row>
    <row r="145" spans="1:25" x14ac:dyDescent="0.3">
      <c r="A145" s="2">
        <v>58</v>
      </c>
      <c r="B145" s="2" t="s">
        <v>317</v>
      </c>
      <c r="C145" s="2" t="s">
        <v>71</v>
      </c>
      <c r="E145" s="2">
        <v>1</v>
      </c>
      <c r="F145" s="2" t="s">
        <v>306</v>
      </c>
      <c r="G145" s="2" t="s">
        <v>669</v>
      </c>
      <c r="H145" s="2" t="s">
        <v>572</v>
      </c>
      <c r="J145" s="2" t="s">
        <v>362</v>
      </c>
      <c r="K145" s="2">
        <v>143</v>
      </c>
      <c r="L145" s="2" t="s">
        <v>317</v>
      </c>
      <c r="M145" s="2" t="s">
        <v>71</v>
      </c>
      <c r="O145" s="13" t="s">
        <v>156</v>
      </c>
      <c r="P145" s="2">
        <v>0</v>
      </c>
      <c r="R145" s="13">
        <f>IF(IFERROR(FIND("temp_fonc_30",type_generateur[[#This Row],[sortie]]),0)&gt;0,1,0)</f>
        <v>0</v>
      </c>
      <c r="S145" s="13">
        <f>IF(IFERROR(FIND("temp_fonc_100",type_generateur[[#This Row],[sortie]]),0)&gt;0,1,0)</f>
        <v>0</v>
      </c>
      <c r="T145" s="13">
        <f>IF(IFERROR(FIND("pn",type_generateur[[#This Row],[sortie]]),0)&gt;0,1,0)</f>
        <v>0</v>
      </c>
      <c r="U145" s="13">
        <f>IF(IFERROR(FIND("qp0",type_generateur[[#This Row],[sortie]]),0)&gt;0,1,0)</f>
        <v>0</v>
      </c>
      <c r="V145" s="13">
        <f>IF(IFERROR(FIND("rpn",type_generateur[[#This Row],[sortie]]),0)&gt;0,1,0)</f>
        <v>0</v>
      </c>
      <c r="W145" s="13">
        <f>IF(IFERROR(FIND("rpint",type_generateur[[#This Row],[sortie]]),0)&gt;0,1,0)</f>
        <v>0</v>
      </c>
      <c r="X145" s="13">
        <f>IF(IFERROR(FIND("rendement_generation",type_generateur[[#This Row],[sortie]]),0)&gt;0,1,0)</f>
        <v>0</v>
      </c>
      <c r="Y145" s="13">
        <f>IF(IFERROR(FIND("scop",type_generateur[[#This Row],[sortie]]),0)&gt;0,1,0)</f>
        <v>1</v>
      </c>
    </row>
    <row r="146" spans="1:25" ht="28.8" x14ac:dyDescent="0.3">
      <c r="A146" s="2">
        <v>60</v>
      </c>
      <c r="B146" s="2" t="s">
        <v>354</v>
      </c>
      <c r="C146" s="2" t="s">
        <v>673</v>
      </c>
      <c r="D146" s="2" t="s">
        <v>307</v>
      </c>
      <c r="E146" s="2">
        <v>0</v>
      </c>
      <c r="F146" s="2" t="s">
        <v>9</v>
      </c>
      <c r="G146" s="2" t="s">
        <v>667</v>
      </c>
      <c r="H146" s="2" t="s">
        <v>572</v>
      </c>
      <c r="I146" s="2" t="s">
        <v>663</v>
      </c>
      <c r="J146" s="2" t="s">
        <v>364</v>
      </c>
      <c r="K146" s="2">
        <v>145</v>
      </c>
      <c r="L146" s="2" t="s">
        <v>319</v>
      </c>
      <c r="M146" s="2" t="s">
        <v>243</v>
      </c>
      <c r="O146" s="13" t="s">
        <v>156</v>
      </c>
      <c r="P146" s="2">
        <v>0</v>
      </c>
      <c r="R146" s="13">
        <f>IF(IFERROR(FIND("temp_fonc_30",type_generateur[[#This Row],[sortie]]),0)&gt;0,1,0)</f>
        <v>0</v>
      </c>
      <c r="S146" s="13">
        <f>IF(IFERROR(FIND("temp_fonc_100",type_generateur[[#This Row],[sortie]]),0)&gt;0,1,0)</f>
        <v>0</v>
      </c>
      <c r="T146" s="13">
        <f>IF(IFERROR(FIND("pn",type_generateur[[#This Row],[sortie]]),0)&gt;0,1,0)</f>
        <v>0</v>
      </c>
      <c r="U146" s="13">
        <f>IF(IFERROR(FIND("qp0",type_generateur[[#This Row],[sortie]]),0)&gt;0,1,0)</f>
        <v>0</v>
      </c>
      <c r="V146" s="13">
        <f>IF(IFERROR(FIND("rpn",type_generateur[[#This Row],[sortie]]),0)&gt;0,1,0)</f>
        <v>0</v>
      </c>
      <c r="W146" s="13">
        <f>IF(IFERROR(FIND("rpint",type_generateur[[#This Row],[sortie]]),0)&gt;0,1,0)</f>
        <v>0</v>
      </c>
      <c r="X146" s="13">
        <f>IF(IFERROR(FIND("rendement_generation",type_generateur[[#This Row],[sortie]]),0)&gt;0,1,0)</f>
        <v>0</v>
      </c>
      <c r="Y146" s="13">
        <f>IF(IFERROR(FIND("scop",type_generateur[[#This Row],[sortie]]),0)&gt;0,1,0)</f>
        <v>1</v>
      </c>
    </row>
    <row r="147" spans="1:25" ht="28.8" x14ac:dyDescent="0.3">
      <c r="A147" s="2">
        <v>60</v>
      </c>
      <c r="B147" s="2" t="s">
        <v>354</v>
      </c>
      <c r="C147" s="2" t="s">
        <v>673</v>
      </c>
      <c r="D147" s="2" t="s">
        <v>308</v>
      </c>
      <c r="E147" s="2">
        <v>0</v>
      </c>
      <c r="F147" s="2" t="s">
        <v>9</v>
      </c>
      <c r="G147" s="2" t="s">
        <v>667</v>
      </c>
      <c r="H147" s="2" t="s">
        <v>572</v>
      </c>
      <c r="I147" s="2" t="s">
        <v>663</v>
      </c>
      <c r="J147" s="2" t="s">
        <v>364</v>
      </c>
      <c r="K147" s="2">
        <v>146</v>
      </c>
      <c r="L147" s="2" t="s">
        <v>320</v>
      </c>
      <c r="M147" s="2" t="s">
        <v>243</v>
      </c>
      <c r="O147" s="13" t="s">
        <v>156</v>
      </c>
      <c r="P147" s="2">
        <v>0</v>
      </c>
      <c r="R147" s="13">
        <f>IF(IFERROR(FIND("temp_fonc_30",type_generateur[[#This Row],[sortie]]),0)&gt;0,1,0)</f>
        <v>0</v>
      </c>
      <c r="S147" s="13">
        <f>IF(IFERROR(FIND("temp_fonc_100",type_generateur[[#This Row],[sortie]]),0)&gt;0,1,0)</f>
        <v>0</v>
      </c>
      <c r="T147" s="13">
        <f>IF(IFERROR(FIND("pn",type_generateur[[#This Row],[sortie]]),0)&gt;0,1,0)</f>
        <v>0</v>
      </c>
      <c r="U147" s="13">
        <f>IF(IFERROR(FIND("qp0",type_generateur[[#This Row],[sortie]]),0)&gt;0,1,0)</f>
        <v>0</v>
      </c>
      <c r="V147" s="13">
        <f>IF(IFERROR(FIND("rpn",type_generateur[[#This Row],[sortie]]),0)&gt;0,1,0)</f>
        <v>0</v>
      </c>
      <c r="W147" s="13">
        <f>IF(IFERROR(FIND("rpint",type_generateur[[#This Row],[sortie]]),0)&gt;0,1,0)</f>
        <v>0</v>
      </c>
      <c r="X147" s="13">
        <f>IF(IFERROR(FIND("rendement_generation",type_generateur[[#This Row],[sortie]]),0)&gt;0,1,0)</f>
        <v>0</v>
      </c>
      <c r="Y147" s="13">
        <f>IF(IFERROR(FIND("scop",type_generateur[[#This Row],[sortie]]),0)&gt;0,1,0)</f>
        <v>1</v>
      </c>
    </row>
    <row r="148" spans="1:25" ht="28.8" x14ac:dyDescent="0.3">
      <c r="A148" s="2">
        <v>60</v>
      </c>
      <c r="B148" s="2" t="s">
        <v>354</v>
      </c>
      <c r="C148" s="2" t="s">
        <v>673</v>
      </c>
      <c r="D148" s="2" t="s">
        <v>647</v>
      </c>
      <c r="E148" s="2">
        <v>0</v>
      </c>
      <c r="F148" s="2" t="s">
        <v>9</v>
      </c>
      <c r="G148" s="2" t="s">
        <v>667</v>
      </c>
      <c r="H148" s="2" t="s">
        <v>572</v>
      </c>
      <c r="I148" s="2" t="s">
        <v>663</v>
      </c>
      <c r="J148" s="2" t="s">
        <v>364</v>
      </c>
      <c r="K148" s="2">
        <v>147</v>
      </c>
      <c r="L148" s="2" t="s">
        <v>321</v>
      </c>
      <c r="M148" s="2" t="s">
        <v>243</v>
      </c>
      <c r="O148" s="13" t="s">
        <v>156</v>
      </c>
      <c r="P148" s="2">
        <v>0</v>
      </c>
      <c r="R148" s="13">
        <f>IF(IFERROR(FIND("temp_fonc_30",type_generateur[[#This Row],[sortie]]),0)&gt;0,1,0)</f>
        <v>0</v>
      </c>
      <c r="S148" s="13">
        <f>IF(IFERROR(FIND("temp_fonc_100",type_generateur[[#This Row],[sortie]]),0)&gt;0,1,0)</f>
        <v>0</v>
      </c>
      <c r="T148" s="13">
        <f>IF(IFERROR(FIND("pn",type_generateur[[#This Row],[sortie]]),0)&gt;0,1,0)</f>
        <v>0</v>
      </c>
      <c r="U148" s="13">
        <f>IF(IFERROR(FIND("qp0",type_generateur[[#This Row],[sortie]]),0)&gt;0,1,0)</f>
        <v>0</v>
      </c>
      <c r="V148" s="13">
        <f>IF(IFERROR(FIND("rpn",type_generateur[[#This Row],[sortie]]),0)&gt;0,1,0)</f>
        <v>0</v>
      </c>
      <c r="W148" s="13">
        <f>IF(IFERROR(FIND("rpint",type_generateur[[#This Row],[sortie]]),0)&gt;0,1,0)</f>
        <v>0</v>
      </c>
      <c r="X148" s="13">
        <f>IF(IFERROR(FIND("rendement_generation",type_generateur[[#This Row],[sortie]]),0)&gt;0,1,0)</f>
        <v>0</v>
      </c>
      <c r="Y148" s="13">
        <f>IF(IFERROR(FIND("scop",type_generateur[[#This Row],[sortie]]),0)&gt;0,1,0)</f>
        <v>1</v>
      </c>
    </row>
    <row r="149" spans="1:25" ht="28.8" x14ac:dyDescent="0.3">
      <c r="A149" s="2">
        <v>61</v>
      </c>
      <c r="B149" s="2" t="s">
        <v>137</v>
      </c>
      <c r="C149" s="2" t="s">
        <v>675</v>
      </c>
      <c r="D149" s="2" t="s">
        <v>119</v>
      </c>
      <c r="E149" s="2">
        <v>0</v>
      </c>
      <c r="F149" s="2">
        <v>2</v>
      </c>
      <c r="G149" s="2" t="s">
        <v>667</v>
      </c>
      <c r="H149" s="2" t="s">
        <v>572</v>
      </c>
      <c r="I149" s="2" t="s">
        <v>665</v>
      </c>
      <c r="J149" s="2" t="s">
        <v>363</v>
      </c>
      <c r="K149" s="2">
        <v>148</v>
      </c>
      <c r="L149" s="2" t="s">
        <v>322</v>
      </c>
      <c r="M149" s="2" t="s">
        <v>132</v>
      </c>
      <c r="O149" s="13" t="s">
        <v>660</v>
      </c>
      <c r="P149" s="2">
        <v>1</v>
      </c>
      <c r="Q149" s="2">
        <v>0</v>
      </c>
      <c r="R149" s="13">
        <f>IF(IFERROR(FIND("temp_fonc_30",type_generateur[[#This Row],[sortie]]),0)&gt;0,1,0)</f>
        <v>1</v>
      </c>
      <c r="S149" s="13">
        <f>IF(IFERROR(FIND("temp_fonc_100",type_generateur[[#This Row],[sortie]]),0)&gt;0,1,0)</f>
        <v>1</v>
      </c>
      <c r="T149" s="13">
        <f>IF(IFERROR(FIND("pn",type_generateur[[#This Row],[sortie]]),0)&gt;0,1,0)</f>
        <v>1</v>
      </c>
      <c r="U149" s="13">
        <f>IF(IFERROR(FIND("qp0",type_generateur[[#This Row],[sortie]]),0)&gt;0,1,0)</f>
        <v>1</v>
      </c>
      <c r="V149" s="13">
        <f>IF(IFERROR(FIND("rpn",type_generateur[[#This Row],[sortie]]),0)&gt;0,1,0)</f>
        <v>1</v>
      </c>
      <c r="W149" s="13">
        <f>IF(IFERROR(FIND("rpint",type_generateur[[#This Row],[sortie]]),0)&gt;0,1,0)</f>
        <v>1</v>
      </c>
      <c r="X149" s="13">
        <f>IF(IFERROR(FIND("rendement_generation",type_generateur[[#This Row],[sortie]]),0)&gt;0,1,0)</f>
        <v>1</v>
      </c>
      <c r="Y149" s="13">
        <f>IF(IFERROR(FIND("scop",type_generateur[[#This Row],[sortie]]),0)&gt;0,1,0)</f>
        <v>0</v>
      </c>
    </row>
    <row r="150" spans="1:25" ht="28.8" x14ac:dyDescent="0.3">
      <c r="A150" s="2">
        <v>61</v>
      </c>
      <c r="B150" s="2" t="s">
        <v>137</v>
      </c>
      <c r="C150" s="2" t="s">
        <v>675</v>
      </c>
      <c r="D150" s="2" t="s">
        <v>653</v>
      </c>
      <c r="E150" s="2">
        <v>0</v>
      </c>
      <c r="F150" s="2">
        <v>2</v>
      </c>
      <c r="G150" s="2" t="s">
        <v>667</v>
      </c>
      <c r="H150" s="2" t="s">
        <v>572</v>
      </c>
      <c r="I150" s="2" t="s">
        <v>665</v>
      </c>
      <c r="J150" s="2" t="s">
        <v>363</v>
      </c>
      <c r="K150" s="2">
        <v>149</v>
      </c>
      <c r="L150" s="2" t="s">
        <v>323</v>
      </c>
      <c r="M150" s="2" t="s">
        <v>132</v>
      </c>
      <c r="O150" s="13" t="s">
        <v>660</v>
      </c>
      <c r="P150" s="2">
        <v>1</v>
      </c>
      <c r="Q150" s="2">
        <v>0</v>
      </c>
      <c r="R150" s="13">
        <f>IF(IFERROR(FIND("temp_fonc_30",type_generateur[[#This Row],[sortie]]),0)&gt;0,1,0)</f>
        <v>1</v>
      </c>
      <c r="S150" s="13">
        <f>IF(IFERROR(FIND("temp_fonc_100",type_generateur[[#This Row],[sortie]]),0)&gt;0,1,0)</f>
        <v>1</v>
      </c>
      <c r="T150" s="13">
        <f>IF(IFERROR(FIND("pn",type_generateur[[#This Row],[sortie]]),0)&gt;0,1,0)</f>
        <v>1</v>
      </c>
      <c r="U150" s="13">
        <f>IF(IFERROR(FIND("qp0",type_generateur[[#This Row],[sortie]]),0)&gt;0,1,0)</f>
        <v>1</v>
      </c>
      <c r="V150" s="13">
        <f>IF(IFERROR(FIND("rpn",type_generateur[[#This Row],[sortie]]),0)&gt;0,1,0)</f>
        <v>1</v>
      </c>
      <c r="W150" s="13">
        <f>IF(IFERROR(FIND("rpint",type_generateur[[#This Row],[sortie]]),0)&gt;0,1,0)</f>
        <v>1</v>
      </c>
      <c r="X150" s="13">
        <f>IF(IFERROR(FIND("rendement_generation",type_generateur[[#This Row],[sortie]]),0)&gt;0,1,0)</f>
        <v>1</v>
      </c>
      <c r="Y150" s="13">
        <f>IF(IFERROR(FIND("scop",type_generateur[[#This Row],[sortie]]),0)&gt;0,1,0)</f>
        <v>0</v>
      </c>
    </row>
    <row r="151" spans="1:25" ht="28.8" x14ac:dyDescent="0.3">
      <c r="A151" s="2">
        <v>62</v>
      </c>
      <c r="B151" s="2" t="s">
        <v>148</v>
      </c>
      <c r="C151" s="2" t="s">
        <v>38</v>
      </c>
      <c r="D151" s="2" t="s">
        <v>121</v>
      </c>
      <c r="E151" s="2">
        <v>0</v>
      </c>
      <c r="F151" s="2" t="s">
        <v>37</v>
      </c>
      <c r="G151" s="2" t="s">
        <v>667</v>
      </c>
      <c r="H151" s="2" t="s">
        <v>572</v>
      </c>
      <c r="I151" s="2" t="s">
        <v>665</v>
      </c>
      <c r="J151" s="2" t="s">
        <v>363</v>
      </c>
      <c r="K151" s="2">
        <v>150</v>
      </c>
      <c r="L151" s="2" t="s">
        <v>324</v>
      </c>
      <c r="M151" s="2" t="s">
        <v>38</v>
      </c>
      <c r="N151" s="2">
        <v>0</v>
      </c>
      <c r="O151" s="13" t="s">
        <v>660</v>
      </c>
      <c r="P151" s="2">
        <v>1</v>
      </c>
      <c r="Q151" s="2">
        <v>0</v>
      </c>
      <c r="R151" s="13">
        <f>IF(IFERROR(FIND("temp_fonc_30",type_generateur[[#This Row],[sortie]]),0)&gt;0,1,0)</f>
        <v>1</v>
      </c>
      <c r="S151" s="13">
        <f>IF(IFERROR(FIND("temp_fonc_100",type_generateur[[#This Row],[sortie]]),0)&gt;0,1,0)</f>
        <v>1</v>
      </c>
      <c r="T151" s="13">
        <f>IF(IFERROR(FIND("pn",type_generateur[[#This Row],[sortie]]),0)&gt;0,1,0)</f>
        <v>1</v>
      </c>
      <c r="U151" s="13">
        <f>IF(IFERROR(FIND("qp0",type_generateur[[#This Row],[sortie]]),0)&gt;0,1,0)</f>
        <v>1</v>
      </c>
      <c r="V151" s="13">
        <f>IF(IFERROR(FIND("rpn",type_generateur[[#This Row],[sortie]]),0)&gt;0,1,0)</f>
        <v>1</v>
      </c>
      <c r="W151" s="13">
        <f>IF(IFERROR(FIND("rpint",type_generateur[[#This Row],[sortie]]),0)&gt;0,1,0)</f>
        <v>1</v>
      </c>
      <c r="X151" s="13">
        <f>IF(IFERROR(FIND("rendement_generation",type_generateur[[#This Row],[sortie]]),0)&gt;0,1,0)</f>
        <v>1</v>
      </c>
      <c r="Y151" s="13">
        <f>IF(IFERROR(FIND("scop",type_generateur[[#This Row],[sortie]]),0)&gt;0,1,0)</f>
        <v>0</v>
      </c>
    </row>
    <row r="152" spans="1:25" ht="28.8" x14ac:dyDescent="0.3">
      <c r="A152" s="2">
        <v>62</v>
      </c>
      <c r="B152" s="2" t="s">
        <v>148</v>
      </c>
      <c r="C152" s="2" t="s">
        <v>38</v>
      </c>
      <c r="D152" s="2" t="s">
        <v>653</v>
      </c>
      <c r="E152" s="2">
        <v>0</v>
      </c>
      <c r="F152" s="2" t="s">
        <v>37</v>
      </c>
      <c r="G152" s="2" t="s">
        <v>667</v>
      </c>
      <c r="H152" s="2" t="s">
        <v>572</v>
      </c>
      <c r="I152" s="2" t="s">
        <v>665</v>
      </c>
      <c r="J152" s="2" t="s">
        <v>363</v>
      </c>
      <c r="K152" s="2">
        <v>151</v>
      </c>
      <c r="L152" s="2" t="s">
        <v>325</v>
      </c>
      <c r="M152" s="2" t="s">
        <v>38</v>
      </c>
      <c r="N152" s="2">
        <v>0</v>
      </c>
      <c r="O152" s="13" t="s">
        <v>660</v>
      </c>
      <c r="P152" s="2">
        <v>1</v>
      </c>
      <c r="Q152" s="2">
        <v>0</v>
      </c>
      <c r="R152" s="13">
        <f>IF(IFERROR(FIND("temp_fonc_30",type_generateur[[#This Row],[sortie]]),0)&gt;0,1,0)</f>
        <v>1</v>
      </c>
      <c r="S152" s="13">
        <f>IF(IFERROR(FIND("temp_fonc_100",type_generateur[[#This Row],[sortie]]),0)&gt;0,1,0)</f>
        <v>1</v>
      </c>
      <c r="T152" s="13">
        <f>IF(IFERROR(FIND("pn",type_generateur[[#This Row],[sortie]]),0)&gt;0,1,0)</f>
        <v>1</v>
      </c>
      <c r="U152" s="13">
        <f>IF(IFERROR(FIND("qp0",type_generateur[[#This Row],[sortie]]),0)&gt;0,1,0)</f>
        <v>1</v>
      </c>
      <c r="V152" s="13">
        <f>IF(IFERROR(FIND("rpn",type_generateur[[#This Row],[sortie]]),0)&gt;0,1,0)</f>
        <v>1</v>
      </c>
      <c r="W152" s="13">
        <f>IF(IFERROR(FIND("rpint",type_generateur[[#This Row],[sortie]]),0)&gt;0,1,0)</f>
        <v>1</v>
      </c>
      <c r="X152" s="13">
        <f>IF(IFERROR(FIND("rendement_generation",type_generateur[[#This Row],[sortie]]),0)&gt;0,1,0)</f>
        <v>1</v>
      </c>
      <c r="Y152" s="13">
        <f>IF(IFERROR(FIND("scop",type_generateur[[#This Row],[sortie]]),0)&gt;0,1,0)</f>
        <v>0</v>
      </c>
    </row>
    <row r="153" spans="1:25" ht="28.8" x14ac:dyDescent="0.3">
      <c r="A153" s="2">
        <v>63</v>
      </c>
      <c r="B153" s="2" t="s">
        <v>149</v>
      </c>
      <c r="C153" s="2" t="s">
        <v>15</v>
      </c>
      <c r="D153" s="2" t="s">
        <v>111</v>
      </c>
      <c r="E153" s="2">
        <v>1</v>
      </c>
      <c r="F153" s="2">
        <v>5</v>
      </c>
      <c r="G153" s="2" t="s">
        <v>667</v>
      </c>
      <c r="H153" s="2" t="s">
        <v>572</v>
      </c>
      <c r="I153" s="2" t="s">
        <v>664</v>
      </c>
      <c r="J153" s="2" t="s">
        <v>363</v>
      </c>
      <c r="K153" s="2">
        <v>152</v>
      </c>
      <c r="L153" s="2" t="s">
        <v>326</v>
      </c>
      <c r="M153" s="2" t="s">
        <v>15</v>
      </c>
      <c r="N153" s="2">
        <v>0</v>
      </c>
      <c r="O153" s="13" t="s">
        <v>658</v>
      </c>
      <c r="P153" s="2">
        <v>1</v>
      </c>
      <c r="R153" s="13">
        <f>IF(IFERROR(FIND("temp_fonc_30",type_generateur[[#This Row],[sortie]]),0)&gt;0,1,0)</f>
        <v>0</v>
      </c>
      <c r="S153" s="13">
        <f>IF(IFERROR(FIND("temp_fonc_100",type_generateur[[#This Row],[sortie]]),0)&gt;0,1,0)</f>
        <v>0</v>
      </c>
      <c r="T153" s="13">
        <f>IF(IFERROR(FIND("pn",type_generateur[[#This Row],[sortie]]),0)&gt;0,1,0)</f>
        <v>1</v>
      </c>
      <c r="U153" s="13">
        <f>IF(IFERROR(FIND("qp0",type_generateur[[#This Row],[sortie]]),0)&gt;0,1,0)</f>
        <v>1</v>
      </c>
      <c r="V153" s="13">
        <f>IF(IFERROR(FIND("rpn",type_generateur[[#This Row],[sortie]]),0)&gt;0,1,0)</f>
        <v>1</v>
      </c>
      <c r="W153" s="13">
        <f>IF(IFERROR(FIND("rpint",type_generateur[[#This Row],[sortie]]),0)&gt;0,1,0)</f>
        <v>1</v>
      </c>
      <c r="X153" s="13">
        <f>IF(IFERROR(FIND("rendement_generation",type_generateur[[#This Row],[sortie]]),0)&gt;0,1,0)</f>
        <v>1</v>
      </c>
      <c r="Y153" s="13">
        <f>IF(IFERROR(FIND("scop",type_generateur[[#This Row],[sortie]]),0)&gt;0,1,0)</f>
        <v>0</v>
      </c>
    </row>
    <row r="154" spans="1:25" ht="28.8" x14ac:dyDescent="0.3">
      <c r="A154" s="2">
        <v>63</v>
      </c>
      <c r="B154" s="2" t="s">
        <v>149</v>
      </c>
      <c r="C154" s="2" t="s">
        <v>15</v>
      </c>
      <c r="D154" s="2" t="s">
        <v>654</v>
      </c>
      <c r="E154" s="2">
        <v>1</v>
      </c>
      <c r="F154" s="2">
        <v>5</v>
      </c>
      <c r="G154" s="2" t="s">
        <v>667</v>
      </c>
      <c r="H154" s="2" t="s">
        <v>572</v>
      </c>
      <c r="I154" s="2" t="s">
        <v>664</v>
      </c>
      <c r="J154" s="2" t="s">
        <v>363</v>
      </c>
      <c r="K154" s="2">
        <v>153</v>
      </c>
      <c r="L154" s="2" t="s">
        <v>327</v>
      </c>
      <c r="M154" s="2" t="s">
        <v>15</v>
      </c>
      <c r="N154" s="2">
        <v>0</v>
      </c>
      <c r="O154" s="13" t="s">
        <v>658</v>
      </c>
      <c r="P154" s="2">
        <v>1</v>
      </c>
      <c r="R154" s="13">
        <f>IF(IFERROR(FIND("temp_fonc_30",type_generateur[[#This Row],[sortie]]),0)&gt;0,1,0)</f>
        <v>0</v>
      </c>
      <c r="S154" s="13">
        <f>IF(IFERROR(FIND("temp_fonc_100",type_generateur[[#This Row],[sortie]]),0)&gt;0,1,0)</f>
        <v>0</v>
      </c>
      <c r="T154" s="13">
        <f>IF(IFERROR(FIND("pn",type_generateur[[#This Row],[sortie]]),0)&gt;0,1,0)</f>
        <v>1</v>
      </c>
      <c r="U154" s="13">
        <f>IF(IFERROR(FIND("qp0",type_generateur[[#This Row],[sortie]]),0)&gt;0,1,0)</f>
        <v>1</v>
      </c>
      <c r="V154" s="13">
        <f>IF(IFERROR(FIND("rpn",type_generateur[[#This Row],[sortie]]),0)&gt;0,1,0)</f>
        <v>1</v>
      </c>
      <c r="W154" s="13">
        <f>IF(IFERROR(FIND("rpint",type_generateur[[#This Row],[sortie]]),0)&gt;0,1,0)</f>
        <v>1</v>
      </c>
      <c r="X154" s="13">
        <f>IF(IFERROR(FIND("rendement_generation",type_generateur[[#This Row],[sortie]]),0)&gt;0,1,0)</f>
        <v>1</v>
      </c>
      <c r="Y154" s="13">
        <f>IF(IFERROR(FIND("scop",type_generateur[[#This Row],[sortie]]),0)&gt;0,1,0)</f>
        <v>0</v>
      </c>
    </row>
    <row r="155" spans="1:25" ht="28.8" x14ac:dyDescent="0.3">
      <c r="A155" s="2">
        <v>64</v>
      </c>
      <c r="B155" s="2" t="s">
        <v>150</v>
      </c>
      <c r="C155" s="2" t="s">
        <v>15</v>
      </c>
      <c r="D155" s="2" t="s">
        <v>109</v>
      </c>
      <c r="E155" s="2">
        <v>1</v>
      </c>
      <c r="F155" s="2">
        <v>4</v>
      </c>
      <c r="G155" s="2" t="s">
        <v>667</v>
      </c>
      <c r="H155" s="2" t="s">
        <v>572</v>
      </c>
      <c r="I155" s="2" t="s">
        <v>664</v>
      </c>
      <c r="J155" s="2" t="s">
        <v>363</v>
      </c>
      <c r="K155" s="2">
        <v>154</v>
      </c>
      <c r="L155" s="2" t="s">
        <v>328</v>
      </c>
      <c r="M155" s="2" t="s">
        <v>15</v>
      </c>
      <c r="N155" s="2">
        <v>0</v>
      </c>
      <c r="O155" s="13" t="s">
        <v>658</v>
      </c>
      <c r="P155" s="2">
        <v>1</v>
      </c>
      <c r="R155" s="13">
        <f>IF(IFERROR(FIND("temp_fonc_30",type_generateur[[#This Row],[sortie]]),0)&gt;0,1,0)</f>
        <v>0</v>
      </c>
      <c r="S155" s="13">
        <f>IF(IFERROR(FIND("temp_fonc_100",type_generateur[[#This Row],[sortie]]),0)&gt;0,1,0)</f>
        <v>0</v>
      </c>
      <c r="T155" s="13">
        <f>IF(IFERROR(FIND("pn",type_generateur[[#This Row],[sortie]]),0)&gt;0,1,0)</f>
        <v>1</v>
      </c>
      <c r="U155" s="13">
        <f>IF(IFERROR(FIND("qp0",type_generateur[[#This Row],[sortie]]),0)&gt;0,1,0)</f>
        <v>1</v>
      </c>
      <c r="V155" s="13">
        <f>IF(IFERROR(FIND("rpn",type_generateur[[#This Row],[sortie]]),0)&gt;0,1,0)</f>
        <v>1</v>
      </c>
      <c r="W155" s="13">
        <f>IF(IFERROR(FIND("rpint",type_generateur[[#This Row],[sortie]]),0)&gt;0,1,0)</f>
        <v>1</v>
      </c>
      <c r="X155" s="13">
        <f>IF(IFERROR(FIND("rendement_generation",type_generateur[[#This Row],[sortie]]),0)&gt;0,1,0)</f>
        <v>1</v>
      </c>
      <c r="Y155" s="13">
        <f>IF(IFERROR(FIND("scop",type_generateur[[#This Row],[sortie]]),0)&gt;0,1,0)</f>
        <v>0</v>
      </c>
    </row>
    <row r="156" spans="1:25" ht="28.8" x14ac:dyDescent="0.3">
      <c r="A156" s="2">
        <v>64</v>
      </c>
      <c r="B156" s="2" t="s">
        <v>150</v>
      </c>
      <c r="C156" s="2" t="s">
        <v>15</v>
      </c>
      <c r="D156" s="2" t="s">
        <v>110</v>
      </c>
      <c r="E156" s="2">
        <v>1</v>
      </c>
      <c r="F156" s="2">
        <v>4</v>
      </c>
      <c r="G156" s="2" t="s">
        <v>667</v>
      </c>
      <c r="H156" s="2" t="s">
        <v>572</v>
      </c>
      <c r="I156" s="2" t="s">
        <v>664</v>
      </c>
      <c r="J156" s="2" t="s">
        <v>363</v>
      </c>
      <c r="K156" s="2">
        <v>155</v>
      </c>
      <c r="L156" s="2" t="s">
        <v>329</v>
      </c>
      <c r="M156" s="2" t="s">
        <v>15</v>
      </c>
      <c r="N156" s="2">
        <v>0</v>
      </c>
      <c r="O156" s="13" t="s">
        <v>658</v>
      </c>
      <c r="P156" s="2">
        <v>1</v>
      </c>
      <c r="R156" s="13">
        <f>IF(IFERROR(FIND("temp_fonc_30",type_generateur[[#This Row],[sortie]]),0)&gt;0,1,0)</f>
        <v>0</v>
      </c>
      <c r="S156" s="13">
        <f>IF(IFERROR(FIND("temp_fonc_100",type_generateur[[#This Row],[sortie]]),0)&gt;0,1,0)</f>
        <v>0</v>
      </c>
      <c r="T156" s="13">
        <f>IF(IFERROR(FIND("pn",type_generateur[[#This Row],[sortie]]),0)&gt;0,1,0)</f>
        <v>1</v>
      </c>
      <c r="U156" s="13">
        <f>IF(IFERROR(FIND("qp0",type_generateur[[#This Row],[sortie]]),0)&gt;0,1,0)</f>
        <v>1</v>
      </c>
      <c r="V156" s="13">
        <f>IF(IFERROR(FIND("rpn",type_generateur[[#This Row],[sortie]]),0)&gt;0,1,0)</f>
        <v>1</v>
      </c>
      <c r="W156" s="13">
        <f>IF(IFERROR(FIND("rpint",type_generateur[[#This Row],[sortie]]),0)&gt;0,1,0)</f>
        <v>1</v>
      </c>
      <c r="X156" s="13">
        <f>IF(IFERROR(FIND("rendement_generation",type_generateur[[#This Row],[sortie]]),0)&gt;0,1,0)</f>
        <v>1</v>
      </c>
      <c r="Y156" s="13">
        <f>IF(IFERROR(FIND("scop",type_generateur[[#This Row],[sortie]]),0)&gt;0,1,0)</f>
        <v>0</v>
      </c>
    </row>
    <row r="157" spans="1:25" ht="28.8" x14ac:dyDescent="0.3">
      <c r="A157" s="2">
        <v>64</v>
      </c>
      <c r="B157" s="2" t="s">
        <v>150</v>
      </c>
      <c r="C157" s="2" t="s">
        <v>15</v>
      </c>
      <c r="D157" s="2" t="s">
        <v>650</v>
      </c>
      <c r="E157" s="2">
        <v>1</v>
      </c>
      <c r="F157" s="2">
        <v>4</v>
      </c>
      <c r="G157" s="2" t="s">
        <v>667</v>
      </c>
      <c r="H157" s="2" t="s">
        <v>572</v>
      </c>
      <c r="I157" s="2" t="s">
        <v>664</v>
      </c>
      <c r="J157" s="2" t="s">
        <v>363</v>
      </c>
      <c r="K157" s="2">
        <v>156</v>
      </c>
      <c r="L157" s="2" t="s">
        <v>330</v>
      </c>
      <c r="M157" s="2" t="s">
        <v>15</v>
      </c>
      <c r="N157" s="2">
        <v>0</v>
      </c>
      <c r="O157" s="13" t="s">
        <v>658</v>
      </c>
      <c r="P157" s="2">
        <v>1</v>
      </c>
      <c r="R157" s="13">
        <f>IF(IFERROR(FIND("temp_fonc_30",type_generateur[[#This Row],[sortie]]),0)&gt;0,1,0)</f>
        <v>0</v>
      </c>
      <c r="S157" s="13">
        <f>IF(IFERROR(FIND("temp_fonc_100",type_generateur[[#This Row],[sortie]]),0)&gt;0,1,0)</f>
        <v>0</v>
      </c>
      <c r="T157" s="13">
        <f>IF(IFERROR(FIND("pn",type_generateur[[#This Row],[sortie]]),0)&gt;0,1,0)</f>
        <v>1</v>
      </c>
      <c r="U157" s="13">
        <f>IF(IFERROR(FIND("qp0",type_generateur[[#This Row],[sortie]]),0)&gt;0,1,0)</f>
        <v>1</v>
      </c>
      <c r="V157" s="13">
        <f>IF(IFERROR(FIND("rpn",type_generateur[[#This Row],[sortie]]),0)&gt;0,1,0)</f>
        <v>1</v>
      </c>
      <c r="W157" s="13">
        <f>IF(IFERROR(FIND("rpint",type_generateur[[#This Row],[sortie]]),0)&gt;0,1,0)</f>
        <v>1</v>
      </c>
      <c r="X157" s="13">
        <f>IF(IFERROR(FIND("rendement_generation",type_generateur[[#This Row],[sortie]]),0)&gt;0,1,0)</f>
        <v>1</v>
      </c>
      <c r="Y157" s="13">
        <f>IF(IFERROR(FIND("scop",type_generateur[[#This Row],[sortie]]),0)&gt;0,1,0)</f>
        <v>0</v>
      </c>
    </row>
    <row r="158" spans="1:25" ht="28.8" x14ac:dyDescent="0.3">
      <c r="A158" s="2">
        <v>65</v>
      </c>
      <c r="B158" s="2" t="s">
        <v>151</v>
      </c>
      <c r="C158" s="2" t="s">
        <v>15</v>
      </c>
      <c r="D158" s="2" t="s">
        <v>109</v>
      </c>
      <c r="E158" s="2">
        <v>1</v>
      </c>
      <c r="F158" s="2" t="s">
        <v>23</v>
      </c>
      <c r="G158" s="2" t="s">
        <v>667</v>
      </c>
      <c r="H158" s="2" t="s">
        <v>572</v>
      </c>
      <c r="I158" s="2" t="s">
        <v>664</v>
      </c>
      <c r="J158" s="2" t="s">
        <v>363</v>
      </c>
      <c r="K158" s="2">
        <v>157</v>
      </c>
      <c r="L158" s="2" t="s">
        <v>331</v>
      </c>
      <c r="M158" s="2" t="s">
        <v>15</v>
      </c>
      <c r="N158" s="2">
        <v>0</v>
      </c>
      <c r="O158" s="13" t="s">
        <v>658</v>
      </c>
      <c r="P158" s="2">
        <v>1</v>
      </c>
      <c r="R158" s="13">
        <f>IF(IFERROR(FIND("temp_fonc_30",type_generateur[[#This Row],[sortie]]),0)&gt;0,1,0)</f>
        <v>0</v>
      </c>
      <c r="S158" s="13">
        <f>IF(IFERROR(FIND("temp_fonc_100",type_generateur[[#This Row],[sortie]]),0)&gt;0,1,0)</f>
        <v>0</v>
      </c>
      <c r="T158" s="13">
        <f>IF(IFERROR(FIND("pn",type_generateur[[#This Row],[sortie]]),0)&gt;0,1,0)</f>
        <v>1</v>
      </c>
      <c r="U158" s="13">
        <f>IF(IFERROR(FIND("qp0",type_generateur[[#This Row],[sortie]]),0)&gt;0,1,0)</f>
        <v>1</v>
      </c>
      <c r="V158" s="13">
        <f>IF(IFERROR(FIND("rpn",type_generateur[[#This Row],[sortie]]),0)&gt;0,1,0)</f>
        <v>1</v>
      </c>
      <c r="W158" s="13">
        <f>IF(IFERROR(FIND("rpint",type_generateur[[#This Row],[sortie]]),0)&gt;0,1,0)</f>
        <v>1</v>
      </c>
      <c r="X158" s="13">
        <f>IF(IFERROR(FIND("rendement_generation",type_generateur[[#This Row],[sortie]]),0)&gt;0,1,0)</f>
        <v>1</v>
      </c>
      <c r="Y158" s="13">
        <f>IF(IFERROR(FIND("scop",type_generateur[[#This Row],[sortie]]),0)&gt;0,1,0)</f>
        <v>0</v>
      </c>
    </row>
    <row r="159" spans="1:25" ht="28.8" x14ac:dyDescent="0.3">
      <c r="A159" s="2">
        <v>65</v>
      </c>
      <c r="B159" s="2" t="s">
        <v>151</v>
      </c>
      <c r="C159" s="2" t="s">
        <v>15</v>
      </c>
      <c r="D159" s="2" t="s">
        <v>110</v>
      </c>
      <c r="E159" s="2">
        <v>1</v>
      </c>
      <c r="F159" s="2" t="s">
        <v>23</v>
      </c>
      <c r="G159" s="2" t="s">
        <v>667</v>
      </c>
      <c r="H159" s="2" t="s">
        <v>572</v>
      </c>
      <c r="I159" s="2" t="s">
        <v>664</v>
      </c>
      <c r="J159" s="2" t="s">
        <v>363</v>
      </c>
      <c r="K159" s="2">
        <v>158</v>
      </c>
      <c r="L159" s="2" t="s">
        <v>332</v>
      </c>
      <c r="M159" s="2" t="s">
        <v>15</v>
      </c>
      <c r="N159" s="2">
        <v>0</v>
      </c>
      <c r="O159" s="13" t="s">
        <v>658</v>
      </c>
      <c r="P159" s="2">
        <v>1</v>
      </c>
      <c r="R159" s="13">
        <f>IF(IFERROR(FIND("temp_fonc_30",type_generateur[[#This Row],[sortie]]),0)&gt;0,1,0)</f>
        <v>0</v>
      </c>
      <c r="S159" s="13">
        <f>IF(IFERROR(FIND("temp_fonc_100",type_generateur[[#This Row],[sortie]]),0)&gt;0,1,0)</f>
        <v>0</v>
      </c>
      <c r="T159" s="13">
        <f>IF(IFERROR(FIND("pn",type_generateur[[#This Row],[sortie]]),0)&gt;0,1,0)</f>
        <v>1</v>
      </c>
      <c r="U159" s="13">
        <f>IF(IFERROR(FIND("qp0",type_generateur[[#This Row],[sortie]]),0)&gt;0,1,0)</f>
        <v>1</v>
      </c>
      <c r="V159" s="13">
        <f>IF(IFERROR(FIND("rpn",type_generateur[[#This Row],[sortie]]),0)&gt;0,1,0)</f>
        <v>1</v>
      </c>
      <c r="W159" s="13">
        <f>IF(IFERROR(FIND("rpint",type_generateur[[#This Row],[sortie]]),0)&gt;0,1,0)</f>
        <v>1</v>
      </c>
      <c r="X159" s="13">
        <f>IF(IFERROR(FIND("rendement_generation",type_generateur[[#This Row],[sortie]]),0)&gt;0,1,0)</f>
        <v>1</v>
      </c>
      <c r="Y159" s="13">
        <f>IF(IFERROR(FIND("scop",type_generateur[[#This Row],[sortie]]),0)&gt;0,1,0)</f>
        <v>0</v>
      </c>
    </row>
    <row r="160" spans="1:25" ht="28.8" x14ac:dyDescent="0.3">
      <c r="A160" s="2">
        <v>65</v>
      </c>
      <c r="B160" s="2" t="s">
        <v>151</v>
      </c>
      <c r="C160" s="2" t="s">
        <v>15</v>
      </c>
      <c r="D160" s="2" t="s">
        <v>650</v>
      </c>
      <c r="E160" s="2">
        <v>1</v>
      </c>
      <c r="F160" s="2" t="s">
        <v>23</v>
      </c>
      <c r="G160" s="2" t="s">
        <v>667</v>
      </c>
      <c r="H160" s="2" t="s">
        <v>572</v>
      </c>
      <c r="I160" s="2" t="s">
        <v>664</v>
      </c>
      <c r="J160" s="2" t="s">
        <v>363</v>
      </c>
      <c r="K160" s="2">
        <v>159</v>
      </c>
      <c r="L160" s="2" t="s">
        <v>333</v>
      </c>
      <c r="M160" s="2" t="s">
        <v>15</v>
      </c>
      <c r="N160" s="2">
        <v>0</v>
      </c>
      <c r="O160" s="13" t="s">
        <v>658</v>
      </c>
      <c r="P160" s="2">
        <v>1</v>
      </c>
      <c r="R160" s="13">
        <f>IF(IFERROR(FIND("temp_fonc_30",type_generateur[[#This Row],[sortie]]),0)&gt;0,1,0)</f>
        <v>0</v>
      </c>
      <c r="S160" s="13">
        <f>IF(IFERROR(FIND("temp_fonc_100",type_generateur[[#This Row],[sortie]]),0)&gt;0,1,0)</f>
        <v>0</v>
      </c>
      <c r="T160" s="13">
        <f>IF(IFERROR(FIND("pn",type_generateur[[#This Row],[sortie]]),0)&gt;0,1,0)</f>
        <v>1</v>
      </c>
      <c r="U160" s="13">
        <f>IF(IFERROR(FIND("qp0",type_generateur[[#This Row],[sortie]]),0)&gt;0,1,0)</f>
        <v>1</v>
      </c>
      <c r="V160" s="13">
        <f>IF(IFERROR(FIND("rpn",type_generateur[[#This Row],[sortie]]),0)&gt;0,1,0)</f>
        <v>1</v>
      </c>
      <c r="W160" s="13">
        <f>IF(IFERROR(FIND("rpint",type_generateur[[#This Row],[sortie]]),0)&gt;0,1,0)</f>
        <v>1</v>
      </c>
      <c r="X160" s="13">
        <f>IF(IFERROR(FIND("rendement_generation",type_generateur[[#This Row],[sortie]]),0)&gt;0,1,0)</f>
        <v>1</v>
      </c>
      <c r="Y160" s="13">
        <f>IF(IFERROR(FIND("scop",type_generateur[[#This Row],[sortie]]),0)&gt;0,1,0)</f>
        <v>0</v>
      </c>
    </row>
    <row r="161" spans="1:25" ht="28.8" x14ac:dyDescent="0.3">
      <c r="A161" s="2">
        <v>66</v>
      </c>
      <c r="B161" s="2" t="s">
        <v>152</v>
      </c>
      <c r="C161" s="2" t="s">
        <v>675</v>
      </c>
      <c r="D161" s="2" t="s">
        <v>119</v>
      </c>
      <c r="E161" s="2">
        <v>0</v>
      </c>
      <c r="F161" s="2" t="s">
        <v>83</v>
      </c>
      <c r="G161" s="2" t="s">
        <v>667</v>
      </c>
      <c r="H161" s="2" t="s">
        <v>572</v>
      </c>
      <c r="I161" s="2" t="s">
        <v>665</v>
      </c>
      <c r="J161" s="2" t="s">
        <v>363</v>
      </c>
      <c r="K161" s="2">
        <v>160</v>
      </c>
      <c r="L161" s="2" t="s">
        <v>334</v>
      </c>
      <c r="M161" s="2" t="s">
        <v>305</v>
      </c>
      <c r="O161" s="13" t="s">
        <v>660</v>
      </c>
      <c r="P161" s="2">
        <v>1</v>
      </c>
      <c r="Q161" s="2">
        <v>0</v>
      </c>
      <c r="R161" s="13">
        <f>IF(IFERROR(FIND("temp_fonc_30",type_generateur[[#This Row],[sortie]]),0)&gt;0,1,0)</f>
        <v>1</v>
      </c>
      <c r="S161" s="13">
        <f>IF(IFERROR(FIND("temp_fonc_100",type_generateur[[#This Row],[sortie]]),0)&gt;0,1,0)</f>
        <v>1</v>
      </c>
      <c r="T161" s="13">
        <f>IF(IFERROR(FIND("pn",type_generateur[[#This Row],[sortie]]),0)&gt;0,1,0)</f>
        <v>1</v>
      </c>
      <c r="U161" s="13">
        <f>IF(IFERROR(FIND("qp0",type_generateur[[#This Row],[sortie]]),0)&gt;0,1,0)</f>
        <v>1</v>
      </c>
      <c r="V161" s="13">
        <f>IF(IFERROR(FIND("rpn",type_generateur[[#This Row],[sortie]]),0)&gt;0,1,0)</f>
        <v>1</v>
      </c>
      <c r="W161" s="13">
        <f>IF(IFERROR(FIND("rpint",type_generateur[[#This Row],[sortie]]),0)&gt;0,1,0)</f>
        <v>1</v>
      </c>
      <c r="X161" s="13">
        <f>IF(IFERROR(FIND("rendement_generation",type_generateur[[#This Row],[sortie]]),0)&gt;0,1,0)</f>
        <v>1</v>
      </c>
      <c r="Y161" s="13">
        <f>IF(IFERROR(FIND("scop",type_generateur[[#This Row],[sortie]]),0)&gt;0,1,0)</f>
        <v>0</v>
      </c>
    </row>
    <row r="162" spans="1:25" ht="28.8" x14ac:dyDescent="0.3">
      <c r="A162" s="2">
        <v>66</v>
      </c>
      <c r="B162" s="2" t="s">
        <v>152</v>
      </c>
      <c r="C162" s="2" t="s">
        <v>675</v>
      </c>
      <c r="D162" s="2" t="s">
        <v>653</v>
      </c>
      <c r="E162" s="2">
        <v>0</v>
      </c>
      <c r="F162" s="2" t="s">
        <v>83</v>
      </c>
      <c r="G162" s="2" t="s">
        <v>667</v>
      </c>
      <c r="H162" s="2" t="s">
        <v>572</v>
      </c>
      <c r="I162" s="2" t="s">
        <v>665</v>
      </c>
      <c r="J162" s="2" t="s">
        <v>363</v>
      </c>
      <c r="K162" s="2">
        <v>161</v>
      </c>
      <c r="L162" s="2" t="s">
        <v>335</v>
      </c>
      <c r="M162" s="2" t="s">
        <v>305</v>
      </c>
      <c r="O162" s="13" t="s">
        <v>660</v>
      </c>
      <c r="P162" s="2">
        <v>1</v>
      </c>
      <c r="Q162" s="2">
        <v>0</v>
      </c>
      <c r="R162" s="13">
        <f>IF(IFERROR(FIND("temp_fonc_30",type_generateur[[#This Row],[sortie]]),0)&gt;0,1,0)</f>
        <v>1</v>
      </c>
      <c r="S162" s="13">
        <f>IF(IFERROR(FIND("temp_fonc_100",type_generateur[[#This Row],[sortie]]),0)&gt;0,1,0)</f>
        <v>1</v>
      </c>
      <c r="T162" s="13">
        <f>IF(IFERROR(FIND("pn",type_generateur[[#This Row],[sortie]]),0)&gt;0,1,0)</f>
        <v>1</v>
      </c>
      <c r="U162" s="13">
        <f>IF(IFERROR(FIND("qp0",type_generateur[[#This Row],[sortie]]),0)&gt;0,1,0)</f>
        <v>1</v>
      </c>
      <c r="V162" s="13">
        <f>IF(IFERROR(FIND("rpn",type_generateur[[#This Row],[sortie]]),0)&gt;0,1,0)</f>
        <v>1</v>
      </c>
      <c r="W162" s="13">
        <f>IF(IFERROR(FIND("rpint",type_generateur[[#This Row],[sortie]]),0)&gt;0,1,0)</f>
        <v>1</v>
      </c>
      <c r="X162" s="13">
        <f>IF(IFERROR(FIND("rendement_generation",type_generateur[[#This Row],[sortie]]),0)&gt;0,1,0)</f>
        <v>1</v>
      </c>
      <c r="Y162" s="13">
        <f>IF(IFERROR(FIND("scop",type_generateur[[#This Row],[sortie]]),0)&gt;0,1,0)</f>
        <v>0</v>
      </c>
    </row>
    <row r="163" spans="1:25" ht="28.8" x14ac:dyDescent="0.3">
      <c r="A163" s="2">
        <v>67</v>
      </c>
      <c r="B163" s="2" t="s">
        <v>355</v>
      </c>
      <c r="C163" s="2" t="s">
        <v>673</v>
      </c>
      <c r="D163" s="2" t="s">
        <v>307</v>
      </c>
      <c r="E163" s="2">
        <v>0</v>
      </c>
      <c r="F163" s="2" t="s">
        <v>9</v>
      </c>
      <c r="G163" s="2" t="s">
        <v>667</v>
      </c>
      <c r="H163" s="2" t="s">
        <v>572</v>
      </c>
      <c r="I163" s="2" t="s">
        <v>663</v>
      </c>
      <c r="J163" s="2" t="s">
        <v>364</v>
      </c>
      <c r="K163" s="2">
        <v>162</v>
      </c>
      <c r="L163" s="2" t="s">
        <v>336</v>
      </c>
      <c r="M163" s="2" t="s">
        <v>243</v>
      </c>
      <c r="O163" s="13" t="s">
        <v>156</v>
      </c>
      <c r="P163" s="2">
        <v>0</v>
      </c>
      <c r="R163" s="13">
        <f>IF(IFERROR(FIND("temp_fonc_30",type_generateur[[#This Row],[sortie]]),0)&gt;0,1,0)</f>
        <v>0</v>
      </c>
      <c r="S163" s="13">
        <f>IF(IFERROR(FIND("temp_fonc_100",type_generateur[[#This Row],[sortie]]),0)&gt;0,1,0)</f>
        <v>0</v>
      </c>
      <c r="T163" s="13">
        <f>IF(IFERROR(FIND("pn",type_generateur[[#This Row],[sortie]]),0)&gt;0,1,0)</f>
        <v>0</v>
      </c>
      <c r="U163" s="13">
        <f>IF(IFERROR(FIND("qp0",type_generateur[[#This Row],[sortie]]),0)&gt;0,1,0)</f>
        <v>0</v>
      </c>
      <c r="V163" s="13">
        <f>IF(IFERROR(FIND("rpn",type_generateur[[#This Row],[sortie]]),0)&gt;0,1,0)</f>
        <v>0</v>
      </c>
      <c r="W163" s="13">
        <f>IF(IFERROR(FIND("rpint",type_generateur[[#This Row],[sortie]]),0)&gt;0,1,0)</f>
        <v>0</v>
      </c>
      <c r="X163" s="13">
        <f>IF(IFERROR(FIND("rendement_generation",type_generateur[[#This Row],[sortie]]),0)&gt;0,1,0)</f>
        <v>0</v>
      </c>
      <c r="Y163" s="13">
        <f>IF(IFERROR(FIND("scop",type_generateur[[#This Row],[sortie]]),0)&gt;0,1,0)</f>
        <v>1</v>
      </c>
    </row>
    <row r="164" spans="1:25" ht="28.8" x14ac:dyDescent="0.3">
      <c r="A164" s="2">
        <v>67</v>
      </c>
      <c r="B164" s="2" t="s">
        <v>355</v>
      </c>
      <c r="C164" s="2" t="s">
        <v>673</v>
      </c>
      <c r="D164" s="2" t="s">
        <v>308</v>
      </c>
      <c r="E164" s="2">
        <v>0</v>
      </c>
      <c r="F164" s="2" t="s">
        <v>9</v>
      </c>
      <c r="G164" s="2" t="s">
        <v>667</v>
      </c>
      <c r="H164" s="2" t="s">
        <v>572</v>
      </c>
      <c r="I164" s="2" t="s">
        <v>663</v>
      </c>
      <c r="J164" s="2" t="s">
        <v>364</v>
      </c>
      <c r="K164" s="2">
        <v>163</v>
      </c>
      <c r="L164" s="2" t="s">
        <v>337</v>
      </c>
      <c r="M164" s="2" t="s">
        <v>243</v>
      </c>
      <c r="O164" s="13" t="s">
        <v>156</v>
      </c>
      <c r="P164" s="2">
        <v>0</v>
      </c>
      <c r="R164" s="13">
        <f>IF(IFERROR(FIND("temp_fonc_30",type_generateur[[#This Row],[sortie]]),0)&gt;0,1,0)</f>
        <v>0</v>
      </c>
      <c r="S164" s="13">
        <f>IF(IFERROR(FIND("temp_fonc_100",type_generateur[[#This Row],[sortie]]),0)&gt;0,1,0)</f>
        <v>0</v>
      </c>
      <c r="T164" s="13">
        <f>IF(IFERROR(FIND("pn",type_generateur[[#This Row],[sortie]]),0)&gt;0,1,0)</f>
        <v>0</v>
      </c>
      <c r="U164" s="13">
        <f>IF(IFERROR(FIND("qp0",type_generateur[[#This Row],[sortie]]),0)&gt;0,1,0)</f>
        <v>0</v>
      </c>
      <c r="V164" s="13">
        <f>IF(IFERROR(FIND("rpn",type_generateur[[#This Row],[sortie]]),0)&gt;0,1,0)</f>
        <v>0</v>
      </c>
      <c r="W164" s="13">
        <f>IF(IFERROR(FIND("rpint",type_generateur[[#This Row],[sortie]]),0)&gt;0,1,0)</f>
        <v>0</v>
      </c>
      <c r="X164" s="13">
        <f>IF(IFERROR(FIND("rendement_generation",type_generateur[[#This Row],[sortie]]),0)&gt;0,1,0)</f>
        <v>0</v>
      </c>
      <c r="Y164" s="13">
        <f>IF(IFERROR(FIND("scop",type_generateur[[#This Row],[sortie]]),0)&gt;0,1,0)</f>
        <v>1</v>
      </c>
    </row>
    <row r="165" spans="1:25" ht="28.8" x14ac:dyDescent="0.3">
      <c r="A165" s="2">
        <v>67</v>
      </c>
      <c r="B165" s="2" t="s">
        <v>355</v>
      </c>
      <c r="C165" s="2" t="s">
        <v>673</v>
      </c>
      <c r="D165" s="2" t="s">
        <v>647</v>
      </c>
      <c r="E165" s="2">
        <v>0</v>
      </c>
      <c r="F165" s="2" t="s">
        <v>9</v>
      </c>
      <c r="G165" s="2" t="s">
        <v>667</v>
      </c>
      <c r="H165" s="2" t="s">
        <v>572</v>
      </c>
      <c r="I165" s="2" t="s">
        <v>663</v>
      </c>
      <c r="J165" s="2" t="s">
        <v>364</v>
      </c>
      <c r="K165" s="2">
        <v>164</v>
      </c>
      <c r="L165" s="2" t="s">
        <v>338</v>
      </c>
      <c r="M165" s="2" t="s">
        <v>243</v>
      </c>
      <c r="O165" s="13" t="s">
        <v>156</v>
      </c>
      <c r="P165" s="2">
        <v>0</v>
      </c>
      <c r="R165" s="13">
        <f>IF(IFERROR(FIND("temp_fonc_30",type_generateur[[#This Row],[sortie]]),0)&gt;0,1,0)</f>
        <v>0</v>
      </c>
      <c r="S165" s="13">
        <f>IF(IFERROR(FIND("temp_fonc_100",type_generateur[[#This Row],[sortie]]),0)&gt;0,1,0)</f>
        <v>0</v>
      </c>
      <c r="T165" s="13">
        <f>IF(IFERROR(FIND("pn",type_generateur[[#This Row],[sortie]]),0)&gt;0,1,0)</f>
        <v>0</v>
      </c>
      <c r="U165" s="13">
        <f>IF(IFERROR(FIND("qp0",type_generateur[[#This Row],[sortie]]),0)&gt;0,1,0)</f>
        <v>0</v>
      </c>
      <c r="V165" s="13">
        <f>IF(IFERROR(FIND("rpn",type_generateur[[#This Row],[sortie]]),0)&gt;0,1,0)</f>
        <v>0</v>
      </c>
      <c r="W165" s="13">
        <f>IF(IFERROR(FIND("rpint",type_generateur[[#This Row],[sortie]]),0)&gt;0,1,0)</f>
        <v>0</v>
      </c>
      <c r="X165" s="13">
        <f>IF(IFERROR(FIND("rendement_generation",type_generateur[[#This Row],[sortie]]),0)&gt;0,1,0)</f>
        <v>0</v>
      </c>
      <c r="Y165" s="13">
        <f>IF(IFERROR(FIND("scop",type_generateur[[#This Row],[sortie]]),0)&gt;0,1,0)</f>
        <v>1</v>
      </c>
    </row>
    <row r="166" spans="1:25" ht="28.8" x14ac:dyDescent="0.3">
      <c r="A166" s="2">
        <v>68</v>
      </c>
      <c r="B166" s="2" t="s">
        <v>356</v>
      </c>
      <c r="C166" s="2" t="s">
        <v>673</v>
      </c>
      <c r="D166" s="2" t="s">
        <v>307</v>
      </c>
      <c r="E166" s="2">
        <v>0</v>
      </c>
      <c r="F166" s="2" t="s">
        <v>9</v>
      </c>
      <c r="G166" s="2" t="s">
        <v>667</v>
      </c>
      <c r="H166" s="2" t="s">
        <v>572</v>
      </c>
      <c r="I166" s="2" t="s">
        <v>663</v>
      </c>
      <c r="J166" s="2" t="s">
        <v>364</v>
      </c>
      <c r="K166" s="2">
        <v>165</v>
      </c>
      <c r="L166" s="2" t="s">
        <v>339</v>
      </c>
      <c r="M166" s="2" t="s">
        <v>243</v>
      </c>
      <c r="O166" s="13" t="s">
        <v>156</v>
      </c>
      <c r="P166" s="2">
        <v>0</v>
      </c>
      <c r="R166" s="13">
        <f>IF(IFERROR(FIND("temp_fonc_30",type_generateur[[#This Row],[sortie]]),0)&gt;0,1,0)</f>
        <v>0</v>
      </c>
      <c r="S166" s="13">
        <f>IF(IFERROR(FIND("temp_fonc_100",type_generateur[[#This Row],[sortie]]),0)&gt;0,1,0)</f>
        <v>0</v>
      </c>
      <c r="T166" s="13">
        <f>IF(IFERROR(FIND("pn",type_generateur[[#This Row],[sortie]]),0)&gt;0,1,0)</f>
        <v>0</v>
      </c>
      <c r="U166" s="13">
        <f>IF(IFERROR(FIND("qp0",type_generateur[[#This Row],[sortie]]),0)&gt;0,1,0)</f>
        <v>0</v>
      </c>
      <c r="V166" s="13">
        <f>IF(IFERROR(FIND("rpn",type_generateur[[#This Row],[sortie]]),0)&gt;0,1,0)</f>
        <v>0</v>
      </c>
      <c r="W166" s="13">
        <f>IF(IFERROR(FIND("rpint",type_generateur[[#This Row],[sortie]]),0)&gt;0,1,0)</f>
        <v>0</v>
      </c>
      <c r="X166" s="13">
        <f>IF(IFERROR(FIND("rendement_generation",type_generateur[[#This Row],[sortie]]),0)&gt;0,1,0)</f>
        <v>0</v>
      </c>
      <c r="Y166" s="13">
        <f>IF(IFERROR(FIND("scop",type_generateur[[#This Row],[sortie]]),0)&gt;0,1,0)</f>
        <v>1</v>
      </c>
    </row>
    <row r="167" spans="1:25" ht="28.8" x14ac:dyDescent="0.3">
      <c r="A167" s="2">
        <v>68</v>
      </c>
      <c r="B167" s="2" t="s">
        <v>356</v>
      </c>
      <c r="C167" s="2" t="s">
        <v>673</v>
      </c>
      <c r="D167" s="2" t="s">
        <v>308</v>
      </c>
      <c r="E167" s="2">
        <v>0</v>
      </c>
      <c r="F167" s="2" t="s">
        <v>9</v>
      </c>
      <c r="G167" s="2" t="s">
        <v>667</v>
      </c>
      <c r="H167" s="2" t="s">
        <v>572</v>
      </c>
      <c r="I167" s="2" t="s">
        <v>663</v>
      </c>
      <c r="J167" s="2" t="s">
        <v>364</v>
      </c>
      <c r="K167" s="2">
        <v>166</v>
      </c>
      <c r="L167" s="2" t="s">
        <v>340</v>
      </c>
      <c r="M167" s="2" t="s">
        <v>243</v>
      </c>
      <c r="O167" s="13" t="s">
        <v>156</v>
      </c>
      <c r="P167" s="2">
        <v>0</v>
      </c>
      <c r="R167" s="13">
        <f>IF(IFERROR(FIND("temp_fonc_30",type_generateur[[#This Row],[sortie]]),0)&gt;0,1,0)</f>
        <v>0</v>
      </c>
      <c r="S167" s="13">
        <f>IF(IFERROR(FIND("temp_fonc_100",type_generateur[[#This Row],[sortie]]),0)&gt;0,1,0)</f>
        <v>0</v>
      </c>
      <c r="T167" s="13">
        <f>IF(IFERROR(FIND("pn",type_generateur[[#This Row],[sortie]]),0)&gt;0,1,0)</f>
        <v>0</v>
      </c>
      <c r="U167" s="13">
        <f>IF(IFERROR(FIND("qp0",type_generateur[[#This Row],[sortie]]),0)&gt;0,1,0)</f>
        <v>0</v>
      </c>
      <c r="V167" s="13">
        <f>IF(IFERROR(FIND("rpn",type_generateur[[#This Row],[sortie]]),0)&gt;0,1,0)</f>
        <v>0</v>
      </c>
      <c r="W167" s="13">
        <f>IF(IFERROR(FIND("rpint",type_generateur[[#This Row],[sortie]]),0)&gt;0,1,0)</f>
        <v>0</v>
      </c>
      <c r="X167" s="13">
        <f>IF(IFERROR(FIND("rendement_generation",type_generateur[[#This Row],[sortie]]),0)&gt;0,1,0)</f>
        <v>0</v>
      </c>
      <c r="Y167" s="13">
        <f>IF(IFERROR(FIND("scop",type_generateur[[#This Row],[sortie]]),0)&gt;0,1,0)</f>
        <v>1</v>
      </c>
    </row>
    <row r="168" spans="1:25" ht="28.8" x14ac:dyDescent="0.3">
      <c r="A168" s="2">
        <v>68</v>
      </c>
      <c r="B168" s="2" t="s">
        <v>356</v>
      </c>
      <c r="C168" s="2" t="s">
        <v>673</v>
      </c>
      <c r="D168" s="2" t="s">
        <v>647</v>
      </c>
      <c r="E168" s="2">
        <v>0</v>
      </c>
      <c r="F168" s="2" t="s">
        <v>9</v>
      </c>
      <c r="G168" s="2" t="s">
        <v>667</v>
      </c>
      <c r="H168" s="2" t="s">
        <v>572</v>
      </c>
      <c r="I168" s="2" t="s">
        <v>663</v>
      </c>
      <c r="J168" s="2" t="s">
        <v>364</v>
      </c>
      <c r="K168" s="2">
        <v>167</v>
      </c>
      <c r="L168" s="2" t="s">
        <v>341</v>
      </c>
      <c r="M168" s="2" t="s">
        <v>243</v>
      </c>
      <c r="O168" s="13" t="s">
        <v>156</v>
      </c>
      <c r="P168" s="2">
        <v>0</v>
      </c>
      <c r="R168" s="13">
        <f>IF(IFERROR(FIND("temp_fonc_30",type_generateur[[#This Row],[sortie]]),0)&gt;0,1,0)</f>
        <v>0</v>
      </c>
      <c r="S168" s="13">
        <f>IF(IFERROR(FIND("temp_fonc_100",type_generateur[[#This Row],[sortie]]),0)&gt;0,1,0)</f>
        <v>0</v>
      </c>
      <c r="T168" s="13">
        <f>IF(IFERROR(FIND("pn",type_generateur[[#This Row],[sortie]]),0)&gt;0,1,0)</f>
        <v>0</v>
      </c>
      <c r="U168" s="13">
        <f>IF(IFERROR(FIND("qp0",type_generateur[[#This Row],[sortie]]),0)&gt;0,1,0)</f>
        <v>0</v>
      </c>
      <c r="V168" s="13">
        <f>IF(IFERROR(FIND("rpn",type_generateur[[#This Row],[sortie]]),0)&gt;0,1,0)</f>
        <v>0</v>
      </c>
      <c r="W168" s="13">
        <f>IF(IFERROR(FIND("rpint",type_generateur[[#This Row],[sortie]]),0)&gt;0,1,0)</f>
        <v>0</v>
      </c>
      <c r="X168" s="13">
        <f>IF(IFERROR(FIND("rendement_generation",type_generateur[[#This Row],[sortie]]),0)&gt;0,1,0)</f>
        <v>0</v>
      </c>
      <c r="Y168" s="13">
        <f>IF(IFERROR(FIND("scop",type_generateur[[#This Row],[sortie]]),0)&gt;0,1,0)</f>
        <v>1</v>
      </c>
    </row>
    <row r="169" spans="1:25" ht="28.8" x14ac:dyDescent="0.3">
      <c r="A169" s="2">
        <v>69</v>
      </c>
      <c r="B169" s="2" t="s">
        <v>357</v>
      </c>
      <c r="C169" s="2" t="s">
        <v>673</v>
      </c>
      <c r="D169" s="2" t="s">
        <v>307</v>
      </c>
      <c r="E169" s="2">
        <v>1</v>
      </c>
      <c r="F169" s="2" t="s">
        <v>9</v>
      </c>
      <c r="G169" s="2" t="s">
        <v>667</v>
      </c>
      <c r="H169" s="2" t="s">
        <v>572</v>
      </c>
      <c r="I169" s="2" t="s">
        <v>663</v>
      </c>
      <c r="J169" s="2" t="s">
        <v>364</v>
      </c>
      <c r="K169" s="2">
        <v>168</v>
      </c>
      <c r="L169" s="2" t="s">
        <v>342</v>
      </c>
      <c r="M169" s="2" t="s">
        <v>243</v>
      </c>
      <c r="O169" s="13" t="s">
        <v>156</v>
      </c>
      <c r="P169" s="2">
        <v>0</v>
      </c>
      <c r="R169" s="13">
        <f>IF(IFERROR(FIND("temp_fonc_30",type_generateur[[#This Row],[sortie]]),0)&gt;0,1,0)</f>
        <v>0</v>
      </c>
      <c r="S169" s="13">
        <f>IF(IFERROR(FIND("temp_fonc_100",type_generateur[[#This Row],[sortie]]),0)&gt;0,1,0)</f>
        <v>0</v>
      </c>
      <c r="T169" s="13">
        <f>IF(IFERROR(FIND("pn",type_generateur[[#This Row],[sortie]]),0)&gt;0,1,0)</f>
        <v>0</v>
      </c>
      <c r="U169" s="13">
        <f>IF(IFERROR(FIND("qp0",type_generateur[[#This Row],[sortie]]),0)&gt;0,1,0)</f>
        <v>0</v>
      </c>
      <c r="V169" s="13">
        <f>IF(IFERROR(FIND("rpn",type_generateur[[#This Row],[sortie]]),0)&gt;0,1,0)</f>
        <v>0</v>
      </c>
      <c r="W169" s="13">
        <f>IF(IFERROR(FIND("rpint",type_generateur[[#This Row],[sortie]]),0)&gt;0,1,0)</f>
        <v>0</v>
      </c>
      <c r="X169" s="13">
        <f>IF(IFERROR(FIND("rendement_generation",type_generateur[[#This Row],[sortie]]),0)&gt;0,1,0)</f>
        <v>0</v>
      </c>
      <c r="Y169" s="13">
        <f>IF(IFERROR(FIND("scop",type_generateur[[#This Row],[sortie]]),0)&gt;0,1,0)</f>
        <v>1</v>
      </c>
    </row>
    <row r="170" spans="1:25" ht="28.8" x14ac:dyDescent="0.3">
      <c r="A170" s="2">
        <v>69</v>
      </c>
      <c r="B170" s="2" t="s">
        <v>357</v>
      </c>
      <c r="C170" s="2" t="s">
        <v>673</v>
      </c>
      <c r="D170" s="2" t="s">
        <v>308</v>
      </c>
      <c r="E170" s="2">
        <v>1</v>
      </c>
      <c r="F170" s="2" t="s">
        <v>9</v>
      </c>
      <c r="G170" s="2" t="s">
        <v>667</v>
      </c>
      <c r="H170" s="2" t="s">
        <v>572</v>
      </c>
      <c r="I170" s="2" t="s">
        <v>663</v>
      </c>
      <c r="J170" s="2" t="s">
        <v>364</v>
      </c>
      <c r="K170" s="2">
        <v>169</v>
      </c>
      <c r="L170" s="2" t="s">
        <v>343</v>
      </c>
      <c r="M170" s="2" t="s">
        <v>243</v>
      </c>
      <c r="O170" s="13" t="s">
        <v>156</v>
      </c>
      <c r="P170" s="2">
        <v>0</v>
      </c>
      <c r="R170" s="13">
        <f>IF(IFERROR(FIND("temp_fonc_30",type_generateur[[#This Row],[sortie]]),0)&gt;0,1,0)</f>
        <v>0</v>
      </c>
      <c r="S170" s="13">
        <f>IF(IFERROR(FIND("temp_fonc_100",type_generateur[[#This Row],[sortie]]),0)&gt;0,1,0)</f>
        <v>0</v>
      </c>
      <c r="T170" s="13">
        <f>IF(IFERROR(FIND("pn",type_generateur[[#This Row],[sortie]]),0)&gt;0,1,0)</f>
        <v>0</v>
      </c>
      <c r="U170" s="13">
        <f>IF(IFERROR(FIND("qp0",type_generateur[[#This Row],[sortie]]),0)&gt;0,1,0)</f>
        <v>0</v>
      </c>
      <c r="V170" s="13">
        <f>IF(IFERROR(FIND("rpn",type_generateur[[#This Row],[sortie]]),0)&gt;0,1,0)</f>
        <v>0</v>
      </c>
      <c r="W170" s="13">
        <f>IF(IFERROR(FIND("rpint",type_generateur[[#This Row],[sortie]]),0)&gt;0,1,0)</f>
        <v>0</v>
      </c>
      <c r="X170" s="13">
        <f>IF(IFERROR(FIND("rendement_generation",type_generateur[[#This Row],[sortie]]),0)&gt;0,1,0)</f>
        <v>0</v>
      </c>
      <c r="Y170" s="13">
        <f>IF(IFERROR(FIND("scop",type_generateur[[#This Row],[sortie]]),0)&gt;0,1,0)</f>
        <v>1</v>
      </c>
    </row>
    <row r="171" spans="1:25" ht="28.8" x14ac:dyDescent="0.3">
      <c r="A171" s="2">
        <v>69</v>
      </c>
      <c r="B171" s="2" t="s">
        <v>357</v>
      </c>
      <c r="C171" s="2" t="s">
        <v>673</v>
      </c>
      <c r="D171" s="2" t="s">
        <v>647</v>
      </c>
      <c r="E171" s="2">
        <v>1</v>
      </c>
      <c r="F171" s="2" t="s">
        <v>9</v>
      </c>
      <c r="G171" s="2" t="s">
        <v>667</v>
      </c>
      <c r="H171" s="2" t="s">
        <v>572</v>
      </c>
      <c r="I171" s="2" t="s">
        <v>663</v>
      </c>
      <c r="J171" s="2" t="s">
        <v>364</v>
      </c>
      <c r="K171" s="2">
        <v>170</v>
      </c>
      <c r="L171" s="2" t="s">
        <v>344</v>
      </c>
      <c r="M171" s="2" t="s">
        <v>243</v>
      </c>
      <c r="O171" s="13" t="s">
        <v>156</v>
      </c>
      <c r="P171" s="2">
        <v>0</v>
      </c>
      <c r="R171" s="13">
        <f>IF(IFERROR(FIND("temp_fonc_30",type_generateur[[#This Row],[sortie]]),0)&gt;0,1,0)</f>
        <v>0</v>
      </c>
      <c r="S171" s="13">
        <f>IF(IFERROR(FIND("temp_fonc_100",type_generateur[[#This Row],[sortie]]),0)&gt;0,1,0)</f>
        <v>0</v>
      </c>
      <c r="T171" s="13">
        <f>IF(IFERROR(FIND("pn",type_generateur[[#This Row],[sortie]]),0)&gt;0,1,0)</f>
        <v>0</v>
      </c>
      <c r="U171" s="13">
        <f>IF(IFERROR(FIND("qp0",type_generateur[[#This Row],[sortie]]),0)&gt;0,1,0)</f>
        <v>0</v>
      </c>
      <c r="V171" s="13">
        <f>IF(IFERROR(FIND("rpn",type_generateur[[#This Row],[sortie]]),0)&gt;0,1,0)</f>
        <v>0</v>
      </c>
      <c r="W171" s="13">
        <f>IF(IFERROR(FIND("rpint",type_generateur[[#This Row],[sortie]]),0)&gt;0,1,0)</f>
        <v>0</v>
      </c>
      <c r="X171" s="13">
        <f>IF(IFERROR(FIND("rendement_generation",type_generateur[[#This Row],[sortie]]),0)&gt;0,1,0)</f>
        <v>0</v>
      </c>
      <c r="Y171" s="13">
        <f>IF(IFERROR(FIND("scop",type_generateur[[#This Row],[sortie]]),0)&gt;0,1,0)</f>
        <v>1</v>
      </c>
    </row>
    <row r="172" spans="1:25" ht="28.8" x14ac:dyDescent="0.3">
      <c r="A172" s="2">
        <v>59</v>
      </c>
      <c r="B172" s="2" t="s">
        <v>318</v>
      </c>
      <c r="C172" s="2" t="s">
        <v>71</v>
      </c>
      <c r="E172" s="2">
        <v>1</v>
      </c>
      <c r="F172" s="2" t="s">
        <v>294</v>
      </c>
      <c r="G172" s="2" t="s">
        <v>667</v>
      </c>
      <c r="H172" s="2" t="s">
        <v>572</v>
      </c>
      <c r="I172" s="2" t="s">
        <v>666</v>
      </c>
      <c r="K172" s="2">
        <v>144</v>
      </c>
      <c r="L172" s="2" t="s">
        <v>318</v>
      </c>
      <c r="M172" s="2" t="s">
        <v>71</v>
      </c>
      <c r="O172" s="13" t="s">
        <v>660</v>
      </c>
      <c r="P172" s="2">
        <v>1</v>
      </c>
      <c r="R172" s="13">
        <f>IF(IFERROR(FIND("temp_fonc_30",type_generateur[[#This Row],[sortie]]),0)&gt;0,1,0)</f>
        <v>1</v>
      </c>
      <c r="S172" s="13">
        <f>IF(IFERROR(FIND("temp_fonc_100",type_generateur[[#This Row],[sortie]]),0)&gt;0,1,0)</f>
        <v>1</v>
      </c>
      <c r="T172" s="13">
        <f>IF(IFERROR(FIND("pn",type_generateur[[#This Row],[sortie]]),0)&gt;0,1,0)</f>
        <v>1</v>
      </c>
      <c r="U172" s="13">
        <f>IF(IFERROR(FIND("qp0",type_generateur[[#This Row],[sortie]]),0)&gt;0,1,0)</f>
        <v>1</v>
      </c>
      <c r="V172" s="13">
        <f>IF(IFERROR(FIND("rpn",type_generateur[[#This Row],[sortie]]),0)&gt;0,1,0)</f>
        <v>1</v>
      </c>
      <c r="W172" s="13">
        <f>IF(IFERROR(FIND("rpint",type_generateur[[#This Row],[sortie]]),0)&gt;0,1,0)</f>
        <v>1</v>
      </c>
      <c r="X172" s="13">
        <f>IF(IFERROR(FIND("rendement_generation",type_generateur[[#This Row],[sortie]]),0)&gt;0,1,0)</f>
        <v>1</v>
      </c>
      <c r="Y172" s="13">
        <f>IF(IFERROR(FIND("scop",type_generateur[[#This Row],[sortie]]),0)&gt;0,1,0)</f>
        <v>0</v>
      </c>
    </row>
    <row r="192" spans="1:1" x14ac:dyDescent="0.3">
      <c r="A192" s="14"/>
    </row>
    <row r="193" spans="1:1" x14ac:dyDescent="0.3">
      <c r="A193" s="14"/>
    </row>
    <row r="194" spans="1:1" x14ac:dyDescent="0.3">
      <c r="A194" s="14"/>
    </row>
    <row r="195" spans="1:1" x14ac:dyDescent="0.3">
      <c r="A195" s="14"/>
    </row>
    <row r="196" spans="1:1" x14ac:dyDescent="0.3">
      <c r="A196" s="14"/>
    </row>
    <row r="197" spans="1:1" x14ac:dyDescent="0.3">
      <c r="A197" s="14"/>
    </row>
    <row r="198" spans="1:1" x14ac:dyDescent="0.3">
      <c r="A198" s="14"/>
    </row>
    <row r="199" spans="1:1" x14ac:dyDescent="0.3">
      <c r="A199" s="14"/>
    </row>
    <row r="200" spans="1:1" x14ac:dyDescent="0.3">
      <c r="A200" s="14"/>
    </row>
    <row r="201" spans="1:1" x14ac:dyDescent="0.3">
      <c r="A201" s="14"/>
    </row>
    <row r="202" spans="1:1" x14ac:dyDescent="0.3">
      <c r="A202" s="14"/>
    </row>
    <row r="203" spans="1:1" x14ac:dyDescent="0.3">
      <c r="A203" s="14"/>
    </row>
    <row r="204" spans="1:1" x14ac:dyDescent="0.3">
      <c r="A204" s="14"/>
    </row>
    <row r="205" spans="1:1" x14ac:dyDescent="0.3">
      <c r="A205" s="14"/>
    </row>
    <row r="206" spans="1:1" x14ac:dyDescent="0.3">
      <c r="A206" s="14"/>
    </row>
    <row r="207" spans="1:1" x14ac:dyDescent="0.3">
      <c r="A207" s="14"/>
    </row>
    <row r="208" spans="1:1" x14ac:dyDescent="0.3">
      <c r="A208" s="14"/>
    </row>
    <row r="209" spans="1:1" x14ac:dyDescent="0.3">
      <c r="A209" s="14"/>
    </row>
    <row r="210" spans="1:1" x14ac:dyDescent="0.3">
      <c r="A210" s="14"/>
    </row>
    <row r="211" spans="1:1" x14ac:dyDescent="0.3">
      <c r="A211" s="14"/>
    </row>
    <row r="212" spans="1:1" x14ac:dyDescent="0.3">
      <c r="A212" s="14"/>
    </row>
    <row r="213" spans="1:1" x14ac:dyDescent="0.3">
      <c r="A213" s="14"/>
    </row>
    <row r="214" spans="1:1" x14ac:dyDescent="0.3">
      <c r="A214" s="14"/>
    </row>
    <row r="215" spans="1:1" x14ac:dyDescent="0.3">
      <c r="A215" s="14"/>
    </row>
    <row r="216" spans="1:1" x14ac:dyDescent="0.3">
      <c r="A216" s="14"/>
    </row>
    <row r="217" spans="1:1" x14ac:dyDescent="0.3">
      <c r="A217" s="14"/>
    </row>
    <row r="218" spans="1:1" x14ac:dyDescent="0.3">
      <c r="A218" s="14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2759-F70D-490E-8B2B-DB883E4EAA6B}">
  <dimension ref="A1:AC72"/>
  <sheetViews>
    <sheetView zoomScale="70" zoomScaleNormal="70" workbookViewId="0">
      <pane xSplit="3" topLeftCell="D1" activePane="topRight" state="frozen"/>
      <selection pane="topRight" activeCell="E4" sqref="E4"/>
    </sheetView>
  </sheetViews>
  <sheetFormatPr baseColWidth="10" defaultRowHeight="14.4" x14ac:dyDescent="0.3"/>
  <cols>
    <col min="1" max="1" width="9" style="2" bestFit="1" customWidth="1"/>
    <col min="2" max="2" width="66" style="2" bestFit="1" customWidth="1"/>
    <col min="3" max="3" width="31.5546875" style="2" customWidth="1"/>
    <col min="4" max="4" width="17.44140625" style="2" bestFit="1" customWidth="1"/>
    <col min="5" max="5" width="25" style="2" bestFit="1" customWidth="1"/>
    <col min="6" max="6" width="23.109375" style="2" bestFit="1" customWidth="1"/>
    <col min="7" max="7" width="25.77734375" style="2" bestFit="1" customWidth="1"/>
    <col min="8" max="8" width="25.77734375" style="2" customWidth="1"/>
    <col min="9" max="9" width="29" style="2" bestFit="1" customWidth="1"/>
    <col min="10" max="10" width="25.21875" style="2" bestFit="1" customWidth="1"/>
    <col min="11" max="11" width="22.44140625" style="2" customWidth="1"/>
    <col min="12" max="12" width="23.33203125" style="2" bestFit="1" customWidth="1"/>
    <col min="13" max="13" width="23.5546875" style="2" bestFit="1" customWidth="1"/>
    <col min="14" max="14" width="48.5546875" style="2" bestFit="1" customWidth="1"/>
    <col min="15" max="15" width="84.44140625" style="2" bestFit="1" customWidth="1"/>
    <col min="16" max="16" width="29.33203125" style="2" bestFit="1" customWidth="1"/>
    <col min="17" max="17" width="63.109375" style="2" bestFit="1" customWidth="1"/>
    <col min="18" max="18" width="17.5546875" style="2" bestFit="1" customWidth="1"/>
    <col min="19" max="19" width="16.88671875" style="2" bestFit="1" customWidth="1"/>
    <col min="20" max="20" width="19.6640625" style="2" bestFit="1" customWidth="1"/>
    <col min="21" max="21" width="14.109375" style="2" bestFit="1" customWidth="1"/>
    <col min="22" max="22" width="15.21875" style="2" bestFit="1" customWidth="1"/>
    <col min="23" max="23" width="9.6640625" style="2" bestFit="1" customWidth="1"/>
    <col min="24" max="24" width="10.77734375" style="2" bestFit="1" customWidth="1"/>
    <col min="25" max="25" width="10.44140625" style="2" bestFit="1" customWidth="1"/>
    <col min="26" max="26" width="11.6640625" style="2" bestFit="1" customWidth="1"/>
    <col min="27" max="27" width="9.109375" style="2" bestFit="1" customWidth="1"/>
    <col min="28" max="29" width="11.21875" style="2" bestFit="1" customWidth="1"/>
    <col min="30" max="16384" width="11.5546875" style="2"/>
  </cols>
  <sheetData>
    <row r="1" spans="1:28" s="1" customFormat="1" x14ac:dyDescent="0.3">
      <c r="A1" s="1" t="s">
        <v>0</v>
      </c>
      <c r="B1" s="1" t="s">
        <v>1</v>
      </c>
      <c r="C1" s="1" t="s">
        <v>672</v>
      </c>
      <c r="D1" s="1" t="s">
        <v>122</v>
      </c>
      <c r="E1" s="1" t="s">
        <v>741</v>
      </c>
      <c r="F1" s="1" t="s">
        <v>585</v>
      </c>
      <c r="G1" s="1" t="s">
        <v>693</v>
      </c>
      <c r="H1" s="1" t="s">
        <v>710</v>
      </c>
      <c r="I1" s="1" t="s">
        <v>694</v>
      </c>
      <c r="J1" s="1" t="s">
        <v>606</v>
      </c>
      <c r="K1" s="1" t="s">
        <v>600</v>
      </c>
      <c r="L1" s="1" t="s">
        <v>723</v>
      </c>
      <c r="M1" s="1" t="s">
        <v>716</v>
      </c>
      <c r="N1" s="1" t="s">
        <v>4</v>
      </c>
      <c r="O1" s="1" t="s">
        <v>5</v>
      </c>
      <c r="P1" s="1" t="s">
        <v>717</v>
      </c>
      <c r="Q1" s="1" t="s">
        <v>657</v>
      </c>
      <c r="R1" s="1" t="s">
        <v>662</v>
      </c>
      <c r="S1" s="1" t="s">
        <v>724</v>
      </c>
      <c r="T1" s="1" t="s">
        <v>237</v>
      </c>
      <c r="U1" s="1" t="s">
        <v>605</v>
      </c>
      <c r="V1" s="1" t="s">
        <v>656</v>
      </c>
      <c r="W1" s="1" t="s">
        <v>162</v>
      </c>
      <c r="X1" s="1" t="s">
        <v>189</v>
      </c>
      <c r="Y1" s="1" t="s">
        <v>163</v>
      </c>
      <c r="Z1" s="1" t="s">
        <v>164</v>
      </c>
      <c r="AA1" s="1" t="s">
        <v>421</v>
      </c>
      <c r="AB1" s="1" t="s">
        <v>156</v>
      </c>
    </row>
    <row r="2" spans="1:28" x14ac:dyDescent="0.3">
      <c r="A2" s="2">
        <v>6</v>
      </c>
      <c r="B2" s="2" t="s">
        <v>349</v>
      </c>
      <c r="C2" s="2" t="s">
        <v>674</v>
      </c>
      <c r="D2" s="2">
        <v>0</v>
      </c>
      <c r="E2" s="2">
        <v>0</v>
      </c>
      <c r="F2" s="2">
        <v>1</v>
      </c>
      <c r="G2" s="2">
        <v>1</v>
      </c>
      <c r="H2" s="2" t="s">
        <v>578</v>
      </c>
      <c r="I2" s="2" t="s">
        <v>260</v>
      </c>
      <c r="J2" s="2">
        <v>1</v>
      </c>
      <c r="K2" s="2">
        <v>10</v>
      </c>
      <c r="L2" s="2">
        <v>0</v>
      </c>
      <c r="M2" s="2" t="s">
        <v>674</v>
      </c>
      <c r="O2" s="2" t="s">
        <v>711</v>
      </c>
      <c r="P2" s="2">
        <v>1</v>
      </c>
      <c r="Q2" s="2" t="s">
        <v>655</v>
      </c>
      <c r="R2" s="2">
        <v>0</v>
      </c>
      <c r="S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1</v>
      </c>
      <c r="AB2" s="2">
        <v>0</v>
      </c>
    </row>
    <row r="3" spans="1:28" x14ac:dyDescent="0.3">
      <c r="A3" s="2">
        <v>7</v>
      </c>
      <c r="B3" s="2" t="s">
        <v>350</v>
      </c>
      <c r="C3" s="2" t="s">
        <v>674</v>
      </c>
      <c r="D3" s="2">
        <v>0</v>
      </c>
      <c r="E3" s="2">
        <v>0</v>
      </c>
      <c r="F3" s="2">
        <v>1</v>
      </c>
      <c r="G3" s="2">
        <v>1</v>
      </c>
      <c r="H3" s="2" t="s">
        <v>578</v>
      </c>
      <c r="I3" s="2" t="s">
        <v>263</v>
      </c>
      <c r="J3" s="2">
        <v>1</v>
      </c>
      <c r="K3" s="2">
        <v>10</v>
      </c>
      <c r="L3" s="2">
        <v>0</v>
      </c>
      <c r="M3" s="2" t="s">
        <v>674</v>
      </c>
      <c r="O3" s="2" t="s">
        <v>711</v>
      </c>
      <c r="P3" s="2">
        <v>1</v>
      </c>
      <c r="Q3" s="2" t="s">
        <v>655</v>
      </c>
      <c r="R3" s="2">
        <v>0</v>
      </c>
      <c r="S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</row>
    <row r="4" spans="1:28" x14ac:dyDescent="0.3">
      <c r="A4" s="2">
        <v>8</v>
      </c>
      <c r="B4" s="2" t="s">
        <v>359</v>
      </c>
      <c r="C4" s="2" t="s">
        <v>674</v>
      </c>
      <c r="D4" s="2">
        <v>0</v>
      </c>
      <c r="E4" s="2">
        <v>0</v>
      </c>
      <c r="F4" s="2">
        <v>1</v>
      </c>
      <c r="G4" s="2">
        <v>1</v>
      </c>
      <c r="H4" s="2" t="s">
        <v>578</v>
      </c>
      <c r="I4" s="2" t="s">
        <v>260</v>
      </c>
      <c r="J4" s="2">
        <v>1</v>
      </c>
      <c r="K4" s="2">
        <v>10</v>
      </c>
      <c r="L4" s="2">
        <v>0</v>
      </c>
      <c r="M4" s="2" t="s">
        <v>674</v>
      </c>
      <c r="O4" s="2" t="s">
        <v>711</v>
      </c>
      <c r="P4" s="2">
        <v>1</v>
      </c>
      <c r="Q4" s="2" t="s">
        <v>655</v>
      </c>
      <c r="R4" s="2">
        <v>0</v>
      </c>
      <c r="S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</v>
      </c>
      <c r="AB4" s="2">
        <v>0</v>
      </c>
    </row>
    <row r="5" spans="1:28" x14ac:dyDescent="0.3">
      <c r="A5" s="2">
        <v>9</v>
      </c>
      <c r="B5" s="2" t="s">
        <v>351</v>
      </c>
      <c r="C5" s="2" t="s">
        <v>674</v>
      </c>
      <c r="D5" s="2">
        <v>0</v>
      </c>
      <c r="E5" s="2">
        <v>0</v>
      </c>
      <c r="F5" s="2" t="s">
        <v>578</v>
      </c>
      <c r="G5" s="2">
        <v>1</v>
      </c>
      <c r="H5" s="2" t="s">
        <v>578</v>
      </c>
      <c r="I5" s="2" t="s">
        <v>265</v>
      </c>
      <c r="J5" s="2" t="s">
        <v>681</v>
      </c>
      <c r="K5" s="2" t="s">
        <v>688</v>
      </c>
      <c r="L5" s="2">
        <v>0</v>
      </c>
      <c r="M5" s="2" t="s">
        <v>674</v>
      </c>
      <c r="O5" s="2" t="s">
        <v>711</v>
      </c>
      <c r="P5" s="2">
        <v>1</v>
      </c>
      <c r="Q5" s="2" t="s">
        <v>655</v>
      </c>
      <c r="R5" s="2">
        <v>0</v>
      </c>
      <c r="S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2">
        <v>0</v>
      </c>
    </row>
    <row r="6" spans="1:28" x14ac:dyDescent="0.3">
      <c r="A6" s="2">
        <v>10</v>
      </c>
      <c r="B6" s="2" t="s">
        <v>352</v>
      </c>
      <c r="C6" s="2" t="s">
        <v>674</v>
      </c>
      <c r="D6" s="2">
        <v>0</v>
      </c>
      <c r="E6" s="2">
        <v>0</v>
      </c>
      <c r="F6" s="2" t="s">
        <v>578</v>
      </c>
      <c r="G6" s="2">
        <v>1</v>
      </c>
      <c r="H6" s="2" t="s">
        <v>578</v>
      </c>
      <c r="I6" s="2">
        <v>5</v>
      </c>
      <c r="J6" s="2" t="s">
        <v>681</v>
      </c>
      <c r="K6" s="2" t="s">
        <v>688</v>
      </c>
      <c r="L6" s="2">
        <v>0</v>
      </c>
      <c r="M6" s="2" t="s">
        <v>674</v>
      </c>
      <c r="O6" s="2" t="s">
        <v>711</v>
      </c>
      <c r="P6" s="2">
        <v>1</v>
      </c>
      <c r="Q6" s="2" t="s">
        <v>655</v>
      </c>
      <c r="R6" s="2">
        <v>0</v>
      </c>
      <c r="S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</row>
    <row r="7" spans="1:28" x14ac:dyDescent="0.3">
      <c r="A7" s="2">
        <v>11</v>
      </c>
      <c r="B7" s="2" t="s">
        <v>353</v>
      </c>
      <c r="C7" s="2" t="s">
        <v>674</v>
      </c>
      <c r="D7" s="2">
        <v>0</v>
      </c>
      <c r="E7" s="2">
        <v>0</v>
      </c>
      <c r="F7" s="2" t="s">
        <v>578</v>
      </c>
      <c r="G7" s="2">
        <v>1</v>
      </c>
      <c r="H7" s="2" t="s">
        <v>578</v>
      </c>
      <c r="I7" s="2">
        <v>5</v>
      </c>
      <c r="J7" s="2" t="s">
        <v>681</v>
      </c>
      <c r="K7" s="2" t="s">
        <v>688</v>
      </c>
      <c r="L7" s="2">
        <v>0</v>
      </c>
      <c r="M7" s="2" t="s">
        <v>674</v>
      </c>
      <c r="O7" s="2" t="s">
        <v>711</v>
      </c>
      <c r="P7" s="2">
        <v>1</v>
      </c>
      <c r="Q7" s="2" t="s">
        <v>655</v>
      </c>
      <c r="R7" s="2">
        <v>0</v>
      </c>
      <c r="S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0</v>
      </c>
    </row>
    <row r="8" spans="1:28" x14ac:dyDescent="0.3">
      <c r="A8" s="2">
        <v>12</v>
      </c>
      <c r="B8" s="2" t="s">
        <v>290</v>
      </c>
      <c r="C8" s="2" t="s">
        <v>674</v>
      </c>
      <c r="D8" s="2">
        <v>0</v>
      </c>
      <c r="E8" s="2">
        <v>0</v>
      </c>
      <c r="F8" s="2" t="s">
        <v>578</v>
      </c>
      <c r="G8" s="2">
        <v>1</v>
      </c>
      <c r="H8" s="2" t="s">
        <v>578</v>
      </c>
      <c r="I8" s="2" t="s">
        <v>291</v>
      </c>
      <c r="J8" s="2" t="s">
        <v>681</v>
      </c>
      <c r="K8" s="2" t="s">
        <v>688</v>
      </c>
      <c r="L8" s="2">
        <v>0</v>
      </c>
      <c r="M8" s="2" t="s">
        <v>674</v>
      </c>
      <c r="O8" s="2" t="s">
        <v>711</v>
      </c>
      <c r="P8" s="2">
        <v>1</v>
      </c>
      <c r="Q8" s="2" t="s">
        <v>655</v>
      </c>
      <c r="R8" s="2">
        <v>0</v>
      </c>
      <c r="S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</row>
    <row r="9" spans="1:28" x14ac:dyDescent="0.3">
      <c r="A9" s="2">
        <v>14</v>
      </c>
      <c r="B9" s="2" t="s">
        <v>360</v>
      </c>
      <c r="C9" s="2" t="s">
        <v>682</v>
      </c>
      <c r="D9" s="2">
        <v>0</v>
      </c>
      <c r="E9" s="2">
        <v>0</v>
      </c>
      <c r="F9" s="2">
        <v>2</v>
      </c>
      <c r="G9" s="2">
        <v>1</v>
      </c>
      <c r="H9" s="2" t="s">
        <v>578</v>
      </c>
      <c r="I9" s="2" t="s">
        <v>294</v>
      </c>
      <c r="J9" s="2">
        <v>4</v>
      </c>
      <c r="K9" s="2">
        <v>2</v>
      </c>
      <c r="L9" s="2">
        <v>0</v>
      </c>
      <c r="M9" s="2" t="s">
        <v>682</v>
      </c>
      <c r="N9" s="2" t="s">
        <v>714</v>
      </c>
      <c r="O9" s="2" t="s">
        <v>712</v>
      </c>
      <c r="Q9" s="2" t="s">
        <v>658</v>
      </c>
      <c r="R9" s="2">
        <v>1</v>
      </c>
      <c r="S9" s="2">
        <v>0</v>
      </c>
      <c r="U9" s="2">
        <v>0</v>
      </c>
      <c r="V9" s="2">
        <v>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0</v>
      </c>
    </row>
    <row r="10" spans="1:28" x14ac:dyDescent="0.3">
      <c r="A10" s="2">
        <v>15</v>
      </c>
      <c r="B10" s="2" t="s">
        <v>613</v>
      </c>
      <c r="C10" s="2" t="s">
        <v>682</v>
      </c>
      <c r="D10" s="2">
        <v>0</v>
      </c>
      <c r="E10" s="2">
        <v>0</v>
      </c>
      <c r="F10" s="2">
        <v>2</v>
      </c>
      <c r="G10" s="2">
        <v>1</v>
      </c>
      <c r="H10" s="2" t="s">
        <v>578</v>
      </c>
      <c r="I10" s="2" t="s">
        <v>294</v>
      </c>
      <c r="J10" s="2">
        <v>4</v>
      </c>
      <c r="K10" s="2">
        <v>2</v>
      </c>
      <c r="L10" s="2">
        <v>0</v>
      </c>
      <c r="M10" s="2" t="s">
        <v>682</v>
      </c>
      <c r="N10" s="2" t="s">
        <v>714</v>
      </c>
      <c r="O10" s="2" t="s">
        <v>712</v>
      </c>
      <c r="Q10" s="2" t="s">
        <v>658</v>
      </c>
      <c r="R10" s="2">
        <v>1</v>
      </c>
      <c r="S10" s="2">
        <v>0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0</v>
      </c>
    </row>
    <row r="11" spans="1:28" x14ac:dyDescent="0.3">
      <c r="A11" s="2">
        <v>16</v>
      </c>
      <c r="B11" s="2" t="s">
        <v>614</v>
      </c>
      <c r="C11" s="2" t="s">
        <v>682</v>
      </c>
      <c r="D11" s="2">
        <v>0</v>
      </c>
      <c r="E11" s="2">
        <v>0</v>
      </c>
      <c r="F11" s="2">
        <v>2</v>
      </c>
      <c r="G11" s="2">
        <v>1</v>
      </c>
      <c r="H11" s="2" t="s">
        <v>578</v>
      </c>
      <c r="I11" s="2" t="s">
        <v>294</v>
      </c>
      <c r="J11" s="2">
        <v>4</v>
      </c>
      <c r="K11" s="2">
        <v>2</v>
      </c>
      <c r="L11" s="2">
        <v>0</v>
      </c>
      <c r="M11" s="2" t="s">
        <v>682</v>
      </c>
      <c r="N11" s="2" t="s">
        <v>714</v>
      </c>
      <c r="O11" s="2" t="s">
        <v>712</v>
      </c>
      <c r="Q11" s="2" t="s">
        <v>658</v>
      </c>
      <c r="R11" s="2">
        <v>1</v>
      </c>
      <c r="S11" s="2">
        <v>0</v>
      </c>
      <c r="U11" s="2">
        <v>0</v>
      </c>
      <c r="V11" s="2">
        <v>0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0</v>
      </c>
    </row>
    <row r="12" spans="1:28" x14ac:dyDescent="0.3">
      <c r="A12" s="2">
        <v>17</v>
      </c>
      <c r="B12" s="2" t="s">
        <v>361</v>
      </c>
      <c r="C12" s="2" t="s">
        <v>719</v>
      </c>
      <c r="D12" s="2">
        <v>0</v>
      </c>
      <c r="E12" s="2">
        <v>0</v>
      </c>
      <c r="F12" s="2">
        <v>1</v>
      </c>
      <c r="G12" s="2">
        <v>1</v>
      </c>
      <c r="H12" s="2" t="s">
        <v>578</v>
      </c>
      <c r="I12" s="2" t="s">
        <v>69</v>
      </c>
      <c r="J12" s="2">
        <v>1</v>
      </c>
      <c r="K12" s="2">
        <v>7</v>
      </c>
      <c r="L12" s="2">
        <v>0</v>
      </c>
      <c r="M12" s="2" t="s">
        <v>719</v>
      </c>
      <c r="N12" s="2" t="s">
        <v>714</v>
      </c>
      <c r="O12" s="2" t="s">
        <v>712</v>
      </c>
      <c r="P12" s="2">
        <v>1</v>
      </c>
      <c r="Q12" s="2" t="s">
        <v>659</v>
      </c>
      <c r="R12" s="2">
        <v>1</v>
      </c>
      <c r="S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1</v>
      </c>
      <c r="Z12" s="2">
        <v>0</v>
      </c>
      <c r="AA12" s="2">
        <v>1</v>
      </c>
      <c r="AB12" s="2">
        <v>0</v>
      </c>
    </row>
    <row r="13" spans="1:28" x14ac:dyDescent="0.3">
      <c r="A13" s="2">
        <v>29</v>
      </c>
      <c r="B13" s="2" t="s">
        <v>217</v>
      </c>
      <c r="C13" s="2" t="s">
        <v>676</v>
      </c>
      <c r="D13" s="2">
        <v>0</v>
      </c>
      <c r="E13" s="2">
        <v>0</v>
      </c>
      <c r="F13" s="2">
        <v>1</v>
      </c>
      <c r="G13" s="2">
        <v>1</v>
      </c>
      <c r="I13" s="2" t="s">
        <v>9</v>
      </c>
      <c r="J13" s="2">
        <v>1</v>
      </c>
      <c r="K13" s="2">
        <v>1</v>
      </c>
      <c r="L13" s="2">
        <v>0</v>
      </c>
      <c r="M13" s="2" t="s">
        <v>676</v>
      </c>
      <c r="O13" s="2" t="s">
        <v>711</v>
      </c>
      <c r="P13" s="2">
        <v>1</v>
      </c>
      <c r="Q13" s="2" t="s">
        <v>655</v>
      </c>
      <c r="R13" s="2">
        <v>0</v>
      </c>
      <c r="S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</row>
    <row r="14" spans="1:28" x14ac:dyDescent="0.3">
      <c r="A14" s="2">
        <v>30</v>
      </c>
      <c r="B14" s="2" t="s">
        <v>301</v>
      </c>
      <c r="C14" s="2" t="s">
        <v>676</v>
      </c>
      <c r="D14" s="2">
        <v>0</v>
      </c>
      <c r="E14" s="2">
        <v>0</v>
      </c>
      <c r="F14" s="2">
        <v>1</v>
      </c>
      <c r="G14" s="2">
        <v>1</v>
      </c>
      <c r="I14" s="2" t="s">
        <v>9</v>
      </c>
      <c r="J14" s="2">
        <v>1</v>
      </c>
      <c r="K14" s="2">
        <v>1</v>
      </c>
      <c r="L14" s="2">
        <v>0</v>
      </c>
      <c r="M14" s="2" t="s">
        <v>676</v>
      </c>
      <c r="O14" s="2" t="s">
        <v>711</v>
      </c>
      <c r="P14" s="2">
        <v>1</v>
      </c>
      <c r="Q14" s="2" t="s">
        <v>655</v>
      </c>
      <c r="R14" s="2">
        <v>0</v>
      </c>
      <c r="S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0</v>
      </c>
    </row>
    <row r="15" spans="1:28" x14ac:dyDescent="0.3">
      <c r="A15" s="2">
        <v>31</v>
      </c>
      <c r="B15" s="2" t="s">
        <v>358</v>
      </c>
      <c r="C15" s="2" t="s">
        <v>676</v>
      </c>
      <c r="D15" s="2">
        <v>0</v>
      </c>
      <c r="E15" s="2">
        <v>0</v>
      </c>
      <c r="F15" s="2">
        <v>1</v>
      </c>
      <c r="G15" s="2">
        <v>1</v>
      </c>
      <c r="I15" s="2" t="s">
        <v>9</v>
      </c>
      <c r="J15" s="2">
        <v>1</v>
      </c>
      <c r="K15" s="2">
        <v>1</v>
      </c>
      <c r="L15" s="2">
        <v>0</v>
      </c>
      <c r="M15" s="2" t="s">
        <v>676</v>
      </c>
      <c r="O15" s="2" t="s">
        <v>711</v>
      </c>
      <c r="P15" s="2">
        <v>1</v>
      </c>
      <c r="Q15" s="2" t="s">
        <v>655</v>
      </c>
      <c r="R15" s="2">
        <v>0</v>
      </c>
      <c r="S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</row>
    <row r="16" spans="1:28" x14ac:dyDescent="0.3">
      <c r="A16" s="2">
        <v>32</v>
      </c>
      <c r="B16" s="2" t="s">
        <v>219</v>
      </c>
      <c r="C16" s="2" t="s">
        <v>676</v>
      </c>
      <c r="D16" s="2">
        <v>0</v>
      </c>
      <c r="E16" s="2">
        <v>0</v>
      </c>
      <c r="F16" s="2">
        <v>1</v>
      </c>
      <c r="G16" s="2">
        <v>1</v>
      </c>
      <c r="I16" s="2" t="s">
        <v>9</v>
      </c>
      <c r="J16" s="2">
        <v>1</v>
      </c>
      <c r="K16" s="2">
        <v>1</v>
      </c>
      <c r="L16" s="2">
        <v>0</v>
      </c>
      <c r="M16" s="2" t="s">
        <v>676</v>
      </c>
      <c r="O16" s="2" t="s">
        <v>711</v>
      </c>
      <c r="P16" s="2">
        <v>1</v>
      </c>
      <c r="Q16" s="2" t="s">
        <v>655</v>
      </c>
      <c r="R16" s="2">
        <v>0</v>
      </c>
      <c r="S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</row>
    <row r="17" spans="1:28" x14ac:dyDescent="0.3">
      <c r="A17" s="2">
        <v>33</v>
      </c>
      <c r="B17" s="2" t="s">
        <v>302</v>
      </c>
      <c r="C17" s="2" t="s">
        <v>676</v>
      </c>
      <c r="D17" s="2">
        <v>0</v>
      </c>
      <c r="E17" s="2">
        <v>0</v>
      </c>
      <c r="F17" s="2">
        <v>1</v>
      </c>
      <c r="G17" s="2">
        <v>1</v>
      </c>
      <c r="I17" s="2" t="s">
        <v>9</v>
      </c>
      <c r="J17" s="2">
        <v>1</v>
      </c>
      <c r="K17" s="2" t="s">
        <v>689</v>
      </c>
      <c r="L17" s="2">
        <v>0</v>
      </c>
      <c r="M17" s="2" t="s">
        <v>676</v>
      </c>
      <c r="O17" s="2" t="s">
        <v>711</v>
      </c>
      <c r="P17" s="2">
        <v>1</v>
      </c>
      <c r="Q17" s="2" t="s">
        <v>655</v>
      </c>
      <c r="R17" s="2">
        <v>0</v>
      </c>
      <c r="S17" s="2"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</row>
    <row r="18" spans="1:28" x14ac:dyDescent="0.3">
      <c r="A18" s="2">
        <v>34</v>
      </c>
      <c r="B18" s="2" t="s">
        <v>303</v>
      </c>
      <c r="C18" s="2" t="s">
        <v>676</v>
      </c>
      <c r="D18" s="2">
        <v>0</v>
      </c>
      <c r="E18" s="2">
        <v>0</v>
      </c>
      <c r="F18" s="2">
        <v>1</v>
      </c>
      <c r="G18" s="2">
        <v>1</v>
      </c>
      <c r="I18" s="2" t="s">
        <v>9</v>
      </c>
      <c r="J18" s="2">
        <v>1</v>
      </c>
      <c r="K18" s="2" t="s">
        <v>689</v>
      </c>
      <c r="L18" s="2">
        <v>0</v>
      </c>
      <c r="M18" s="2" t="s">
        <v>676</v>
      </c>
      <c r="O18" s="2" t="s">
        <v>711</v>
      </c>
      <c r="P18" s="2">
        <v>1</v>
      </c>
      <c r="Q18" s="2" t="s">
        <v>655</v>
      </c>
      <c r="R18" s="2">
        <v>0</v>
      </c>
      <c r="S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</row>
    <row r="19" spans="1:28" x14ac:dyDescent="0.3">
      <c r="A19" s="2">
        <v>35</v>
      </c>
      <c r="B19" s="2" t="s">
        <v>225</v>
      </c>
      <c r="C19" s="2" t="s">
        <v>676</v>
      </c>
      <c r="D19" s="2">
        <v>0</v>
      </c>
      <c r="E19" s="2">
        <v>0</v>
      </c>
      <c r="F19" s="2">
        <v>1</v>
      </c>
      <c r="G19" s="2">
        <v>1</v>
      </c>
      <c r="I19" s="2" t="s">
        <v>9</v>
      </c>
      <c r="J19" s="2">
        <v>1</v>
      </c>
      <c r="K19" s="2">
        <v>1</v>
      </c>
      <c r="L19" s="2">
        <v>0</v>
      </c>
      <c r="M19" s="2" t="s">
        <v>676</v>
      </c>
      <c r="O19" s="2" t="s">
        <v>711</v>
      </c>
      <c r="P19" s="2">
        <v>1</v>
      </c>
      <c r="Q19" s="2" t="s">
        <v>655</v>
      </c>
      <c r="R19" s="2">
        <v>0</v>
      </c>
      <c r="S19" s="2">
        <v>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</row>
    <row r="20" spans="1:28" x14ac:dyDescent="0.3">
      <c r="A20" s="2">
        <v>36</v>
      </c>
      <c r="B20" s="2" t="s">
        <v>230</v>
      </c>
      <c r="C20" s="2" t="s">
        <v>676</v>
      </c>
      <c r="D20" s="2">
        <v>0</v>
      </c>
      <c r="E20" s="2">
        <v>0</v>
      </c>
      <c r="F20" s="2">
        <v>1</v>
      </c>
      <c r="G20" s="2">
        <v>1</v>
      </c>
      <c r="I20" s="2" t="s">
        <v>9</v>
      </c>
      <c r="J20" s="2">
        <v>1</v>
      </c>
      <c r="K20" s="2">
        <v>1</v>
      </c>
      <c r="L20" s="2">
        <v>0</v>
      </c>
      <c r="M20" s="2" t="s">
        <v>676</v>
      </c>
      <c r="O20" s="2" t="s">
        <v>711</v>
      </c>
      <c r="P20" s="2">
        <v>1</v>
      </c>
      <c r="Q20" s="2" t="s">
        <v>655</v>
      </c>
      <c r="R20" s="2">
        <v>0</v>
      </c>
      <c r="S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</row>
    <row r="21" spans="1:28" x14ac:dyDescent="0.3">
      <c r="A21" s="2">
        <v>37</v>
      </c>
      <c r="B21" s="2" t="s">
        <v>97</v>
      </c>
      <c r="C21" s="2" t="s">
        <v>97</v>
      </c>
      <c r="D21" s="2">
        <v>0</v>
      </c>
      <c r="E21" s="2" t="s">
        <v>742</v>
      </c>
      <c r="F21" s="2">
        <v>2</v>
      </c>
      <c r="G21" s="2" t="s">
        <v>681</v>
      </c>
      <c r="I21" s="2" t="s">
        <v>9</v>
      </c>
      <c r="J21" s="2">
        <v>2</v>
      </c>
      <c r="K21" s="2" t="s">
        <v>685</v>
      </c>
      <c r="L21" s="2">
        <v>1</v>
      </c>
      <c r="M21" s="2" t="s">
        <v>676</v>
      </c>
      <c r="O21" s="2" t="s">
        <v>711</v>
      </c>
      <c r="Q21" s="2" t="s">
        <v>655</v>
      </c>
      <c r="R21" s="2">
        <v>0</v>
      </c>
      <c r="S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</row>
    <row r="22" spans="1:28" x14ac:dyDescent="0.3">
      <c r="A22" s="2">
        <v>1</v>
      </c>
      <c r="B22" s="2" t="s">
        <v>239</v>
      </c>
      <c r="C22" s="2" t="s">
        <v>673</v>
      </c>
      <c r="D22" s="2">
        <v>0</v>
      </c>
      <c r="E22" s="2">
        <v>0</v>
      </c>
      <c r="F22" s="2">
        <v>2</v>
      </c>
      <c r="G22" s="2" t="s">
        <v>681</v>
      </c>
      <c r="H22" s="2">
        <v>1</v>
      </c>
      <c r="I22" s="2" t="s">
        <v>9</v>
      </c>
      <c r="J22" s="2">
        <v>4</v>
      </c>
      <c r="K22" s="2">
        <v>2</v>
      </c>
      <c r="L22" s="2">
        <v>1</v>
      </c>
      <c r="M22" s="2" t="s">
        <v>673</v>
      </c>
      <c r="O22" s="2" t="s">
        <v>364</v>
      </c>
      <c r="Q22" s="2" t="s">
        <v>156</v>
      </c>
      <c r="R22" s="2">
        <v>0</v>
      </c>
      <c r="S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</row>
    <row r="23" spans="1:28" x14ac:dyDescent="0.3">
      <c r="A23" s="2">
        <v>2</v>
      </c>
      <c r="B23" s="2" t="s">
        <v>345</v>
      </c>
      <c r="C23" s="2" t="s">
        <v>673</v>
      </c>
      <c r="D23" s="2">
        <v>0</v>
      </c>
      <c r="E23" s="2" t="s">
        <v>742</v>
      </c>
      <c r="F23" s="2">
        <v>2</v>
      </c>
      <c r="G23" s="2" t="s">
        <v>681</v>
      </c>
      <c r="H23" s="2">
        <v>1</v>
      </c>
      <c r="I23" s="2" t="s">
        <v>9</v>
      </c>
      <c r="J23" s="2">
        <v>2</v>
      </c>
      <c r="K23" s="2" t="s">
        <v>685</v>
      </c>
      <c r="L23" s="2">
        <v>1</v>
      </c>
      <c r="M23" s="2" t="s">
        <v>673</v>
      </c>
      <c r="O23" s="2" t="s">
        <v>364</v>
      </c>
      <c r="Q23" s="2" t="s">
        <v>156</v>
      </c>
      <c r="R23" s="2">
        <v>0</v>
      </c>
      <c r="S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</row>
    <row r="24" spans="1:28" x14ac:dyDescent="0.3">
      <c r="A24" s="2">
        <v>3</v>
      </c>
      <c r="B24" s="2" t="s">
        <v>346</v>
      </c>
      <c r="C24" s="2" t="s">
        <v>673</v>
      </c>
      <c r="D24" s="2">
        <v>0</v>
      </c>
      <c r="E24" s="2" t="s">
        <v>742</v>
      </c>
      <c r="F24" s="2">
        <v>2</v>
      </c>
      <c r="G24" s="2" t="s">
        <v>681</v>
      </c>
      <c r="H24" s="2">
        <v>1</v>
      </c>
      <c r="I24" s="2" t="s">
        <v>9</v>
      </c>
      <c r="J24" s="2">
        <v>2</v>
      </c>
      <c r="K24" s="2" t="s">
        <v>685</v>
      </c>
      <c r="L24" s="2">
        <v>1</v>
      </c>
      <c r="M24" s="2" t="s">
        <v>673</v>
      </c>
      <c r="O24" s="2" t="s">
        <v>364</v>
      </c>
      <c r="Q24" s="2" t="s">
        <v>156</v>
      </c>
      <c r="R24" s="2">
        <v>0</v>
      </c>
      <c r="S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</row>
    <row r="25" spans="1:28" x14ac:dyDescent="0.3">
      <c r="A25" s="2">
        <v>4</v>
      </c>
      <c r="B25" s="2" t="s">
        <v>347</v>
      </c>
      <c r="C25" s="2" t="s">
        <v>673</v>
      </c>
      <c r="D25" s="2">
        <v>0</v>
      </c>
      <c r="E25" s="2" t="s">
        <v>742</v>
      </c>
      <c r="F25" s="2">
        <v>2</v>
      </c>
      <c r="G25" s="2" t="s">
        <v>681</v>
      </c>
      <c r="H25" s="2">
        <v>1</v>
      </c>
      <c r="I25" s="2" t="s">
        <v>9</v>
      </c>
      <c r="J25" s="2">
        <v>2</v>
      </c>
      <c r="K25" s="2" t="s">
        <v>685</v>
      </c>
      <c r="L25" s="2">
        <v>1</v>
      </c>
      <c r="M25" s="2" t="s">
        <v>673</v>
      </c>
      <c r="O25" s="2" t="s">
        <v>364</v>
      </c>
      <c r="Q25" s="2" t="s">
        <v>156</v>
      </c>
      <c r="R25" s="2">
        <v>0</v>
      </c>
      <c r="S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</row>
    <row r="26" spans="1:28" x14ac:dyDescent="0.3">
      <c r="A26" s="2">
        <v>5</v>
      </c>
      <c r="B26" s="2" t="s">
        <v>348</v>
      </c>
      <c r="C26" s="2" t="s">
        <v>673</v>
      </c>
      <c r="D26" s="2">
        <v>0</v>
      </c>
      <c r="E26" s="2" t="s">
        <v>742</v>
      </c>
      <c r="F26" s="2">
        <v>2</v>
      </c>
      <c r="G26" s="2" t="s">
        <v>681</v>
      </c>
      <c r="H26" s="2">
        <v>1</v>
      </c>
      <c r="I26" s="2" t="s">
        <v>9</v>
      </c>
      <c r="J26" s="2">
        <v>2</v>
      </c>
      <c r="K26" s="2" t="s">
        <v>685</v>
      </c>
      <c r="L26" s="2">
        <v>1</v>
      </c>
      <c r="M26" s="2" t="s">
        <v>673</v>
      </c>
      <c r="O26" s="2" t="s">
        <v>364</v>
      </c>
      <c r="Q26" s="2" t="s">
        <v>156</v>
      </c>
      <c r="R26" s="2">
        <v>0</v>
      </c>
      <c r="S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</row>
    <row r="27" spans="1:28" x14ac:dyDescent="0.3">
      <c r="A27" s="2">
        <v>13</v>
      </c>
      <c r="B27" s="2" t="s">
        <v>138</v>
      </c>
      <c r="C27" s="2" t="s">
        <v>718</v>
      </c>
      <c r="D27" s="2">
        <v>0</v>
      </c>
      <c r="E27" s="2" t="s">
        <v>742</v>
      </c>
      <c r="F27" s="2">
        <v>2</v>
      </c>
      <c r="G27" s="2" t="s">
        <v>681</v>
      </c>
      <c r="H27" s="2" t="s">
        <v>578</v>
      </c>
      <c r="I27" s="2" t="s">
        <v>11</v>
      </c>
      <c r="J27" s="2">
        <v>2</v>
      </c>
      <c r="K27" s="2" t="s">
        <v>685</v>
      </c>
      <c r="L27" s="2">
        <v>1</v>
      </c>
      <c r="M27" s="2" t="s">
        <v>718</v>
      </c>
      <c r="N27" s="2" t="s">
        <v>714</v>
      </c>
      <c r="O27" s="2" t="s">
        <v>712</v>
      </c>
      <c r="Q27" s="2" t="s">
        <v>658</v>
      </c>
      <c r="R27" s="2">
        <v>1</v>
      </c>
      <c r="S27" s="2">
        <v>0</v>
      </c>
      <c r="U27" s="2">
        <v>0</v>
      </c>
      <c r="V27" s="2">
        <v>0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0</v>
      </c>
    </row>
    <row r="28" spans="1:28" x14ac:dyDescent="0.3">
      <c r="A28" s="2">
        <v>18</v>
      </c>
      <c r="B28" s="2" t="s">
        <v>123</v>
      </c>
      <c r="C28" s="2" t="s">
        <v>15</v>
      </c>
      <c r="D28" s="2">
        <v>0</v>
      </c>
      <c r="E28" s="2" t="s">
        <v>742</v>
      </c>
      <c r="F28" s="2">
        <v>2</v>
      </c>
      <c r="G28" s="2" t="s">
        <v>681</v>
      </c>
      <c r="I28" s="2">
        <v>4</v>
      </c>
      <c r="J28" s="2">
        <v>2</v>
      </c>
      <c r="K28" s="2" t="s">
        <v>685</v>
      </c>
      <c r="L28" s="2">
        <v>1</v>
      </c>
      <c r="M28" s="2" t="s">
        <v>721</v>
      </c>
      <c r="N28" s="2" t="s">
        <v>714</v>
      </c>
      <c r="O28" s="2" t="s">
        <v>712</v>
      </c>
      <c r="Q28" s="2" t="s">
        <v>658</v>
      </c>
      <c r="R28" s="2">
        <v>1</v>
      </c>
      <c r="S28" s="2">
        <v>0</v>
      </c>
      <c r="U28" s="2">
        <v>0</v>
      </c>
      <c r="V28" s="2">
        <v>0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0</v>
      </c>
    </row>
    <row r="29" spans="1:28" x14ac:dyDescent="0.3">
      <c r="A29" s="2">
        <v>19</v>
      </c>
      <c r="B29" s="2" t="s">
        <v>124</v>
      </c>
      <c r="C29" s="2" t="s">
        <v>15</v>
      </c>
      <c r="D29" s="2">
        <v>0</v>
      </c>
      <c r="E29" s="2" t="s">
        <v>742</v>
      </c>
      <c r="F29" s="2">
        <v>2</v>
      </c>
      <c r="G29" s="2" t="s">
        <v>681</v>
      </c>
      <c r="I29" s="2" t="s">
        <v>23</v>
      </c>
      <c r="J29" s="2">
        <v>2</v>
      </c>
      <c r="K29" s="2" t="s">
        <v>685</v>
      </c>
      <c r="L29" s="2">
        <v>1</v>
      </c>
      <c r="M29" s="2" t="s">
        <v>721</v>
      </c>
      <c r="N29" s="2" t="s">
        <v>714</v>
      </c>
      <c r="O29" s="2" t="s">
        <v>712</v>
      </c>
      <c r="Q29" s="2" t="s">
        <v>658</v>
      </c>
      <c r="R29" s="2">
        <v>1</v>
      </c>
      <c r="S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0</v>
      </c>
    </row>
    <row r="30" spans="1:28" x14ac:dyDescent="0.3">
      <c r="A30" s="2">
        <v>20</v>
      </c>
      <c r="B30" s="2" t="s">
        <v>125</v>
      </c>
      <c r="C30" s="2" t="s">
        <v>15</v>
      </c>
      <c r="D30" s="2">
        <v>0</v>
      </c>
      <c r="E30" s="2" t="s">
        <v>742</v>
      </c>
      <c r="F30" s="2">
        <v>2</v>
      </c>
      <c r="G30" s="2" t="s">
        <v>681</v>
      </c>
      <c r="I30" s="2">
        <v>5</v>
      </c>
      <c r="J30" s="2">
        <v>2</v>
      </c>
      <c r="K30" s="2" t="s">
        <v>685</v>
      </c>
      <c r="L30" s="2">
        <v>1</v>
      </c>
      <c r="M30" s="2" t="s">
        <v>721</v>
      </c>
      <c r="N30" s="2" t="s">
        <v>714</v>
      </c>
      <c r="O30" s="2" t="s">
        <v>712</v>
      </c>
      <c r="Q30" s="2" t="s">
        <v>658</v>
      </c>
      <c r="R30" s="2">
        <v>1</v>
      </c>
      <c r="S30" s="2">
        <v>0</v>
      </c>
      <c r="U30" s="2">
        <v>0</v>
      </c>
      <c r="V30" s="2">
        <v>0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0</v>
      </c>
    </row>
    <row r="31" spans="1:28" x14ac:dyDescent="0.3">
      <c r="A31" s="2">
        <v>21</v>
      </c>
      <c r="B31" s="2" t="s">
        <v>126</v>
      </c>
      <c r="C31" s="2" t="s">
        <v>38</v>
      </c>
      <c r="D31" s="2">
        <v>0</v>
      </c>
      <c r="E31" s="2" t="s">
        <v>742</v>
      </c>
      <c r="F31" s="2">
        <v>2</v>
      </c>
      <c r="G31" s="2" t="s">
        <v>681</v>
      </c>
      <c r="I31" s="2" t="s">
        <v>37</v>
      </c>
      <c r="J31" s="2">
        <v>2</v>
      </c>
      <c r="K31" s="2" t="s">
        <v>685</v>
      </c>
      <c r="L31" s="2">
        <v>1</v>
      </c>
      <c r="M31" s="2" t="s">
        <v>722</v>
      </c>
      <c r="N31" s="2" t="s">
        <v>362</v>
      </c>
      <c r="O31" s="2" t="s">
        <v>712</v>
      </c>
      <c r="Q31" s="2" t="s">
        <v>660</v>
      </c>
      <c r="R31" s="2">
        <v>1</v>
      </c>
      <c r="S31" s="2">
        <v>0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0</v>
      </c>
    </row>
    <row r="32" spans="1:28" x14ac:dyDescent="0.3">
      <c r="A32" s="2">
        <v>22</v>
      </c>
      <c r="B32" s="2" t="s">
        <v>127</v>
      </c>
      <c r="C32" s="2" t="s">
        <v>38</v>
      </c>
      <c r="D32" s="2">
        <v>0</v>
      </c>
      <c r="E32" s="2" t="s">
        <v>742</v>
      </c>
      <c r="F32" s="2">
        <v>2</v>
      </c>
      <c r="G32" s="2" t="s">
        <v>681</v>
      </c>
      <c r="I32" s="2" t="s">
        <v>37</v>
      </c>
      <c r="J32" s="2">
        <v>2</v>
      </c>
      <c r="K32" s="2" t="s">
        <v>685</v>
      </c>
      <c r="L32" s="2">
        <v>1</v>
      </c>
      <c r="M32" s="2" t="s">
        <v>722</v>
      </c>
      <c r="N32" s="2" t="s">
        <v>362</v>
      </c>
      <c r="O32" s="2" t="s">
        <v>712</v>
      </c>
      <c r="Q32" s="2" t="s">
        <v>660</v>
      </c>
      <c r="R32" s="2">
        <v>1</v>
      </c>
      <c r="S32" s="2">
        <v>0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0</v>
      </c>
    </row>
    <row r="33" spans="1:28" x14ac:dyDescent="0.3">
      <c r="A33" s="2">
        <v>23</v>
      </c>
      <c r="B33" s="2" t="s">
        <v>128</v>
      </c>
      <c r="C33" s="2" t="s">
        <v>38</v>
      </c>
      <c r="D33" s="2">
        <v>0</v>
      </c>
      <c r="E33" s="2" t="s">
        <v>742</v>
      </c>
      <c r="F33" s="2">
        <v>2</v>
      </c>
      <c r="G33" s="2" t="s">
        <v>681</v>
      </c>
      <c r="I33" s="2" t="s">
        <v>37</v>
      </c>
      <c r="J33" s="2">
        <v>2</v>
      </c>
      <c r="K33" s="2" t="s">
        <v>685</v>
      </c>
      <c r="L33" s="2">
        <v>1</v>
      </c>
      <c r="M33" s="2" t="s">
        <v>722</v>
      </c>
      <c r="N33" s="2" t="s">
        <v>362</v>
      </c>
      <c r="O33" s="2" t="s">
        <v>712</v>
      </c>
      <c r="Q33" s="2" t="s">
        <v>660</v>
      </c>
      <c r="R33" s="2">
        <v>1</v>
      </c>
      <c r="S33" s="2">
        <v>0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0</v>
      </c>
    </row>
    <row r="34" spans="1:28" x14ac:dyDescent="0.3">
      <c r="A34" s="2">
        <v>24</v>
      </c>
      <c r="B34" s="2" t="s">
        <v>129</v>
      </c>
      <c r="C34" s="2" t="s">
        <v>38</v>
      </c>
      <c r="D34" s="2">
        <v>0</v>
      </c>
      <c r="E34" s="2" t="s">
        <v>742</v>
      </c>
      <c r="F34" s="2">
        <v>2</v>
      </c>
      <c r="G34" s="2" t="s">
        <v>681</v>
      </c>
      <c r="I34" s="2" t="s">
        <v>37</v>
      </c>
      <c r="J34" s="2">
        <v>2</v>
      </c>
      <c r="K34" s="2" t="s">
        <v>685</v>
      </c>
      <c r="L34" s="2">
        <v>1</v>
      </c>
      <c r="M34" s="2" t="s">
        <v>722</v>
      </c>
      <c r="N34" s="2" t="s">
        <v>362</v>
      </c>
      <c r="O34" s="2" t="s">
        <v>712</v>
      </c>
      <c r="Q34" s="2" t="s">
        <v>660</v>
      </c>
      <c r="R34" s="2">
        <v>1</v>
      </c>
      <c r="S34" s="2">
        <v>0</v>
      </c>
      <c r="T34" s="2">
        <v>0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0</v>
      </c>
    </row>
    <row r="35" spans="1:28" x14ac:dyDescent="0.3">
      <c r="A35" s="2">
        <v>25</v>
      </c>
      <c r="B35" s="2" t="s">
        <v>130</v>
      </c>
      <c r="C35" s="2" t="s">
        <v>675</v>
      </c>
      <c r="D35" s="2">
        <v>0</v>
      </c>
      <c r="E35" s="2" t="s">
        <v>742</v>
      </c>
      <c r="F35" s="2">
        <v>2</v>
      </c>
      <c r="G35" s="2" t="s">
        <v>681</v>
      </c>
      <c r="I35" s="2">
        <v>2</v>
      </c>
      <c r="J35" s="2">
        <v>2</v>
      </c>
      <c r="K35" s="2" t="s">
        <v>685</v>
      </c>
      <c r="L35" s="2">
        <v>1</v>
      </c>
      <c r="M35" s="2" t="s">
        <v>722</v>
      </c>
      <c r="N35" s="2" t="s">
        <v>362</v>
      </c>
      <c r="O35" s="2" t="s">
        <v>712</v>
      </c>
      <c r="Q35" s="2" t="s">
        <v>660</v>
      </c>
      <c r="R35" s="2">
        <v>1</v>
      </c>
      <c r="S35" s="2">
        <v>0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0</v>
      </c>
    </row>
    <row r="36" spans="1:28" x14ac:dyDescent="0.3">
      <c r="A36" s="2">
        <v>26</v>
      </c>
      <c r="B36" s="2" t="s">
        <v>131</v>
      </c>
      <c r="C36" s="2" t="s">
        <v>675</v>
      </c>
      <c r="D36" s="2">
        <v>0</v>
      </c>
      <c r="E36" s="2" t="s">
        <v>742</v>
      </c>
      <c r="F36" s="2">
        <v>2</v>
      </c>
      <c r="G36" s="2" t="s">
        <v>681</v>
      </c>
      <c r="I36" s="2">
        <v>2</v>
      </c>
      <c r="J36" s="2">
        <v>2</v>
      </c>
      <c r="K36" s="2" t="s">
        <v>685</v>
      </c>
      <c r="L36" s="2">
        <v>1</v>
      </c>
      <c r="M36" s="2" t="s">
        <v>722</v>
      </c>
      <c r="N36" s="2" t="s">
        <v>362</v>
      </c>
      <c r="O36" s="2" t="s">
        <v>712</v>
      </c>
      <c r="Q36" s="2" t="s">
        <v>660</v>
      </c>
      <c r="R36" s="2">
        <v>1</v>
      </c>
      <c r="S36" s="2">
        <v>0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0</v>
      </c>
    </row>
    <row r="37" spans="1:28" x14ac:dyDescent="0.3">
      <c r="A37" s="2">
        <v>27</v>
      </c>
      <c r="B37" s="2" t="s">
        <v>55</v>
      </c>
      <c r="C37" s="2" t="s">
        <v>675</v>
      </c>
      <c r="D37" s="2">
        <v>0</v>
      </c>
      <c r="E37" s="2" t="s">
        <v>742</v>
      </c>
      <c r="F37" s="2">
        <v>2</v>
      </c>
      <c r="G37" s="2" t="s">
        <v>681</v>
      </c>
      <c r="I37" s="2">
        <v>2</v>
      </c>
      <c r="J37" s="2">
        <v>2</v>
      </c>
      <c r="K37" s="2" t="s">
        <v>685</v>
      </c>
      <c r="L37" s="2">
        <v>1</v>
      </c>
      <c r="M37" s="2" t="s">
        <v>722</v>
      </c>
      <c r="N37" s="2" t="s">
        <v>362</v>
      </c>
      <c r="O37" s="2" t="s">
        <v>712</v>
      </c>
      <c r="Q37" s="2" t="s">
        <v>660</v>
      </c>
      <c r="R37" s="2">
        <v>1</v>
      </c>
      <c r="S37" s="2">
        <v>0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0</v>
      </c>
    </row>
    <row r="38" spans="1:28" x14ac:dyDescent="0.3">
      <c r="A38" s="2">
        <v>28</v>
      </c>
      <c r="B38" s="2" t="s">
        <v>132</v>
      </c>
      <c r="C38" s="2" t="s">
        <v>675</v>
      </c>
      <c r="D38" s="2">
        <v>0</v>
      </c>
      <c r="E38" s="2" t="s">
        <v>742</v>
      </c>
      <c r="F38" s="2">
        <v>2</v>
      </c>
      <c r="G38" s="2" t="s">
        <v>681</v>
      </c>
      <c r="I38" s="2">
        <v>2</v>
      </c>
      <c r="J38" s="2">
        <v>2</v>
      </c>
      <c r="K38" s="2" t="s">
        <v>685</v>
      </c>
      <c r="L38" s="2">
        <v>1</v>
      </c>
      <c r="M38" s="2" t="s">
        <v>722</v>
      </c>
      <c r="N38" s="2" t="s">
        <v>362</v>
      </c>
      <c r="O38" s="2" t="s">
        <v>712</v>
      </c>
      <c r="Q38" s="2" t="s">
        <v>660</v>
      </c>
      <c r="R38" s="2">
        <v>1</v>
      </c>
      <c r="S38" s="2">
        <v>0</v>
      </c>
      <c r="T38" s="2">
        <v>0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0</v>
      </c>
    </row>
    <row r="39" spans="1:28" x14ac:dyDescent="0.3">
      <c r="A39" s="2">
        <v>38</v>
      </c>
      <c r="B39" s="2" t="s">
        <v>62</v>
      </c>
      <c r="C39" s="2" t="s">
        <v>63</v>
      </c>
      <c r="D39" s="2">
        <v>0</v>
      </c>
      <c r="E39" s="2">
        <v>1</v>
      </c>
      <c r="F39" s="2">
        <v>2</v>
      </c>
      <c r="G39" s="2" t="s">
        <v>681</v>
      </c>
      <c r="I39" s="2">
        <v>8</v>
      </c>
      <c r="J39" s="2" t="s">
        <v>584</v>
      </c>
      <c r="K39" s="2" t="s">
        <v>683</v>
      </c>
      <c r="L39" s="2">
        <v>1</v>
      </c>
      <c r="M39" s="2" t="s">
        <v>63</v>
      </c>
      <c r="N39" s="2" t="s">
        <v>363</v>
      </c>
      <c r="O39" s="2" t="s">
        <v>713</v>
      </c>
      <c r="P39" s="2">
        <v>0</v>
      </c>
      <c r="Q39" s="2" t="s">
        <v>655</v>
      </c>
      <c r="R39" s="2">
        <v>0</v>
      </c>
      <c r="S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</row>
    <row r="40" spans="1:28" x14ac:dyDescent="0.3">
      <c r="A40" s="2">
        <v>39</v>
      </c>
      <c r="B40" s="2" t="s">
        <v>64</v>
      </c>
      <c r="C40" s="2" t="s">
        <v>63</v>
      </c>
      <c r="D40" s="2">
        <v>0</v>
      </c>
      <c r="E40" s="2">
        <v>1</v>
      </c>
      <c r="F40" s="2">
        <v>2</v>
      </c>
      <c r="G40" s="2" t="s">
        <v>681</v>
      </c>
      <c r="I40" s="2">
        <v>8</v>
      </c>
      <c r="J40" s="2" t="s">
        <v>584</v>
      </c>
      <c r="K40" s="2" t="s">
        <v>683</v>
      </c>
      <c r="L40" s="2">
        <v>1</v>
      </c>
      <c r="M40" s="2" t="s">
        <v>63</v>
      </c>
      <c r="N40" s="2" t="s">
        <v>363</v>
      </c>
      <c r="O40" s="2" t="s">
        <v>713</v>
      </c>
      <c r="P40" s="2">
        <v>0</v>
      </c>
      <c r="Q40" s="2" t="s">
        <v>655</v>
      </c>
      <c r="R40" s="2">
        <v>0</v>
      </c>
      <c r="S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</row>
    <row r="41" spans="1:28" x14ac:dyDescent="0.3">
      <c r="A41" s="2">
        <v>40</v>
      </c>
      <c r="B41" s="2" t="s">
        <v>65</v>
      </c>
      <c r="C41" s="2" t="s">
        <v>715</v>
      </c>
      <c r="D41" s="2">
        <v>0</v>
      </c>
      <c r="E41" s="2">
        <v>1</v>
      </c>
      <c r="F41" s="2">
        <v>2</v>
      </c>
      <c r="G41" s="2" t="s">
        <v>681</v>
      </c>
      <c r="I41" s="2" t="s">
        <v>66</v>
      </c>
      <c r="J41" s="2">
        <v>2</v>
      </c>
      <c r="K41" s="2" t="s">
        <v>685</v>
      </c>
      <c r="L41" s="2">
        <v>1</v>
      </c>
      <c r="M41" s="2" t="s">
        <v>715</v>
      </c>
      <c r="O41" s="2" t="s">
        <v>712</v>
      </c>
      <c r="P41" s="2">
        <v>0</v>
      </c>
      <c r="Q41" s="2" t="s">
        <v>655</v>
      </c>
      <c r="R41" s="2">
        <v>0</v>
      </c>
      <c r="S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</row>
    <row r="42" spans="1:28" x14ac:dyDescent="0.3">
      <c r="A42" s="2">
        <v>41</v>
      </c>
      <c r="B42" s="2" t="s">
        <v>67</v>
      </c>
      <c r="C42" s="2" t="s">
        <v>715</v>
      </c>
      <c r="D42" s="2">
        <v>0</v>
      </c>
      <c r="E42" s="2">
        <v>1</v>
      </c>
      <c r="F42" s="2">
        <v>2</v>
      </c>
      <c r="G42" s="2" t="s">
        <v>681</v>
      </c>
      <c r="I42" s="2" t="s">
        <v>37</v>
      </c>
      <c r="J42" s="2">
        <v>2</v>
      </c>
      <c r="K42" s="2" t="s">
        <v>685</v>
      </c>
      <c r="L42" s="2">
        <v>1</v>
      </c>
      <c r="M42" s="2" t="s">
        <v>715</v>
      </c>
      <c r="O42" s="2" t="s">
        <v>712</v>
      </c>
      <c r="P42" s="2">
        <v>0</v>
      </c>
      <c r="Q42" s="2" t="s">
        <v>655</v>
      </c>
      <c r="R42" s="2">
        <v>0</v>
      </c>
      <c r="S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</row>
    <row r="43" spans="1:28" x14ac:dyDescent="0.3">
      <c r="A43" s="2">
        <v>42</v>
      </c>
      <c r="B43" s="2" t="s">
        <v>68</v>
      </c>
      <c r="C43" s="2" t="s">
        <v>715</v>
      </c>
      <c r="D43" s="2">
        <v>0</v>
      </c>
      <c r="E43" s="2">
        <v>1</v>
      </c>
      <c r="F43" s="2">
        <v>2</v>
      </c>
      <c r="G43" s="2" t="s">
        <v>681</v>
      </c>
      <c r="I43" s="2" t="s">
        <v>69</v>
      </c>
      <c r="J43" s="2">
        <v>2</v>
      </c>
      <c r="K43" s="2" t="s">
        <v>685</v>
      </c>
      <c r="L43" s="2">
        <v>1</v>
      </c>
      <c r="M43" s="2" t="s">
        <v>715</v>
      </c>
      <c r="O43" s="2" t="s">
        <v>712</v>
      </c>
      <c r="P43" s="2">
        <v>0</v>
      </c>
      <c r="Q43" s="2" t="s">
        <v>655</v>
      </c>
      <c r="R43" s="2">
        <v>0</v>
      </c>
      <c r="S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</row>
    <row r="44" spans="1:28" x14ac:dyDescent="0.3">
      <c r="A44" s="2">
        <v>43</v>
      </c>
      <c r="B44" s="2" t="s">
        <v>70</v>
      </c>
      <c r="C44" s="2" t="s">
        <v>715</v>
      </c>
      <c r="D44" s="2">
        <v>0</v>
      </c>
      <c r="E44" s="2">
        <v>1</v>
      </c>
      <c r="F44" s="2">
        <v>2</v>
      </c>
      <c r="G44" s="2" t="s">
        <v>681</v>
      </c>
      <c r="I44" s="2" t="s">
        <v>9</v>
      </c>
      <c r="J44" s="2">
        <v>2</v>
      </c>
      <c r="K44" s="2" t="s">
        <v>685</v>
      </c>
      <c r="L44" s="2">
        <v>1</v>
      </c>
      <c r="M44" s="2" t="s">
        <v>715</v>
      </c>
      <c r="O44" s="2" t="s">
        <v>364</v>
      </c>
      <c r="P44" s="2">
        <v>0</v>
      </c>
      <c r="Q44" s="2" t="s">
        <v>655</v>
      </c>
      <c r="R44" s="2">
        <v>0</v>
      </c>
      <c r="S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</row>
    <row r="45" spans="1:28" x14ac:dyDescent="0.3">
      <c r="A45" s="2">
        <v>44</v>
      </c>
      <c r="B45" s="2" t="s">
        <v>139</v>
      </c>
      <c r="C45" s="2" t="s">
        <v>675</v>
      </c>
      <c r="D45" s="2">
        <v>1</v>
      </c>
      <c r="E45" s="2" t="s">
        <v>742</v>
      </c>
      <c r="F45" s="2" t="s">
        <v>578</v>
      </c>
      <c r="G45" s="2" t="s">
        <v>681</v>
      </c>
      <c r="I45" s="2" t="s">
        <v>69</v>
      </c>
      <c r="J45" s="2" t="s">
        <v>578</v>
      </c>
      <c r="K45" s="2" t="s">
        <v>686</v>
      </c>
      <c r="L45" s="2">
        <v>1</v>
      </c>
      <c r="M45" s="2" t="s">
        <v>722</v>
      </c>
      <c r="N45" s="2" t="s">
        <v>362</v>
      </c>
      <c r="O45" s="2" t="s">
        <v>712</v>
      </c>
      <c r="Q45" s="2" t="s">
        <v>661</v>
      </c>
      <c r="R45" s="2">
        <v>1</v>
      </c>
      <c r="S45" s="2">
        <v>0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0</v>
      </c>
      <c r="AA45" s="2">
        <v>1</v>
      </c>
      <c r="AB45" s="2">
        <v>0</v>
      </c>
    </row>
    <row r="46" spans="1:28" x14ac:dyDescent="0.3">
      <c r="A46" s="2">
        <v>45</v>
      </c>
      <c r="B46" s="2" t="s">
        <v>140</v>
      </c>
      <c r="C46" s="2" t="s">
        <v>38</v>
      </c>
      <c r="D46" s="2">
        <v>1</v>
      </c>
      <c r="E46" s="2" t="s">
        <v>742</v>
      </c>
      <c r="F46" s="2" t="s">
        <v>578</v>
      </c>
      <c r="G46" s="2" t="s">
        <v>681</v>
      </c>
      <c r="I46" s="2" t="s">
        <v>37</v>
      </c>
      <c r="J46" s="2" t="s">
        <v>578</v>
      </c>
      <c r="K46" s="2" t="s">
        <v>686</v>
      </c>
      <c r="L46" s="2">
        <v>1</v>
      </c>
      <c r="M46" s="2" t="s">
        <v>722</v>
      </c>
      <c r="N46" s="2" t="s">
        <v>362</v>
      </c>
      <c r="O46" s="2" t="s">
        <v>712</v>
      </c>
      <c r="Q46" s="2" t="s">
        <v>661</v>
      </c>
      <c r="R46" s="2">
        <v>1</v>
      </c>
      <c r="S46" s="2">
        <v>0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0</v>
      </c>
      <c r="AA46" s="2">
        <v>1</v>
      </c>
      <c r="AB46" s="2">
        <v>0</v>
      </c>
    </row>
    <row r="47" spans="1:28" x14ac:dyDescent="0.3">
      <c r="A47" s="2">
        <v>46</v>
      </c>
      <c r="B47" s="2" t="s">
        <v>141</v>
      </c>
      <c r="C47" s="2" t="s">
        <v>15</v>
      </c>
      <c r="D47" s="2">
        <v>1</v>
      </c>
      <c r="E47" s="2" t="s">
        <v>742</v>
      </c>
      <c r="F47" s="2" t="s">
        <v>578</v>
      </c>
      <c r="G47" s="2" t="s">
        <v>681</v>
      </c>
      <c r="I47" s="2" t="s">
        <v>66</v>
      </c>
      <c r="J47" s="2" t="s">
        <v>578</v>
      </c>
      <c r="K47" s="2" t="s">
        <v>686</v>
      </c>
      <c r="L47" s="2">
        <v>1</v>
      </c>
      <c r="M47" s="2" t="s">
        <v>721</v>
      </c>
      <c r="N47" s="2" t="s">
        <v>714</v>
      </c>
      <c r="O47" s="2" t="s">
        <v>712</v>
      </c>
      <c r="Q47" s="2" t="s">
        <v>658</v>
      </c>
      <c r="R47" s="2">
        <v>1</v>
      </c>
      <c r="S47" s="2">
        <v>0</v>
      </c>
      <c r="U47" s="2">
        <v>0</v>
      </c>
      <c r="V47" s="2">
        <v>0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0</v>
      </c>
    </row>
    <row r="48" spans="1:28" x14ac:dyDescent="0.3">
      <c r="A48" s="2">
        <v>47</v>
      </c>
      <c r="B48" s="2" t="s">
        <v>142</v>
      </c>
      <c r="C48" s="2" t="s">
        <v>725</v>
      </c>
      <c r="D48" s="2">
        <v>1</v>
      </c>
      <c r="E48" s="2" t="s">
        <v>742</v>
      </c>
      <c r="F48" s="2" t="s">
        <v>578</v>
      </c>
      <c r="G48" s="2" t="s">
        <v>681</v>
      </c>
      <c r="I48" s="2" t="s">
        <v>74</v>
      </c>
      <c r="J48" s="2" t="s">
        <v>578</v>
      </c>
      <c r="K48" s="2" t="s">
        <v>686</v>
      </c>
      <c r="L48" s="2">
        <v>1</v>
      </c>
      <c r="M48" s="2" t="s">
        <v>720</v>
      </c>
      <c r="N48" s="2" t="s">
        <v>362</v>
      </c>
      <c r="O48" s="2" t="s">
        <v>712</v>
      </c>
      <c r="Q48" s="2" t="s">
        <v>658</v>
      </c>
      <c r="R48" s="2">
        <v>1</v>
      </c>
      <c r="S48" s="2">
        <v>0</v>
      </c>
      <c r="U48" s="2">
        <v>0</v>
      </c>
      <c r="V48" s="2">
        <v>0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0</v>
      </c>
    </row>
    <row r="49" spans="1:28" x14ac:dyDescent="0.3">
      <c r="A49" s="2">
        <v>48</v>
      </c>
      <c r="B49" s="2" t="s">
        <v>143</v>
      </c>
      <c r="C49" s="2" t="s">
        <v>673</v>
      </c>
      <c r="D49" s="2">
        <v>1</v>
      </c>
      <c r="E49" s="2" t="s">
        <v>742</v>
      </c>
      <c r="F49" s="2">
        <v>2</v>
      </c>
      <c r="G49" s="2" t="s">
        <v>681</v>
      </c>
      <c r="I49" s="2" t="s">
        <v>9</v>
      </c>
      <c r="J49" s="2">
        <v>2</v>
      </c>
      <c r="K49" s="2" t="s">
        <v>685</v>
      </c>
      <c r="L49" s="2">
        <v>1</v>
      </c>
      <c r="M49" s="2" t="s">
        <v>673</v>
      </c>
      <c r="O49" s="2" t="s">
        <v>364</v>
      </c>
      <c r="Q49" s="2" t="s">
        <v>156</v>
      </c>
      <c r="R49" s="2">
        <v>0</v>
      </c>
      <c r="S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</row>
    <row r="50" spans="1:28" x14ac:dyDescent="0.3">
      <c r="A50" s="2">
        <v>49</v>
      </c>
      <c r="B50" s="2" t="s">
        <v>144</v>
      </c>
      <c r="C50" s="2" t="s">
        <v>673</v>
      </c>
      <c r="D50" s="2">
        <v>1</v>
      </c>
      <c r="E50" s="2" t="s">
        <v>742</v>
      </c>
      <c r="F50" s="2">
        <v>2</v>
      </c>
      <c r="G50" s="2" t="s">
        <v>681</v>
      </c>
      <c r="I50" s="2" t="s">
        <v>69</v>
      </c>
      <c r="J50" s="2">
        <v>2</v>
      </c>
      <c r="K50" s="2" t="s">
        <v>685</v>
      </c>
      <c r="L50" s="2">
        <v>1</v>
      </c>
      <c r="M50" s="2" t="s">
        <v>673</v>
      </c>
      <c r="O50" s="2" t="s">
        <v>364</v>
      </c>
      <c r="Q50" s="2" t="s">
        <v>156</v>
      </c>
      <c r="R50" s="2">
        <v>0</v>
      </c>
      <c r="S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</row>
    <row r="51" spans="1:28" ht="28.8" x14ac:dyDescent="0.3">
      <c r="A51" s="2">
        <v>50</v>
      </c>
      <c r="B51" s="2" t="s">
        <v>145</v>
      </c>
      <c r="C51" s="2" t="s">
        <v>725</v>
      </c>
      <c r="D51" s="2">
        <v>0</v>
      </c>
      <c r="E51" s="2" t="s">
        <v>742</v>
      </c>
      <c r="F51" s="2">
        <v>2</v>
      </c>
      <c r="G51" s="2" t="s">
        <v>681</v>
      </c>
      <c r="I51" s="2" t="s">
        <v>72</v>
      </c>
      <c r="J51" s="2">
        <v>2</v>
      </c>
      <c r="K51" s="2" t="s">
        <v>685</v>
      </c>
      <c r="L51" s="2">
        <v>1</v>
      </c>
      <c r="M51" s="2" t="s">
        <v>720</v>
      </c>
      <c r="N51" s="2" t="s">
        <v>362</v>
      </c>
      <c r="O51" s="2" t="s">
        <v>712</v>
      </c>
      <c r="P51" s="2">
        <v>0</v>
      </c>
      <c r="Q51" s="2" t="s">
        <v>660</v>
      </c>
      <c r="R51" s="2">
        <v>1</v>
      </c>
      <c r="S51" s="2">
        <v>0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0</v>
      </c>
    </row>
    <row r="52" spans="1:28" x14ac:dyDescent="0.3">
      <c r="A52" s="2">
        <v>51</v>
      </c>
      <c r="B52" s="2" t="s">
        <v>75</v>
      </c>
      <c r="C52" s="2" t="s">
        <v>75</v>
      </c>
      <c r="D52" s="2">
        <v>0</v>
      </c>
      <c r="E52" s="2" t="s">
        <v>742</v>
      </c>
      <c r="F52" s="2">
        <v>2</v>
      </c>
      <c r="G52" s="2" t="s">
        <v>681</v>
      </c>
      <c r="I52" s="2" t="s">
        <v>74</v>
      </c>
      <c r="J52" s="2">
        <v>2</v>
      </c>
      <c r="K52" s="2" t="s">
        <v>685</v>
      </c>
      <c r="L52" s="2">
        <v>1</v>
      </c>
      <c r="M52" s="2" t="s">
        <v>721</v>
      </c>
      <c r="N52" s="2" t="s">
        <v>714</v>
      </c>
      <c r="O52" s="2" t="s">
        <v>712</v>
      </c>
      <c r="Q52" s="2" t="s">
        <v>658</v>
      </c>
      <c r="R52" s="2">
        <v>1</v>
      </c>
      <c r="S52" s="2">
        <v>0</v>
      </c>
      <c r="U52" s="2">
        <v>0</v>
      </c>
      <c r="V52" s="2">
        <v>0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0</v>
      </c>
    </row>
    <row r="53" spans="1:28" x14ac:dyDescent="0.3">
      <c r="A53" s="2">
        <v>52</v>
      </c>
      <c r="B53" s="2" t="s">
        <v>133</v>
      </c>
      <c r="C53" s="2" t="s">
        <v>675</v>
      </c>
      <c r="D53" s="2">
        <v>0</v>
      </c>
      <c r="E53" s="2" t="s">
        <v>742</v>
      </c>
      <c r="F53" s="2">
        <v>2</v>
      </c>
      <c r="G53" s="2" t="s">
        <v>681</v>
      </c>
      <c r="I53" s="2" t="s">
        <v>83</v>
      </c>
      <c r="J53" s="2">
        <v>2</v>
      </c>
      <c r="K53" s="2" t="s">
        <v>685</v>
      </c>
      <c r="L53" s="2">
        <v>1</v>
      </c>
      <c r="M53" s="2" t="s">
        <v>722</v>
      </c>
      <c r="N53" s="2" t="s">
        <v>362</v>
      </c>
      <c r="O53" s="2" t="s">
        <v>712</v>
      </c>
      <c r="Q53" s="2" t="s">
        <v>660</v>
      </c>
      <c r="R53" s="2">
        <v>1</v>
      </c>
      <c r="S53" s="2">
        <v>0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0</v>
      </c>
    </row>
    <row r="54" spans="1:28" x14ac:dyDescent="0.3">
      <c r="A54" s="2">
        <v>53</v>
      </c>
      <c r="B54" s="2" t="s">
        <v>134</v>
      </c>
      <c r="C54" s="2" t="s">
        <v>675</v>
      </c>
      <c r="D54" s="2">
        <v>0</v>
      </c>
      <c r="E54" s="2" t="s">
        <v>742</v>
      </c>
      <c r="F54" s="2">
        <v>2</v>
      </c>
      <c r="G54" s="2" t="s">
        <v>681</v>
      </c>
      <c r="I54" s="2" t="s">
        <v>83</v>
      </c>
      <c r="J54" s="2">
        <v>2</v>
      </c>
      <c r="K54" s="2" t="s">
        <v>685</v>
      </c>
      <c r="L54" s="2">
        <v>1</v>
      </c>
      <c r="M54" s="2" t="s">
        <v>722</v>
      </c>
      <c r="N54" s="2" t="s">
        <v>362</v>
      </c>
      <c r="O54" s="2" t="s">
        <v>712</v>
      </c>
      <c r="Q54" s="2" t="s">
        <v>660</v>
      </c>
      <c r="R54" s="2">
        <v>1</v>
      </c>
      <c r="S54" s="2">
        <v>0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0</v>
      </c>
    </row>
    <row r="55" spans="1:28" x14ac:dyDescent="0.3">
      <c r="A55" s="2">
        <v>54</v>
      </c>
      <c r="B55" s="2" t="s">
        <v>135</v>
      </c>
      <c r="C55" s="2" t="s">
        <v>675</v>
      </c>
      <c r="D55" s="2">
        <v>0</v>
      </c>
      <c r="E55" s="2" t="s">
        <v>742</v>
      </c>
      <c r="F55" s="2">
        <v>2</v>
      </c>
      <c r="G55" s="2" t="s">
        <v>681</v>
      </c>
      <c r="I55" s="2" t="s">
        <v>83</v>
      </c>
      <c r="J55" s="2">
        <v>2</v>
      </c>
      <c r="K55" s="2" t="s">
        <v>685</v>
      </c>
      <c r="L55" s="2">
        <v>1</v>
      </c>
      <c r="M55" s="2" t="s">
        <v>722</v>
      </c>
      <c r="N55" s="2" t="s">
        <v>362</v>
      </c>
      <c r="O55" s="2" t="s">
        <v>712</v>
      </c>
      <c r="Q55" s="2" t="s">
        <v>660</v>
      </c>
      <c r="R55" s="2">
        <v>1</v>
      </c>
      <c r="S55" s="2">
        <v>0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0</v>
      </c>
    </row>
    <row r="56" spans="1:28" x14ac:dyDescent="0.3">
      <c r="A56" s="2">
        <v>55</v>
      </c>
      <c r="B56" s="2" t="s">
        <v>136</v>
      </c>
      <c r="C56" s="2" t="s">
        <v>675</v>
      </c>
      <c r="D56" s="2">
        <v>0</v>
      </c>
      <c r="E56" s="2" t="s">
        <v>742</v>
      </c>
      <c r="F56" s="2">
        <v>2</v>
      </c>
      <c r="G56" s="2" t="s">
        <v>681</v>
      </c>
      <c r="I56" s="2" t="s">
        <v>83</v>
      </c>
      <c r="J56" s="2">
        <v>2</v>
      </c>
      <c r="K56" s="2" t="s">
        <v>685</v>
      </c>
      <c r="L56" s="2">
        <v>1</v>
      </c>
      <c r="M56" s="2" t="s">
        <v>722</v>
      </c>
      <c r="N56" s="2" t="s">
        <v>362</v>
      </c>
      <c r="O56" s="2" t="s">
        <v>712</v>
      </c>
      <c r="Q56" s="2" t="s">
        <v>660</v>
      </c>
      <c r="R56" s="2">
        <v>1</v>
      </c>
      <c r="S56" s="2">
        <v>0</v>
      </c>
      <c r="T56" s="2">
        <v>0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0</v>
      </c>
    </row>
    <row r="57" spans="1:28" x14ac:dyDescent="0.3">
      <c r="A57" s="2">
        <v>56</v>
      </c>
      <c r="B57" s="2" t="s">
        <v>146</v>
      </c>
      <c r="C57" s="2" t="s">
        <v>718</v>
      </c>
      <c r="D57" s="2">
        <v>0</v>
      </c>
      <c r="E57" s="2" t="s">
        <v>742</v>
      </c>
      <c r="F57" s="2">
        <v>2</v>
      </c>
      <c r="G57" s="2" t="s">
        <v>681</v>
      </c>
      <c r="I57" s="2" t="s">
        <v>96</v>
      </c>
      <c r="J57" s="2">
        <v>2</v>
      </c>
      <c r="K57" s="2" t="s">
        <v>685</v>
      </c>
      <c r="L57" s="2">
        <v>1</v>
      </c>
      <c r="M57" s="2" t="s">
        <v>718</v>
      </c>
      <c r="N57" s="2" t="s">
        <v>714</v>
      </c>
      <c r="O57" s="2" t="s">
        <v>712</v>
      </c>
      <c r="Q57" s="2" t="s">
        <v>658</v>
      </c>
      <c r="R57" s="2">
        <v>1</v>
      </c>
      <c r="S57" s="2">
        <v>0</v>
      </c>
      <c r="U57" s="2">
        <v>0</v>
      </c>
      <c r="V57" s="2">
        <v>0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0</v>
      </c>
    </row>
    <row r="58" spans="1:28" x14ac:dyDescent="0.3">
      <c r="A58" s="2">
        <v>57</v>
      </c>
      <c r="B58" s="2" t="s">
        <v>147</v>
      </c>
      <c r="C58" s="2" t="s">
        <v>63</v>
      </c>
      <c r="D58" s="2">
        <v>0</v>
      </c>
      <c r="E58" s="2">
        <v>1</v>
      </c>
      <c r="F58" s="2">
        <v>2</v>
      </c>
      <c r="G58" s="2" t="s">
        <v>681</v>
      </c>
      <c r="I58" s="2">
        <v>8</v>
      </c>
      <c r="J58" s="2" t="s">
        <v>584</v>
      </c>
      <c r="K58" s="2" t="s">
        <v>683</v>
      </c>
      <c r="L58" s="2">
        <v>1</v>
      </c>
      <c r="M58" s="2" t="s">
        <v>63</v>
      </c>
      <c r="O58" s="2" t="s">
        <v>711</v>
      </c>
      <c r="P58" s="2">
        <v>0</v>
      </c>
      <c r="Q58" s="2" t="s">
        <v>655</v>
      </c>
      <c r="R58" s="2">
        <v>0</v>
      </c>
      <c r="S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1</v>
      </c>
      <c r="AB58" s="2">
        <v>0</v>
      </c>
    </row>
    <row r="59" spans="1:28" x14ac:dyDescent="0.3">
      <c r="A59" s="2">
        <v>58</v>
      </c>
      <c r="B59" s="2" t="s">
        <v>317</v>
      </c>
      <c r="C59" s="2" t="s">
        <v>673</v>
      </c>
      <c r="D59" s="2">
        <v>1</v>
      </c>
      <c r="E59" s="2" t="s">
        <v>742</v>
      </c>
      <c r="F59" s="2">
        <v>2</v>
      </c>
      <c r="G59" s="2" t="s">
        <v>681</v>
      </c>
      <c r="I59" s="2" t="s">
        <v>9</v>
      </c>
      <c r="J59" s="2">
        <v>2</v>
      </c>
      <c r="K59" s="2" t="s">
        <v>685</v>
      </c>
      <c r="L59" s="2">
        <v>1</v>
      </c>
      <c r="M59" s="2" t="s">
        <v>673</v>
      </c>
      <c r="O59" s="2" t="s">
        <v>364</v>
      </c>
      <c r="Q59" s="2" t="s">
        <v>156</v>
      </c>
      <c r="R59" s="2">
        <v>0</v>
      </c>
      <c r="S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</row>
    <row r="60" spans="1:28" x14ac:dyDescent="0.3">
      <c r="A60" s="2">
        <v>59</v>
      </c>
      <c r="B60" s="2" t="s">
        <v>318</v>
      </c>
      <c r="C60" s="2" t="s">
        <v>725</v>
      </c>
      <c r="D60" s="2">
        <v>1</v>
      </c>
      <c r="E60" s="2" t="s">
        <v>742</v>
      </c>
      <c r="F60" s="2">
        <v>2</v>
      </c>
      <c r="G60" s="2" t="s">
        <v>681</v>
      </c>
      <c r="I60" s="2" t="s">
        <v>294</v>
      </c>
      <c r="J60" s="2">
        <v>2</v>
      </c>
      <c r="K60" s="2" t="s">
        <v>685</v>
      </c>
      <c r="L60" s="2">
        <v>1</v>
      </c>
      <c r="M60" s="2" t="s">
        <v>720</v>
      </c>
      <c r="N60" s="2" t="s">
        <v>362</v>
      </c>
      <c r="O60" s="2" t="s">
        <v>712</v>
      </c>
      <c r="Q60" s="2" t="s">
        <v>660</v>
      </c>
      <c r="R60" s="2">
        <v>1</v>
      </c>
      <c r="S60" s="2">
        <v>0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0</v>
      </c>
    </row>
    <row r="61" spans="1:28" x14ac:dyDescent="0.3">
      <c r="A61" s="2">
        <v>60</v>
      </c>
      <c r="B61" s="2" t="s">
        <v>354</v>
      </c>
      <c r="C61" s="2" t="s">
        <v>673</v>
      </c>
      <c r="D61" s="2">
        <v>0</v>
      </c>
      <c r="E61" s="2" t="s">
        <v>742</v>
      </c>
      <c r="F61" s="2">
        <v>2</v>
      </c>
      <c r="G61" s="2" t="s">
        <v>681</v>
      </c>
      <c r="I61" s="2" t="s">
        <v>9</v>
      </c>
      <c r="J61" s="2">
        <v>2</v>
      </c>
      <c r="K61" s="2" t="s">
        <v>685</v>
      </c>
      <c r="L61" s="2">
        <v>1</v>
      </c>
      <c r="M61" s="2" t="s">
        <v>673</v>
      </c>
      <c r="O61" s="2" t="s">
        <v>364</v>
      </c>
      <c r="Q61" s="2" t="s">
        <v>156</v>
      </c>
      <c r="R61" s="2">
        <v>0</v>
      </c>
      <c r="S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1</v>
      </c>
    </row>
    <row r="62" spans="1:28" x14ac:dyDescent="0.3">
      <c r="A62" s="2">
        <v>61</v>
      </c>
      <c r="B62" s="2" t="s">
        <v>137</v>
      </c>
      <c r="C62" s="2" t="s">
        <v>675</v>
      </c>
      <c r="D62" s="2">
        <v>0</v>
      </c>
      <c r="E62" s="2" t="s">
        <v>742</v>
      </c>
      <c r="F62" s="2">
        <v>2</v>
      </c>
      <c r="G62" s="2" t="s">
        <v>681</v>
      </c>
      <c r="I62" s="2">
        <v>2</v>
      </c>
      <c r="J62" s="2">
        <v>2</v>
      </c>
      <c r="K62" s="2" t="s">
        <v>685</v>
      </c>
      <c r="L62" s="2">
        <v>1</v>
      </c>
      <c r="M62" s="2" t="s">
        <v>722</v>
      </c>
      <c r="N62" s="2" t="s">
        <v>362</v>
      </c>
      <c r="O62" s="2" t="s">
        <v>712</v>
      </c>
      <c r="Q62" s="2" t="s">
        <v>660</v>
      </c>
      <c r="R62" s="2">
        <v>1</v>
      </c>
      <c r="S62" s="2">
        <v>0</v>
      </c>
      <c r="T62" s="2">
        <v>0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0</v>
      </c>
    </row>
    <row r="63" spans="1:28" x14ac:dyDescent="0.3">
      <c r="A63" s="2">
        <v>62</v>
      </c>
      <c r="B63" s="2" t="s">
        <v>148</v>
      </c>
      <c r="C63" s="2" t="s">
        <v>38</v>
      </c>
      <c r="D63" s="2">
        <v>0</v>
      </c>
      <c r="E63" s="2" t="s">
        <v>742</v>
      </c>
      <c r="F63" s="2">
        <v>2</v>
      </c>
      <c r="G63" s="2" t="s">
        <v>681</v>
      </c>
      <c r="I63" s="2" t="s">
        <v>37</v>
      </c>
      <c r="J63" s="2">
        <v>2</v>
      </c>
      <c r="K63" s="2" t="s">
        <v>685</v>
      </c>
      <c r="L63" s="2">
        <v>1</v>
      </c>
      <c r="M63" s="2" t="s">
        <v>722</v>
      </c>
      <c r="N63" s="2" t="s">
        <v>362</v>
      </c>
      <c r="O63" s="2" t="s">
        <v>712</v>
      </c>
      <c r="Q63" s="2" t="s">
        <v>660</v>
      </c>
      <c r="R63" s="2">
        <v>1</v>
      </c>
      <c r="S63" s="2">
        <v>0</v>
      </c>
      <c r="T63" s="2">
        <v>0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0</v>
      </c>
    </row>
    <row r="64" spans="1:28" x14ac:dyDescent="0.3">
      <c r="A64" s="2">
        <v>63</v>
      </c>
      <c r="B64" s="2" t="s">
        <v>149</v>
      </c>
      <c r="C64" s="2" t="s">
        <v>15</v>
      </c>
      <c r="D64" s="2">
        <v>1</v>
      </c>
      <c r="E64" s="2" t="s">
        <v>742</v>
      </c>
      <c r="F64" s="2">
        <v>2</v>
      </c>
      <c r="G64" s="2" t="s">
        <v>681</v>
      </c>
      <c r="I64" s="2">
        <v>5</v>
      </c>
      <c r="J64" s="2">
        <v>2</v>
      </c>
      <c r="K64" s="2" t="s">
        <v>685</v>
      </c>
      <c r="L64" s="2">
        <v>1</v>
      </c>
      <c r="M64" s="2" t="s">
        <v>721</v>
      </c>
      <c r="N64" s="2" t="s">
        <v>714</v>
      </c>
      <c r="O64" s="2" t="s">
        <v>712</v>
      </c>
      <c r="Q64" s="2" t="s">
        <v>658</v>
      </c>
      <c r="R64" s="2">
        <v>1</v>
      </c>
      <c r="S64" s="2">
        <v>0</v>
      </c>
      <c r="U64" s="2">
        <v>0</v>
      </c>
      <c r="V64" s="2">
        <v>0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0</v>
      </c>
    </row>
    <row r="65" spans="1:29" x14ac:dyDescent="0.3">
      <c r="A65" s="2">
        <v>64</v>
      </c>
      <c r="B65" s="2" t="s">
        <v>150</v>
      </c>
      <c r="C65" s="2" t="s">
        <v>15</v>
      </c>
      <c r="D65" s="2">
        <v>1</v>
      </c>
      <c r="E65" s="2" t="s">
        <v>742</v>
      </c>
      <c r="F65" s="2">
        <v>2</v>
      </c>
      <c r="G65" s="2" t="s">
        <v>681</v>
      </c>
      <c r="I65" s="2">
        <v>4</v>
      </c>
      <c r="J65" s="2">
        <v>2</v>
      </c>
      <c r="K65" s="2" t="s">
        <v>685</v>
      </c>
      <c r="L65" s="2">
        <v>1</v>
      </c>
      <c r="M65" s="2" t="s">
        <v>721</v>
      </c>
      <c r="N65" s="2" t="s">
        <v>714</v>
      </c>
      <c r="O65" s="2" t="s">
        <v>712</v>
      </c>
      <c r="Q65" s="2" t="s">
        <v>658</v>
      </c>
      <c r="R65" s="2">
        <v>1</v>
      </c>
      <c r="S65" s="2">
        <v>0</v>
      </c>
      <c r="U65" s="2">
        <v>0</v>
      </c>
      <c r="V65" s="2">
        <v>0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0</v>
      </c>
    </row>
    <row r="66" spans="1:29" x14ac:dyDescent="0.3">
      <c r="A66" s="2">
        <v>65</v>
      </c>
      <c r="B66" s="2" t="s">
        <v>151</v>
      </c>
      <c r="C66" s="2" t="s">
        <v>15</v>
      </c>
      <c r="D66" s="2">
        <v>1</v>
      </c>
      <c r="E66" s="2" t="s">
        <v>742</v>
      </c>
      <c r="F66" s="2">
        <v>2</v>
      </c>
      <c r="G66" s="2" t="s">
        <v>681</v>
      </c>
      <c r="I66" s="2" t="s">
        <v>23</v>
      </c>
      <c r="J66" s="2">
        <v>2</v>
      </c>
      <c r="K66" s="2" t="s">
        <v>685</v>
      </c>
      <c r="L66" s="2">
        <v>1</v>
      </c>
      <c r="M66" s="2" t="s">
        <v>721</v>
      </c>
      <c r="N66" s="2" t="s">
        <v>714</v>
      </c>
      <c r="O66" s="2" t="s">
        <v>712</v>
      </c>
      <c r="Q66" s="2" t="s">
        <v>658</v>
      </c>
      <c r="R66" s="2">
        <v>1</v>
      </c>
      <c r="S66" s="2">
        <v>0</v>
      </c>
      <c r="U66" s="2">
        <v>0</v>
      </c>
      <c r="V66" s="2">
        <v>0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0</v>
      </c>
    </row>
    <row r="67" spans="1:29" ht="28.8" x14ac:dyDescent="0.3">
      <c r="A67" s="2">
        <v>66</v>
      </c>
      <c r="B67" s="2" t="s">
        <v>152</v>
      </c>
      <c r="C67" s="2" t="s">
        <v>675</v>
      </c>
      <c r="D67" s="2">
        <v>0</v>
      </c>
      <c r="E67" s="2" t="s">
        <v>742</v>
      </c>
      <c r="F67" s="2">
        <v>2</v>
      </c>
      <c r="G67" s="2" t="s">
        <v>681</v>
      </c>
      <c r="I67" s="2" t="s">
        <v>83</v>
      </c>
      <c r="J67" s="2">
        <v>2</v>
      </c>
      <c r="K67" s="2" t="s">
        <v>685</v>
      </c>
      <c r="L67" s="2">
        <v>1</v>
      </c>
      <c r="M67" s="2" t="s">
        <v>722</v>
      </c>
      <c r="N67" s="2" t="s">
        <v>362</v>
      </c>
      <c r="O67" s="2" t="s">
        <v>712</v>
      </c>
      <c r="Q67" s="2" t="s">
        <v>660</v>
      </c>
      <c r="R67" s="2">
        <v>1</v>
      </c>
      <c r="S67" s="2">
        <v>0</v>
      </c>
      <c r="T67" s="2">
        <v>0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0</v>
      </c>
    </row>
    <row r="68" spans="1:29" x14ac:dyDescent="0.3">
      <c r="A68" s="2">
        <v>67</v>
      </c>
      <c r="B68" s="2" t="s">
        <v>355</v>
      </c>
      <c r="C68" s="2" t="s">
        <v>673</v>
      </c>
      <c r="D68" s="2">
        <v>0</v>
      </c>
      <c r="E68" s="2" t="s">
        <v>742</v>
      </c>
      <c r="F68" s="2">
        <v>2</v>
      </c>
      <c r="G68" s="2" t="s">
        <v>681</v>
      </c>
      <c r="I68" s="2" t="s">
        <v>9</v>
      </c>
      <c r="J68" s="2">
        <v>2</v>
      </c>
      <c r="K68" s="2" t="s">
        <v>685</v>
      </c>
      <c r="L68" s="2">
        <v>1</v>
      </c>
      <c r="M68" s="2" t="s">
        <v>673</v>
      </c>
      <c r="O68" s="2" t="s">
        <v>364</v>
      </c>
      <c r="Q68" s="2" t="s">
        <v>156</v>
      </c>
      <c r="R68" s="2">
        <v>0</v>
      </c>
      <c r="S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</row>
    <row r="69" spans="1:29" x14ac:dyDescent="0.3">
      <c r="A69" s="2">
        <v>68</v>
      </c>
      <c r="B69" s="2" t="s">
        <v>356</v>
      </c>
      <c r="C69" s="2" t="s">
        <v>673</v>
      </c>
      <c r="D69" s="2">
        <v>0</v>
      </c>
      <c r="E69" s="2" t="s">
        <v>742</v>
      </c>
      <c r="F69" s="2">
        <v>2</v>
      </c>
      <c r="G69" s="2" t="s">
        <v>681</v>
      </c>
      <c r="I69" s="2" t="s">
        <v>9</v>
      </c>
      <c r="J69" s="2">
        <v>2</v>
      </c>
      <c r="K69" s="2" t="s">
        <v>685</v>
      </c>
      <c r="L69" s="2">
        <v>1</v>
      </c>
      <c r="M69" s="2" t="s">
        <v>673</v>
      </c>
      <c r="O69" s="2" t="s">
        <v>364</v>
      </c>
      <c r="Q69" s="2" t="s">
        <v>156</v>
      </c>
      <c r="R69" s="2">
        <v>0</v>
      </c>
      <c r="S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</row>
    <row r="70" spans="1:29" x14ac:dyDescent="0.3">
      <c r="A70" s="2">
        <v>69</v>
      </c>
      <c r="B70" s="2" t="s">
        <v>357</v>
      </c>
      <c r="C70" s="2" t="s">
        <v>673</v>
      </c>
      <c r="D70" s="2">
        <v>1</v>
      </c>
      <c r="E70" s="2" t="s">
        <v>742</v>
      </c>
      <c r="F70" s="2">
        <v>2</v>
      </c>
      <c r="G70" s="2" t="s">
        <v>681</v>
      </c>
      <c r="I70" s="2" t="s">
        <v>9</v>
      </c>
      <c r="J70" s="2">
        <v>2</v>
      </c>
      <c r="K70" s="2" t="s">
        <v>685</v>
      </c>
      <c r="L70" s="2">
        <v>1</v>
      </c>
      <c r="M70" s="2" t="s">
        <v>673</v>
      </c>
      <c r="O70" s="2" t="s">
        <v>364</v>
      </c>
      <c r="Q70" s="2" t="s">
        <v>156</v>
      </c>
      <c r="R70" s="2">
        <v>0</v>
      </c>
      <c r="S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1</v>
      </c>
    </row>
    <row r="71" spans="1:29" x14ac:dyDescent="0.3">
      <c r="A71" s="2">
        <v>70</v>
      </c>
      <c r="B71" s="2" t="s">
        <v>98</v>
      </c>
      <c r="C71" s="2" t="s">
        <v>715</v>
      </c>
      <c r="D71" s="2">
        <v>0</v>
      </c>
      <c r="E71" s="2">
        <v>1</v>
      </c>
      <c r="F71" s="2">
        <v>2</v>
      </c>
      <c r="G71" s="2" t="s">
        <v>681</v>
      </c>
      <c r="I71" s="2">
        <v>11</v>
      </c>
      <c r="J71" s="2">
        <v>2</v>
      </c>
      <c r="K71" s="2" t="s">
        <v>685</v>
      </c>
      <c r="L71" s="2">
        <v>1</v>
      </c>
      <c r="M71" s="2" t="s">
        <v>715</v>
      </c>
      <c r="O71" s="2" t="s">
        <v>712</v>
      </c>
      <c r="P71" s="2">
        <v>0</v>
      </c>
      <c r="Q71" s="2" t="s">
        <v>655</v>
      </c>
      <c r="R71" s="2">
        <v>0</v>
      </c>
      <c r="S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</row>
    <row r="72" spans="1:29" s="1" customForma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9BC6-FC2B-4C38-B4C3-2564DE81C20B}">
  <dimension ref="A1:B4"/>
  <sheetViews>
    <sheetView zoomScale="85" zoomScaleNormal="85" workbookViewId="0">
      <selection activeCell="E14" sqref="E14"/>
    </sheetView>
  </sheetViews>
  <sheetFormatPr baseColWidth="10" defaultRowHeight="14.4" x14ac:dyDescent="0.3"/>
  <cols>
    <col min="2" max="2" width="28.2187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726</v>
      </c>
    </row>
    <row r="3" spans="1:2" x14ac:dyDescent="0.3">
      <c r="A3" s="3">
        <v>2</v>
      </c>
      <c r="B3" s="3" t="s">
        <v>727</v>
      </c>
    </row>
    <row r="4" spans="1:2" x14ac:dyDescent="0.3">
      <c r="A4" s="3">
        <v>3</v>
      </c>
      <c r="B4" s="3" t="s">
        <v>728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configuration@deprecated</vt:lpstr>
      <vt:lpstr>type_installation@deprecated</vt:lpstr>
      <vt:lpstr>configuration</vt:lpstr>
      <vt:lpstr>type_installation_solaire</vt:lpstr>
      <vt:lpstr>usage_generateur</vt:lpstr>
      <vt:lpstr>type_chauffage</vt:lpstr>
      <vt:lpstr>type_generateur</vt:lpstr>
      <vt:lpstr>type_generateur@next</vt:lpstr>
      <vt:lpstr>utilisation_generateur</vt:lpstr>
      <vt:lpstr>energie</vt:lpstr>
      <vt:lpstr>type_distribution</vt:lpstr>
      <vt:lpstr>type_emission</vt:lpstr>
      <vt:lpstr>type_regulation</vt:lpstr>
      <vt:lpstr>equipement_intermittence</vt:lpstr>
      <vt:lpstr>type_emission_distribution</vt:lpstr>
      <vt:lpstr>temperature_distribution</vt:lpstr>
      <vt:lpstr>combustion</vt:lpstr>
      <vt:lpstr>fch</vt:lpstr>
      <vt:lpstr>i0</vt:lpstr>
      <vt:lpstr>rg</vt:lpstr>
      <vt:lpstr>rd</vt:lpstr>
      <vt:lpstr>re</vt:lpstr>
      <vt:lpstr>rr</vt:lpstr>
      <vt:lpstr>scop</vt:lpstr>
      <vt:lpstr>tfonc30</vt:lpstr>
      <vt:lpstr>tfonc100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2024-05-14T07:59:55Z</dcterms:modified>
</cp:coreProperties>
</file>