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pivotTables/pivotTable55.xml" ContentType="application/vnd.openxmlformats-officedocument.spreadsheetml.pivotTable+xml"/>
  <Override PartName="/xl/pivotTables/pivotTable56.xml" ContentType="application/vnd.openxmlformats-officedocument.spreadsheetml.pivotTable+xml"/>
  <Override PartName="/xl/pivotTables/pivotTable57.xml" ContentType="application/vnd.openxmlformats-officedocument.spreadsheetml.pivotTable+xml"/>
  <Override PartName="/xl/pivotTables/pivotTable58.xml" ContentType="application/vnd.openxmlformats-officedocument.spreadsheetml.pivotTable+xml"/>
  <Override PartName="/xl/pivotTables/pivotTable59.xml" ContentType="application/vnd.openxmlformats-officedocument.spreadsheetml.pivotTable+xml"/>
  <Override PartName="/xl/pivotTables/pivotTable60.xml" ContentType="application/vnd.openxmlformats-officedocument.spreadsheetml.pivotTable+xml"/>
  <Override PartName="/xl/pivotTables/pivotTable61.xml" ContentType="application/vnd.openxmlformats-officedocument.spreadsheetml.pivotTable+xml"/>
  <Override PartName="/xl/pivotTables/pivotTable62.xml" ContentType="application/vnd.openxmlformats-officedocument.spreadsheetml.pivotTable+xml"/>
  <Override PartName="/xl/pivotTables/pivotTable63.xml" ContentType="application/vnd.openxmlformats-officedocument.spreadsheetml.pivotTable+xml"/>
  <Override PartName="/xl/pivotTables/pivotTable64.xml" ContentType="application/vnd.openxmlformats-officedocument.spreadsheetml.pivotTable+xml"/>
  <Override PartName="/xl/pivotTables/pivotTable65.xml" ContentType="application/vnd.openxmlformats-officedocument.spreadsheetml.pivotTable+xml"/>
  <Override PartName="/xl/pivotTables/pivotTable66.xml" ContentType="application/vnd.openxmlformats-officedocument.spreadsheetml.pivotTable+xml"/>
  <Override PartName="/xl/pivotTables/pivotTable67.xml" ContentType="application/vnd.openxmlformats-officedocument.spreadsheetml.pivotTable+xml"/>
  <Override PartName="/xl/pivotTables/pivotTable68.xml" ContentType="application/vnd.openxmlformats-officedocument.spreadsheetml.pivotTable+xml"/>
  <Override PartName="/xl/pivotTables/pivotTable6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150" windowWidth="20730" windowHeight="9720" tabRatio="851" activeTab="9"/>
  </bookViews>
  <sheets>
    <sheet name="INVENTARIO" sheetId="4" r:id="rId1"/>
    <sheet name="BASE" sheetId="1" r:id="rId2"/>
    <sheet name="OBRA" sheetId="2" r:id="rId3"/>
    <sheet name="UBICACIONES VENTAS" sheetId="3" r:id="rId4"/>
    <sheet name="PROSPECCIÓN" sheetId="7" r:id="rId5"/>
    <sheet name="CRÉDITO PUENTE" sheetId="8" r:id="rId6"/>
    <sheet name="PROYECCIONES FIRMA" sheetId="9" r:id="rId7"/>
    <sheet name="METAS" sheetId="13" r:id="rId8"/>
    <sheet name="MADURACIÓN ENGANCHES" sheetId="12" r:id="rId9"/>
    <sheet name="TEMAS VARIOS" sheetId="21" r:id="rId10"/>
  </sheets>
  <definedNames>
    <definedName name="_xlnm._FilterDatabase" localSheetId="1" hidden="1">BASE!$A$1:$CC$255</definedName>
  </definedNames>
  <calcPr calcId="145621"/>
  <pivotCaches>
    <pivotCache cacheId="55" r:id="rId11"/>
    <pivotCache cacheId="24" r:id="rId12"/>
    <pivotCache cacheId="35" r:id="rId13"/>
  </pivotCaches>
</workbook>
</file>

<file path=xl/calcChain.xml><?xml version="1.0" encoding="utf-8"?>
<calcChain xmlns="http://schemas.openxmlformats.org/spreadsheetml/2006/main">
  <c r="P11" i="12" l="1"/>
  <c r="P10" i="12"/>
  <c r="P9" i="12"/>
  <c r="P8" i="12"/>
  <c r="P7" i="12"/>
  <c r="P6" i="12"/>
  <c r="O10" i="12"/>
  <c r="N10" i="12"/>
  <c r="M10" i="12"/>
  <c r="L10" i="12"/>
  <c r="K10" i="12"/>
  <c r="J10" i="12"/>
  <c r="I10" i="12"/>
  <c r="H10" i="12"/>
  <c r="G10" i="12"/>
  <c r="F10" i="12"/>
  <c r="E10" i="12"/>
  <c r="O8" i="12"/>
  <c r="N8" i="12"/>
  <c r="M8" i="12"/>
  <c r="L8" i="12"/>
  <c r="K8" i="12"/>
  <c r="J8" i="12"/>
  <c r="I8" i="12"/>
  <c r="H8" i="12"/>
  <c r="G8" i="12"/>
  <c r="F8" i="12"/>
  <c r="E8" i="12"/>
  <c r="D10" i="12"/>
  <c r="D8" i="12"/>
  <c r="O6" i="12"/>
  <c r="N6" i="12"/>
  <c r="M6" i="12"/>
  <c r="L6" i="12"/>
  <c r="K6" i="12"/>
  <c r="J6" i="12"/>
  <c r="I6" i="12"/>
  <c r="H6" i="12"/>
  <c r="G6" i="12"/>
  <c r="F6" i="12"/>
  <c r="E6" i="12"/>
  <c r="D6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O9" i="12" l="1"/>
  <c r="N9" i="12"/>
  <c r="M9" i="12"/>
  <c r="L9" i="12"/>
  <c r="K9" i="12"/>
  <c r="J9" i="12"/>
  <c r="I9" i="12"/>
  <c r="H9" i="12"/>
  <c r="G9" i="12"/>
  <c r="F9" i="12"/>
  <c r="E9" i="12"/>
  <c r="D9" i="12"/>
  <c r="O7" i="12"/>
  <c r="N7" i="12"/>
  <c r="M7" i="12"/>
  <c r="L7" i="12"/>
  <c r="K7" i="12"/>
  <c r="J7" i="12"/>
  <c r="I7" i="12"/>
  <c r="H7" i="12"/>
  <c r="G7" i="12"/>
  <c r="F7" i="12"/>
  <c r="E7" i="12"/>
  <c r="D7" i="12"/>
  <c r="BU3" i="1"/>
  <c r="BV297" i="1"/>
  <c r="BU297" i="1"/>
  <c r="BT297" i="1"/>
  <c r="BV296" i="1"/>
  <c r="BU296" i="1"/>
  <c r="BT296" i="1"/>
  <c r="BV295" i="1"/>
  <c r="BU295" i="1"/>
  <c r="BT295" i="1"/>
  <c r="BV294" i="1"/>
  <c r="BU294" i="1"/>
  <c r="BT294" i="1"/>
  <c r="BV293" i="1"/>
  <c r="BU293" i="1"/>
  <c r="BT293" i="1"/>
  <c r="BV292" i="1"/>
  <c r="BU292" i="1"/>
  <c r="BT292" i="1"/>
  <c r="BV291" i="1"/>
  <c r="BU291" i="1"/>
  <c r="BT291" i="1"/>
  <c r="BV290" i="1"/>
  <c r="BU290" i="1"/>
  <c r="BT290" i="1"/>
  <c r="BV289" i="1"/>
  <c r="BU289" i="1"/>
  <c r="BT289" i="1"/>
  <c r="BV288" i="1"/>
  <c r="BU288" i="1"/>
  <c r="BT288" i="1"/>
  <c r="BV287" i="1"/>
  <c r="BU287" i="1"/>
  <c r="BT287" i="1"/>
  <c r="BV286" i="1"/>
  <c r="BU286" i="1"/>
  <c r="BT286" i="1"/>
  <c r="BV285" i="1"/>
  <c r="BU285" i="1"/>
  <c r="BT285" i="1"/>
  <c r="BV284" i="1"/>
  <c r="BU284" i="1"/>
  <c r="BT284" i="1"/>
  <c r="BV283" i="1"/>
  <c r="BU283" i="1"/>
  <c r="BT283" i="1"/>
  <c r="BV282" i="1"/>
  <c r="BU282" i="1"/>
  <c r="BT282" i="1"/>
  <c r="BV281" i="1"/>
  <c r="BU281" i="1"/>
  <c r="BT281" i="1"/>
  <c r="BV280" i="1"/>
  <c r="BU280" i="1"/>
  <c r="BT280" i="1"/>
  <c r="BV279" i="1"/>
  <c r="BU279" i="1"/>
  <c r="BT279" i="1"/>
  <c r="BV278" i="1"/>
  <c r="BU278" i="1"/>
  <c r="BT278" i="1"/>
  <c r="BV277" i="1"/>
  <c r="BU277" i="1"/>
  <c r="BT277" i="1"/>
  <c r="BV276" i="1"/>
  <c r="BU276" i="1"/>
  <c r="BT276" i="1"/>
  <c r="BV275" i="1"/>
  <c r="BU275" i="1"/>
  <c r="BT275" i="1"/>
  <c r="BV274" i="1"/>
  <c r="BU274" i="1"/>
  <c r="BT274" i="1"/>
  <c r="BV273" i="1"/>
  <c r="BU273" i="1"/>
  <c r="BT273" i="1"/>
  <c r="BV272" i="1"/>
  <c r="BU272" i="1"/>
  <c r="BT272" i="1"/>
  <c r="BV271" i="1"/>
  <c r="BU271" i="1"/>
  <c r="BT271" i="1"/>
  <c r="BV270" i="1"/>
  <c r="BU270" i="1"/>
  <c r="BT270" i="1"/>
  <c r="BV269" i="1"/>
  <c r="BU269" i="1"/>
  <c r="BT269" i="1"/>
  <c r="BV268" i="1"/>
  <c r="BU268" i="1"/>
  <c r="BT268" i="1"/>
  <c r="BV267" i="1"/>
  <c r="BU267" i="1"/>
  <c r="BT267" i="1"/>
  <c r="BV266" i="1"/>
  <c r="BU266" i="1"/>
  <c r="BT266" i="1"/>
  <c r="BV265" i="1"/>
  <c r="BU265" i="1"/>
  <c r="BT265" i="1"/>
  <c r="BV264" i="1"/>
  <c r="BU264" i="1"/>
  <c r="BT264" i="1"/>
  <c r="BV263" i="1"/>
  <c r="BU263" i="1"/>
  <c r="BT263" i="1"/>
  <c r="BV262" i="1"/>
  <c r="BU262" i="1"/>
  <c r="BT262" i="1"/>
  <c r="BV261" i="1"/>
  <c r="BU261" i="1"/>
  <c r="BT261" i="1"/>
  <c r="BV260" i="1"/>
  <c r="BU260" i="1"/>
  <c r="BT260" i="1"/>
  <c r="BV259" i="1"/>
  <c r="BU259" i="1"/>
  <c r="BT259" i="1"/>
  <c r="BV258" i="1"/>
  <c r="BU258" i="1"/>
  <c r="BT258" i="1"/>
  <c r="BV257" i="1"/>
  <c r="BU257" i="1"/>
  <c r="BT257" i="1"/>
  <c r="BV256" i="1"/>
  <c r="BU256" i="1"/>
  <c r="BT256" i="1"/>
  <c r="BV255" i="1"/>
  <c r="BU255" i="1"/>
  <c r="BT255" i="1"/>
  <c r="BV254" i="1"/>
  <c r="BU254" i="1"/>
  <c r="BT254" i="1"/>
  <c r="BV253" i="1"/>
  <c r="BU253" i="1"/>
  <c r="BT253" i="1"/>
  <c r="BV252" i="1"/>
  <c r="BU252" i="1"/>
  <c r="BT252" i="1"/>
  <c r="BV251" i="1"/>
  <c r="BU251" i="1"/>
  <c r="BT251" i="1"/>
  <c r="BV250" i="1"/>
  <c r="BU250" i="1"/>
  <c r="BT250" i="1"/>
  <c r="BV249" i="1"/>
  <c r="BU249" i="1"/>
  <c r="BT249" i="1"/>
  <c r="BV248" i="1"/>
  <c r="BU248" i="1"/>
  <c r="BT248" i="1"/>
  <c r="BV247" i="1"/>
  <c r="BU247" i="1"/>
  <c r="BT247" i="1"/>
  <c r="BV246" i="1"/>
  <c r="BU246" i="1"/>
  <c r="BT246" i="1"/>
  <c r="BV245" i="1"/>
  <c r="BU245" i="1"/>
  <c r="BT245" i="1"/>
  <c r="BV244" i="1"/>
  <c r="BU244" i="1"/>
  <c r="BT244" i="1"/>
  <c r="BV243" i="1"/>
  <c r="BU243" i="1"/>
  <c r="BT243" i="1"/>
  <c r="BV242" i="1"/>
  <c r="BU242" i="1"/>
  <c r="BT242" i="1"/>
  <c r="BV241" i="1"/>
  <c r="BU241" i="1"/>
  <c r="BT241" i="1"/>
  <c r="BV240" i="1"/>
  <c r="BU240" i="1"/>
  <c r="BT240" i="1"/>
  <c r="BV239" i="1"/>
  <c r="BU239" i="1"/>
  <c r="BT239" i="1"/>
  <c r="BV238" i="1"/>
  <c r="BU238" i="1"/>
  <c r="BT238" i="1"/>
  <c r="BV237" i="1"/>
  <c r="BU237" i="1"/>
  <c r="BT237" i="1"/>
  <c r="BV236" i="1"/>
  <c r="BU236" i="1"/>
  <c r="BT236" i="1"/>
  <c r="BV235" i="1"/>
  <c r="BU235" i="1"/>
  <c r="BT235" i="1"/>
  <c r="BV234" i="1"/>
  <c r="BU234" i="1"/>
  <c r="BT234" i="1"/>
  <c r="BV233" i="1"/>
  <c r="BU233" i="1"/>
  <c r="BT233" i="1"/>
  <c r="BV232" i="1"/>
  <c r="BU232" i="1"/>
  <c r="BT232" i="1"/>
  <c r="BV231" i="1"/>
  <c r="BU231" i="1"/>
  <c r="BT231" i="1"/>
  <c r="BV230" i="1"/>
  <c r="BU230" i="1"/>
  <c r="BT230" i="1"/>
  <c r="BV229" i="1"/>
  <c r="BU229" i="1"/>
  <c r="BT229" i="1"/>
  <c r="BV228" i="1"/>
  <c r="BU228" i="1"/>
  <c r="BT228" i="1"/>
  <c r="BV227" i="1"/>
  <c r="BU227" i="1"/>
  <c r="BT227" i="1"/>
  <c r="BV226" i="1"/>
  <c r="BU226" i="1"/>
  <c r="BT226" i="1"/>
  <c r="BV225" i="1"/>
  <c r="BU225" i="1"/>
  <c r="BT225" i="1"/>
  <c r="BV224" i="1"/>
  <c r="BU224" i="1"/>
  <c r="BT224" i="1"/>
  <c r="BV223" i="1"/>
  <c r="BU223" i="1"/>
  <c r="BT223" i="1"/>
  <c r="BV222" i="1"/>
  <c r="BU222" i="1"/>
  <c r="BT222" i="1"/>
  <c r="BV221" i="1"/>
  <c r="BU221" i="1"/>
  <c r="BT221" i="1"/>
  <c r="BV220" i="1"/>
  <c r="BU220" i="1"/>
  <c r="BT220" i="1"/>
  <c r="BV219" i="1"/>
  <c r="BU219" i="1"/>
  <c r="BT219" i="1"/>
  <c r="BV218" i="1"/>
  <c r="BU218" i="1"/>
  <c r="BT218" i="1"/>
  <c r="BV217" i="1"/>
  <c r="BU217" i="1"/>
  <c r="BT217" i="1"/>
  <c r="BV216" i="1"/>
  <c r="BU216" i="1"/>
  <c r="BT216" i="1"/>
  <c r="BV215" i="1"/>
  <c r="BU215" i="1"/>
  <c r="BT215" i="1"/>
  <c r="BV214" i="1"/>
  <c r="BU214" i="1"/>
  <c r="BT214" i="1"/>
  <c r="BV213" i="1"/>
  <c r="BU213" i="1"/>
  <c r="BT213" i="1"/>
  <c r="BV212" i="1"/>
  <c r="BU212" i="1"/>
  <c r="BT212" i="1"/>
  <c r="BV211" i="1"/>
  <c r="BU211" i="1"/>
  <c r="BT211" i="1"/>
  <c r="BV210" i="1"/>
  <c r="BU210" i="1"/>
  <c r="BT210" i="1"/>
  <c r="BV209" i="1"/>
  <c r="BU209" i="1"/>
  <c r="BT209" i="1"/>
  <c r="BV208" i="1"/>
  <c r="BU208" i="1"/>
  <c r="BT208" i="1"/>
  <c r="BV207" i="1"/>
  <c r="BU207" i="1"/>
  <c r="BT207" i="1"/>
  <c r="BV206" i="1"/>
  <c r="BU206" i="1"/>
  <c r="BT206" i="1"/>
  <c r="BV205" i="1"/>
  <c r="BU205" i="1"/>
  <c r="BT205" i="1"/>
  <c r="BV204" i="1"/>
  <c r="BU204" i="1"/>
  <c r="BT204" i="1"/>
  <c r="BV203" i="1"/>
  <c r="BU203" i="1"/>
  <c r="BT203" i="1"/>
  <c r="BV202" i="1"/>
  <c r="BU202" i="1"/>
  <c r="BT202" i="1"/>
  <c r="BV201" i="1"/>
  <c r="BU201" i="1"/>
  <c r="BT201" i="1"/>
  <c r="BV200" i="1"/>
  <c r="BU200" i="1"/>
  <c r="BT200" i="1"/>
  <c r="BV199" i="1"/>
  <c r="BU199" i="1"/>
  <c r="BT199" i="1"/>
  <c r="BV198" i="1"/>
  <c r="BU198" i="1"/>
  <c r="BT198" i="1"/>
  <c r="BV197" i="1"/>
  <c r="BU197" i="1"/>
  <c r="BT197" i="1"/>
  <c r="BV196" i="1"/>
  <c r="BU196" i="1"/>
  <c r="BT196" i="1"/>
  <c r="BV195" i="1"/>
  <c r="BU195" i="1"/>
  <c r="BT195" i="1"/>
  <c r="BV194" i="1"/>
  <c r="BU194" i="1"/>
  <c r="BT194" i="1"/>
  <c r="BV193" i="1"/>
  <c r="BU193" i="1"/>
  <c r="BT193" i="1"/>
  <c r="BV192" i="1"/>
  <c r="BU192" i="1"/>
  <c r="BT192" i="1"/>
  <c r="BV191" i="1"/>
  <c r="BU191" i="1"/>
  <c r="BT191" i="1"/>
  <c r="BV190" i="1"/>
  <c r="BU190" i="1"/>
  <c r="BT190" i="1"/>
  <c r="BV189" i="1"/>
  <c r="BU189" i="1"/>
  <c r="BT189" i="1"/>
  <c r="BV188" i="1"/>
  <c r="BU188" i="1"/>
  <c r="BT188" i="1"/>
  <c r="BV187" i="1"/>
  <c r="BU187" i="1"/>
  <c r="BT187" i="1"/>
  <c r="BV186" i="1"/>
  <c r="BU186" i="1"/>
  <c r="BT186" i="1"/>
  <c r="BV185" i="1"/>
  <c r="BU185" i="1"/>
  <c r="BT185" i="1"/>
  <c r="BV184" i="1"/>
  <c r="BU184" i="1"/>
  <c r="BT184" i="1"/>
  <c r="BV183" i="1"/>
  <c r="BU183" i="1"/>
  <c r="BT183" i="1"/>
  <c r="BV182" i="1"/>
  <c r="BU182" i="1"/>
  <c r="BT182" i="1"/>
  <c r="BV181" i="1"/>
  <c r="BU181" i="1"/>
  <c r="BT181" i="1"/>
  <c r="BV180" i="1"/>
  <c r="BU180" i="1"/>
  <c r="BT180" i="1"/>
  <c r="BV179" i="1"/>
  <c r="BU179" i="1"/>
  <c r="BT179" i="1"/>
  <c r="BV178" i="1"/>
  <c r="BU178" i="1"/>
  <c r="BT178" i="1"/>
  <c r="BV177" i="1"/>
  <c r="BU177" i="1"/>
  <c r="BT177" i="1"/>
  <c r="BV176" i="1"/>
  <c r="BU176" i="1"/>
  <c r="BT176" i="1"/>
  <c r="BV175" i="1"/>
  <c r="BU175" i="1"/>
  <c r="BT175" i="1"/>
  <c r="BV174" i="1"/>
  <c r="BU174" i="1"/>
  <c r="BT174" i="1"/>
  <c r="BV173" i="1"/>
  <c r="BU173" i="1"/>
  <c r="BT173" i="1"/>
  <c r="BV172" i="1"/>
  <c r="BU172" i="1"/>
  <c r="BT172" i="1"/>
  <c r="BV171" i="1"/>
  <c r="BU171" i="1"/>
  <c r="BT171" i="1"/>
  <c r="BV170" i="1"/>
  <c r="BU170" i="1"/>
  <c r="BT170" i="1"/>
  <c r="BV169" i="1"/>
  <c r="BU169" i="1"/>
  <c r="BT169" i="1"/>
  <c r="BV168" i="1"/>
  <c r="BU168" i="1"/>
  <c r="BT168" i="1"/>
  <c r="BV167" i="1"/>
  <c r="BU167" i="1"/>
  <c r="BT167" i="1"/>
  <c r="BV166" i="1"/>
  <c r="BU166" i="1"/>
  <c r="BT166" i="1"/>
  <c r="BV165" i="1"/>
  <c r="BU165" i="1"/>
  <c r="BT165" i="1"/>
  <c r="BV164" i="1"/>
  <c r="BU164" i="1"/>
  <c r="BT164" i="1"/>
  <c r="BV163" i="1"/>
  <c r="BU163" i="1"/>
  <c r="BT163" i="1"/>
  <c r="BV162" i="1"/>
  <c r="BU162" i="1"/>
  <c r="BT162" i="1"/>
  <c r="BV161" i="1"/>
  <c r="BU161" i="1"/>
  <c r="BT161" i="1"/>
  <c r="BV160" i="1"/>
  <c r="BU160" i="1"/>
  <c r="BT160" i="1"/>
  <c r="BV159" i="1"/>
  <c r="BU159" i="1"/>
  <c r="BT159" i="1"/>
  <c r="BV158" i="1"/>
  <c r="BU158" i="1"/>
  <c r="BT158" i="1"/>
  <c r="BV157" i="1"/>
  <c r="BU157" i="1"/>
  <c r="BT157" i="1"/>
  <c r="BV156" i="1"/>
  <c r="BU156" i="1"/>
  <c r="BT156" i="1"/>
  <c r="BV155" i="1"/>
  <c r="BU155" i="1"/>
  <c r="BT155" i="1"/>
  <c r="BV154" i="1"/>
  <c r="BU154" i="1"/>
  <c r="BT154" i="1"/>
  <c r="BV153" i="1"/>
  <c r="BU153" i="1"/>
  <c r="BT153" i="1"/>
  <c r="BV152" i="1"/>
  <c r="BU152" i="1"/>
  <c r="BT152" i="1"/>
  <c r="BV151" i="1"/>
  <c r="BU151" i="1"/>
  <c r="BT151" i="1"/>
  <c r="BV150" i="1"/>
  <c r="BU150" i="1"/>
  <c r="BT150" i="1"/>
  <c r="BV149" i="1"/>
  <c r="BU149" i="1"/>
  <c r="BT149" i="1"/>
  <c r="BV148" i="1"/>
  <c r="BU148" i="1"/>
  <c r="BT148" i="1"/>
  <c r="BV147" i="1"/>
  <c r="BU147" i="1"/>
  <c r="BT147" i="1"/>
  <c r="BV146" i="1"/>
  <c r="BU146" i="1"/>
  <c r="BT146" i="1"/>
  <c r="BV145" i="1"/>
  <c r="BU145" i="1"/>
  <c r="BT145" i="1"/>
  <c r="BV144" i="1"/>
  <c r="BU144" i="1"/>
  <c r="BT144" i="1"/>
  <c r="BV143" i="1"/>
  <c r="BU143" i="1"/>
  <c r="BT143" i="1"/>
  <c r="BV142" i="1"/>
  <c r="BU142" i="1"/>
  <c r="BT142" i="1"/>
  <c r="BV141" i="1"/>
  <c r="BU141" i="1"/>
  <c r="BT141" i="1"/>
  <c r="BV140" i="1"/>
  <c r="BU140" i="1"/>
  <c r="BT140" i="1"/>
  <c r="BV139" i="1"/>
  <c r="BU139" i="1"/>
  <c r="BT139" i="1"/>
  <c r="BV138" i="1"/>
  <c r="BU138" i="1"/>
  <c r="BT138" i="1"/>
  <c r="BV137" i="1"/>
  <c r="BU137" i="1"/>
  <c r="BT137" i="1"/>
  <c r="BV136" i="1"/>
  <c r="BU136" i="1"/>
  <c r="BT136" i="1"/>
  <c r="BV135" i="1"/>
  <c r="BU135" i="1"/>
  <c r="BT135" i="1"/>
  <c r="BV134" i="1"/>
  <c r="BU134" i="1"/>
  <c r="BT134" i="1"/>
  <c r="BV133" i="1"/>
  <c r="BU133" i="1"/>
  <c r="BT133" i="1"/>
  <c r="BV132" i="1"/>
  <c r="BU132" i="1"/>
  <c r="BT132" i="1"/>
  <c r="BV131" i="1"/>
  <c r="BU131" i="1"/>
  <c r="BT131" i="1"/>
  <c r="BV130" i="1"/>
  <c r="BU130" i="1"/>
  <c r="BT130" i="1"/>
  <c r="BV129" i="1"/>
  <c r="BU129" i="1"/>
  <c r="BT129" i="1"/>
  <c r="BV128" i="1"/>
  <c r="BU128" i="1"/>
  <c r="BT128" i="1"/>
  <c r="BV127" i="1"/>
  <c r="BU127" i="1"/>
  <c r="BT127" i="1"/>
  <c r="BV126" i="1"/>
  <c r="BU126" i="1"/>
  <c r="BT126" i="1"/>
  <c r="BV125" i="1"/>
  <c r="BU125" i="1"/>
  <c r="BT125" i="1"/>
  <c r="BV124" i="1"/>
  <c r="BU124" i="1"/>
  <c r="BT124" i="1"/>
  <c r="BV123" i="1"/>
  <c r="BU123" i="1"/>
  <c r="BT123" i="1"/>
  <c r="BV122" i="1"/>
  <c r="BU122" i="1"/>
  <c r="BT122" i="1"/>
  <c r="BV121" i="1"/>
  <c r="BU121" i="1"/>
  <c r="BT121" i="1"/>
  <c r="BV120" i="1"/>
  <c r="BU120" i="1"/>
  <c r="BT120" i="1"/>
  <c r="BV119" i="1"/>
  <c r="BU119" i="1"/>
  <c r="BT119" i="1"/>
  <c r="BV118" i="1"/>
  <c r="BU118" i="1"/>
  <c r="BT118" i="1"/>
  <c r="BV117" i="1"/>
  <c r="BU117" i="1"/>
  <c r="BT117" i="1"/>
  <c r="BV116" i="1"/>
  <c r="BU116" i="1"/>
  <c r="BT116" i="1"/>
  <c r="BV115" i="1"/>
  <c r="BU115" i="1"/>
  <c r="BT115" i="1"/>
  <c r="BV114" i="1"/>
  <c r="BU114" i="1"/>
  <c r="BT114" i="1"/>
  <c r="BV113" i="1"/>
  <c r="BU113" i="1"/>
  <c r="BT113" i="1"/>
  <c r="BV112" i="1"/>
  <c r="BU112" i="1"/>
  <c r="BT112" i="1"/>
  <c r="BV111" i="1"/>
  <c r="BU111" i="1"/>
  <c r="BT111" i="1"/>
  <c r="BV110" i="1"/>
  <c r="BU110" i="1"/>
  <c r="BT110" i="1"/>
  <c r="BV109" i="1"/>
  <c r="BU109" i="1"/>
  <c r="BT109" i="1"/>
  <c r="BV108" i="1"/>
  <c r="BU108" i="1"/>
  <c r="BT108" i="1"/>
  <c r="BV107" i="1"/>
  <c r="BU107" i="1"/>
  <c r="BT107" i="1"/>
  <c r="BV106" i="1"/>
  <c r="BU106" i="1"/>
  <c r="BT106" i="1"/>
  <c r="BV105" i="1"/>
  <c r="BU105" i="1"/>
  <c r="BT105" i="1"/>
  <c r="BV104" i="1"/>
  <c r="BU104" i="1"/>
  <c r="BT104" i="1"/>
  <c r="BV103" i="1"/>
  <c r="BU103" i="1"/>
  <c r="BT103" i="1"/>
  <c r="BV102" i="1"/>
  <c r="BU102" i="1"/>
  <c r="BT102" i="1"/>
  <c r="BV101" i="1"/>
  <c r="BU101" i="1"/>
  <c r="BT101" i="1"/>
  <c r="BV100" i="1"/>
  <c r="BU100" i="1"/>
  <c r="BT100" i="1"/>
  <c r="BV99" i="1"/>
  <c r="BU99" i="1"/>
  <c r="BT99" i="1"/>
  <c r="BV98" i="1"/>
  <c r="BU98" i="1"/>
  <c r="BT98" i="1"/>
  <c r="BV97" i="1"/>
  <c r="BU97" i="1"/>
  <c r="BT97" i="1"/>
  <c r="BV96" i="1"/>
  <c r="BU96" i="1"/>
  <c r="BT96" i="1"/>
  <c r="BV95" i="1"/>
  <c r="BU95" i="1"/>
  <c r="BT95" i="1"/>
  <c r="BV94" i="1"/>
  <c r="BU94" i="1"/>
  <c r="BT94" i="1"/>
  <c r="BV93" i="1"/>
  <c r="BU93" i="1"/>
  <c r="BT93" i="1"/>
  <c r="BV92" i="1"/>
  <c r="BU92" i="1"/>
  <c r="BT92" i="1"/>
  <c r="BV91" i="1"/>
  <c r="BU91" i="1"/>
  <c r="BT91" i="1"/>
  <c r="BV90" i="1"/>
  <c r="BU90" i="1"/>
  <c r="BT90" i="1"/>
  <c r="BV89" i="1"/>
  <c r="BU89" i="1"/>
  <c r="BT89" i="1"/>
  <c r="BV88" i="1"/>
  <c r="BU88" i="1"/>
  <c r="BT88" i="1"/>
  <c r="BV87" i="1"/>
  <c r="BU87" i="1"/>
  <c r="BT87" i="1"/>
  <c r="BV86" i="1"/>
  <c r="BU86" i="1"/>
  <c r="BT86" i="1"/>
  <c r="BV85" i="1"/>
  <c r="BU85" i="1"/>
  <c r="BT85" i="1"/>
  <c r="BV84" i="1"/>
  <c r="BU84" i="1"/>
  <c r="BT84" i="1"/>
  <c r="BV83" i="1"/>
  <c r="BU83" i="1"/>
  <c r="BT83" i="1"/>
  <c r="BV82" i="1"/>
  <c r="BU82" i="1"/>
  <c r="BT82" i="1"/>
  <c r="BV81" i="1"/>
  <c r="BU81" i="1"/>
  <c r="BT81" i="1"/>
  <c r="BV80" i="1"/>
  <c r="BU80" i="1"/>
  <c r="BT80" i="1"/>
  <c r="BV79" i="1"/>
  <c r="BU79" i="1"/>
  <c r="BT79" i="1"/>
  <c r="BV78" i="1"/>
  <c r="BU78" i="1"/>
  <c r="BT78" i="1"/>
  <c r="BV77" i="1"/>
  <c r="BU77" i="1"/>
  <c r="BT77" i="1"/>
  <c r="BV76" i="1"/>
  <c r="BU76" i="1"/>
  <c r="BT76" i="1"/>
  <c r="BV75" i="1"/>
  <c r="BU75" i="1"/>
  <c r="BT75" i="1"/>
  <c r="BV74" i="1"/>
  <c r="BU74" i="1"/>
  <c r="BT74" i="1"/>
  <c r="BV73" i="1"/>
  <c r="BU73" i="1"/>
  <c r="BT73" i="1"/>
  <c r="BV72" i="1"/>
  <c r="BU72" i="1"/>
  <c r="BT72" i="1"/>
  <c r="BV71" i="1"/>
  <c r="BU71" i="1"/>
  <c r="BT71" i="1"/>
  <c r="BV70" i="1"/>
  <c r="BU70" i="1"/>
  <c r="BT70" i="1"/>
  <c r="BV69" i="1"/>
  <c r="BU69" i="1"/>
  <c r="BT69" i="1"/>
  <c r="BV68" i="1"/>
  <c r="BU68" i="1"/>
  <c r="BT68" i="1"/>
  <c r="BV67" i="1"/>
  <c r="BU67" i="1"/>
  <c r="BT67" i="1"/>
  <c r="BV66" i="1"/>
  <c r="BU66" i="1"/>
  <c r="BT66" i="1"/>
  <c r="BV65" i="1"/>
  <c r="BU65" i="1"/>
  <c r="BT65" i="1"/>
  <c r="BV64" i="1"/>
  <c r="BU64" i="1"/>
  <c r="BT64" i="1"/>
  <c r="BV63" i="1"/>
  <c r="BU63" i="1"/>
  <c r="BT63" i="1"/>
  <c r="BV62" i="1"/>
  <c r="BU62" i="1"/>
  <c r="BT62" i="1"/>
  <c r="BV61" i="1"/>
  <c r="BU61" i="1"/>
  <c r="BT61" i="1"/>
  <c r="BV60" i="1"/>
  <c r="BU60" i="1"/>
  <c r="BT60" i="1"/>
  <c r="BV59" i="1"/>
  <c r="BU59" i="1"/>
  <c r="BT59" i="1"/>
  <c r="BV58" i="1"/>
  <c r="BU58" i="1"/>
  <c r="BT58" i="1"/>
  <c r="BV57" i="1"/>
  <c r="BU57" i="1"/>
  <c r="BT57" i="1"/>
  <c r="BV56" i="1"/>
  <c r="BU56" i="1"/>
  <c r="BT56" i="1"/>
  <c r="BV55" i="1"/>
  <c r="BU55" i="1"/>
  <c r="BT55" i="1"/>
  <c r="BV54" i="1"/>
  <c r="BU54" i="1"/>
  <c r="BT54" i="1"/>
  <c r="BV53" i="1"/>
  <c r="BU53" i="1"/>
  <c r="BT53" i="1"/>
  <c r="BV52" i="1"/>
  <c r="BU52" i="1"/>
  <c r="BT52" i="1"/>
  <c r="BV51" i="1"/>
  <c r="BU51" i="1"/>
  <c r="BT51" i="1"/>
  <c r="BV50" i="1"/>
  <c r="BU50" i="1"/>
  <c r="BT50" i="1"/>
  <c r="BV49" i="1"/>
  <c r="BU49" i="1"/>
  <c r="BT49" i="1"/>
  <c r="BV48" i="1"/>
  <c r="BU48" i="1"/>
  <c r="BT48" i="1"/>
  <c r="BV47" i="1"/>
  <c r="BU47" i="1"/>
  <c r="BT47" i="1"/>
  <c r="BV46" i="1"/>
  <c r="BU46" i="1"/>
  <c r="BT46" i="1"/>
  <c r="BV45" i="1"/>
  <c r="BU45" i="1"/>
  <c r="BT45" i="1"/>
  <c r="BV44" i="1"/>
  <c r="BU44" i="1"/>
  <c r="BT44" i="1"/>
  <c r="BV43" i="1"/>
  <c r="BU43" i="1"/>
  <c r="BT43" i="1"/>
  <c r="BV42" i="1"/>
  <c r="BU42" i="1"/>
  <c r="BT42" i="1"/>
  <c r="BV41" i="1"/>
  <c r="BU41" i="1"/>
  <c r="BT41" i="1"/>
  <c r="BV40" i="1"/>
  <c r="BU40" i="1"/>
  <c r="BT40" i="1"/>
  <c r="BV39" i="1"/>
  <c r="BU39" i="1"/>
  <c r="BT39" i="1"/>
  <c r="BV38" i="1"/>
  <c r="BU38" i="1"/>
  <c r="BT38" i="1"/>
  <c r="BV37" i="1"/>
  <c r="BU37" i="1"/>
  <c r="BT37" i="1"/>
  <c r="BV36" i="1"/>
  <c r="BU36" i="1"/>
  <c r="BT36" i="1"/>
  <c r="BV35" i="1"/>
  <c r="BU35" i="1"/>
  <c r="BT35" i="1"/>
  <c r="BV34" i="1"/>
  <c r="BU34" i="1"/>
  <c r="BT34" i="1"/>
  <c r="BV33" i="1"/>
  <c r="BU33" i="1"/>
  <c r="BT33" i="1"/>
  <c r="BV32" i="1"/>
  <c r="BU32" i="1"/>
  <c r="BT32" i="1"/>
  <c r="BV31" i="1"/>
  <c r="BU31" i="1"/>
  <c r="BT31" i="1"/>
  <c r="BV30" i="1"/>
  <c r="BU30" i="1"/>
  <c r="BT30" i="1"/>
  <c r="BV29" i="1"/>
  <c r="BU29" i="1"/>
  <c r="BT29" i="1"/>
  <c r="BV28" i="1"/>
  <c r="BU28" i="1"/>
  <c r="BT28" i="1"/>
  <c r="BV27" i="1"/>
  <c r="BU27" i="1"/>
  <c r="BT27" i="1"/>
  <c r="BV26" i="1"/>
  <c r="BU26" i="1"/>
  <c r="BT26" i="1"/>
  <c r="BV25" i="1"/>
  <c r="BU25" i="1"/>
  <c r="BT25" i="1"/>
  <c r="BV24" i="1"/>
  <c r="BU24" i="1"/>
  <c r="BT24" i="1"/>
  <c r="BV23" i="1"/>
  <c r="BU23" i="1"/>
  <c r="BT23" i="1"/>
  <c r="BV22" i="1"/>
  <c r="BU22" i="1"/>
  <c r="BT22" i="1"/>
  <c r="BV21" i="1"/>
  <c r="BU21" i="1"/>
  <c r="BT21" i="1"/>
  <c r="BV20" i="1"/>
  <c r="BU20" i="1"/>
  <c r="BT20" i="1"/>
  <c r="BV19" i="1"/>
  <c r="BU19" i="1"/>
  <c r="BT19" i="1"/>
  <c r="BV18" i="1"/>
  <c r="BU18" i="1"/>
  <c r="BT18" i="1"/>
  <c r="BV17" i="1"/>
  <c r="BU17" i="1"/>
  <c r="BT17" i="1"/>
  <c r="BV16" i="1"/>
  <c r="BU16" i="1"/>
  <c r="BT16" i="1"/>
  <c r="BV15" i="1"/>
  <c r="BU15" i="1"/>
  <c r="BT15" i="1"/>
  <c r="BV14" i="1"/>
  <c r="BU14" i="1"/>
  <c r="BT14" i="1"/>
  <c r="BV13" i="1"/>
  <c r="BU13" i="1"/>
  <c r="BT13" i="1"/>
  <c r="BV12" i="1"/>
  <c r="BU12" i="1"/>
  <c r="BT12" i="1"/>
  <c r="BV11" i="1"/>
  <c r="BU11" i="1"/>
  <c r="BT11" i="1"/>
  <c r="BV10" i="1"/>
  <c r="BU10" i="1"/>
  <c r="BT10" i="1"/>
  <c r="BV9" i="1"/>
  <c r="BU9" i="1"/>
  <c r="BT9" i="1"/>
  <c r="BV8" i="1"/>
  <c r="BU8" i="1"/>
  <c r="BT8" i="1"/>
  <c r="BV7" i="1"/>
  <c r="BU7" i="1"/>
  <c r="BT7" i="1"/>
  <c r="BV6" i="1"/>
  <c r="BU6" i="1"/>
  <c r="BT6" i="1"/>
  <c r="BV5" i="1"/>
  <c r="BU5" i="1"/>
  <c r="BT5" i="1"/>
  <c r="BV4" i="1"/>
  <c r="BU4" i="1"/>
  <c r="BT4" i="1"/>
  <c r="BV3" i="1"/>
  <c r="BT3" i="1"/>
  <c r="BV2" i="1"/>
  <c r="BU2" i="1"/>
  <c r="BT2" i="1"/>
  <c r="DJ234" i="1"/>
  <c r="DI234" i="1"/>
  <c r="DH234" i="1"/>
  <c r="DG234" i="1"/>
  <c r="DF234" i="1"/>
  <c r="DE234" i="1"/>
  <c r="DD234" i="1"/>
  <c r="DC234" i="1"/>
  <c r="DB234" i="1"/>
  <c r="DA234" i="1"/>
  <c r="DJ233" i="1"/>
  <c r="DI233" i="1"/>
  <c r="DH233" i="1"/>
  <c r="DG233" i="1"/>
  <c r="DF233" i="1"/>
  <c r="DE233" i="1"/>
  <c r="DD233" i="1"/>
  <c r="DC233" i="1"/>
  <c r="DB233" i="1"/>
  <c r="DA233" i="1"/>
  <c r="DJ232" i="1"/>
  <c r="DI232" i="1"/>
  <c r="DH232" i="1"/>
  <c r="DG232" i="1"/>
  <c r="DF232" i="1"/>
  <c r="DE232" i="1"/>
  <c r="DD232" i="1"/>
  <c r="DC232" i="1"/>
  <c r="DB232" i="1"/>
  <c r="DA232" i="1"/>
  <c r="DJ231" i="1"/>
  <c r="DI231" i="1"/>
  <c r="DH231" i="1"/>
  <c r="DG231" i="1"/>
  <c r="DF231" i="1"/>
  <c r="DE231" i="1"/>
  <c r="DD231" i="1"/>
  <c r="DC231" i="1"/>
  <c r="DB231" i="1"/>
  <c r="DA231" i="1"/>
  <c r="DJ230" i="1"/>
  <c r="DI230" i="1"/>
  <c r="DH230" i="1"/>
  <c r="DG230" i="1"/>
  <c r="DF230" i="1"/>
  <c r="DE230" i="1"/>
  <c r="DD230" i="1"/>
  <c r="DC230" i="1"/>
  <c r="DB230" i="1"/>
  <c r="DA230" i="1"/>
  <c r="DJ229" i="1"/>
  <c r="DI229" i="1"/>
  <c r="DH229" i="1"/>
  <c r="DG229" i="1"/>
  <c r="DF229" i="1"/>
  <c r="DE229" i="1"/>
  <c r="DD229" i="1"/>
  <c r="DC229" i="1"/>
  <c r="DB229" i="1"/>
  <c r="DA229" i="1"/>
  <c r="DJ228" i="1"/>
  <c r="DI228" i="1"/>
  <c r="DH228" i="1"/>
  <c r="DG228" i="1"/>
  <c r="DF228" i="1"/>
  <c r="DE228" i="1"/>
  <c r="DD228" i="1"/>
  <c r="DC228" i="1"/>
  <c r="DB228" i="1"/>
  <c r="DA228" i="1"/>
  <c r="DJ227" i="1"/>
  <c r="DI227" i="1"/>
  <c r="DH227" i="1"/>
  <c r="DG227" i="1"/>
  <c r="DF227" i="1"/>
  <c r="DE227" i="1"/>
  <c r="DD227" i="1"/>
  <c r="DC227" i="1"/>
  <c r="DB227" i="1"/>
  <c r="DA227" i="1"/>
  <c r="DJ226" i="1"/>
  <c r="DI226" i="1"/>
  <c r="DH226" i="1"/>
  <c r="DG226" i="1"/>
  <c r="DF226" i="1"/>
  <c r="DE226" i="1"/>
  <c r="DD226" i="1"/>
  <c r="DC226" i="1"/>
  <c r="DB226" i="1"/>
  <c r="DA226" i="1"/>
  <c r="DJ225" i="1"/>
  <c r="DI225" i="1"/>
  <c r="DH225" i="1"/>
  <c r="DG225" i="1"/>
  <c r="DF225" i="1"/>
  <c r="DE225" i="1"/>
  <c r="DD225" i="1"/>
  <c r="DC225" i="1"/>
  <c r="DB225" i="1"/>
  <c r="DA225" i="1"/>
  <c r="DJ224" i="1"/>
  <c r="DI224" i="1"/>
  <c r="DH224" i="1"/>
  <c r="DG224" i="1"/>
  <c r="DF224" i="1"/>
  <c r="DE224" i="1"/>
  <c r="DD224" i="1"/>
  <c r="DC224" i="1"/>
  <c r="DB224" i="1"/>
  <c r="DA224" i="1"/>
  <c r="DJ223" i="1"/>
  <c r="DI223" i="1"/>
  <c r="DH223" i="1"/>
  <c r="DG223" i="1"/>
  <c r="DF223" i="1"/>
  <c r="DE223" i="1"/>
  <c r="DD223" i="1"/>
  <c r="DC223" i="1"/>
  <c r="DB223" i="1"/>
  <c r="DA223" i="1"/>
  <c r="DJ222" i="1"/>
  <c r="DI222" i="1"/>
  <c r="DH222" i="1"/>
  <c r="DG222" i="1"/>
  <c r="DF222" i="1"/>
  <c r="DE222" i="1"/>
  <c r="DD222" i="1"/>
  <c r="DC222" i="1"/>
  <c r="DB222" i="1"/>
  <c r="DA222" i="1"/>
  <c r="DJ221" i="1"/>
  <c r="DI221" i="1"/>
  <c r="DH221" i="1"/>
  <c r="DG221" i="1"/>
  <c r="DF221" i="1"/>
  <c r="DE221" i="1"/>
  <c r="DD221" i="1"/>
  <c r="DC221" i="1"/>
  <c r="DB221" i="1"/>
  <c r="DA221" i="1"/>
  <c r="DJ220" i="1"/>
  <c r="DI220" i="1"/>
  <c r="DH220" i="1"/>
  <c r="DG220" i="1"/>
  <c r="DF220" i="1"/>
  <c r="DE220" i="1"/>
  <c r="DD220" i="1"/>
  <c r="DC220" i="1"/>
  <c r="DB220" i="1"/>
  <c r="DA220" i="1"/>
  <c r="DJ219" i="1"/>
  <c r="DI219" i="1"/>
  <c r="DH219" i="1"/>
  <c r="DG219" i="1"/>
  <c r="DF219" i="1"/>
  <c r="DE219" i="1"/>
  <c r="DD219" i="1"/>
  <c r="DC219" i="1"/>
  <c r="DB219" i="1"/>
  <c r="DA219" i="1"/>
  <c r="DJ218" i="1"/>
  <c r="DI218" i="1"/>
  <c r="DH218" i="1"/>
  <c r="DG218" i="1"/>
  <c r="DF218" i="1"/>
  <c r="DE218" i="1"/>
  <c r="DD218" i="1"/>
  <c r="DC218" i="1"/>
  <c r="DB218" i="1"/>
  <c r="DA218" i="1"/>
  <c r="DJ217" i="1"/>
  <c r="DI217" i="1"/>
  <c r="DH217" i="1"/>
  <c r="DG217" i="1"/>
  <c r="DF217" i="1"/>
  <c r="DE217" i="1"/>
  <c r="DD217" i="1"/>
  <c r="DC217" i="1"/>
  <c r="DB217" i="1"/>
  <c r="DA217" i="1"/>
  <c r="DJ216" i="1"/>
  <c r="DI216" i="1"/>
  <c r="DH216" i="1"/>
  <c r="DG216" i="1"/>
  <c r="DF216" i="1"/>
  <c r="DE216" i="1"/>
  <c r="DD216" i="1"/>
  <c r="DC216" i="1"/>
  <c r="DB216" i="1"/>
  <c r="DA216" i="1"/>
  <c r="DJ215" i="1"/>
  <c r="DI215" i="1"/>
  <c r="DH215" i="1"/>
  <c r="DG215" i="1"/>
  <c r="DF215" i="1"/>
  <c r="DE215" i="1"/>
  <c r="DD215" i="1"/>
  <c r="DC215" i="1"/>
  <c r="DB215" i="1"/>
  <c r="DA215" i="1"/>
  <c r="DJ214" i="1"/>
  <c r="DI214" i="1"/>
  <c r="DH214" i="1"/>
  <c r="DG214" i="1"/>
  <c r="DF214" i="1"/>
  <c r="DE214" i="1"/>
  <c r="DD214" i="1"/>
  <c r="DC214" i="1"/>
  <c r="DB214" i="1"/>
  <c r="DA214" i="1"/>
  <c r="DJ213" i="1"/>
  <c r="DI213" i="1"/>
  <c r="DH213" i="1"/>
  <c r="DG213" i="1"/>
  <c r="DF213" i="1"/>
  <c r="DE213" i="1"/>
  <c r="DD213" i="1"/>
  <c r="DC213" i="1"/>
  <c r="DB213" i="1"/>
  <c r="DA213" i="1"/>
  <c r="DJ212" i="1"/>
  <c r="DI212" i="1"/>
  <c r="DH212" i="1"/>
  <c r="DG212" i="1"/>
  <c r="DF212" i="1"/>
  <c r="DE212" i="1"/>
  <c r="DD212" i="1"/>
  <c r="DC212" i="1"/>
  <c r="DB212" i="1"/>
  <c r="DA212" i="1"/>
  <c r="DJ211" i="1"/>
  <c r="DI211" i="1"/>
  <c r="DH211" i="1"/>
  <c r="DG211" i="1"/>
  <c r="DF211" i="1"/>
  <c r="DE211" i="1"/>
  <c r="DD211" i="1"/>
  <c r="DC211" i="1"/>
  <c r="DB211" i="1"/>
  <c r="DA211" i="1"/>
  <c r="DJ210" i="1"/>
  <c r="DI210" i="1"/>
  <c r="DH210" i="1"/>
  <c r="DG210" i="1"/>
  <c r="DF210" i="1"/>
  <c r="DE210" i="1"/>
  <c r="DD210" i="1"/>
  <c r="DC210" i="1"/>
  <c r="DB210" i="1"/>
  <c r="DA210" i="1"/>
  <c r="DJ209" i="1"/>
  <c r="DI209" i="1"/>
  <c r="DH209" i="1"/>
  <c r="DG209" i="1"/>
  <c r="DF209" i="1"/>
  <c r="DE209" i="1"/>
  <c r="DD209" i="1"/>
  <c r="DC209" i="1"/>
  <c r="DB209" i="1"/>
  <c r="DA209" i="1"/>
  <c r="DJ208" i="1"/>
  <c r="DI208" i="1"/>
  <c r="DH208" i="1"/>
  <c r="DG208" i="1"/>
  <c r="DF208" i="1"/>
  <c r="DE208" i="1"/>
  <c r="DD208" i="1"/>
  <c r="DC208" i="1"/>
  <c r="DB208" i="1"/>
  <c r="DA208" i="1"/>
  <c r="DJ207" i="1"/>
  <c r="DI207" i="1"/>
  <c r="DH207" i="1"/>
  <c r="DG207" i="1"/>
  <c r="DF207" i="1"/>
  <c r="DE207" i="1"/>
  <c r="DD207" i="1"/>
  <c r="DC207" i="1"/>
  <c r="DB207" i="1"/>
  <c r="DA207" i="1"/>
  <c r="DJ206" i="1"/>
  <c r="DI206" i="1"/>
  <c r="DH206" i="1"/>
  <c r="DG206" i="1"/>
  <c r="DF206" i="1"/>
  <c r="DE206" i="1"/>
  <c r="DD206" i="1"/>
  <c r="DC206" i="1"/>
  <c r="DB206" i="1"/>
  <c r="DA206" i="1"/>
  <c r="DJ205" i="1"/>
  <c r="DI205" i="1"/>
  <c r="DH205" i="1"/>
  <c r="DG205" i="1"/>
  <c r="DF205" i="1"/>
  <c r="DE205" i="1"/>
  <c r="DD205" i="1"/>
  <c r="DC205" i="1"/>
  <c r="DB205" i="1"/>
  <c r="DA205" i="1"/>
  <c r="DJ204" i="1"/>
  <c r="DI204" i="1"/>
  <c r="DH204" i="1"/>
  <c r="DG204" i="1"/>
  <c r="DF204" i="1"/>
  <c r="DE204" i="1"/>
  <c r="DD204" i="1"/>
  <c r="DC204" i="1"/>
  <c r="DB204" i="1"/>
  <c r="DA204" i="1"/>
  <c r="DJ203" i="1"/>
  <c r="DI203" i="1"/>
  <c r="DH203" i="1"/>
  <c r="DG203" i="1"/>
  <c r="DF203" i="1"/>
  <c r="DE203" i="1"/>
  <c r="DD203" i="1"/>
  <c r="DC203" i="1"/>
  <c r="DB203" i="1"/>
  <c r="DA203" i="1"/>
  <c r="DJ202" i="1"/>
  <c r="DI202" i="1"/>
  <c r="DH202" i="1"/>
  <c r="DG202" i="1"/>
  <c r="DF202" i="1"/>
  <c r="DE202" i="1"/>
  <c r="DD202" i="1"/>
  <c r="DC202" i="1"/>
  <c r="DB202" i="1"/>
  <c r="DA202" i="1"/>
  <c r="DJ201" i="1"/>
  <c r="DI201" i="1"/>
  <c r="DH201" i="1"/>
  <c r="DG201" i="1"/>
  <c r="DF201" i="1"/>
  <c r="DE201" i="1"/>
  <c r="DD201" i="1"/>
  <c r="DC201" i="1"/>
  <c r="DB201" i="1"/>
  <c r="DA201" i="1"/>
  <c r="DJ200" i="1"/>
  <c r="DI200" i="1"/>
  <c r="DH200" i="1"/>
  <c r="DG200" i="1"/>
  <c r="DF200" i="1"/>
  <c r="DE200" i="1"/>
  <c r="DD200" i="1"/>
  <c r="DC200" i="1"/>
  <c r="DB200" i="1"/>
  <c r="DA200" i="1"/>
  <c r="DJ199" i="1"/>
  <c r="DI199" i="1"/>
  <c r="DH199" i="1"/>
  <c r="DG199" i="1"/>
  <c r="DF199" i="1"/>
  <c r="DE199" i="1"/>
  <c r="DD199" i="1"/>
  <c r="DC199" i="1"/>
  <c r="DB199" i="1"/>
  <c r="DA199" i="1"/>
  <c r="DJ198" i="1"/>
  <c r="DI198" i="1"/>
  <c r="DH198" i="1"/>
  <c r="DG198" i="1"/>
  <c r="DF198" i="1"/>
  <c r="DE198" i="1"/>
  <c r="DD198" i="1"/>
  <c r="DC198" i="1"/>
  <c r="DB198" i="1"/>
  <c r="DA198" i="1"/>
  <c r="DJ197" i="1"/>
  <c r="DI197" i="1"/>
  <c r="DH197" i="1"/>
  <c r="DG197" i="1"/>
  <c r="DF197" i="1"/>
  <c r="DE197" i="1"/>
  <c r="DD197" i="1"/>
  <c r="DC197" i="1"/>
  <c r="DB197" i="1"/>
  <c r="DA197" i="1"/>
  <c r="DJ196" i="1"/>
  <c r="DI196" i="1"/>
  <c r="DH196" i="1"/>
  <c r="DG196" i="1"/>
  <c r="DF196" i="1"/>
  <c r="DE196" i="1"/>
  <c r="DD196" i="1"/>
  <c r="DC196" i="1"/>
  <c r="DB196" i="1"/>
  <c r="DA196" i="1"/>
  <c r="DJ195" i="1"/>
  <c r="DI195" i="1"/>
  <c r="DH195" i="1"/>
  <c r="DG195" i="1"/>
  <c r="DF195" i="1"/>
  <c r="DE195" i="1"/>
  <c r="DD195" i="1"/>
  <c r="DC195" i="1"/>
  <c r="DB195" i="1"/>
  <c r="DA195" i="1"/>
  <c r="DJ194" i="1"/>
  <c r="DI194" i="1"/>
  <c r="DH194" i="1"/>
  <c r="DG194" i="1"/>
  <c r="DF194" i="1"/>
  <c r="DE194" i="1"/>
  <c r="DD194" i="1"/>
  <c r="DC194" i="1"/>
  <c r="DB194" i="1"/>
  <c r="DA194" i="1"/>
  <c r="DJ193" i="1"/>
  <c r="DI193" i="1"/>
  <c r="DH193" i="1"/>
  <c r="DG193" i="1"/>
  <c r="DF193" i="1"/>
  <c r="DE193" i="1"/>
  <c r="DD193" i="1"/>
  <c r="DC193" i="1"/>
  <c r="DB193" i="1"/>
  <c r="DA193" i="1"/>
  <c r="DJ192" i="1"/>
  <c r="DI192" i="1"/>
  <c r="DH192" i="1"/>
  <c r="DG192" i="1"/>
  <c r="DF192" i="1"/>
  <c r="DE192" i="1"/>
  <c r="DD192" i="1"/>
  <c r="DC192" i="1"/>
  <c r="DB192" i="1"/>
  <c r="DA192" i="1"/>
  <c r="DJ191" i="1"/>
  <c r="DI191" i="1"/>
  <c r="DH191" i="1"/>
  <c r="DG191" i="1"/>
  <c r="DF191" i="1"/>
  <c r="DE191" i="1"/>
  <c r="DD191" i="1"/>
  <c r="DC191" i="1"/>
  <c r="DB191" i="1"/>
  <c r="DA191" i="1"/>
  <c r="DJ190" i="1"/>
  <c r="DI190" i="1"/>
  <c r="DH190" i="1"/>
  <c r="DG190" i="1"/>
  <c r="DF190" i="1"/>
  <c r="DE190" i="1"/>
  <c r="DD190" i="1"/>
  <c r="DC190" i="1"/>
  <c r="DB190" i="1"/>
  <c r="DA190" i="1"/>
  <c r="DJ189" i="1"/>
  <c r="DI189" i="1"/>
  <c r="DH189" i="1"/>
  <c r="DG189" i="1"/>
  <c r="DF189" i="1"/>
  <c r="DE189" i="1"/>
  <c r="DD189" i="1"/>
  <c r="DC189" i="1"/>
  <c r="DB189" i="1"/>
  <c r="DA189" i="1"/>
  <c r="DJ188" i="1"/>
  <c r="DI188" i="1"/>
  <c r="DH188" i="1"/>
  <c r="DG188" i="1"/>
  <c r="DF188" i="1"/>
  <c r="DE188" i="1"/>
  <c r="DD188" i="1"/>
  <c r="DC188" i="1"/>
  <c r="DB188" i="1"/>
  <c r="DA188" i="1"/>
  <c r="DJ187" i="1"/>
  <c r="DI187" i="1"/>
  <c r="DH187" i="1"/>
  <c r="DG187" i="1"/>
  <c r="DF187" i="1"/>
  <c r="DE187" i="1"/>
  <c r="DD187" i="1"/>
  <c r="DC187" i="1"/>
  <c r="DB187" i="1"/>
  <c r="DA187" i="1"/>
  <c r="DJ186" i="1"/>
  <c r="DI186" i="1"/>
  <c r="DH186" i="1"/>
  <c r="DG186" i="1"/>
  <c r="DF186" i="1"/>
  <c r="DE186" i="1"/>
  <c r="DD186" i="1"/>
  <c r="DC186" i="1"/>
  <c r="DB186" i="1"/>
  <c r="DA186" i="1"/>
  <c r="DJ185" i="1"/>
  <c r="DI185" i="1"/>
  <c r="DH185" i="1"/>
  <c r="DG185" i="1"/>
  <c r="DF185" i="1"/>
  <c r="DE185" i="1"/>
  <c r="DD185" i="1"/>
  <c r="DC185" i="1"/>
  <c r="DB185" i="1"/>
  <c r="DA185" i="1"/>
  <c r="DJ184" i="1"/>
  <c r="DI184" i="1"/>
  <c r="DH184" i="1"/>
  <c r="DG184" i="1"/>
  <c r="DF184" i="1"/>
  <c r="DE184" i="1"/>
  <c r="DD184" i="1"/>
  <c r="DC184" i="1"/>
  <c r="DB184" i="1"/>
  <c r="DA184" i="1"/>
  <c r="DJ183" i="1"/>
  <c r="DI183" i="1"/>
  <c r="DH183" i="1"/>
  <c r="DG183" i="1"/>
  <c r="DF183" i="1"/>
  <c r="DE183" i="1"/>
  <c r="DD183" i="1"/>
  <c r="DC183" i="1"/>
  <c r="DB183" i="1"/>
  <c r="DA183" i="1"/>
  <c r="DJ182" i="1"/>
  <c r="DI182" i="1"/>
  <c r="DH182" i="1"/>
  <c r="DG182" i="1"/>
  <c r="DF182" i="1"/>
  <c r="DE182" i="1"/>
  <c r="DD182" i="1"/>
  <c r="DC182" i="1"/>
  <c r="DB182" i="1"/>
  <c r="DA182" i="1"/>
  <c r="DJ181" i="1"/>
  <c r="DI181" i="1"/>
  <c r="DH181" i="1"/>
  <c r="DG181" i="1"/>
  <c r="DF181" i="1"/>
  <c r="DE181" i="1"/>
  <c r="DD181" i="1"/>
  <c r="DC181" i="1"/>
  <c r="DB181" i="1"/>
  <c r="DA181" i="1"/>
  <c r="DJ180" i="1"/>
  <c r="DI180" i="1"/>
  <c r="DH180" i="1"/>
  <c r="DG180" i="1"/>
  <c r="DF180" i="1"/>
  <c r="DE180" i="1"/>
  <c r="DD180" i="1"/>
  <c r="DC180" i="1"/>
  <c r="DB180" i="1"/>
  <c r="DA180" i="1"/>
  <c r="DJ179" i="1"/>
  <c r="DI179" i="1"/>
  <c r="DH179" i="1"/>
  <c r="DG179" i="1"/>
  <c r="DF179" i="1"/>
  <c r="DE179" i="1"/>
  <c r="DD179" i="1"/>
  <c r="DC179" i="1"/>
  <c r="DB179" i="1"/>
  <c r="DA179" i="1"/>
  <c r="DJ178" i="1"/>
  <c r="DI178" i="1"/>
  <c r="DH178" i="1"/>
  <c r="DG178" i="1"/>
  <c r="DF178" i="1"/>
  <c r="DE178" i="1"/>
  <c r="DD178" i="1"/>
  <c r="DC178" i="1"/>
  <c r="DB178" i="1"/>
  <c r="DA178" i="1"/>
  <c r="DJ177" i="1"/>
  <c r="DI177" i="1"/>
  <c r="DH177" i="1"/>
  <c r="DG177" i="1"/>
  <c r="DF177" i="1"/>
  <c r="DE177" i="1"/>
  <c r="DD177" i="1"/>
  <c r="DC177" i="1"/>
  <c r="DB177" i="1"/>
  <c r="DA177" i="1"/>
  <c r="DJ176" i="1"/>
  <c r="DI176" i="1"/>
  <c r="DH176" i="1"/>
  <c r="DG176" i="1"/>
  <c r="DF176" i="1"/>
  <c r="DE176" i="1"/>
  <c r="DD176" i="1"/>
  <c r="DC176" i="1"/>
  <c r="DB176" i="1"/>
  <c r="DA176" i="1"/>
  <c r="DJ175" i="1"/>
  <c r="DI175" i="1"/>
  <c r="DH175" i="1"/>
  <c r="DG175" i="1"/>
  <c r="DF175" i="1"/>
  <c r="DE175" i="1"/>
  <c r="DD175" i="1"/>
  <c r="DC175" i="1"/>
  <c r="DB175" i="1"/>
  <c r="DA175" i="1"/>
  <c r="DJ174" i="1"/>
  <c r="DI174" i="1"/>
  <c r="DH174" i="1"/>
  <c r="DG174" i="1"/>
  <c r="DF174" i="1"/>
  <c r="DE174" i="1"/>
  <c r="DD174" i="1"/>
  <c r="DC174" i="1"/>
  <c r="DB174" i="1"/>
  <c r="DA174" i="1"/>
  <c r="DJ173" i="1"/>
  <c r="DI173" i="1"/>
  <c r="DH173" i="1"/>
  <c r="DG173" i="1"/>
  <c r="DF173" i="1"/>
  <c r="DE173" i="1"/>
  <c r="DD173" i="1"/>
  <c r="DC173" i="1"/>
  <c r="DB173" i="1"/>
  <c r="DA173" i="1"/>
  <c r="DJ172" i="1"/>
  <c r="DI172" i="1"/>
  <c r="DH172" i="1"/>
  <c r="DG172" i="1"/>
  <c r="DF172" i="1"/>
  <c r="DE172" i="1"/>
  <c r="DD172" i="1"/>
  <c r="DC172" i="1"/>
  <c r="DB172" i="1"/>
  <c r="DA172" i="1"/>
  <c r="DJ171" i="1"/>
  <c r="DI171" i="1"/>
  <c r="DH171" i="1"/>
  <c r="DG171" i="1"/>
  <c r="DF171" i="1"/>
  <c r="DE171" i="1"/>
  <c r="DD171" i="1"/>
  <c r="DC171" i="1"/>
  <c r="DB171" i="1"/>
  <c r="DA171" i="1"/>
  <c r="DJ170" i="1"/>
  <c r="DI170" i="1"/>
  <c r="DH170" i="1"/>
  <c r="DG170" i="1"/>
  <c r="DF170" i="1"/>
  <c r="DE170" i="1"/>
  <c r="DD170" i="1"/>
  <c r="DC170" i="1"/>
  <c r="DB170" i="1"/>
  <c r="DA170" i="1"/>
  <c r="DJ169" i="1"/>
  <c r="DI169" i="1"/>
  <c r="DH169" i="1"/>
  <c r="DG169" i="1"/>
  <c r="DF169" i="1"/>
  <c r="DE169" i="1"/>
  <c r="DD169" i="1"/>
  <c r="DC169" i="1"/>
  <c r="DB169" i="1"/>
  <c r="DA169" i="1"/>
  <c r="DJ168" i="1"/>
  <c r="DI168" i="1"/>
  <c r="DH168" i="1"/>
  <c r="DG168" i="1"/>
  <c r="DF168" i="1"/>
  <c r="DE168" i="1"/>
  <c r="DD168" i="1"/>
  <c r="DC168" i="1"/>
  <c r="DB168" i="1"/>
  <c r="DA168" i="1"/>
  <c r="DJ167" i="1"/>
  <c r="DI167" i="1"/>
  <c r="DH167" i="1"/>
  <c r="DG167" i="1"/>
  <c r="DF167" i="1"/>
  <c r="DE167" i="1"/>
  <c r="DD167" i="1"/>
  <c r="DJ166" i="1"/>
  <c r="DI166" i="1"/>
  <c r="DH166" i="1"/>
  <c r="DG166" i="1"/>
  <c r="DF166" i="1"/>
  <c r="DE166" i="1"/>
  <c r="DD166" i="1"/>
  <c r="DC166" i="1"/>
  <c r="DJ165" i="1"/>
  <c r="DI165" i="1"/>
  <c r="DH165" i="1"/>
  <c r="DG165" i="1"/>
  <c r="DF165" i="1"/>
  <c r="DE165" i="1"/>
  <c r="DD165" i="1"/>
  <c r="DC165" i="1"/>
  <c r="DJ164" i="1"/>
  <c r="DI164" i="1"/>
  <c r="DH164" i="1"/>
  <c r="DG164" i="1"/>
  <c r="DF164" i="1"/>
  <c r="DE164" i="1"/>
  <c r="DD164" i="1"/>
  <c r="DC164" i="1"/>
  <c r="DB164" i="1"/>
  <c r="DA164" i="1"/>
  <c r="DJ163" i="1"/>
  <c r="DI163" i="1"/>
  <c r="DH163" i="1"/>
  <c r="DG163" i="1"/>
  <c r="DF163" i="1"/>
  <c r="DE163" i="1"/>
  <c r="DD163" i="1"/>
  <c r="DC163" i="1"/>
  <c r="DB163" i="1"/>
  <c r="DA163" i="1"/>
  <c r="DJ162" i="1"/>
  <c r="DI162" i="1"/>
  <c r="DH162" i="1"/>
  <c r="DG162" i="1"/>
  <c r="DF162" i="1"/>
  <c r="DE162" i="1"/>
  <c r="DD162" i="1"/>
  <c r="DC162" i="1"/>
  <c r="DB162" i="1"/>
  <c r="DA162" i="1"/>
  <c r="DJ161" i="1"/>
  <c r="DI161" i="1"/>
  <c r="DH161" i="1"/>
  <c r="DG161" i="1"/>
  <c r="DF161" i="1"/>
  <c r="DE161" i="1"/>
  <c r="DD161" i="1"/>
  <c r="DC161" i="1"/>
  <c r="DB161" i="1"/>
  <c r="DA161" i="1"/>
  <c r="DJ160" i="1"/>
  <c r="DI160" i="1"/>
  <c r="DH160" i="1"/>
  <c r="DG160" i="1"/>
  <c r="DF160" i="1"/>
  <c r="DE160" i="1"/>
  <c r="DD160" i="1"/>
  <c r="DC160" i="1"/>
  <c r="DB160" i="1"/>
  <c r="DA160" i="1"/>
  <c r="DJ159" i="1"/>
  <c r="DI159" i="1"/>
  <c r="DH159" i="1"/>
  <c r="DG159" i="1"/>
  <c r="DF159" i="1"/>
  <c r="DE159" i="1"/>
  <c r="DD159" i="1"/>
  <c r="DC159" i="1"/>
  <c r="DB159" i="1"/>
  <c r="DA159" i="1"/>
  <c r="DJ158" i="1"/>
  <c r="DI158" i="1"/>
  <c r="DH158" i="1"/>
  <c r="DG158" i="1"/>
  <c r="DF158" i="1"/>
  <c r="DE158" i="1"/>
  <c r="DD158" i="1"/>
  <c r="DC158" i="1"/>
  <c r="DB158" i="1"/>
  <c r="DA158" i="1"/>
  <c r="DJ157" i="1"/>
  <c r="DI157" i="1"/>
  <c r="DH157" i="1"/>
  <c r="DG157" i="1"/>
  <c r="DF157" i="1"/>
  <c r="DE157" i="1"/>
  <c r="DD157" i="1"/>
  <c r="DC157" i="1"/>
  <c r="DB157" i="1"/>
  <c r="DA157" i="1"/>
  <c r="DJ156" i="1"/>
  <c r="DI156" i="1"/>
  <c r="DH156" i="1"/>
  <c r="DG156" i="1"/>
  <c r="DF156" i="1"/>
  <c r="DE156" i="1"/>
  <c r="DD156" i="1"/>
  <c r="DC156" i="1"/>
  <c r="DB156" i="1"/>
  <c r="DA156" i="1"/>
  <c r="DJ155" i="1"/>
  <c r="DI155" i="1"/>
  <c r="DH155" i="1"/>
  <c r="DG155" i="1"/>
  <c r="DF155" i="1"/>
  <c r="DE155" i="1"/>
  <c r="DD155" i="1"/>
  <c r="DC155" i="1"/>
  <c r="DB155" i="1"/>
  <c r="DA155" i="1"/>
  <c r="DJ154" i="1"/>
  <c r="DI154" i="1"/>
  <c r="DH154" i="1"/>
  <c r="DG154" i="1"/>
  <c r="DF154" i="1"/>
  <c r="DE154" i="1"/>
  <c r="DD154" i="1"/>
  <c r="DC154" i="1"/>
  <c r="DB154" i="1"/>
  <c r="DA154" i="1"/>
  <c r="DJ153" i="1"/>
  <c r="DI153" i="1"/>
  <c r="DH153" i="1"/>
  <c r="DG153" i="1"/>
  <c r="DF153" i="1"/>
  <c r="DE153" i="1"/>
  <c r="DD153" i="1"/>
  <c r="DC153" i="1"/>
  <c r="DJ152" i="1"/>
  <c r="DI152" i="1"/>
  <c r="DH152" i="1"/>
  <c r="DG152" i="1"/>
  <c r="DF152" i="1"/>
  <c r="DE152" i="1"/>
  <c r="DD152" i="1"/>
  <c r="DC152" i="1"/>
  <c r="DJ151" i="1"/>
  <c r="DI151" i="1"/>
  <c r="DH151" i="1"/>
  <c r="DG151" i="1"/>
  <c r="DF151" i="1"/>
  <c r="DE151" i="1"/>
  <c r="DD151" i="1"/>
  <c r="DC151" i="1"/>
  <c r="DJ150" i="1"/>
  <c r="DI150" i="1"/>
  <c r="DH150" i="1"/>
  <c r="DG150" i="1"/>
  <c r="DF150" i="1"/>
  <c r="DE150" i="1"/>
  <c r="DD150" i="1"/>
  <c r="DC150" i="1"/>
  <c r="DB150" i="1"/>
  <c r="DA150" i="1"/>
  <c r="DJ149" i="1"/>
  <c r="DI149" i="1"/>
  <c r="DH149" i="1"/>
  <c r="DG149" i="1"/>
  <c r="DF149" i="1"/>
  <c r="DE149" i="1"/>
  <c r="DD149" i="1"/>
  <c r="DC149" i="1"/>
  <c r="DB149" i="1"/>
  <c r="DA149" i="1"/>
  <c r="DJ148" i="1"/>
  <c r="DI148" i="1"/>
  <c r="DH148" i="1"/>
  <c r="DG148" i="1"/>
  <c r="DF148" i="1"/>
  <c r="DE148" i="1"/>
  <c r="DD148" i="1"/>
  <c r="DC148" i="1"/>
  <c r="DB148" i="1"/>
  <c r="DA148" i="1"/>
  <c r="DJ147" i="1"/>
  <c r="DI147" i="1"/>
  <c r="DH147" i="1"/>
  <c r="DG147" i="1"/>
  <c r="DF147" i="1"/>
  <c r="DE147" i="1"/>
  <c r="DD147" i="1"/>
  <c r="DC147" i="1"/>
  <c r="DB147" i="1"/>
  <c r="DA147" i="1"/>
  <c r="DJ146" i="1"/>
  <c r="DI146" i="1"/>
  <c r="DH146" i="1"/>
  <c r="DG146" i="1"/>
  <c r="DF146" i="1"/>
  <c r="DJ145" i="1"/>
  <c r="DI145" i="1"/>
  <c r="DH145" i="1"/>
  <c r="DG145" i="1"/>
  <c r="DF145" i="1"/>
  <c r="DE145" i="1"/>
  <c r="DD145" i="1"/>
  <c r="DC145" i="1"/>
  <c r="DJ144" i="1"/>
  <c r="DI144" i="1"/>
  <c r="DH144" i="1"/>
  <c r="DG144" i="1"/>
  <c r="DF144" i="1"/>
  <c r="DE144" i="1"/>
  <c r="DJ143" i="1"/>
  <c r="DI143" i="1"/>
  <c r="DH143" i="1"/>
  <c r="DG143" i="1"/>
  <c r="DF143" i="1"/>
  <c r="DJ142" i="1"/>
  <c r="DI142" i="1"/>
  <c r="DH142" i="1"/>
  <c r="DG142" i="1"/>
  <c r="DF142" i="1"/>
  <c r="DE142" i="1"/>
  <c r="DD142" i="1"/>
  <c r="DC142" i="1"/>
  <c r="DB142" i="1"/>
  <c r="DA142" i="1"/>
  <c r="DJ141" i="1"/>
  <c r="DI141" i="1"/>
  <c r="DH141" i="1"/>
  <c r="DG141" i="1"/>
  <c r="DF141" i="1"/>
  <c r="DE141" i="1"/>
  <c r="DD141" i="1"/>
  <c r="DC141" i="1"/>
  <c r="DB141" i="1"/>
  <c r="DA141" i="1"/>
  <c r="DJ140" i="1"/>
  <c r="DI140" i="1"/>
  <c r="DH140" i="1"/>
  <c r="DG140" i="1"/>
  <c r="DF140" i="1"/>
  <c r="DE140" i="1"/>
  <c r="DD140" i="1"/>
  <c r="DC140" i="1"/>
  <c r="DB140" i="1"/>
  <c r="DA140" i="1"/>
  <c r="DJ139" i="1"/>
  <c r="DI139" i="1"/>
  <c r="DH139" i="1"/>
  <c r="DG139" i="1"/>
  <c r="DF139" i="1"/>
  <c r="DE139" i="1"/>
  <c r="DD139" i="1"/>
  <c r="DC139" i="1"/>
  <c r="DB139" i="1"/>
  <c r="DA139" i="1"/>
  <c r="DJ138" i="1"/>
  <c r="DI138" i="1"/>
  <c r="DH138" i="1"/>
  <c r="DG138" i="1"/>
  <c r="DF138" i="1"/>
  <c r="DE138" i="1"/>
  <c r="DD138" i="1"/>
  <c r="DC138" i="1"/>
  <c r="DB138" i="1"/>
  <c r="DA138" i="1"/>
  <c r="DJ137" i="1"/>
  <c r="DI137" i="1"/>
  <c r="DH137" i="1"/>
  <c r="DG137" i="1"/>
  <c r="DF137" i="1"/>
  <c r="DE137" i="1"/>
  <c r="DD137" i="1"/>
  <c r="DC137" i="1"/>
  <c r="DB137" i="1"/>
  <c r="DA137" i="1"/>
  <c r="DJ136" i="1"/>
  <c r="DI136" i="1"/>
  <c r="DH136" i="1"/>
  <c r="DG136" i="1"/>
  <c r="DF136" i="1"/>
  <c r="DE136" i="1"/>
  <c r="DD136" i="1"/>
  <c r="DC136" i="1"/>
  <c r="DB136" i="1"/>
  <c r="DA136" i="1"/>
  <c r="DJ135" i="1"/>
  <c r="DI135" i="1"/>
  <c r="DH135" i="1"/>
  <c r="DG135" i="1"/>
  <c r="DF135" i="1"/>
  <c r="DE135" i="1"/>
  <c r="DD135" i="1"/>
  <c r="DC135" i="1"/>
  <c r="DB135" i="1"/>
  <c r="DA135" i="1"/>
  <c r="DJ134" i="1"/>
  <c r="DI134" i="1"/>
  <c r="DH134" i="1"/>
  <c r="DG134" i="1"/>
  <c r="DF134" i="1"/>
  <c r="DE134" i="1"/>
  <c r="DD134" i="1"/>
  <c r="DC134" i="1"/>
  <c r="DB134" i="1"/>
  <c r="DA134" i="1"/>
  <c r="DJ133" i="1"/>
  <c r="DI133" i="1"/>
  <c r="DH133" i="1"/>
  <c r="DG133" i="1"/>
  <c r="DF133" i="1"/>
  <c r="DE133" i="1"/>
  <c r="DD133" i="1"/>
  <c r="DC133" i="1"/>
  <c r="DB133" i="1"/>
  <c r="DA133" i="1"/>
  <c r="DJ132" i="1"/>
  <c r="DI132" i="1"/>
  <c r="DH132" i="1"/>
  <c r="DG132" i="1"/>
  <c r="DF132" i="1"/>
  <c r="DE132" i="1"/>
  <c r="DD132" i="1"/>
  <c r="DC132" i="1"/>
  <c r="DB132" i="1"/>
  <c r="DA132" i="1"/>
  <c r="DJ131" i="1"/>
  <c r="DI131" i="1"/>
  <c r="DH131" i="1"/>
  <c r="DG131" i="1"/>
  <c r="DF131" i="1"/>
  <c r="DE131" i="1"/>
  <c r="DD131" i="1"/>
  <c r="DC131" i="1"/>
  <c r="DB131" i="1"/>
  <c r="DA131" i="1"/>
  <c r="DJ130" i="1"/>
  <c r="DI130" i="1"/>
  <c r="DH130" i="1"/>
  <c r="DG130" i="1"/>
  <c r="DF130" i="1"/>
  <c r="DE130" i="1"/>
  <c r="DD130" i="1"/>
  <c r="DC130" i="1"/>
  <c r="DB130" i="1"/>
  <c r="DA130" i="1"/>
  <c r="DJ129" i="1"/>
  <c r="DI129" i="1"/>
  <c r="DH129" i="1"/>
  <c r="DG129" i="1"/>
  <c r="DF129" i="1"/>
  <c r="DE129" i="1"/>
  <c r="DD129" i="1"/>
  <c r="DC129" i="1"/>
  <c r="DB129" i="1"/>
  <c r="DA129" i="1"/>
  <c r="DJ128" i="1"/>
  <c r="DI128" i="1"/>
  <c r="DH128" i="1"/>
  <c r="DG128" i="1"/>
  <c r="DF128" i="1"/>
  <c r="DE128" i="1"/>
  <c r="DD128" i="1"/>
  <c r="DC128" i="1"/>
  <c r="DB128" i="1"/>
  <c r="DA128" i="1"/>
  <c r="DJ127" i="1"/>
  <c r="DI127" i="1"/>
  <c r="DH127" i="1"/>
  <c r="DG127" i="1"/>
  <c r="DF127" i="1"/>
  <c r="DE127" i="1"/>
  <c r="DD127" i="1"/>
  <c r="DC127" i="1"/>
  <c r="DB127" i="1"/>
  <c r="DA127" i="1"/>
  <c r="DJ126" i="1"/>
  <c r="DI126" i="1"/>
  <c r="DH126" i="1"/>
  <c r="DG126" i="1"/>
  <c r="DF126" i="1"/>
  <c r="DE126" i="1"/>
  <c r="DD126" i="1"/>
  <c r="DC126" i="1"/>
  <c r="DB126" i="1"/>
  <c r="DA126" i="1"/>
  <c r="DJ125" i="1"/>
  <c r="DI125" i="1"/>
  <c r="DH125" i="1"/>
  <c r="DG125" i="1"/>
  <c r="DF125" i="1"/>
  <c r="DE125" i="1"/>
  <c r="DD125" i="1"/>
  <c r="DC125" i="1"/>
  <c r="DB125" i="1"/>
  <c r="DA125" i="1"/>
  <c r="DJ124" i="1"/>
  <c r="DI124" i="1"/>
  <c r="DH124" i="1"/>
  <c r="DG124" i="1"/>
  <c r="DF124" i="1"/>
  <c r="DE124" i="1"/>
  <c r="DD124" i="1"/>
  <c r="DC124" i="1"/>
  <c r="DB124" i="1"/>
  <c r="DA124" i="1"/>
  <c r="DJ123" i="1"/>
  <c r="DI123" i="1"/>
  <c r="DH123" i="1"/>
  <c r="DG123" i="1"/>
  <c r="DF123" i="1"/>
  <c r="DE123" i="1"/>
  <c r="DD123" i="1"/>
  <c r="DC123" i="1"/>
  <c r="DB123" i="1"/>
  <c r="DA123" i="1"/>
  <c r="DJ122" i="1"/>
  <c r="DI122" i="1"/>
  <c r="DH122" i="1"/>
  <c r="DG122" i="1"/>
  <c r="DF122" i="1"/>
  <c r="DE122" i="1"/>
  <c r="DD122" i="1"/>
  <c r="DC122" i="1"/>
  <c r="DB122" i="1"/>
  <c r="DA122" i="1"/>
  <c r="DJ121" i="1"/>
  <c r="DI121" i="1"/>
  <c r="DH121" i="1"/>
  <c r="DG121" i="1"/>
  <c r="DF121" i="1"/>
  <c r="DE121" i="1"/>
  <c r="DD121" i="1"/>
  <c r="DC121" i="1"/>
  <c r="DB121" i="1"/>
  <c r="DA121" i="1"/>
  <c r="DJ120" i="1"/>
  <c r="DI120" i="1"/>
  <c r="DH120" i="1"/>
  <c r="DG120" i="1"/>
  <c r="DF120" i="1"/>
  <c r="DE120" i="1"/>
  <c r="DD120" i="1"/>
  <c r="DC120" i="1"/>
  <c r="DB120" i="1"/>
  <c r="DA120" i="1"/>
  <c r="DJ119" i="1"/>
  <c r="DI119" i="1"/>
  <c r="DH119" i="1"/>
  <c r="DG119" i="1"/>
  <c r="DF119" i="1"/>
  <c r="DE119" i="1"/>
  <c r="DD119" i="1"/>
  <c r="DC119" i="1"/>
  <c r="DB119" i="1"/>
  <c r="DA119" i="1"/>
  <c r="DJ118" i="1"/>
  <c r="DI118" i="1"/>
  <c r="DH118" i="1"/>
  <c r="DG118" i="1"/>
  <c r="DF118" i="1"/>
  <c r="DE118" i="1"/>
  <c r="DD118" i="1"/>
  <c r="DC118" i="1"/>
  <c r="DB118" i="1"/>
  <c r="DA118" i="1"/>
  <c r="DJ117" i="1"/>
  <c r="DI117" i="1"/>
  <c r="DH117" i="1"/>
  <c r="DG117" i="1"/>
  <c r="DF117" i="1"/>
  <c r="DE117" i="1"/>
  <c r="DD117" i="1"/>
  <c r="DC117" i="1"/>
  <c r="DB117" i="1"/>
  <c r="DA117" i="1"/>
  <c r="DJ116" i="1"/>
  <c r="DI116" i="1"/>
  <c r="DH116" i="1"/>
  <c r="DG116" i="1"/>
  <c r="DF116" i="1"/>
  <c r="DE116" i="1"/>
  <c r="DD116" i="1"/>
  <c r="DC116" i="1"/>
  <c r="DB116" i="1"/>
  <c r="DA116" i="1"/>
  <c r="DJ115" i="1"/>
  <c r="DI115" i="1"/>
  <c r="DH115" i="1"/>
  <c r="DG115" i="1"/>
  <c r="DF115" i="1"/>
  <c r="DE115" i="1"/>
  <c r="DD115" i="1"/>
  <c r="DC115" i="1"/>
  <c r="DB115" i="1"/>
  <c r="DA115" i="1"/>
  <c r="DJ114" i="1"/>
  <c r="DI114" i="1"/>
  <c r="DH114" i="1"/>
  <c r="DG114" i="1"/>
  <c r="DF114" i="1"/>
  <c r="DE114" i="1"/>
  <c r="DD114" i="1"/>
  <c r="DC114" i="1"/>
  <c r="DB114" i="1"/>
  <c r="DA114" i="1"/>
  <c r="DJ113" i="1"/>
  <c r="DI113" i="1"/>
  <c r="DH113" i="1"/>
  <c r="DG113" i="1"/>
  <c r="DF113" i="1"/>
  <c r="DE113" i="1"/>
  <c r="DD113" i="1"/>
  <c r="DC113" i="1"/>
  <c r="DB113" i="1"/>
  <c r="DA113" i="1"/>
  <c r="DJ112" i="1"/>
  <c r="DI112" i="1"/>
  <c r="DH112" i="1"/>
  <c r="DG112" i="1"/>
  <c r="DF112" i="1"/>
  <c r="DE112" i="1"/>
  <c r="DD112" i="1"/>
  <c r="DC112" i="1"/>
  <c r="DB112" i="1"/>
  <c r="DA112" i="1"/>
  <c r="DJ111" i="1"/>
  <c r="DI111" i="1"/>
  <c r="DH111" i="1"/>
  <c r="DG111" i="1"/>
  <c r="DF111" i="1"/>
  <c r="DE111" i="1"/>
  <c r="DD111" i="1"/>
  <c r="DC111" i="1"/>
  <c r="DB111" i="1"/>
  <c r="DA111" i="1"/>
  <c r="DJ110" i="1"/>
  <c r="DI110" i="1"/>
  <c r="DH110" i="1"/>
  <c r="DG110" i="1"/>
  <c r="DF110" i="1"/>
  <c r="DE110" i="1"/>
  <c r="DD110" i="1"/>
  <c r="DC110" i="1"/>
  <c r="DB110" i="1"/>
  <c r="DA110" i="1"/>
  <c r="DJ109" i="1"/>
  <c r="DI109" i="1"/>
  <c r="DH109" i="1"/>
  <c r="DG109" i="1"/>
  <c r="DF109" i="1"/>
  <c r="DE109" i="1"/>
  <c r="DD109" i="1"/>
  <c r="DC109" i="1"/>
  <c r="DB109" i="1"/>
  <c r="DA109" i="1"/>
  <c r="DJ108" i="1"/>
  <c r="DI108" i="1"/>
  <c r="DH108" i="1"/>
  <c r="DG108" i="1"/>
  <c r="DF108" i="1"/>
  <c r="DE108" i="1"/>
  <c r="DD108" i="1"/>
  <c r="DC108" i="1"/>
  <c r="DB108" i="1"/>
  <c r="DA108" i="1"/>
  <c r="DJ107" i="1"/>
  <c r="DI107" i="1"/>
  <c r="DH107" i="1"/>
  <c r="DG107" i="1"/>
  <c r="DF107" i="1"/>
  <c r="DE107" i="1"/>
  <c r="DD107" i="1"/>
  <c r="DC107" i="1"/>
  <c r="DB107" i="1"/>
  <c r="DA107" i="1"/>
  <c r="DJ106" i="1"/>
  <c r="DI106" i="1"/>
  <c r="DH106" i="1"/>
  <c r="DG106" i="1"/>
  <c r="DF106" i="1"/>
  <c r="DE106" i="1"/>
  <c r="DD106" i="1"/>
  <c r="DC106" i="1"/>
  <c r="DB106" i="1"/>
  <c r="DA106" i="1"/>
  <c r="DJ105" i="1"/>
  <c r="DI105" i="1"/>
  <c r="DH105" i="1"/>
  <c r="DG105" i="1"/>
  <c r="DF105" i="1"/>
  <c r="DE105" i="1"/>
  <c r="DD105" i="1"/>
  <c r="DC105" i="1"/>
  <c r="DB105" i="1"/>
  <c r="DA105" i="1"/>
  <c r="DJ104" i="1"/>
  <c r="DI104" i="1"/>
  <c r="DH104" i="1"/>
  <c r="DG104" i="1"/>
  <c r="DF104" i="1"/>
  <c r="DE104" i="1"/>
  <c r="DD104" i="1"/>
  <c r="DC104" i="1"/>
  <c r="DB104" i="1"/>
  <c r="DA104" i="1"/>
  <c r="DJ103" i="1"/>
  <c r="DI103" i="1"/>
  <c r="DH103" i="1"/>
  <c r="DG103" i="1"/>
  <c r="DF103" i="1"/>
  <c r="DE103" i="1"/>
  <c r="DD103" i="1"/>
  <c r="DC103" i="1"/>
  <c r="DB103" i="1"/>
  <c r="DA103" i="1"/>
  <c r="DJ102" i="1"/>
  <c r="DI102" i="1"/>
  <c r="DH102" i="1"/>
  <c r="DG102" i="1"/>
  <c r="DF102" i="1"/>
  <c r="DE102" i="1"/>
  <c r="DD102" i="1"/>
  <c r="DC102" i="1"/>
  <c r="DB102" i="1"/>
  <c r="DA102" i="1"/>
  <c r="DJ101" i="1"/>
  <c r="DI101" i="1"/>
  <c r="DH101" i="1"/>
  <c r="DG101" i="1"/>
  <c r="DF101" i="1"/>
  <c r="DE101" i="1"/>
  <c r="DD101" i="1"/>
  <c r="DC101" i="1"/>
  <c r="DB101" i="1"/>
  <c r="DA101" i="1"/>
  <c r="DJ100" i="1"/>
  <c r="DI100" i="1"/>
  <c r="DH100" i="1"/>
  <c r="DG100" i="1"/>
  <c r="DF100" i="1"/>
  <c r="DE100" i="1"/>
  <c r="DD100" i="1"/>
  <c r="DC100" i="1"/>
  <c r="DB100" i="1"/>
  <c r="DA100" i="1"/>
  <c r="DJ99" i="1"/>
  <c r="DI99" i="1"/>
  <c r="DH99" i="1"/>
  <c r="DG99" i="1"/>
  <c r="DF99" i="1"/>
  <c r="DE99" i="1"/>
  <c r="DD99" i="1"/>
  <c r="DC99" i="1"/>
  <c r="DB99" i="1"/>
  <c r="DA99" i="1"/>
  <c r="DJ98" i="1"/>
  <c r="DI98" i="1"/>
  <c r="DH98" i="1"/>
  <c r="DG98" i="1"/>
  <c r="DF98" i="1"/>
  <c r="DE98" i="1"/>
  <c r="DD98" i="1"/>
  <c r="DC98" i="1"/>
  <c r="DB98" i="1"/>
  <c r="DA98" i="1"/>
  <c r="DJ97" i="1"/>
  <c r="DI97" i="1"/>
  <c r="DH97" i="1"/>
  <c r="DG97" i="1"/>
  <c r="DF97" i="1"/>
  <c r="DE97" i="1"/>
  <c r="DD97" i="1"/>
  <c r="DC97" i="1"/>
  <c r="DB97" i="1"/>
  <c r="DA97" i="1"/>
  <c r="DJ96" i="1"/>
  <c r="DI96" i="1"/>
  <c r="DH96" i="1"/>
  <c r="DG96" i="1"/>
  <c r="DF96" i="1"/>
  <c r="DE96" i="1"/>
  <c r="DD96" i="1"/>
  <c r="DC96" i="1"/>
  <c r="DB96" i="1"/>
  <c r="DA96" i="1"/>
  <c r="DJ95" i="1"/>
  <c r="DI95" i="1"/>
  <c r="DH95" i="1"/>
  <c r="DG95" i="1"/>
  <c r="DF95" i="1"/>
  <c r="DE95" i="1"/>
  <c r="DD95" i="1"/>
  <c r="DC95" i="1"/>
  <c r="DB95" i="1"/>
  <c r="DA95" i="1"/>
  <c r="DJ94" i="1"/>
  <c r="DI94" i="1"/>
  <c r="DH94" i="1"/>
  <c r="DG94" i="1"/>
  <c r="DF94" i="1"/>
  <c r="DE94" i="1"/>
  <c r="DD94" i="1"/>
  <c r="DC94" i="1"/>
  <c r="DB94" i="1"/>
  <c r="DA94" i="1"/>
  <c r="DJ93" i="1"/>
  <c r="DI93" i="1"/>
  <c r="DH93" i="1"/>
  <c r="DG93" i="1"/>
  <c r="DF93" i="1"/>
  <c r="DE93" i="1"/>
  <c r="DD93" i="1"/>
  <c r="DC93" i="1"/>
  <c r="DB93" i="1"/>
  <c r="DA93" i="1"/>
  <c r="DJ92" i="1"/>
  <c r="DI92" i="1"/>
  <c r="DH92" i="1"/>
  <c r="DG92" i="1"/>
  <c r="DF92" i="1"/>
  <c r="DE92" i="1"/>
  <c r="DD92" i="1"/>
  <c r="DC92" i="1"/>
  <c r="DB92" i="1"/>
  <c r="DA92" i="1"/>
  <c r="DJ91" i="1"/>
  <c r="DI91" i="1"/>
  <c r="DH91" i="1"/>
  <c r="DG91" i="1"/>
  <c r="DF91" i="1"/>
  <c r="DE91" i="1"/>
  <c r="DD91" i="1"/>
  <c r="DC91" i="1"/>
  <c r="DB91" i="1"/>
  <c r="DA91" i="1"/>
  <c r="DJ90" i="1"/>
  <c r="DI90" i="1"/>
  <c r="DH90" i="1"/>
  <c r="DG90" i="1"/>
  <c r="DF90" i="1"/>
  <c r="DE90" i="1"/>
  <c r="DD90" i="1"/>
  <c r="DC90" i="1"/>
  <c r="DB90" i="1"/>
  <c r="DA90" i="1"/>
  <c r="DJ89" i="1"/>
  <c r="DI89" i="1"/>
  <c r="DH89" i="1"/>
  <c r="DG89" i="1"/>
  <c r="DF89" i="1"/>
  <c r="DE89" i="1"/>
  <c r="DD89" i="1"/>
  <c r="DC89" i="1"/>
  <c r="DB89" i="1"/>
  <c r="DA89" i="1"/>
  <c r="DJ88" i="1"/>
  <c r="DI88" i="1"/>
  <c r="DH88" i="1"/>
  <c r="DG88" i="1"/>
  <c r="DF88" i="1"/>
  <c r="DE88" i="1"/>
  <c r="DD88" i="1"/>
  <c r="DC88" i="1"/>
  <c r="DB88" i="1"/>
  <c r="DA88" i="1"/>
  <c r="DJ87" i="1"/>
  <c r="DI87" i="1"/>
  <c r="DH87" i="1"/>
  <c r="DG87" i="1"/>
  <c r="DF87" i="1"/>
  <c r="DE87" i="1"/>
  <c r="DD87" i="1"/>
  <c r="DC87" i="1"/>
  <c r="DB87" i="1"/>
  <c r="DA87" i="1"/>
  <c r="DJ86" i="1"/>
  <c r="DI86" i="1"/>
  <c r="DH86" i="1"/>
  <c r="DG86" i="1"/>
  <c r="DF86" i="1"/>
  <c r="DE86" i="1"/>
  <c r="DD86" i="1"/>
  <c r="DC86" i="1"/>
  <c r="DB86" i="1"/>
  <c r="DA86" i="1"/>
  <c r="DJ85" i="1"/>
  <c r="DI85" i="1"/>
  <c r="DH85" i="1"/>
  <c r="DG85" i="1"/>
  <c r="DF85" i="1"/>
  <c r="DE85" i="1"/>
  <c r="DD85" i="1"/>
  <c r="DC85" i="1"/>
  <c r="DB85" i="1"/>
  <c r="DA85" i="1"/>
  <c r="DJ84" i="1"/>
  <c r="DI84" i="1"/>
  <c r="DH84" i="1"/>
  <c r="DG84" i="1"/>
  <c r="DF84" i="1"/>
  <c r="DE84" i="1"/>
  <c r="DD84" i="1"/>
  <c r="DC84" i="1"/>
  <c r="DB84" i="1"/>
  <c r="DA84" i="1"/>
  <c r="DJ83" i="1"/>
  <c r="DI83" i="1"/>
  <c r="DH83" i="1"/>
  <c r="DG83" i="1"/>
  <c r="DF83" i="1"/>
  <c r="DE83" i="1"/>
  <c r="DD83" i="1"/>
  <c r="DC83" i="1"/>
  <c r="DB83" i="1"/>
  <c r="DA83" i="1"/>
  <c r="DJ82" i="1"/>
  <c r="DI82" i="1"/>
  <c r="DH82" i="1"/>
  <c r="DG82" i="1"/>
  <c r="DF82" i="1"/>
  <c r="DE82" i="1"/>
  <c r="DD82" i="1"/>
  <c r="DC82" i="1"/>
  <c r="DB82" i="1"/>
  <c r="DA82" i="1"/>
  <c r="DJ81" i="1"/>
  <c r="DI81" i="1"/>
  <c r="DH81" i="1"/>
  <c r="DG81" i="1"/>
  <c r="DF81" i="1"/>
  <c r="DE81" i="1"/>
  <c r="DD81" i="1"/>
  <c r="DC81" i="1"/>
  <c r="DB81" i="1"/>
  <c r="DA81" i="1"/>
  <c r="DJ80" i="1"/>
  <c r="DI80" i="1"/>
  <c r="DH80" i="1"/>
  <c r="DG80" i="1"/>
  <c r="DF80" i="1"/>
  <c r="DE80" i="1"/>
  <c r="DD80" i="1"/>
  <c r="DC80" i="1"/>
  <c r="DB80" i="1"/>
  <c r="DA80" i="1"/>
  <c r="DJ79" i="1"/>
  <c r="DI79" i="1"/>
  <c r="DH79" i="1"/>
  <c r="DG79" i="1"/>
  <c r="DF79" i="1"/>
  <c r="DE79" i="1"/>
  <c r="DD79" i="1"/>
  <c r="DC79" i="1"/>
  <c r="DB79" i="1"/>
  <c r="DA79" i="1"/>
  <c r="DJ78" i="1"/>
  <c r="DI78" i="1"/>
  <c r="DH78" i="1"/>
  <c r="DG78" i="1"/>
  <c r="DF78" i="1"/>
  <c r="DE78" i="1"/>
  <c r="DD78" i="1"/>
  <c r="DC78" i="1"/>
  <c r="DB78" i="1"/>
  <c r="DA78" i="1"/>
  <c r="DJ77" i="1"/>
  <c r="DI77" i="1"/>
  <c r="DH77" i="1"/>
  <c r="DG77" i="1"/>
  <c r="DF77" i="1"/>
  <c r="DE77" i="1"/>
  <c r="DD77" i="1"/>
  <c r="DC77" i="1"/>
  <c r="DB77" i="1"/>
  <c r="DA77" i="1"/>
  <c r="DJ76" i="1"/>
  <c r="DI76" i="1"/>
  <c r="DH76" i="1"/>
  <c r="DG76" i="1"/>
  <c r="DF76" i="1"/>
  <c r="DE76" i="1"/>
  <c r="DD76" i="1"/>
  <c r="DC76" i="1"/>
  <c r="DB76" i="1"/>
  <c r="DA76" i="1"/>
  <c r="DJ75" i="1"/>
  <c r="DI75" i="1"/>
  <c r="DH75" i="1"/>
  <c r="DG75" i="1"/>
  <c r="DF75" i="1"/>
  <c r="DE75" i="1"/>
  <c r="DD75" i="1"/>
  <c r="DC75" i="1"/>
  <c r="DB75" i="1"/>
  <c r="DA75" i="1"/>
  <c r="DJ74" i="1"/>
  <c r="DI74" i="1"/>
  <c r="DH74" i="1"/>
  <c r="DG74" i="1"/>
  <c r="DF74" i="1"/>
  <c r="DE74" i="1"/>
  <c r="DD74" i="1"/>
  <c r="DC74" i="1"/>
  <c r="DB74" i="1"/>
  <c r="DA74" i="1"/>
  <c r="DJ73" i="1"/>
  <c r="DI73" i="1"/>
  <c r="DH73" i="1"/>
  <c r="DG73" i="1"/>
  <c r="DF73" i="1"/>
  <c r="DE73" i="1"/>
  <c r="DD73" i="1"/>
  <c r="DC73" i="1"/>
  <c r="DB73" i="1"/>
  <c r="DA73" i="1"/>
  <c r="DJ72" i="1"/>
  <c r="DI72" i="1"/>
  <c r="DH72" i="1"/>
  <c r="DG72" i="1"/>
  <c r="DF72" i="1"/>
  <c r="DE72" i="1"/>
  <c r="DD72" i="1"/>
  <c r="DC72" i="1"/>
  <c r="DB72" i="1"/>
  <c r="DA72" i="1"/>
  <c r="DJ71" i="1"/>
  <c r="DI71" i="1"/>
  <c r="DH71" i="1"/>
  <c r="DG71" i="1"/>
  <c r="DF71" i="1"/>
  <c r="DE71" i="1"/>
  <c r="DD71" i="1"/>
  <c r="DC71" i="1"/>
  <c r="DB71" i="1"/>
  <c r="DA71" i="1"/>
  <c r="DJ70" i="1"/>
  <c r="DI70" i="1"/>
  <c r="DH70" i="1"/>
  <c r="DG70" i="1"/>
  <c r="DF70" i="1"/>
  <c r="DE70" i="1"/>
  <c r="DD70" i="1"/>
  <c r="DC70" i="1"/>
  <c r="DB70" i="1"/>
  <c r="DA70" i="1"/>
  <c r="DJ69" i="1"/>
  <c r="DI69" i="1"/>
  <c r="DH69" i="1"/>
  <c r="DG69" i="1"/>
  <c r="DF69" i="1"/>
  <c r="DE69" i="1"/>
  <c r="DD69" i="1"/>
  <c r="DC69" i="1"/>
  <c r="DB69" i="1"/>
  <c r="DA69" i="1"/>
  <c r="DJ68" i="1"/>
  <c r="DI68" i="1"/>
  <c r="DH68" i="1"/>
  <c r="DG68" i="1"/>
  <c r="DF68" i="1"/>
  <c r="DE68" i="1"/>
  <c r="DD68" i="1"/>
  <c r="DC68" i="1"/>
  <c r="DB68" i="1"/>
  <c r="DA68" i="1"/>
  <c r="DJ67" i="1"/>
  <c r="DI67" i="1"/>
  <c r="DH67" i="1"/>
  <c r="DG67" i="1"/>
  <c r="DF67" i="1"/>
  <c r="DE67" i="1"/>
  <c r="DD67" i="1"/>
  <c r="DC67" i="1"/>
  <c r="DB67" i="1"/>
  <c r="DA67" i="1"/>
  <c r="DJ66" i="1"/>
  <c r="DI66" i="1"/>
  <c r="DH66" i="1"/>
  <c r="DG66" i="1"/>
  <c r="DF66" i="1"/>
  <c r="DE66" i="1"/>
  <c r="DD66" i="1"/>
  <c r="DC66" i="1"/>
  <c r="DB66" i="1"/>
  <c r="DA66" i="1"/>
  <c r="DJ65" i="1"/>
  <c r="DI65" i="1"/>
  <c r="DH65" i="1"/>
  <c r="DG65" i="1"/>
  <c r="DF65" i="1"/>
  <c r="DE65" i="1"/>
  <c r="DD65" i="1"/>
  <c r="DC65" i="1"/>
  <c r="DB65" i="1"/>
  <c r="DA65" i="1"/>
  <c r="DJ64" i="1"/>
  <c r="DI64" i="1"/>
  <c r="DH64" i="1"/>
  <c r="DG64" i="1"/>
  <c r="DF64" i="1"/>
  <c r="DE64" i="1"/>
  <c r="DD64" i="1"/>
  <c r="DC64" i="1"/>
  <c r="DB64" i="1"/>
  <c r="DA64" i="1"/>
  <c r="DJ63" i="1"/>
  <c r="DI63" i="1"/>
  <c r="DH63" i="1"/>
  <c r="DG63" i="1"/>
  <c r="DF63" i="1"/>
  <c r="DE63" i="1"/>
  <c r="DD63" i="1"/>
  <c r="DC63" i="1"/>
  <c r="DB63" i="1"/>
  <c r="DA63" i="1"/>
  <c r="DJ62" i="1"/>
  <c r="DI62" i="1"/>
  <c r="DH62" i="1"/>
  <c r="DG62" i="1"/>
  <c r="DF62" i="1"/>
  <c r="DE62" i="1"/>
  <c r="DD62" i="1"/>
  <c r="DC62" i="1"/>
  <c r="DB62" i="1"/>
  <c r="DA62" i="1"/>
  <c r="DJ61" i="1"/>
  <c r="DI61" i="1"/>
  <c r="DH61" i="1"/>
  <c r="DG61" i="1"/>
  <c r="DF61" i="1"/>
  <c r="DE61" i="1"/>
  <c r="DD61" i="1"/>
  <c r="DC61" i="1"/>
  <c r="DB61" i="1"/>
  <c r="DA61" i="1"/>
  <c r="DJ60" i="1"/>
  <c r="DI60" i="1"/>
  <c r="DH60" i="1"/>
  <c r="DG60" i="1"/>
  <c r="DF60" i="1"/>
  <c r="DE60" i="1"/>
  <c r="DD60" i="1"/>
  <c r="DC60" i="1"/>
  <c r="DB60" i="1"/>
  <c r="DA60" i="1"/>
  <c r="DJ59" i="1"/>
  <c r="DI59" i="1"/>
  <c r="DH59" i="1"/>
  <c r="DG59" i="1"/>
  <c r="DF59" i="1"/>
  <c r="DE59" i="1"/>
  <c r="DD59" i="1"/>
  <c r="DC59" i="1"/>
  <c r="DB59" i="1"/>
  <c r="DA59" i="1"/>
  <c r="DJ58" i="1"/>
  <c r="DI58" i="1"/>
  <c r="DH58" i="1"/>
  <c r="DG58" i="1"/>
  <c r="DF58" i="1"/>
  <c r="DE58" i="1"/>
  <c r="DD58" i="1"/>
  <c r="DC58" i="1"/>
  <c r="DB58" i="1"/>
  <c r="DA58" i="1"/>
  <c r="DJ57" i="1"/>
  <c r="DI57" i="1"/>
  <c r="DH57" i="1"/>
  <c r="DG57" i="1"/>
  <c r="DF57" i="1"/>
  <c r="DE57" i="1"/>
  <c r="DD57" i="1"/>
  <c r="DC57" i="1"/>
  <c r="DB57" i="1"/>
  <c r="DA57" i="1"/>
  <c r="DJ56" i="1"/>
  <c r="DI56" i="1"/>
  <c r="DH56" i="1"/>
  <c r="DG56" i="1"/>
  <c r="DF56" i="1"/>
  <c r="DE56" i="1"/>
  <c r="DD56" i="1"/>
  <c r="DC56" i="1"/>
  <c r="DB56" i="1"/>
  <c r="DA56" i="1"/>
  <c r="DJ55" i="1"/>
  <c r="DI55" i="1"/>
  <c r="DH55" i="1"/>
  <c r="DG55" i="1"/>
  <c r="DF55" i="1"/>
  <c r="DE55" i="1"/>
  <c r="DD55" i="1"/>
  <c r="DC55" i="1"/>
  <c r="DB55" i="1"/>
  <c r="DA55" i="1"/>
  <c r="DJ54" i="1"/>
  <c r="DI54" i="1"/>
  <c r="DH54" i="1"/>
  <c r="DG54" i="1"/>
  <c r="DF54" i="1"/>
  <c r="DE54" i="1"/>
  <c r="DD54" i="1"/>
  <c r="DC54" i="1"/>
  <c r="DB54" i="1"/>
  <c r="DA54" i="1"/>
  <c r="DJ53" i="1"/>
  <c r="DI53" i="1"/>
  <c r="DH53" i="1"/>
  <c r="DG53" i="1"/>
  <c r="DF53" i="1"/>
  <c r="DE53" i="1"/>
  <c r="DD53" i="1"/>
  <c r="DC53" i="1"/>
  <c r="DB53" i="1"/>
  <c r="DA53" i="1"/>
  <c r="DJ52" i="1"/>
  <c r="DI52" i="1"/>
  <c r="DH52" i="1"/>
  <c r="DG52" i="1"/>
  <c r="DF52" i="1"/>
  <c r="DE52" i="1"/>
  <c r="DD52" i="1"/>
  <c r="DC52" i="1"/>
  <c r="DB52" i="1"/>
  <c r="DA52" i="1"/>
  <c r="DJ51" i="1"/>
  <c r="DI51" i="1"/>
  <c r="DH51" i="1"/>
  <c r="DG51" i="1"/>
  <c r="DF51" i="1"/>
  <c r="DE51" i="1"/>
  <c r="DD51" i="1"/>
  <c r="DC51" i="1"/>
  <c r="DB51" i="1"/>
  <c r="DA51" i="1"/>
  <c r="DJ50" i="1"/>
  <c r="DI50" i="1"/>
  <c r="DH50" i="1"/>
  <c r="DG50" i="1"/>
  <c r="DF50" i="1"/>
  <c r="DE50" i="1"/>
  <c r="DD50" i="1"/>
  <c r="DC50" i="1"/>
  <c r="DB50" i="1"/>
  <c r="DA50" i="1"/>
  <c r="DJ49" i="1"/>
  <c r="DI49" i="1"/>
  <c r="DH49" i="1"/>
  <c r="DG49" i="1"/>
  <c r="DF49" i="1"/>
  <c r="DE49" i="1"/>
  <c r="DD49" i="1"/>
  <c r="DC49" i="1"/>
  <c r="DB49" i="1"/>
  <c r="DA49" i="1"/>
  <c r="DJ48" i="1"/>
  <c r="DI48" i="1"/>
  <c r="DH48" i="1"/>
  <c r="DG48" i="1"/>
  <c r="DF48" i="1"/>
  <c r="DE48" i="1"/>
  <c r="DD48" i="1"/>
  <c r="DC48" i="1"/>
  <c r="DB48" i="1"/>
  <c r="DA48" i="1"/>
  <c r="DJ47" i="1"/>
  <c r="DI47" i="1"/>
  <c r="DH47" i="1"/>
  <c r="DG47" i="1"/>
  <c r="DF47" i="1"/>
  <c r="DE47" i="1"/>
  <c r="DD47" i="1"/>
  <c r="DC47" i="1"/>
  <c r="DB47" i="1"/>
  <c r="DA47" i="1"/>
  <c r="DJ46" i="1"/>
  <c r="DI46" i="1"/>
  <c r="DH46" i="1"/>
  <c r="DG46" i="1"/>
  <c r="DF46" i="1"/>
  <c r="DE46" i="1"/>
  <c r="DD46" i="1"/>
  <c r="DC46" i="1"/>
  <c r="DB46" i="1"/>
  <c r="DA46" i="1"/>
  <c r="DJ45" i="1"/>
  <c r="DI45" i="1"/>
  <c r="DH45" i="1"/>
  <c r="DG45" i="1"/>
  <c r="DF45" i="1"/>
  <c r="DE45" i="1"/>
  <c r="DD45" i="1"/>
  <c r="DC45" i="1"/>
  <c r="DB45" i="1"/>
  <c r="DA45" i="1"/>
  <c r="DJ44" i="1"/>
  <c r="DI44" i="1"/>
  <c r="DH44" i="1"/>
  <c r="DG44" i="1"/>
  <c r="DF44" i="1"/>
  <c r="DE44" i="1"/>
  <c r="DD44" i="1"/>
  <c r="DC44" i="1"/>
  <c r="DB44" i="1"/>
  <c r="DA44" i="1"/>
  <c r="DJ43" i="1"/>
  <c r="DI43" i="1"/>
  <c r="DH43" i="1"/>
  <c r="DG43" i="1"/>
  <c r="DF43" i="1"/>
  <c r="DE43" i="1"/>
  <c r="DD43" i="1"/>
  <c r="DC43" i="1"/>
  <c r="DB43" i="1"/>
  <c r="DA43" i="1"/>
  <c r="DJ42" i="1"/>
  <c r="DI42" i="1"/>
  <c r="DH42" i="1"/>
  <c r="DG42" i="1"/>
  <c r="DF42" i="1"/>
  <c r="DE42" i="1"/>
  <c r="DD42" i="1"/>
  <c r="DC42" i="1"/>
  <c r="DB42" i="1"/>
  <c r="DA42" i="1"/>
  <c r="DJ41" i="1"/>
  <c r="DI41" i="1"/>
  <c r="DH41" i="1"/>
  <c r="DG41" i="1"/>
  <c r="DF41" i="1"/>
  <c r="DE41" i="1"/>
  <c r="DD41" i="1"/>
  <c r="DC41" i="1"/>
  <c r="DB41" i="1"/>
  <c r="DA41" i="1"/>
  <c r="DJ40" i="1"/>
  <c r="DI40" i="1"/>
  <c r="DH40" i="1"/>
  <c r="DG40" i="1"/>
  <c r="DF40" i="1"/>
  <c r="DE40" i="1"/>
  <c r="DD40" i="1"/>
  <c r="DC40" i="1"/>
  <c r="DB40" i="1"/>
  <c r="DA40" i="1"/>
  <c r="DJ39" i="1"/>
  <c r="DI39" i="1"/>
  <c r="DH39" i="1"/>
  <c r="DG39" i="1"/>
  <c r="DF39" i="1"/>
  <c r="DE39" i="1"/>
  <c r="DD39" i="1"/>
  <c r="DC39" i="1"/>
  <c r="DB39" i="1"/>
  <c r="DA39" i="1"/>
  <c r="DJ38" i="1"/>
  <c r="DI38" i="1"/>
  <c r="DH38" i="1"/>
  <c r="DG38" i="1"/>
  <c r="DF38" i="1"/>
  <c r="DE38" i="1"/>
  <c r="DD38" i="1"/>
  <c r="DC38" i="1"/>
  <c r="DB38" i="1"/>
  <c r="DA38" i="1"/>
  <c r="DJ37" i="1"/>
  <c r="DI37" i="1"/>
  <c r="DH37" i="1"/>
  <c r="DG37" i="1"/>
  <c r="DF37" i="1"/>
  <c r="DE37" i="1"/>
  <c r="DD37" i="1"/>
  <c r="DC37" i="1"/>
  <c r="DB37" i="1"/>
  <c r="DA37" i="1"/>
  <c r="DJ36" i="1"/>
  <c r="DI36" i="1"/>
  <c r="DH36" i="1"/>
  <c r="DG36" i="1"/>
  <c r="DF36" i="1"/>
  <c r="DE36" i="1"/>
  <c r="DD36" i="1"/>
  <c r="DC36" i="1"/>
  <c r="DB36" i="1"/>
  <c r="DA36" i="1"/>
  <c r="DJ35" i="1"/>
  <c r="DI35" i="1"/>
  <c r="DH35" i="1"/>
  <c r="DG35" i="1"/>
  <c r="DF35" i="1"/>
  <c r="DE35" i="1"/>
  <c r="DD35" i="1"/>
  <c r="DC35" i="1"/>
  <c r="DB35" i="1"/>
  <c r="DA35" i="1"/>
  <c r="DJ34" i="1"/>
  <c r="DI34" i="1"/>
  <c r="DH34" i="1"/>
  <c r="DG34" i="1"/>
  <c r="DF34" i="1"/>
  <c r="DE34" i="1"/>
  <c r="DD34" i="1"/>
  <c r="DC34" i="1"/>
  <c r="DB34" i="1"/>
  <c r="DA34" i="1"/>
  <c r="DJ33" i="1"/>
  <c r="DI33" i="1"/>
  <c r="DH33" i="1"/>
  <c r="DG33" i="1"/>
  <c r="DF33" i="1"/>
  <c r="DE33" i="1"/>
  <c r="DD33" i="1"/>
  <c r="DC33" i="1"/>
  <c r="DB33" i="1"/>
  <c r="DA33" i="1"/>
  <c r="DJ32" i="1"/>
  <c r="DI32" i="1"/>
  <c r="DH32" i="1"/>
  <c r="DG32" i="1"/>
  <c r="DF32" i="1"/>
  <c r="DE32" i="1"/>
  <c r="DD32" i="1"/>
  <c r="DC32" i="1"/>
  <c r="DB32" i="1"/>
  <c r="DA32" i="1"/>
  <c r="DJ31" i="1"/>
  <c r="DI31" i="1"/>
  <c r="DH31" i="1"/>
  <c r="DG31" i="1"/>
  <c r="DF31" i="1"/>
  <c r="DE31" i="1"/>
  <c r="DD31" i="1"/>
  <c r="DC31" i="1"/>
  <c r="DB31" i="1"/>
  <c r="DA31" i="1"/>
  <c r="DJ30" i="1"/>
  <c r="DI30" i="1"/>
  <c r="DH30" i="1"/>
  <c r="DG30" i="1"/>
  <c r="DF30" i="1"/>
  <c r="DE30" i="1"/>
  <c r="DD30" i="1"/>
  <c r="DC30" i="1"/>
  <c r="DB30" i="1"/>
  <c r="DA30" i="1"/>
  <c r="DJ29" i="1"/>
  <c r="DI29" i="1"/>
  <c r="DH29" i="1"/>
  <c r="DG29" i="1"/>
  <c r="DF29" i="1"/>
  <c r="DE29" i="1"/>
  <c r="DD29" i="1"/>
  <c r="DC29" i="1"/>
  <c r="DB29" i="1"/>
  <c r="DA29" i="1"/>
  <c r="DJ28" i="1"/>
  <c r="DI28" i="1"/>
  <c r="DH28" i="1"/>
  <c r="DG28" i="1"/>
  <c r="DF28" i="1"/>
  <c r="DE28" i="1"/>
  <c r="DD28" i="1"/>
  <c r="DC28" i="1"/>
  <c r="DB28" i="1"/>
  <c r="DA28" i="1"/>
  <c r="DJ27" i="1"/>
  <c r="DI27" i="1"/>
  <c r="DH27" i="1"/>
  <c r="DG27" i="1"/>
  <c r="DF27" i="1"/>
  <c r="DE27" i="1"/>
  <c r="DD27" i="1"/>
  <c r="DC27" i="1"/>
  <c r="DB27" i="1"/>
  <c r="DA27" i="1"/>
  <c r="DJ26" i="1"/>
  <c r="DI26" i="1"/>
  <c r="DH26" i="1"/>
  <c r="DG26" i="1"/>
  <c r="DF26" i="1"/>
  <c r="DE26" i="1"/>
  <c r="DD26" i="1"/>
  <c r="DC26" i="1"/>
  <c r="DB26" i="1"/>
  <c r="DA26" i="1"/>
  <c r="DJ25" i="1"/>
  <c r="DI25" i="1"/>
  <c r="DH25" i="1"/>
  <c r="DG25" i="1"/>
  <c r="DF25" i="1"/>
  <c r="DE25" i="1"/>
  <c r="DD25" i="1"/>
  <c r="DC25" i="1"/>
  <c r="DB25" i="1"/>
  <c r="DA25" i="1"/>
  <c r="DJ24" i="1"/>
  <c r="DI24" i="1"/>
  <c r="DH24" i="1"/>
  <c r="DG24" i="1"/>
  <c r="DF24" i="1"/>
  <c r="DE24" i="1"/>
  <c r="DD24" i="1"/>
  <c r="DC24" i="1"/>
  <c r="DB24" i="1"/>
  <c r="DA24" i="1"/>
  <c r="DJ23" i="1"/>
  <c r="DI23" i="1"/>
  <c r="DH23" i="1"/>
  <c r="DG23" i="1"/>
  <c r="DF23" i="1"/>
  <c r="DE23" i="1"/>
  <c r="DD23" i="1"/>
  <c r="DC23" i="1"/>
  <c r="DB23" i="1"/>
  <c r="DA23" i="1"/>
  <c r="DJ22" i="1"/>
  <c r="DI22" i="1"/>
  <c r="DH22" i="1"/>
  <c r="DG22" i="1"/>
  <c r="DF22" i="1"/>
  <c r="DE22" i="1"/>
  <c r="DD22" i="1"/>
  <c r="DC22" i="1"/>
  <c r="DB22" i="1"/>
  <c r="DA22" i="1"/>
  <c r="DJ21" i="1"/>
  <c r="DI21" i="1"/>
  <c r="DH21" i="1"/>
  <c r="DG21" i="1"/>
  <c r="DF21" i="1"/>
  <c r="DE21" i="1"/>
  <c r="DD21" i="1"/>
  <c r="DC21" i="1"/>
  <c r="DB21" i="1"/>
  <c r="DA21" i="1"/>
  <c r="DJ20" i="1"/>
  <c r="DI20" i="1"/>
  <c r="DH20" i="1"/>
  <c r="DG20" i="1"/>
  <c r="DF20" i="1"/>
  <c r="DE20" i="1"/>
  <c r="DD20" i="1"/>
  <c r="DC20" i="1"/>
  <c r="DB20" i="1"/>
  <c r="DA20" i="1"/>
  <c r="DJ19" i="1"/>
  <c r="DI19" i="1"/>
  <c r="DH19" i="1"/>
  <c r="DG19" i="1"/>
  <c r="DF19" i="1"/>
  <c r="DE19" i="1"/>
  <c r="DD19" i="1"/>
  <c r="DC19" i="1"/>
  <c r="DB19" i="1"/>
  <c r="DA19" i="1"/>
  <c r="DJ18" i="1"/>
  <c r="DI18" i="1"/>
  <c r="DH18" i="1"/>
  <c r="DG18" i="1"/>
  <c r="DF18" i="1"/>
  <c r="DE18" i="1"/>
  <c r="DD18" i="1"/>
  <c r="DC18" i="1"/>
  <c r="DB18" i="1"/>
  <c r="DA18" i="1"/>
  <c r="DJ17" i="1"/>
  <c r="DI17" i="1"/>
  <c r="DH17" i="1"/>
  <c r="DG17" i="1"/>
  <c r="DF17" i="1"/>
  <c r="DE17" i="1"/>
  <c r="DD17" i="1"/>
  <c r="DC17" i="1"/>
  <c r="DB17" i="1"/>
  <c r="DA17" i="1"/>
  <c r="DJ16" i="1"/>
  <c r="DI16" i="1"/>
  <c r="DH16" i="1"/>
  <c r="DG16" i="1"/>
  <c r="DF16" i="1"/>
  <c r="DE16" i="1"/>
  <c r="DD16" i="1"/>
  <c r="DC16" i="1"/>
  <c r="DB16" i="1"/>
  <c r="DA16" i="1"/>
  <c r="DJ15" i="1"/>
  <c r="DI15" i="1"/>
  <c r="DH15" i="1"/>
  <c r="DG15" i="1"/>
  <c r="DF15" i="1"/>
  <c r="DE15" i="1"/>
  <c r="DD15" i="1"/>
  <c r="DC15" i="1"/>
  <c r="DB15" i="1"/>
  <c r="DA15" i="1"/>
  <c r="DJ14" i="1"/>
  <c r="DI14" i="1"/>
  <c r="DH14" i="1"/>
  <c r="DG14" i="1"/>
  <c r="DF14" i="1"/>
  <c r="DE14" i="1"/>
  <c r="DD14" i="1"/>
  <c r="DC14" i="1"/>
  <c r="DB14" i="1"/>
  <c r="DA14" i="1"/>
  <c r="DJ13" i="1"/>
  <c r="DI13" i="1"/>
  <c r="DH13" i="1"/>
  <c r="DG13" i="1"/>
  <c r="DF13" i="1"/>
  <c r="DE13" i="1"/>
  <c r="DD13" i="1"/>
  <c r="DC13" i="1"/>
  <c r="DB13" i="1"/>
  <c r="DA13" i="1"/>
  <c r="DJ12" i="1"/>
  <c r="DI12" i="1"/>
  <c r="DH12" i="1"/>
  <c r="DG12" i="1"/>
  <c r="DF12" i="1"/>
  <c r="DE12" i="1"/>
  <c r="DD12" i="1"/>
  <c r="DC12" i="1"/>
  <c r="DB12" i="1"/>
  <c r="DA12" i="1"/>
  <c r="DJ11" i="1"/>
  <c r="DI11" i="1"/>
  <c r="DH11" i="1"/>
  <c r="DG11" i="1"/>
  <c r="DF11" i="1"/>
  <c r="DE11" i="1"/>
  <c r="DD11" i="1"/>
  <c r="DC11" i="1"/>
  <c r="DB11" i="1"/>
  <c r="DA11" i="1"/>
  <c r="DJ10" i="1"/>
  <c r="DI10" i="1"/>
  <c r="DH10" i="1"/>
  <c r="DG10" i="1"/>
  <c r="DF10" i="1"/>
  <c r="DE10" i="1"/>
  <c r="DD10" i="1"/>
  <c r="DC10" i="1"/>
  <c r="DB10" i="1"/>
  <c r="DA10" i="1"/>
  <c r="DJ9" i="1"/>
  <c r="DI9" i="1"/>
  <c r="DH9" i="1"/>
  <c r="DG9" i="1"/>
  <c r="DF9" i="1"/>
  <c r="DE9" i="1"/>
  <c r="DD9" i="1"/>
  <c r="DC9" i="1"/>
  <c r="DB9" i="1"/>
  <c r="DA9" i="1"/>
  <c r="DJ8" i="1"/>
  <c r="DI8" i="1"/>
  <c r="DH8" i="1"/>
  <c r="DG8" i="1"/>
  <c r="DF8" i="1"/>
  <c r="DE8" i="1"/>
  <c r="DD8" i="1"/>
  <c r="DC8" i="1"/>
  <c r="DB8" i="1"/>
  <c r="DA8" i="1"/>
  <c r="DJ7" i="1"/>
  <c r="DI7" i="1"/>
  <c r="DH7" i="1"/>
  <c r="DG7" i="1"/>
  <c r="DF7" i="1"/>
  <c r="DE7" i="1"/>
  <c r="DD7" i="1"/>
  <c r="DC7" i="1"/>
  <c r="DB7" i="1"/>
  <c r="DA7" i="1"/>
  <c r="DJ6" i="1"/>
  <c r="DI6" i="1"/>
  <c r="DH6" i="1"/>
  <c r="DG6" i="1"/>
  <c r="DF6" i="1"/>
  <c r="DE6" i="1"/>
  <c r="DD6" i="1"/>
  <c r="DC6" i="1"/>
  <c r="DB6" i="1"/>
  <c r="DA6" i="1"/>
  <c r="DJ5" i="1"/>
  <c r="DI5" i="1"/>
  <c r="DH5" i="1"/>
  <c r="DG5" i="1"/>
  <c r="DF5" i="1"/>
  <c r="DE5" i="1"/>
  <c r="DJ4" i="1"/>
  <c r="DI4" i="1"/>
  <c r="DH4" i="1"/>
  <c r="DG4" i="1"/>
  <c r="DF4" i="1"/>
  <c r="DE4" i="1"/>
  <c r="DD4" i="1"/>
  <c r="DC4" i="1"/>
  <c r="DB4" i="1"/>
  <c r="DA4" i="1"/>
  <c r="DJ3" i="1"/>
  <c r="DI3" i="1"/>
  <c r="DH3" i="1"/>
  <c r="DG3" i="1"/>
  <c r="DF3" i="1"/>
  <c r="DE3" i="1"/>
  <c r="DD3" i="1"/>
  <c r="DC3" i="1"/>
  <c r="DB3" i="1"/>
  <c r="DA3" i="1"/>
  <c r="DJ2" i="1"/>
  <c r="DI2" i="1"/>
  <c r="DH2" i="1"/>
  <c r="DG2" i="1"/>
  <c r="DF2" i="1"/>
  <c r="DE2" i="1"/>
  <c r="DD2" i="1"/>
  <c r="DC2" i="1"/>
  <c r="DB2" i="1"/>
  <c r="DA2" i="1"/>
  <c r="CZ234" i="1"/>
  <c r="CY234" i="1"/>
  <c r="CX234" i="1"/>
  <c r="CW234" i="1"/>
  <c r="CV234" i="1"/>
  <c r="CU234" i="1"/>
  <c r="CT234" i="1"/>
  <c r="CS234" i="1"/>
  <c r="CR234" i="1"/>
  <c r="CQ234" i="1"/>
  <c r="CZ233" i="1"/>
  <c r="CY233" i="1"/>
  <c r="CX233" i="1"/>
  <c r="CW233" i="1"/>
  <c r="CV233" i="1"/>
  <c r="CU233" i="1"/>
  <c r="CT233" i="1"/>
  <c r="CS233" i="1"/>
  <c r="CR233" i="1"/>
  <c r="CQ233" i="1"/>
  <c r="CZ232" i="1"/>
  <c r="CY232" i="1"/>
  <c r="CX232" i="1"/>
  <c r="CW232" i="1"/>
  <c r="CV232" i="1"/>
  <c r="CU232" i="1"/>
  <c r="CT232" i="1"/>
  <c r="CS232" i="1"/>
  <c r="CR232" i="1"/>
  <c r="CQ232" i="1"/>
  <c r="CZ231" i="1"/>
  <c r="CY231" i="1"/>
  <c r="CX231" i="1"/>
  <c r="CW231" i="1"/>
  <c r="CV231" i="1"/>
  <c r="CU231" i="1"/>
  <c r="CT231" i="1"/>
  <c r="CS231" i="1"/>
  <c r="CR231" i="1"/>
  <c r="CQ231" i="1"/>
  <c r="CZ230" i="1"/>
  <c r="CY230" i="1"/>
  <c r="CX230" i="1"/>
  <c r="CW230" i="1"/>
  <c r="CV230" i="1"/>
  <c r="CU230" i="1"/>
  <c r="CT230" i="1"/>
  <c r="CS230" i="1"/>
  <c r="CR230" i="1"/>
  <c r="CQ230" i="1"/>
  <c r="CZ229" i="1"/>
  <c r="CY229" i="1"/>
  <c r="CX229" i="1"/>
  <c r="CW229" i="1"/>
  <c r="CV229" i="1"/>
  <c r="CU229" i="1"/>
  <c r="CT229" i="1"/>
  <c r="CS229" i="1"/>
  <c r="CR229" i="1"/>
  <c r="CQ229" i="1"/>
  <c r="CZ228" i="1"/>
  <c r="CY228" i="1"/>
  <c r="CX228" i="1"/>
  <c r="CW228" i="1"/>
  <c r="CV228" i="1"/>
  <c r="CU228" i="1"/>
  <c r="CT228" i="1"/>
  <c r="CS228" i="1"/>
  <c r="CR228" i="1"/>
  <c r="CQ228" i="1"/>
  <c r="CZ227" i="1"/>
  <c r="CY227" i="1"/>
  <c r="CX227" i="1"/>
  <c r="CW227" i="1"/>
  <c r="CV227" i="1"/>
  <c r="CU227" i="1"/>
  <c r="CT227" i="1"/>
  <c r="CS227" i="1"/>
  <c r="CR227" i="1"/>
  <c r="CQ227" i="1"/>
  <c r="CZ226" i="1"/>
  <c r="CY226" i="1"/>
  <c r="CX226" i="1"/>
  <c r="CW226" i="1"/>
  <c r="CV226" i="1"/>
  <c r="CU226" i="1"/>
  <c r="CT226" i="1"/>
  <c r="CS226" i="1"/>
  <c r="CR226" i="1"/>
  <c r="CQ226" i="1"/>
  <c r="CZ225" i="1"/>
  <c r="CY225" i="1"/>
  <c r="CX225" i="1"/>
  <c r="CW225" i="1"/>
  <c r="CV225" i="1"/>
  <c r="CU225" i="1"/>
  <c r="CT225" i="1"/>
  <c r="CS225" i="1"/>
  <c r="CR225" i="1"/>
  <c r="CQ225" i="1"/>
  <c r="CZ224" i="1"/>
  <c r="CY224" i="1"/>
  <c r="CX224" i="1"/>
  <c r="CW224" i="1"/>
  <c r="CV224" i="1"/>
  <c r="CU224" i="1"/>
  <c r="CT224" i="1"/>
  <c r="CS224" i="1"/>
  <c r="CR224" i="1"/>
  <c r="CQ224" i="1"/>
  <c r="CZ223" i="1"/>
  <c r="CY223" i="1"/>
  <c r="CX223" i="1"/>
  <c r="CW223" i="1"/>
  <c r="CV223" i="1"/>
  <c r="CU223" i="1"/>
  <c r="CT223" i="1"/>
  <c r="CS223" i="1"/>
  <c r="CR223" i="1"/>
  <c r="CQ223" i="1"/>
  <c r="CZ222" i="1"/>
  <c r="CY222" i="1"/>
  <c r="CX222" i="1"/>
  <c r="CW222" i="1"/>
  <c r="CV222" i="1"/>
  <c r="CU222" i="1"/>
  <c r="CT222" i="1"/>
  <c r="CS222" i="1"/>
  <c r="CR222" i="1"/>
  <c r="CQ222" i="1"/>
  <c r="CZ221" i="1"/>
  <c r="CY221" i="1"/>
  <c r="CX221" i="1"/>
  <c r="CW221" i="1"/>
  <c r="CV221" i="1"/>
  <c r="CU221" i="1"/>
  <c r="CT221" i="1"/>
  <c r="CS221" i="1"/>
  <c r="CR221" i="1"/>
  <c r="CQ221" i="1"/>
  <c r="CZ220" i="1"/>
  <c r="CY220" i="1"/>
  <c r="CX220" i="1"/>
  <c r="CW220" i="1"/>
  <c r="CV220" i="1"/>
  <c r="CU220" i="1"/>
  <c r="CT220" i="1"/>
  <c r="CS220" i="1"/>
  <c r="CR220" i="1"/>
  <c r="CQ220" i="1"/>
  <c r="CZ219" i="1"/>
  <c r="CY219" i="1"/>
  <c r="CX219" i="1"/>
  <c r="CW219" i="1"/>
  <c r="CV219" i="1"/>
  <c r="CU219" i="1"/>
  <c r="CT219" i="1"/>
  <c r="CS219" i="1"/>
  <c r="CR219" i="1"/>
  <c r="CQ219" i="1"/>
  <c r="CZ218" i="1"/>
  <c r="CY218" i="1"/>
  <c r="CX218" i="1"/>
  <c r="CW218" i="1"/>
  <c r="CV218" i="1"/>
  <c r="CU218" i="1"/>
  <c r="CT218" i="1"/>
  <c r="CS218" i="1"/>
  <c r="CR218" i="1"/>
  <c r="CQ218" i="1"/>
  <c r="CZ217" i="1"/>
  <c r="CY217" i="1"/>
  <c r="CX217" i="1"/>
  <c r="CW217" i="1"/>
  <c r="CV217" i="1"/>
  <c r="CU217" i="1"/>
  <c r="CT217" i="1"/>
  <c r="CS217" i="1"/>
  <c r="CR217" i="1"/>
  <c r="CQ217" i="1"/>
  <c r="CZ216" i="1"/>
  <c r="CY216" i="1"/>
  <c r="CX216" i="1"/>
  <c r="CW216" i="1"/>
  <c r="CV216" i="1"/>
  <c r="CU216" i="1"/>
  <c r="CT216" i="1"/>
  <c r="CS216" i="1"/>
  <c r="CR216" i="1"/>
  <c r="CQ216" i="1"/>
  <c r="CZ215" i="1"/>
  <c r="CY215" i="1"/>
  <c r="CX215" i="1"/>
  <c r="CW215" i="1"/>
  <c r="CV215" i="1"/>
  <c r="CU215" i="1"/>
  <c r="CT215" i="1"/>
  <c r="CS215" i="1"/>
  <c r="CR215" i="1"/>
  <c r="CQ215" i="1"/>
  <c r="CZ214" i="1"/>
  <c r="CY214" i="1"/>
  <c r="CX214" i="1"/>
  <c r="CW214" i="1"/>
  <c r="CV214" i="1"/>
  <c r="CU214" i="1"/>
  <c r="CT214" i="1"/>
  <c r="CS214" i="1"/>
  <c r="CR214" i="1"/>
  <c r="CQ214" i="1"/>
  <c r="CZ213" i="1"/>
  <c r="CY213" i="1"/>
  <c r="CX213" i="1"/>
  <c r="CW213" i="1"/>
  <c r="CV213" i="1"/>
  <c r="CU213" i="1"/>
  <c r="CT213" i="1"/>
  <c r="CS213" i="1"/>
  <c r="CR213" i="1"/>
  <c r="CQ213" i="1"/>
  <c r="CZ212" i="1"/>
  <c r="CY212" i="1"/>
  <c r="CX212" i="1"/>
  <c r="CW212" i="1"/>
  <c r="CV212" i="1"/>
  <c r="CU212" i="1"/>
  <c r="CT212" i="1"/>
  <c r="CS212" i="1"/>
  <c r="CR212" i="1"/>
  <c r="CQ212" i="1"/>
  <c r="CZ211" i="1"/>
  <c r="CY211" i="1"/>
  <c r="CX211" i="1"/>
  <c r="CW211" i="1"/>
  <c r="CV211" i="1"/>
  <c r="CU211" i="1"/>
  <c r="CT211" i="1"/>
  <c r="CS211" i="1"/>
  <c r="CR211" i="1"/>
  <c r="CQ211" i="1"/>
  <c r="CZ210" i="1"/>
  <c r="CY210" i="1"/>
  <c r="CX210" i="1"/>
  <c r="CW210" i="1"/>
  <c r="CV210" i="1"/>
  <c r="CU210" i="1"/>
  <c r="CT210" i="1"/>
  <c r="CS210" i="1"/>
  <c r="CR210" i="1"/>
  <c r="CQ210" i="1"/>
  <c r="CZ209" i="1"/>
  <c r="CY209" i="1"/>
  <c r="CX209" i="1"/>
  <c r="CW209" i="1"/>
  <c r="CV209" i="1"/>
  <c r="CU209" i="1"/>
  <c r="CT209" i="1"/>
  <c r="CS209" i="1"/>
  <c r="CR209" i="1"/>
  <c r="CQ209" i="1"/>
  <c r="CZ208" i="1"/>
  <c r="CY208" i="1"/>
  <c r="CX208" i="1"/>
  <c r="CW208" i="1"/>
  <c r="CV208" i="1"/>
  <c r="CU208" i="1"/>
  <c r="CT208" i="1"/>
  <c r="CS208" i="1"/>
  <c r="CR208" i="1"/>
  <c r="CQ208" i="1"/>
  <c r="CZ207" i="1"/>
  <c r="CY207" i="1"/>
  <c r="CX207" i="1"/>
  <c r="CW207" i="1"/>
  <c r="CV207" i="1"/>
  <c r="CU207" i="1"/>
  <c r="CT207" i="1"/>
  <c r="CS207" i="1"/>
  <c r="CR207" i="1"/>
  <c r="CQ207" i="1"/>
  <c r="CZ206" i="1"/>
  <c r="CY206" i="1"/>
  <c r="CX206" i="1"/>
  <c r="CW206" i="1"/>
  <c r="CV206" i="1"/>
  <c r="CU206" i="1"/>
  <c r="CT206" i="1"/>
  <c r="CS206" i="1"/>
  <c r="CR206" i="1"/>
  <c r="CQ206" i="1"/>
  <c r="CZ205" i="1"/>
  <c r="CY205" i="1"/>
  <c r="CX205" i="1"/>
  <c r="CW205" i="1"/>
  <c r="CV205" i="1"/>
  <c r="CU205" i="1"/>
  <c r="CT205" i="1"/>
  <c r="CS205" i="1"/>
  <c r="CR205" i="1"/>
  <c r="CQ205" i="1"/>
  <c r="CZ204" i="1"/>
  <c r="CY204" i="1"/>
  <c r="CX204" i="1"/>
  <c r="CW204" i="1"/>
  <c r="CV204" i="1"/>
  <c r="CU204" i="1"/>
  <c r="CT204" i="1"/>
  <c r="CS204" i="1"/>
  <c r="CR204" i="1"/>
  <c r="CQ204" i="1"/>
  <c r="CZ203" i="1"/>
  <c r="CY203" i="1"/>
  <c r="CX203" i="1"/>
  <c r="CW203" i="1"/>
  <c r="CV203" i="1"/>
  <c r="CU203" i="1"/>
  <c r="CT203" i="1"/>
  <c r="CS203" i="1"/>
  <c r="CR203" i="1"/>
  <c r="CQ203" i="1"/>
  <c r="CZ202" i="1"/>
  <c r="CY202" i="1"/>
  <c r="CX202" i="1"/>
  <c r="CW202" i="1"/>
  <c r="CV202" i="1"/>
  <c r="CU202" i="1"/>
  <c r="CT202" i="1"/>
  <c r="CS202" i="1"/>
  <c r="CR202" i="1"/>
  <c r="CQ202" i="1"/>
  <c r="CZ201" i="1"/>
  <c r="CY201" i="1"/>
  <c r="CX201" i="1"/>
  <c r="CW201" i="1"/>
  <c r="CV201" i="1"/>
  <c r="CU201" i="1"/>
  <c r="CT201" i="1"/>
  <c r="CS201" i="1"/>
  <c r="CR201" i="1"/>
  <c r="CQ201" i="1"/>
  <c r="CZ200" i="1"/>
  <c r="CY200" i="1"/>
  <c r="CX200" i="1"/>
  <c r="CW200" i="1"/>
  <c r="CV200" i="1"/>
  <c r="CU200" i="1"/>
  <c r="CT200" i="1"/>
  <c r="CS200" i="1"/>
  <c r="CR200" i="1"/>
  <c r="CQ200" i="1"/>
  <c r="CZ199" i="1"/>
  <c r="CY199" i="1"/>
  <c r="CX199" i="1"/>
  <c r="CW199" i="1"/>
  <c r="CV199" i="1"/>
  <c r="CU199" i="1"/>
  <c r="CT199" i="1"/>
  <c r="CS199" i="1"/>
  <c r="CR199" i="1"/>
  <c r="CQ199" i="1"/>
  <c r="CZ198" i="1"/>
  <c r="CY198" i="1"/>
  <c r="CX198" i="1"/>
  <c r="CW198" i="1"/>
  <c r="CV198" i="1"/>
  <c r="CU198" i="1"/>
  <c r="CT198" i="1"/>
  <c r="CS198" i="1"/>
  <c r="CR198" i="1"/>
  <c r="CQ198" i="1"/>
  <c r="CZ197" i="1"/>
  <c r="CY197" i="1"/>
  <c r="CX197" i="1"/>
  <c r="CW197" i="1"/>
  <c r="CV197" i="1"/>
  <c r="CU197" i="1"/>
  <c r="CT197" i="1"/>
  <c r="CS197" i="1"/>
  <c r="CR197" i="1"/>
  <c r="CQ197" i="1"/>
  <c r="CZ196" i="1"/>
  <c r="CY196" i="1"/>
  <c r="CX196" i="1"/>
  <c r="CW196" i="1"/>
  <c r="CV196" i="1"/>
  <c r="CU196" i="1"/>
  <c r="CT196" i="1"/>
  <c r="CS196" i="1"/>
  <c r="CR196" i="1"/>
  <c r="CQ196" i="1"/>
  <c r="CZ195" i="1"/>
  <c r="CY195" i="1"/>
  <c r="CX195" i="1"/>
  <c r="CW195" i="1"/>
  <c r="CV195" i="1"/>
  <c r="CU195" i="1"/>
  <c r="CT195" i="1"/>
  <c r="CS195" i="1"/>
  <c r="CR195" i="1"/>
  <c r="CQ195" i="1"/>
  <c r="CZ194" i="1"/>
  <c r="CY194" i="1"/>
  <c r="CX194" i="1"/>
  <c r="CW194" i="1"/>
  <c r="CV194" i="1"/>
  <c r="CU194" i="1"/>
  <c r="CT194" i="1"/>
  <c r="CS194" i="1"/>
  <c r="CR194" i="1"/>
  <c r="CQ194" i="1"/>
  <c r="CZ193" i="1"/>
  <c r="CY193" i="1"/>
  <c r="CX193" i="1"/>
  <c r="CW193" i="1"/>
  <c r="CV193" i="1"/>
  <c r="CU193" i="1"/>
  <c r="CT193" i="1"/>
  <c r="CS193" i="1"/>
  <c r="CR193" i="1"/>
  <c r="CQ193" i="1"/>
  <c r="CZ192" i="1"/>
  <c r="CY192" i="1"/>
  <c r="CX192" i="1"/>
  <c r="CW192" i="1"/>
  <c r="CV192" i="1"/>
  <c r="CU192" i="1"/>
  <c r="CT192" i="1"/>
  <c r="CS192" i="1"/>
  <c r="CR192" i="1"/>
  <c r="CQ192" i="1"/>
  <c r="CZ191" i="1"/>
  <c r="CY191" i="1"/>
  <c r="CX191" i="1"/>
  <c r="CW191" i="1"/>
  <c r="CV191" i="1"/>
  <c r="CU191" i="1"/>
  <c r="CT191" i="1"/>
  <c r="CS191" i="1"/>
  <c r="CR191" i="1"/>
  <c r="CQ191" i="1"/>
  <c r="CZ190" i="1"/>
  <c r="CY190" i="1"/>
  <c r="CX190" i="1"/>
  <c r="CW190" i="1"/>
  <c r="CV190" i="1"/>
  <c r="CU190" i="1"/>
  <c r="CT190" i="1"/>
  <c r="CS190" i="1"/>
  <c r="CR190" i="1"/>
  <c r="CQ190" i="1"/>
  <c r="CZ189" i="1"/>
  <c r="CY189" i="1"/>
  <c r="CX189" i="1"/>
  <c r="CW189" i="1"/>
  <c r="CV189" i="1"/>
  <c r="CU189" i="1"/>
  <c r="CT189" i="1"/>
  <c r="CS189" i="1"/>
  <c r="CR189" i="1"/>
  <c r="CQ189" i="1"/>
  <c r="CZ188" i="1"/>
  <c r="CY188" i="1"/>
  <c r="CX188" i="1"/>
  <c r="CW188" i="1"/>
  <c r="CV188" i="1"/>
  <c r="CU188" i="1"/>
  <c r="CT188" i="1"/>
  <c r="CS188" i="1"/>
  <c r="CR188" i="1"/>
  <c r="CQ188" i="1"/>
  <c r="CZ187" i="1"/>
  <c r="CY187" i="1"/>
  <c r="CX187" i="1"/>
  <c r="CW187" i="1"/>
  <c r="CV187" i="1"/>
  <c r="CU187" i="1"/>
  <c r="CT187" i="1"/>
  <c r="CS187" i="1"/>
  <c r="CR187" i="1"/>
  <c r="CQ187" i="1"/>
  <c r="CZ186" i="1"/>
  <c r="CY186" i="1"/>
  <c r="CX186" i="1"/>
  <c r="CW186" i="1"/>
  <c r="CV186" i="1"/>
  <c r="CU186" i="1"/>
  <c r="CT186" i="1"/>
  <c r="CS186" i="1"/>
  <c r="CR186" i="1"/>
  <c r="CQ186" i="1"/>
  <c r="CZ185" i="1"/>
  <c r="CY185" i="1"/>
  <c r="CX185" i="1"/>
  <c r="CW185" i="1"/>
  <c r="CV185" i="1"/>
  <c r="CU185" i="1"/>
  <c r="CT185" i="1"/>
  <c r="CS185" i="1"/>
  <c r="CR185" i="1"/>
  <c r="CQ185" i="1"/>
  <c r="CZ184" i="1"/>
  <c r="CY184" i="1"/>
  <c r="CX184" i="1"/>
  <c r="CW184" i="1"/>
  <c r="CV184" i="1"/>
  <c r="CU184" i="1"/>
  <c r="CT184" i="1"/>
  <c r="CS184" i="1"/>
  <c r="CR184" i="1"/>
  <c r="CQ184" i="1"/>
  <c r="CZ183" i="1"/>
  <c r="CY183" i="1"/>
  <c r="CX183" i="1"/>
  <c r="CW183" i="1"/>
  <c r="CV183" i="1"/>
  <c r="CU183" i="1"/>
  <c r="CT183" i="1"/>
  <c r="CS183" i="1"/>
  <c r="CR183" i="1"/>
  <c r="CQ183" i="1"/>
  <c r="CZ182" i="1"/>
  <c r="CY182" i="1"/>
  <c r="CX182" i="1"/>
  <c r="CW182" i="1"/>
  <c r="CV182" i="1"/>
  <c r="CU182" i="1"/>
  <c r="CT182" i="1"/>
  <c r="CS182" i="1"/>
  <c r="CR182" i="1"/>
  <c r="CQ182" i="1"/>
  <c r="CZ181" i="1"/>
  <c r="CY181" i="1"/>
  <c r="CX181" i="1"/>
  <c r="CW181" i="1"/>
  <c r="CV181" i="1"/>
  <c r="CU181" i="1"/>
  <c r="CT181" i="1"/>
  <c r="CS181" i="1"/>
  <c r="CR181" i="1"/>
  <c r="CQ181" i="1"/>
  <c r="CZ180" i="1"/>
  <c r="CY180" i="1"/>
  <c r="CX180" i="1"/>
  <c r="CW180" i="1"/>
  <c r="CV180" i="1"/>
  <c r="CU180" i="1"/>
  <c r="CT180" i="1"/>
  <c r="CS180" i="1"/>
  <c r="CR180" i="1"/>
  <c r="CQ180" i="1"/>
  <c r="CZ179" i="1"/>
  <c r="CY179" i="1"/>
  <c r="CX179" i="1"/>
  <c r="CW179" i="1"/>
  <c r="CV179" i="1"/>
  <c r="CU179" i="1"/>
  <c r="CT179" i="1"/>
  <c r="CS179" i="1"/>
  <c r="CR179" i="1"/>
  <c r="CQ179" i="1"/>
  <c r="CZ178" i="1"/>
  <c r="CY178" i="1"/>
  <c r="CX178" i="1"/>
  <c r="CW178" i="1"/>
  <c r="CV178" i="1"/>
  <c r="CU178" i="1"/>
  <c r="CT178" i="1"/>
  <c r="CS178" i="1"/>
  <c r="CR178" i="1"/>
  <c r="CQ178" i="1"/>
  <c r="CZ177" i="1"/>
  <c r="CY177" i="1"/>
  <c r="CX177" i="1"/>
  <c r="CW177" i="1"/>
  <c r="CV177" i="1"/>
  <c r="CU177" i="1"/>
  <c r="CT177" i="1"/>
  <c r="CS177" i="1"/>
  <c r="CR177" i="1"/>
  <c r="CQ177" i="1"/>
  <c r="CZ176" i="1"/>
  <c r="CY176" i="1"/>
  <c r="CX176" i="1"/>
  <c r="CW176" i="1"/>
  <c r="CV176" i="1"/>
  <c r="CU176" i="1"/>
  <c r="CT176" i="1"/>
  <c r="CS176" i="1"/>
  <c r="CR176" i="1"/>
  <c r="CQ176" i="1"/>
  <c r="CZ175" i="1"/>
  <c r="CY175" i="1"/>
  <c r="CX175" i="1"/>
  <c r="CW175" i="1"/>
  <c r="CV175" i="1"/>
  <c r="CU175" i="1"/>
  <c r="CT175" i="1"/>
  <c r="CS175" i="1"/>
  <c r="CR175" i="1"/>
  <c r="CQ175" i="1"/>
  <c r="CZ174" i="1"/>
  <c r="CY174" i="1"/>
  <c r="CX174" i="1"/>
  <c r="CW174" i="1"/>
  <c r="CV174" i="1"/>
  <c r="CU174" i="1"/>
  <c r="CT174" i="1"/>
  <c r="CS174" i="1"/>
  <c r="CR174" i="1"/>
  <c r="CQ174" i="1"/>
  <c r="CZ173" i="1"/>
  <c r="CY173" i="1"/>
  <c r="CX173" i="1"/>
  <c r="CW173" i="1"/>
  <c r="CV173" i="1"/>
  <c r="CU173" i="1"/>
  <c r="CT173" i="1"/>
  <c r="CS173" i="1"/>
  <c r="CR173" i="1"/>
  <c r="CQ173" i="1"/>
  <c r="CZ172" i="1"/>
  <c r="CY172" i="1"/>
  <c r="CX172" i="1"/>
  <c r="CW172" i="1"/>
  <c r="CV172" i="1"/>
  <c r="CU172" i="1"/>
  <c r="CT172" i="1"/>
  <c r="CS172" i="1"/>
  <c r="CR172" i="1"/>
  <c r="CQ172" i="1"/>
  <c r="CZ171" i="1"/>
  <c r="CY171" i="1"/>
  <c r="CX171" i="1"/>
  <c r="CW171" i="1"/>
  <c r="CV171" i="1"/>
  <c r="CU171" i="1"/>
  <c r="CT171" i="1"/>
  <c r="CS171" i="1"/>
  <c r="CR171" i="1"/>
  <c r="CQ171" i="1"/>
  <c r="CZ170" i="1"/>
  <c r="CY170" i="1"/>
  <c r="CX170" i="1"/>
  <c r="CW170" i="1"/>
  <c r="CV170" i="1"/>
  <c r="CU170" i="1"/>
  <c r="CT170" i="1"/>
  <c r="CS170" i="1"/>
  <c r="CR170" i="1"/>
  <c r="CQ170" i="1"/>
  <c r="CZ169" i="1"/>
  <c r="CY169" i="1"/>
  <c r="CX169" i="1"/>
  <c r="CW169" i="1"/>
  <c r="CV169" i="1"/>
  <c r="CU169" i="1"/>
  <c r="CT169" i="1"/>
  <c r="CS169" i="1"/>
  <c r="CR169" i="1"/>
  <c r="CQ169" i="1"/>
  <c r="CZ168" i="1"/>
  <c r="CY168" i="1"/>
  <c r="CX168" i="1"/>
  <c r="CW168" i="1"/>
  <c r="CV168" i="1"/>
  <c r="CU168" i="1"/>
  <c r="CT168" i="1"/>
  <c r="CS168" i="1"/>
  <c r="CR168" i="1"/>
  <c r="CQ168" i="1"/>
  <c r="CZ167" i="1"/>
  <c r="CY167" i="1"/>
  <c r="CX167" i="1"/>
  <c r="CW167" i="1"/>
  <c r="CV167" i="1"/>
  <c r="CU167" i="1"/>
  <c r="CT167" i="1"/>
  <c r="CZ166" i="1"/>
  <c r="CY166" i="1"/>
  <c r="CX166" i="1"/>
  <c r="CW166" i="1"/>
  <c r="CV166" i="1"/>
  <c r="CU166" i="1"/>
  <c r="CT166" i="1"/>
  <c r="CS166" i="1"/>
  <c r="CZ165" i="1"/>
  <c r="CY165" i="1"/>
  <c r="CX165" i="1"/>
  <c r="CW165" i="1"/>
  <c r="CV165" i="1"/>
  <c r="CU165" i="1"/>
  <c r="CT165" i="1"/>
  <c r="CS165" i="1"/>
  <c r="CZ164" i="1"/>
  <c r="CY164" i="1"/>
  <c r="CX164" i="1"/>
  <c r="CW164" i="1"/>
  <c r="CV164" i="1"/>
  <c r="CU164" i="1"/>
  <c r="CT164" i="1"/>
  <c r="CS164" i="1"/>
  <c r="CR164" i="1"/>
  <c r="CQ164" i="1"/>
  <c r="CZ163" i="1"/>
  <c r="CY163" i="1"/>
  <c r="CX163" i="1"/>
  <c r="CW163" i="1"/>
  <c r="CV163" i="1"/>
  <c r="CU163" i="1"/>
  <c r="CT163" i="1"/>
  <c r="CS163" i="1"/>
  <c r="CR163" i="1"/>
  <c r="CQ163" i="1"/>
  <c r="CZ162" i="1"/>
  <c r="CY162" i="1"/>
  <c r="CX162" i="1"/>
  <c r="CW162" i="1"/>
  <c r="CV162" i="1"/>
  <c r="CU162" i="1"/>
  <c r="CT162" i="1"/>
  <c r="CS162" i="1"/>
  <c r="CR162" i="1"/>
  <c r="CQ162" i="1"/>
  <c r="CZ161" i="1"/>
  <c r="CY161" i="1"/>
  <c r="CX161" i="1"/>
  <c r="CW161" i="1"/>
  <c r="CV161" i="1"/>
  <c r="CU161" i="1"/>
  <c r="CT161" i="1"/>
  <c r="CS161" i="1"/>
  <c r="CR161" i="1"/>
  <c r="CQ161" i="1"/>
  <c r="CZ160" i="1"/>
  <c r="CY160" i="1"/>
  <c r="CX160" i="1"/>
  <c r="CW160" i="1"/>
  <c r="CV160" i="1"/>
  <c r="CU160" i="1"/>
  <c r="CT160" i="1"/>
  <c r="CS160" i="1"/>
  <c r="CR160" i="1"/>
  <c r="CQ160" i="1"/>
  <c r="CZ159" i="1"/>
  <c r="CY159" i="1"/>
  <c r="CX159" i="1"/>
  <c r="CW159" i="1"/>
  <c r="CV159" i="1"/>
  <c r="CU159" i="1"/>
  <c r="CT159" i="1"/>
  <c r="CS159" i="1"/>
  <c r="CR159" i="1"/>
  <c r="CQ159" i="1"/>
  <c r="CZ158" i="1"/>
  <c r="CY158" i="1"/>
  <c r="CX158" i="1"/>
  <c r="CW158" i="1"/>
  <c r="CV158" i="1"/>
  <c r="CU158" i="1"/>
  <c r="CT158" i="1"/>
  <c r="CS158" i="1"/>
  <c r="CR158" i="1"/>
  <c r="CQ158" i="1"/>
  <c r="CZ157" i="1"/>
  <c r="CY157" i="1"/>
  <c r="CX157" i="1"/>
  <c r="CW157" i="1"/>
  <c r="CV157" i="1"/>
  <c r="CU157" i="1"/>
  <c r="CT157" i="1"/>
  <c r="CS157" i="1"/>
  <c r="CR157" i="1"/>
  <c r="CQ157" i="1"/>
  <c r="CZ156" i="1"/>
  <c r="CY156" i="1"/>
  <c r="CX156" i="1"/>
  <c r="CW156" i="1"/>
  <c r="CV156" i="1"/>
  <c r="CU156" i="1"/>
  <c r="CT156" i="1"/>
  <c r="CS156" i="1"/>
  <c r="CR156" i="1"/>
  <c r="CQ156" i="1"/>
  <c r="CZ155" i="1"/>
  <c r="CY155" i="1"/>
  <c r="CX155" i="1"/>
  <c r="CW155" i="1"/>
  <c r="CV155" i="1"/>
  <c r="CU155" i="1"/>
  <c r="CT155" i="1"/>
  <c r="CS155" i="1"/>
  <c r="CR155" i="1"/>
  <c r="CQ155" i="1"/>
  <c r="CZ154" i="1"/>
  <c r="CY154" i="1"/>
  <c r="CX154" i="1"/>
  <c r="CW154" i="1"/>
  <c r="CV154" i="1"/>
  <c r="CU154" i="1"/>
  <c r="CT154" i="1"/>
  <c r="CS154" i="1"/>
  <c r="CR154" i="1"/>
  <c r="CQ154" i="1"/>
  <c r="CZ153" i="1"/>
  <c r="CY153" i="1"/>
  <c r="CX153" i="1"/>
  <c r="CW153" i="1"/>
  <c r="CV153" i="1"/>
  <c r="CU153" i="1"/>
  <c r="CT153" i="1"/>
  <c r="CS153" i="1"/>
  <c r="CZ152" i="1"/>
  <c r="CY152" i="1"/>
  <c r="CX152" i="1"/>
  <c r="CW152" i="1"/>
  <c r="CV152" i="1"/>
  <c r="CU152" i="1"/>
  <c r="CT152" i="1"/>
  <c r="CS152" i="1"/>
  <c r="CZ151" i="1"/>
  <c r="CY151" i="1"/>
  <c r="CX151" i="1"/>
  <c r="CW151" i="1"/>
  <c r="CV151" i="1"/>
  <c r="CU151" i="1"/>
  <c r="CT151" i="1"/>
  <c r="CS151" i="1"/>
  <c r="CZ150" i="1"/>
  <c r="CY150" i="1"/>
  <c r="CX150" i="1"/>
  <c r="CW150" i="1"/>
  <c r="CV150" i="1"/>
  <c r="CU150" i="1"/>
  <c r="CT150" i="1"/>
  <c r="CS150" i="1"/>
  <c r="CR150" i="1"/>
  <c r="CQ150" i="1"/>
  <c r="CZ149" i="1"/>
  <c r="CY149" i="1"/>
  <c r="CX149" i="1"/>
  <c r="CW149" i="1"/>
  <c r="CV149" i="1"/>
  <c r="CU149" i="1"/>
  <c r="CT149" i="1"/>
  <c r="CS149" i="1"/>
  <c r="CR149" i="1"/>
  <c r="CQ149" i="1"/>
  <c r="CZ148" i="1"/>
  <c r="CY148" i="1"/>
  <c r="CX148" i="1"/>
  <c r="CW148" i="1"/>
  <c r="CV148" i="1"/>
  <c r="CU148" i="1"/>
  <c r="CT148" i="1"/>
  <c r="CS148" i="1"/>
  <c r="CR148" i="1"/>
  <c r="CQ148" i="1"/>
  <c r="CZ147" i="1"/>
  <c r="CY147" i="1"/>
  <c r="CX147" i="1"/>
  <c r="CW147" i="1"/>
  <c r="CV147" i="1"/>
  <c r="CU147" i="1"/>
  <c r="CT147" i="1"/>
  <c r="CS147" i="1"/>
  <c r="CR147" i="1"/>
  <c r="CQ147" i="1"/>
  <c r="CZ146" i="1"/>
  <c r="CY146" i="1"/>
  <c r="CX146" i="1"/>
  <c r="CW146" i="1"/>
  <c r="CV146" i="1"/>
  <c r="CZ145" i="1"/>
  <c r="CY145" i="1"/>
  <c r="CX145" i="1"/>
  <c r="CW145" i="1"/>
  <c r="CV145" i="1"/>
  <c r="CU145" i="1"/>
  <c r="CT145" i="1"/>
  <c r="CS145" i="1"/>
  <c r="CZ144" i="1"/>
  <c r="CY144" i="1"/>
  <c r="CX144" i="1"/>
  <c r="CW144" i="1"/>
  <c r="CV144" i="1"/>
  <c r="CU144" i="1"/>
  <c r="CZ143" i="1"/>
  <c r="CY143" i="1"/>
  <c r="CX143" i="1"/>
  <c r="CW143" i="1"/>
  <c r="CV143" i="1"/>
  <c r="CZ142" i="1"/>
  <c r="CY142" i="1"/>
  <c r="CX142" i="1"/>
  <c r="CW142" i="1"/>
  <c r="CV142" i="1"/>
  <c r="CU142" i="1"/>
  <c r="CT142" i="1"/>
  <c r="CS142" i="1"/>
  <c r="CR142" i="1"/>
  <c r="CQ142" i="1"/>
  <c r="CZ141" i="1"/>
  <c r="CY141" i="1"/>
  <c r="CX141" i="1"/>
  <c r="CW141" i="1"/>
  <c r="CV141" i="1"/>
  <c r="CU141" i="1"/>
  <c r="CT141" i="1"/>
  <c r="CS141" i="1"/>
  <c r="CR141" i="1"/>
  <c r="CQ141" i="1"/>
  <c r="CZ140" i="1"/>
  <c r="CY140" i="1"/>
  <c r="CX140" i="1"/>
  <c r="CW140" i="1"/>
  <c r="CV140" i="1"/>
  <c r="CU140" i="1"/>
  <c r="CT140" i="1"/>
  <c r="CS140" i="1"/>
  <c r="CR140" i="1"/>
  <c r="CQ140" i="1"/>
  <c r="CZ139" i="1"/>
  <c r="CY139" i="1"/>
  <c r="CX139" i="1"/>
  <c r="CW139" i="1"/>
  <c r="CV139" i="1"/>
  <c r="CU139" i="1"/>
  <c r="CT139" i="1"/>
  <c r="CS139" i="1"/>
  <c r="CR139" i="1"/>
  <c r="CQ139" i="1"/>
  <c r="CZ138" i="1"/>
  <c r="CY138" i="1"/>
  <c r="CX138" i="1"/>
  <c r="CW138" i="1"/>
  <c r="CV138" i="1"/>
  <c r="CU138" i="1"/>
  <c r="CT138" i="1"/>
  <c r="CS138" i="1"/>
  <c r="CR138" i="1"/>
  <c r="CQ138" i="1"/>
  <c r="CZ137" i="1"/>
  <c r="CY137" i="1"/>
  <c r="CX137" i="1"/>
  <c r="CW137" i="1"/>
  <c r="CV137" i="1"/>
  <c r="CU137" i="1"/>
  <c r="CT137" i="1"/>
  <c r="CS137" i="1"/>
  <c r="CR137" i="1"/>
  <c r="CQ137" i="1"/>
  <c r="CZ136" i="1"/>
  <c r="CY136" i="1"/>
  <c r="CX136" i="1"/>
  <c r="CW136" i="1"/>
  <c r="CV136" i="1"/>
  <c r="CU136" i="1"/>
  <c r="CT136" i="1"/>
  <c r="CS136" i="1"/>
  <c r="CR136" i="1"/>
  <c r="CQ136" i="1"/>
  <c r="CZ135" i="1"/>
  <c r="CY135" i="1"/>
  <c r="CX135" i="1"/>
  <c r="CW135" i="1"/>
  <c r="CV135" i="1"/>
  <c r="CU135" i="1"/>
  <c r="CT135" i="1"/>
  <c r="CS135" i="1"/>
  <c r="CR135" i="1"/>
  <c r="CQ135" i="1"/>
  <c r="CZ134" i="1"/>
  <c r="CY134" i="1"/>
  <c r="CX134" i="1"/>
  <c r="CW134" i="1"/>
  <c r="CV134" i="1"/>
  <c r="CU134" i="1"/>
  <c r="CT134" i="1"/>
  <c r="CS134" i="1"/>
  <c r="CR134" i="1"/>
  <c r="CQ134" i="1"/>
  <c r="CZ133" i="1"/>
  <c r="CY133" i="1"/>
  <c r="CX133" i="1"/>
  <c r="CW133" i="1"/>
  <c r="CV133" i="1"/>
  <c r="CU133" i="1"/>
  <c r="CT133" i="1"/>
  <c r="CS133" i="1"/>
  <c r="CR133" i="1"/>
  <c r="CQ133" i="1"/>
  <c r="CZ132" i="1"/>
  <c r="CY132" i="1"/>
  <c r="CX132" i="1"/>
  <c r="CW132" i="1"/>
  <c r="CV132" i="1"/>
  <c r="CU132" i="1"/>
  <c r="CT132" i="1"/>
  <c r="CS132" i="1"/>
  <c r="CR132" i="1"/>
  <c r="CQ132" i="1"/>
  <c r="CZ131" i="1"/>
  <c r="CY131" i="1"/>
  <c r="CX131" i="1"/>
  <c r="CW131" i="1"/>
  <c r="CV131" i="1"/>
  <c r="CU131" i="1"/>
  <c r="CT131" i="1"/>
  <c r="CS131" i="1"/>
  <c r="CR131" i="1"/>
  <c r="CQ131" i="1"/>
  <c r="CZ130" i="1"/>
  <c r="CY130" i="1"/>
  <c r="CX130" i="1"/>
  <c r="CW130" i="1"/>
  <c r="CV130" i="1"/>
  <c r="CU130" i="1"/>
  <c r="CT130" i="1"/>
  <c r="CS130" i="1"/>
  <c r="CR130" i="1"/>
  <c r="CQ130" i="1"/>
  <c r="CZ129" i="1"/>
  <c r="CY129" i="1"/>
  <c r="CX129" i="1"/>
  <c r="CW129" i="1"/>
  <c r="CV129" i="1"/>
  <c r="CU129" i="1"/>
  <c r="CT129" i="1"/>
  <c r="CS129" i="1"/>
  <c r="CR129" i="1"/>
  <c r="CQ129" i="1"/>
  <c r="CZ128" i="1"/>
  <c r="CY128" i="1"/>
  <c r="CX128" i="1"/>
  <c r="CW128" i="1"/>
  <c r="CV128" i="1"/>
  <c r="CU128" i="1"/>
  <c r="CT128" i="1"/>
  <c r="CS128" i="1"/>
  <c r="CR128" i="1"/>
  <c r="CQ128" i="1"/>
  <c r="CZ127" i="1"/>
  <c r="CY127" i="1"/>
  <c r="CX127" i="1"/>
  <c r="CW127" i="1"/>
  <c r="CV127" i="1"/>
  <c r="CU127" i="1"/>
  <c r="CT127" i="1"/>
  <c r="CS127" i="1"/>
  <c r="CR127" i="1"/>
  <c r="CQ127" i="1"/>
  <c r="CZ126" i="1"/>
  <c r="CY126" i="1"/>
  <c r="CX126" i="1"/>
  <c r="CW126" i="1"/>
  <c r="CV126" i="1"/>
  <c r="CU126" i="1"/>
  <c r="CT126" i="1"/>
  <c r="CS126" i="1"/>
  <c r="CR126" i="1"/>
  <c r="CQ126" i="1"/>
  <c r="CZ125" i="1"/>
  <c r="CY125" i="1"/>
  <c r="CX125" i="1"/>
  <c r="CW125" i="1"/>
  <c r="CV125" i="1"/>
  <c r="CU125" i="1"/>
  <c r="CT125" i="1"/>
  <c r="CS125" i="1"/>
  <c r="CR125" i="1"/>
  <c r="CQ125" i="1"/>
  <c r="CZ124" i="1"/>
  <c r="CY124" i="1"/>
  <c r="CX124" i="1"/>
  <c r="CW124" i="1"/>
  <c r="CV124" i="1"/>
  <c r="CU124" i="1"/>
  <c r="CT124" i="1"/>
  <c r="CS124" i="1"/>
  <c r="CR124" i="1"/>
  <c r="CQ124" i="1"/>
  <c r="CZ123" i="1"/>
  <c r="CY123" i="1"/>
  <c r="CX123" i="1"/>
  <c r="CW123" i="1"/>
  <c r="CV123" i="1"/>
  <c r="CU123" i="1"/>
  <c r="CT123" i="1"/>
  <c r="CS123" i="1"/>
  <c r="CR123" i="1"/>
  <c r="CQ123" i="1"/>
  <c r="CZ122" i="1"/>
  <c r="CY122" i="1"/>
  <c r="CX122" i="1"/>
  <c r="CW122" i="1"/>
  <c r="CV122" i="1"/>
  <c r="CU122" i="1"/>
  <c r="CT122" i="1"/>
  <c r="CS122" i="1"/>
  <c r="CR122" i="1"/>
  <c r="CQ122" i="1"/>
  <c r="CZ121" i="1"/>
  <c r="CY121" i="1"/>
  <c r="CX121" i="1"/>
  <c r="CW121" i="1"/>
  <c r="CV121" i="1"/>
  <c r="CU121" i="1"/>
  <c r="CT121" i="1"/>
  <c r="CS121" i="1"/>
  <c r="CR121" i="1"/>
  <c r="CQ121" i="1"/>
  <c r="CZ120" i="1"/>
  <c r="CY120" i="1"/>
  <c r="CX120" i="1"/>
  <c r="CW120" i="1"/>
  <c r="CV120" i="1"/>
  <c r="CU120" i="1"/>
  <c r="CT120" i="1"/>
  <c r="CS120" i="1"/>
  <c r="CR120" i="1"/>
  <c r="CQ120" i="1"/>
  <c r="CZ119" i="1"/>
  <c r="CY119" i="1"/>
  <c r="CX119" i="1"/>
  <c r="CW119" i="1"/>
  <c r="CV119" i="1"/>
  <c r="CU119" i="1"/>
  <c r="CT119" i="1"/>
  <c r="CS119" i="1"/>
  <c r="CR119" i="1"/>
  <c r="CQ119" i="1"/>
  <c r="CZ118" i="1"/>
  <c r="CY118" i="1"/>
  <c r="CX118" i="1"/>
  <c r="CW118" i="1"/>
  <c r="CV118" i="1"/>
  <c r="CU118" i="1"/>
  <c r="CT118" i="1"/>
  <c r="CS118" i="1"/>
  <c r="CR118" i="1"/>
  <c r="CQ118" i="1"/>
  <c r="CZ117" i="1"/>
  <c r="CY117" i="1"/>
  <c r="CX117" i="1"/>
  <c r="CW117" i="1"/>
  <c r="CV117" i="1"/>
  <c r="CU117" i="1"/>
  <c r="CT117" i="1"/>
  <c r="CS117" i="1"/>
  <c r="CR117" i="1"/>
  <c r="CQ117" i="1"/>
  <c r="CZ116" i="1"/>
  <c r="CY116" i="1"/>
  <c r="CX116" i="1"/>
  <c r="CW116" i="1"/>
  <c r="CV116" i="1"/>
  <c r="CU116" i="1"/>
  <c r="CT116" i="1"/>
  <c r="CS116" i="1"/>
  <c r="CR116" i="1"/>
  <c r="CQ116" i="1"/>
  <c r="CZ115" i="1"/>
  <c r="CY115" i="1"/>
  <c r="CX115" i="1"/>
  <c r="CW115" i="1"/>
  <c r="CV115" i="1"/>
  <c r="CU115" i="1"/>
  <c r="CT115" i="1"/>
  <c r="CS115" i="1"/>
  <c r="CR115" i="1"/>
  <c r="CQ115" i="1"/>
  <c r="CZ114" i="1"/>
  <c r="CY114" i="1"/>
  <c r="CX114" i="1"/>
  <c r="CW114" i="1"/>
  <c r="CV114" i="1"/>
  <c r="CU114" i="1"/>
  <c r="CT114" i="1"/>
  <c r="CS114" i="1"/>
  <c r="CR114" i="1"/>
  <c r="CQ114" i="1"/>
  <c r="CZ113" i="1"/>
  <c r="CY113" i="1"/>
  <c r="CX113" i="1"/>
  <c r="CW113" i="1"/>
  <c r="CV113" i="1"/>
  <c r="CU113" i="1"/>
  <c r="CT113" i="1"/>
  <c r="CS113" i="1"/>
  <c r="CR113" i="1"/>
  <c r="CQ113" i="1"/>
  <c r="CZ112" i="1"/>
  <c r="CY112" i="1"/>
  <c r="CX112" i="1"/>
  <c r="CW112" i="1"/>
  <c r="CV112" i="1"/>
  <c r="CU112" i="1"/>
  <c r="CT112" i="1"/>
  <c r="CS112" i="1"/>
  <c r="CR112" i="1"/>
  <c r="CQ112" i="1"/>
  <c r="CZ111" i="1"/>
  <c r="CY111" i="1"/>
  <c r="CX111" i="1"/>
  <c r="CW111" i="1"/>
  <c r="CV111" i="1"/>
  <c r="CU111" i="1"/>
  <c r="CT111" i="1"/>
  <c r="CS111" i="1"/>
  <c r="CR111" i="1"/>
  <c r="CQ111" i="1"/>
  <c r="CZ110" i="1"/>
  <c r="CY110" i="1"/>
  <c r="CX110" i="1"/>
  <c r="CW110" i="1"/>
  <c r="CV110" i="1"/>
  <c r="CU110" i="1"/>
  <c r="CT110" i="1"/>
  <c r="CS110" i="1"/>
  <c r="CR110" i="1"/>
  <c r="CQ110" i="1"/>
  <c r="CZ109" i="1"/>
  <c r="CY109" i="1"/>
  <c r="CX109" i="1"/>
  <c r="CW109" i="1"/>
  <c r="CV109" i="1"/>
  <c r="CU109" i="1"/>
  <c r="CT109" i="1"/>
  <c r="CS109" i="1"/>
  <c r="CR109" i="1"/>
  <c r="CQ109" i="1"/>
  <c r="CZ108" i="1"/>
  <c r="CY108" i="1"/>
  <c r="CX108" i="1"/>
  <c r="CW108" i="1"/>
  <c r="CV108" i="1"/>
  <c r="CU108" i="1"/>
  <c r="CT108" i="1"/>
  <c r="CS108" i="1"/>
  <c r="CR108" i="1"/>
  <c r="CQ108" i="1"/>
  <c r="CZ107" i="1"/>
  <c r="CY107" i="1"/>
  <c r="CX107" i="1"/>
  <c r="CW107" i="1"/>
  <c r="CV107" i="1"/>
  <c r="CU107" i="1"/>
  <c r="CT107" i="1"/>
  <c r="CS107" i="1"/>
  <c r="CR107" i="1"/>
  <c r="CQ107" i="1"/>
  <c r="CZ106" i="1"/>
  <c r="CY106" i="1"/>
  <c r="CX106" i="1"/>
  <c r="CW106" i="1"/>
  <c r="CV106" i="1"/>
  <c r="CU106" i="1"/>
  <c r="CT106" i="1"/>
  <c r="CS106" i="1"/>
  <c r="CR106" i="1"/>
  <c r="CQ106" i="1"/>
  <c r="CZ105" i="1"/>
  <c r="CY105" i="1"/>
  <c r="CX105" i="1"/>
  <c r="CW105" i="1"/>
  <c r="CV105" i="1"/>
  <c r="CU105" i="1"/>
  <c r="CT105" i="1"/>
  <c r="CS105" i="1"/>
  <c r="CR105" i="1"/>
  <c r="CQ105" i="1"/>
  <c r="CZ104" i="1"/>
  <c r="CY104" i="1"/>
  <c r="CX104" i="1"/>
  <c r="CW104" i="1"/>
  <c r="CV104" i="1"/>
  <c r="CU104" i="1"/>
  <c r="CT104" i="1"/>
  <c r="CS104" i="1"/>
  <c r="CR104" i="1"/>
  <c r="CQ104" i="1"/>
  <c r="CZ103" i="1"/>
  <c r="CY103" i="1"/>
  <c r="CX103" i="1"/>
  <c r="CW103" i="1"/>
  <c r="CV103" i="1"/>
  <c r="CU103" i="1"/>
  <c r="CT103" i="1"/>
  <c r="CS103" i="1"/>
  <c r="CR103" i="1"/>
  <c r="CQ103" i="1"/>
  <c r="CZ102" i="1"/>
  <c r="CY102" i="1"/>
  <c r="CX102" i="1"/>
  <c r="CW102" i="1"/>
  <c r="CV102" i="1"/>
  <c r="CU102" i="1"/>
  <c r="CT102" i="1"/>
  <c r="CS102" i="1"/>
  <c r="CR102" i="1"/>
  <c r="CQ102" i="1"/>
  <c r="CZ101" i="1"/>
  <c r="CY101" i="1"/>
  <c r="CX101" i="1"/>
  <c r="CW101" i="1"/>
  <c r="CV101" i="1"/>
  <c r="CU101" i="1"/>
  <c r="CT101" i="1"/>
  <c r="CS101" i="1"/>
  <c r="CR101" i="1"/>
  <c r="CQ101" i="1"/>
  <c r="CZ100" i="1"/>
  <c r="CY100" i="1"/>
  <c r="CX100" i="1"/>
  <c r="CW100" i="1"/>
  <c r="CV100" i="1"/>
  <c r="CU100" i="1"/>
  <c r="CT100" i="1"/>
  <c r="CS100" i="1"/>
  <c r="CR100" i="1"/>
  <c r="CQ100" i="1"/>
  <c r="CZ99" i="1"/>
  <c r="CY99" i="1"/>
  <c r="CX99" i="1"/>
  <c r="CW99" i="1"/>
  <c r="CV99" i="1"/>
  <c r="CU99" i="1"/>
  <c r="CT99" i="1"/>
  <c r="CS99" i="1"/>
  <c r="CR99" i="1"/>
  <c r="CQ99" i="1"/>
  <c r="CZ98" i="1"/>
  <c r="CY98" i="1"/>
  <c r="CX98" i="1"/>
  <c r="CW98" i="1"/>
  <c r="CV98" i="1"/>
  <c r="CU98" i="1"/>
  <c r="CT98" i="1"/>
  <c r="CS98" i="1"/>
  <c r="CR98" i="1"/>
  <c r="CQ98" i="1"/>
  <c r="CZ97" i="1"/>
  <c r="CY97" i="1"/>
  <c r="CX97" i="1"/>
  <c r="CW97" i="1"/>
  <c r="CV97" i="1"/>
  <c r="CU97" i="1"/>
  <c r="CT97" i="1"/>
  <c r="CS97" i="1"/>
  <c r="CR97" i="1"/>
  <c r="CQ97" i="1"/>
  <c r="CZ96" i="1"/>
  <c r="CY96" i="1"/>
  <c r="CX96" i="1"/>
  <c r="CW96" i="1"/>
  <c r="CV96" i="1"/>
  <c r="CU96" i="1"/>
  <c r="CT96" i="1"/>
  <c r="CS96" i="1"/>
  <c r="CR96" i="1"/>
  <c r="CQ96" i="1"/>
  <c r="CZ95" i="1"/>
  <c r="CY95" i="1"/>
  <c r="CX95" i="1"/>
  <c r="CW95" i="1"/>
  <c r="CV95" i="1"/>
  <c r="CU95" i="1"/>
  <c r="CT95" i="1"/>
  <c r="CS95" i="1"/>
  <c r="CR95" i="1"/>
  <c r="CQ95" i="1"/>
  <c r="CZ94" i="1"/>
  <c r="CY94" i="1"/>
  <c r="CX94" i="1"/>
  <c r="CW94" i="1"/>
  <c r="CV94" i="1"/>
  <c r="CU94" i="1"/>
  <c r="CT94" i="1"/>
  <c r="CS94" i="1"/>
  <c r="CR94" i="1"/>
  <c r="CQ94" i="1"/>
  <c r="CZ93" i="1"/>
  <c r="CY93" i="1"/>
  <c r="CX93" i="1"/>
  <c r="CW93" i="1"/>
  <c r="CV93" i="1"/>
  <c r="CU93" i="1"/>
  <c r="CT93" i="1"/>
  <c r="CS93" i="1"/>
  <c r="CR93" i="1"/>
  <c r="CQ93" i="1"/>
  <c r="CZ92" i="1"/>
  <c r="CY92" i="1"/>
  <c r="CX92" i="1"/>
  <c r="CW92" i="1"/>
  <c r="CV92" i="1"/>
  <c r="CU92" i="1"/>
  <c r="CT92" i="1"/>
  <c r="CS92" i="1"/>
  <c r="CR92" i="1"/>
  <c r="CQ92" i="1"/>
  <c r="CZ91" i="1"/>
  <c r="CY91" i="1"/>
  <c r="CX91" i="1"/>
  <c r="CW91" i="1"/>
  <c r="CV91" i="1"/>
  <c r="CU91" i="1"/>
  <c r="CT91" i="1"/>
  <c r="CS91" i="1"/>
  <c r="CR91" i="1"/>
  <c r="CQ91" i="1"/>
  <c r="CZ90" i="1"/>
  <c r="CY90" i="1"/>
  <c r="CX90" i="1"/>
  <c r="CW90" i="1"/>
  <c r="CV90" i="1"/>
  <c r="CU90" i="1"/>
  <c r="CT90" i="1"/>
  <c r="CS90" i="1"/>
  <c r="CR90" i="1"/>
  <c r="CQ90" i="1"/>
  <c r="CZ89" i="1"/>
  <c r="CY89" i="1"/>
  <c r="CX89" i="1"/>
  <c r="CW89" i="1"/>
  <c r="CV89" i="1"/>
  <c r="CU89" i="1"/>
  <c r="CT89" i="1"/>
  <c r="CS89" i="1"/>
  <c r="CR89" i="1"/>
  <c r="CQ89" i="1"/>
  <c r="CZ88" i="1"/>
  <c r="CY88" i="1"/>
  <c r="CX88" i="1"/>
  <c r="CW88" i="1"/>
  <c r="CV88" i="1"/>
  <c r="CU88" i="1"/>
  <c r="CT88" i="1"/>
  <c r="CS88" i="1"/>
  <c r="CR88" i="1"/>
  <c r="CQ88" i="1"/>
  <c r="CZ87" i="1"/>
  <c r="CY87" i="1"/>
  <c r="CX87" i="1"/>
  <c r="CW87" i="1"/>
  <c r="CV87" i="1"/>
  <c r="CU87" i="1"/>
  <c r="CT87" i="1"/>
  <c r="CS87" i="1"/>
  <c r="CR87" i="1"/>
  <c r="CQ87" i="1"/>
  <c r="CZ86" i="1"/>
  <c r="CY86" i="1"/>
  <c r="CX86" i="1"/>
  <c r="CW86" i="1"/>
  <c r="CV86" i="1"/>
  <c r="CU86" i="1"/>
  <c r="CT86" i="1"/>
  <c r="CS86" i="1"/>
  <c r="CR86" i="1"/>
  <c r="CQ86" i="1"/>
  <c r="CZ85" i="1"/>
  <c r="CY85" i="1"/>
  <c r="CX85" i="1"/>
  <c r="CW85" i="1"/>
  <c r="CV85" i="1"/>
  <c r="CU85" i="1"/>
  <c r="CT85" i="1"/>
  <c r="CS85" i="1"/>
  <c r="CR85" i="1"/>
  <c r="CQ85" i="1"/>
  <c r="CZ84" i="1"/>
  <c r="CY84" i="1"/>
  <c r="CX84" i="1"/>
  <c r="CW84" i="1"/>
  <c r="CV84" i="1"/>
  <c r="CU84" i="1"/>
  <c r="CT84" i="1"/>
  <c r="CS84" i="1"/>
  <c r="CR84" i="1"/>
  <c r="CQ84" i="1"/>
  <c r="CZ83" i="1"/>
  <c r="CY83" i="1"/>
  <c r="CX83" i="1"/>
  <c r="CW83" i="1"/>
  <c r="CV83" i="1"/>
  <c r="CU83" i="1"/>
  <c r="CT83" i="1"/>
  <c r="CS83" i="1"/>
  <c r="CR83" i="1"/>
  <c r="CQ83" i="1"/>
  <c r="CZ82" i="1"/>
  <c r="CY82" i="1"/>
  <c r="CX82" i="1"/>
  <c r="CW82" i="1"/>
  <c r="CV82" i="1"/>
  <c r="CU82" i="1"/>
  <c r="CT82" i="1"/>
  <c r="CS82" i="1"/>
  <c r="CR82" i="1"/>
  <c r="CQ82" i="1"/>
  <c r="CZ81" i="1"/>
  <c r="CY81" i="1"/>
  <c r="CX81" i="1"/>
  <c r="CW81" i="1"/>
  <c r="CV81" i="1"/>
  <c r="CU81" i="1"/>
  <c r="CT81" i="1"/>
  <c r="CS81" i="1"/>
  <c r="CR81" i="1"/>
  <c r="CQ81" i="1"/>
  <c r="CZ80" i="1"/>
  <c r="CY80" i="1"/>
  <c r="CX80" i="1"/>
  <c r="CW80" i="1"/>
  <c r="CV80" i="1"/>
  <c r="CU80" i="1"/>
  <c r="CT80" i="1"/>
  <c r="CS80" i="1"/>
  <c r="CR80" i="1"/>
  <c r="CQ80" i="1"/>
  <c r="CZ79" i="1"/>
  <c r="CY79" i="1"/>
  <c r="CX79" i="1"/>
  <c r="CW79" i="1"/>
  <c r="CV79" i="1"/>
  <c r="CU79" i="1"/>
  <c r="CT79" i="1"/>
  <c r="CS79" i="1"/>
  <c r="CR79" i="1"/>
  <c r="CQ79" i="1"/>
  <c r="CZ78" i="1"/>
  <c r="CY78" i="1"/>
  <c r="CX78" i="1"/>
  <c r="CW78" i="1"/>
  <c r="CV78" i="1"/>
  <c r="CU78" i="1"/>
  <c r="CT78" i="1"/>
  <c r="CS78" i="1"/>
  <c r="CR78" i="1"/>
  <c r="CQ78" i="1"/>
  <c r="CZ77" i="1"/>
  <c r="CY77" i="1"/>
  <c r="CX77" i="1"/>
  <c r="CW77" i="1"/>
  <c r="CV77" i="1"/>
  <c r="CU77" i="1"/>
  <c r="CT77" i="1"/>
  <c r="CS77" i="1"/>
  <c r="CR77" i="1"/>
  <c r="CQ77" i="1"/>
  <c r="CZ76" i="1"/>
  <c r="CY76" i="1"/>
  <c r="CX76" i="1"/>
  <c r="CW76" i="1"/>
  <c r="CV76" i="1"/>
  <c r="CU76" i="1"/>
  <c r="CT76" i="1"/>
  <c r="CS76" i="1"/>
  <c r="CR76" i="1"/>
  <c r="CQ76" i="1"/>
  <c r="CZ75" i="1"/>
  <c r="CY75" i="1"/>
  <c r="CX75" i="1"/>
  <c r="CW75" i="1"/>
  <c r="CV75" i="1"/>
  <c r="CU75" i="1"/>
  <c r="CT75" i="1"/>
  <c r="CS75" i="1"/>
  <c r="CR75" i="1"/>
  <c r="CQ75" i="1"/>
  <c r="CZ74" i="1"/>
  <c r="CY74" i="1"/>
  <c r="CX74" i="1"/>
  <c r="CW74" i="1"/>
  <c r="CV74" i="1"/>
  <c r="CU74" i="1"/>
  <c r="CT74" i="1"/>
  <c r="CS74" i="1"/>
  <c r="CR74" i="1"/>
  <c r="CQ74" i="1"/>
  <c r="CZ73" i="1"/>
  <c r="CY73" i="1"/>
  <c r="CX73" i="1"/>
  <c r="CW73" i="1"/>
  <c r="CV73" i="1"/>
  <c r="CU73" i="1"/>
  <c r="CT73" i="1"/>
  <c r="CS73" i="1"/>
  <c r="CR73" i="1"/>
  <c r="CQ73" i="1"/>
  <c r="CZ72" i="1"/>
  <c r="CY72" i="1"/>
  <c r="CX72" i="1"/>
  <c r="CW72" i="1"/>
  <c r="CV72" i="1"/>
  <c r="CU72" i="1"/>
  <c r="CT72" i="1"/>
  <c r="CS72" i="1"/>
  <c r="CR72" i="1"/>
  <c r="CQ72" i="1"/>
  <c r="CZ71" i="1"/>
  <c r="CY71" i="1"/>
  <c r="CX71" i="1"/>
  <c r="CW71" i="1"/>
  <c r="CV71" i="1"/>
  <c r="CU71" i="1"/>
  <c r="CT71" i="1"/>
  <c r="CS71" i="1"/>
  <c r="CR71" i="1"/>
  <c r="CQ71" i="1"/>
  <c r="CZ70" i="1"/>
  <c r="CY70" i="1"/>
  <c r="CX70" i="1"/>
  <c r="CW70" i="1"/>
  <c r="CV70" i="1"/>
  <c r="CU70" i="1"/>
  <c r="CT70" i="1"/>
  <c r="CS70" i="1"/>
  <c r="CR70" i="1"/>
  <c r="CQ70" i="1"/>
  <c r="CZ69" i="1"/>
  <c r="CY69" i="1"/>
  <c r="CX69" i="1"/>
  <c r="CW69" i="1"/>
  <c r="CV69" i="1"/>
  <c r="CU69" i="1"/>
  <c r="CT69" i="1"/>
  <c r="CS69" i="1"/>
  <c r="CR69" i="1"/>
  <c r="CQ69" i="1"/>
  <c r="CZ68" i="1"/>
  <c r="CY68" i="1"/>
  <c r="CX68" i="1"/>
  <c r="CW68" i="1"/>
  <c r="CV68" i="1"/>
  <c r="CU68" i="1"/>
  <c r="CT68" i="1"/>
  <c r="CS68" i="1"/>
  <c r="CR68" i="1"/>
  <c r="CQ68" i="1"/>
  <c r="CZ67" i="1"/>
  <c r="CY67" i="1"/>
  <c r="CX67" i="1"/>
  <c r="CW67" i="1"/>
  <c r="CV67" i="1"/>
  <c r="CU67" i="1"/>
  <c r="CT67" i="1"/>
  <c r="CS67" i="1"/>
  <c r="CR67" i="1"/>
  <c r="CQ67" i="1"/>
  <c r="CZ66" i="1"/>
  <c r="CY66" i="1"/>
  <c r="CX66" i="1"/>
  <c r="CW66" i="1"/>
  <c r="CV66" i="1"/>
  <c r="CU66" i="1"/>
  <c r="CT66" i="1"/>
  <c r="CS66" i="1"/>
  <c r="CR66" i="1"/>
  <c r="CQ66" i="1"/>
  <c r="CZ65" i="1"/>
  <c r="CY65" i="1"/>
  <c r="CX65" i="1"/>
  <c r="CW65" i="1"/>
  <c r="CV65" i="1"/>
  <c r="CU65" i="1"/>
  <c r="CT65" i="1"/>
  <c r="CS65" i="1"/>
  <c r="CR65" i="1"/>
  <c r="CQ65" i="1"/>
  <c r="CZ64" i="1"/>
  <c r="CY64" i="1"/>
  <c r="CX64" i="1"/>
  <c r="CW64" i="1"/>
  <c r="CV64" i="1"/>
  <c r="CU64" i="1"/>
  <c r="CT64" i="1"/>
  <c r="CS64" i="1"/>
  <c r="CR64" i="1"/>
  <c r="CQ64" i="1"/>
  <c r="CZ63" i="1"/>
  <c r="CY63" i="1"/>
  <c r="CX63" i="1"/>
  <c r="CW63" i="1"/>
  <c r="CV63" i="1"/>
  <c r="CU63" i="1"/>
  <c r="CT63" i="1"/>
  <c r="CS63" i="1"/>
  <c r="CR63" i="1"/>
  <c r="CQ63" i="1"/>
  <c r="CZ62" i="1"/>
  <c r="CY62" i="1"/>
  <c r="CX62" i="1"/>
  <c r="CW62" i="1"/>
  <c r="CV62" i="1"/>
  <c r="CU62" i="1"/>
  <c r="CT62" i="1"/>
  <c r="CS62" i="1"/>
  <c r="CR62" i="1"/>
  <c r="CQ62" i="1"/>
  <c r="CZ61" i="1"/>
  <c r="CY61" i="1"/>
  <c r="CX61" i="1"/>
  <c r="CW61" i="1"/>
  <c r="CV61" i="1"/>
  <c r="CU61" i="1"/>
  <c r="CT61" i="1"/>
  <c r="CS61" i="1"/>
  <c r="CR61" i="1"/>
  <c r="CQ61" i="1"/>
  <c r="CZ60" i="1"/>
  <c r="CY60" i="1"/>
  <c r="CX60" i="1"/>
  <c r="CW60" i="1"/>
  <c r="CV60" i="1"/>
  <c r="CU60" i="1"/>
  <c r="CT60" i="1"/>
  <c r="CS60" i="1"/>
  <c r="CR60" i="1"/>
  <c r="CQ60" i="1"/>
  <c r="CZ59" i="1"/>
  <c r="CY59" i="1"/>
  <c r="CX59" i="1"/>
  <c r="CW59" i="1"/>
  <c r="CV59" i="1"/>
  <c r="CU59" i="1"/>
  <c r="CT59" i="1"/>
  <c r="CS59" i="1"/>
  <c r="CR59" i="1"/>
  <c r="CQ59" i="1"/>
  <c r="CZ58" i="1"/>
  <c r="CY58" i="1"/>
  <c r="CX58" i="1"/>
  <c r="CW58" i="1"/>
  <c r="CV58" i="1"/>
  <c r="CU58" i="1"/>
  <c r="CT58" i="1"/>
  <c r="CS58" i="1"/>
  <c r="CR58" i="1"/>
  <c r="CQ58" i="1"/>
  <c r="CZ57" i="1"/>
  <c r="CY57" i="1"/>
  <c r="CX57" i="1"/>
  <c r="CW57" i="1"/>
  <c r="CV57" i="1"/>
  <c r="CU57" i="1"/>
  <c r="CT57" i="1"/>
  <c r="CS57" i="1"/>
  <c r="CR57" i="1"/>
  <c r="CQ57" i="1"/>
  <c r="CZ56" i="1"/>
  <c r="CY56" i="1"/>
  <c r="CX56" i="1"/>
  <c r="CW56" i="1"/>
  <c r="CV56" i="1"/>
  <c r="CU56" i="1"/>
  <c r="CT56" i="1"/>
  <c r="CS56" i="1"/>
  <c r="CR56" i="1"/>
  <c r="CQ56" i="1"/>
  <c r="CZ55" i="1"/>
  <c r="CY55" i="1"/>
  <c r="CX55" i="1"/>
  <c r="CW55" i="1"/>
  <c r="CV55" i="1"/>
  <c r="CU55" i="1"/>
  <c r="CT55" i="1"/>
  <c r="CS55" i="1"/>
  <c r="CR55" i="1"/>
  <c r="CQ55" i="1"/>
  <c r="CZ54" i="1"/>
  <c r="CY54" i="1"/>
  <c r="CX54" i="1"/>
  <c r="CW54" i="1"/>
  <c r="CV54" i="1"/>
  <c r="CU54" i="1"/>
  <c r="CT54" i="1"/>
  <c r="CS54" i="1"/>
  <c r="CR54" i="1"/>
  <c r="CQ54" i="1"/>
  <c r="CZ53" i="1"/>
  <c r="CY53" i="1"/>
  <c r="CX53" i="1"/>
  <c r="CW53" i="1"/>
  <c r="CV53" i="1"/>
  <c r="CU53" i="1"/>
  <c r="CT53" i="1"/>
  <c r="CS53" i="1"/>
  <c r="CR53" i="1"/>
  <c r="CQ53" i="1"/>
  <c r="CZ52" i="1"/>
  <c r="CY52" i="1"/>
  <c r="CX52" i="1"/>
  <c r="CW52" i="1"/>
  <c r="CV52" i="1"/>
  <c r="CU52" i="1"/>
  <c r="CT52" i="1"/>
  <c r="CS52" i="1"/>
  <c r="CR52" i="1"/>
  <c r="CQ52" i="1"/>
  <c r="CZ51" i="1"/>
  <c r="CY51" i="1"/>
  <c r="CX51" i="1"/>
  <c r="CW51" i="1"/>
  <c r="CV51" i="1"/>
  <c r="CU51" i="1"/>
  <c r="CT51" i="1"/>
  <c r="CS51" i="1"/>
  <c r="CR51" i="1"/>
  <c r="CQ51" i="1"/>
  <c r="CZ50" i="1"/>
  <c r="CY50" i="1"/>
  <c r="CX50" i="1"/>
  <c r="CW50" i="1"/>
  <c r="CV50" i="1"/>
  <c r="CU50" i="1"/>
  <c r="CT50" i="1"/>
  <c r="CS50" i="1"/>
  <c r="CR50" i="1"/>
  <c r="CQ50" i="1"/>
  <c r="CZ49" i="1"/>
  <c r="CY49" i="1"/>
  <c r="CX49" i="1"/>
  <c r="CW49" i="1"/>
  <c r="CV49" i="1"/>
  <c r="CU49" i="1"/>
  <c r="CT49" i="1"/>
  <c r="CS49" i="1"/>
  <c r="CR49" i="1"/>
  <c r="CQ49" i="1"/>
  <c r="CZ48" i="1"/>
  <c r="CY48" i="1"/>
  <c r="CX48" i="1"/>
  <c r="CW48" i="1"/>
  <c r="CV48" i="1"/>
  <c r="CU48" i="1"/>
  <c r="CT48" i="1"/>
  <c r="CS48" i="1"/>
  <c r="CR48" i="1"/>
  <c r="CQ48" i="1"/>
  <c r="CZ47" i="1"/>
  <c r="CY47" i="1"/>
  <c r="CX47" i="1"/>
  <c r="CW47" i="1"/>
  <c r="CV47" i="1"/>
  <c r="CU47" i="1"/>
  <c r="CT47" i="1"/>
  <c r="CS47" i="1"/>
  <c r="CR47" i="1"/>
  <c r="CQ47" i="1"/>
  <c r="CZ46" i="1"/>
  <c r="CY46" i="1"/>
  <c r="CX46" i="1"/>
  <c r="CW46" i="1"/>
  <c r="CV46" i="1"/>
  <c r="CU46" i="1"/>
  <c r="CT46" i="1"/>
  <c r="CS46" i="1"/>
  <c r="CR46" i="1"/>
  <c r="CQ46" i="1"/>
  <c r="CZ45" i="1"/>
  <c r="CY45" i="1"/>
  <c r="CX45" i="1"/>
  <c r="CW45" i="1"/>
  <c r="CV45" i="1"/>
  <c r="CU45" i="1"/>
  <c r="CT45" i="1"/>
  <c r="CS45" i="1"/>
  <c r="CR45" i="1"/>
  <c r="CQ45" i="1"/>
  <c r="CZ44" i="1"/>
  <c r="CY44" i="1"/>
  <c r="CX44" i="1"/>
  <c r="CW44" i="1"/>
  <c r="CV44" i="1"/>
  <c r="CU44" i="1"/>
  <c r="CT44" i="1"/>
  <c r="CS44" i="1"/>
  <c r="CR44" i="1"/>
  <c r="CQ44" i="1"/>
  <c r="CZ43" i="1"/>
  <c r="CY43" i="1"/>
  <c r="CX43" i="1"/>
  <c r="CW43" i="1"/>
  <c r="CV43" i="1"/>
  <c r="CU43" i="1"/>
  <c r="CT43" i="1"/>
  <c r="CS43" i="1"/>
  <c r="CR43" i="1"/>
  <c r="CQ43" i="1"/>
  <c r="CZ42" i="1"/>
  <c r="CY42" i="1"/>
  <c r="CX42" i="1"/>
  <c r="CW42" i="1"/>
  <c r="CV42" i="1"/>
  <c r="CU42" i="1"/>
  <c r="CT42" i="1"/>
  <c r="CS42" i="1"/>
  <c r="CR42" i="1"/>
  <c r="CQ42" i="1"/>
  <c r="CZ41" i="1"/>
  <c r="CY41" i="1"/>
  <c r="CX41" i="1"/>
  <c r="CW41" i="1"/>
  <c r="CV41" i="1"/>
  <c r="CU41" i="1"/>
  <c r="CT41" i="1"/>
  <c r="CS41" i="1"/>
  <c r="CR41" i="1"/>
  <c r="CQ41" i="1"/>
  <c r="CZ40" i="1"/>
  <c r="CY40" i="1"/>
  <c r="CX40" i="1"/>
  <c r="CW40" i="1"/>
  <c r="CV40" i="1"/>
  <c r="CU40" i="1"/>
  <c r="CT40" i="1"/>
  <c r="CS40" i="1"/>
  <c r="CR40" i="1"/>
  <c r="CQ40" i="1"/>
  <c r="CZ39" i="1"/>
  <c r="CY39" i="1"/>
  <c r="CX39" i="1"/>
  <c r="CW39" i="1"/>
  <c r="CV39" i="1"/>
  <c r="CU39" i="1"/>
  <c r="CT39" i="1"/>
  <c r="CS39" i="1"/>
  <c r="CR39" i="1"/>
  <c r="CQ39" i="1"/>
  <c r="CZ38" i="1"/>
  <c r="CY38" i="1"/>
  <c r="CX38" i="1"/>
  <c r="CW38" i="1"/>
  <c r="CV38" i="1"/>
  <c r="CU38" i="1"/>
  <c r="CT38" i="1"/>
  <c r="CS38" i="1"/>
  <c r="CR38" i="1"/>
  <c r="CQ38" i="1"/>
  <c r="CZ37" i="1"/>
  <c r="CY37" i="1"/>
  <c r="CX37" i="1"/>
  <c r="CW37" i="1"/>
  <c r="CV37" i="1"/>
  <c r="CU37" i="1"/>
  <c r="CT37" i="1"/>
  <c r="CS37" i="1"/>
  <c r="CR37" i="1"/>
  <c r="CQ37" i="1"/>
  <c r="CZ36" i="1"/>
  <c r="CY36" i="1"/>
  <c r="CX36" i="1"/>
  <c r="CW36" i="1"/>
  <c r="CV36" i="1"/>
  <c r="CU36" i="1"/>
  <c r="CT36" i="1"/>
  <c r="CS36" i="1"/>
  <c r="CR36" i="1"/>
  <c r="CQ36" i="1"/>
  <c r="CZ35" i="1"/>
  <c r="CY35" i="1"/>
  <c r="CX35" i="1"/>
  <c r="CW35" i="1"/>
  <c r="CV35" i="1"/>
  <c r="CU35" i="1"/>
  <c r="CT35" i="1"/>
  <c r="CS35" i="1"/>
  <c r="CR35" i="1"/>
  <c r="CQ35" i="1"/>
  <c r="CZ34" i="1"/>
  <c r="CY34" i="1"/>
  <c r="CX34" i="1"/>
  <c r="CW34" i="1"/>
  <c r="CV34" i="1"/>
  <c r="CU34" i="1"/>
  <c r="CT34" i="1"/>
  <c r="CS34" i="1"/>
  <c r="CR34" i="1"/>
  <c r="CQ34" i="1"/>
  <c r="CZ33" i="1"/>
  <c r="CY33" i="1"/>
  <c r="CX33" i="1"/>
  <c r="CW33" i="1"/>
  <c r="CV33" i="1"/>
  <c r="CU33" i="1"/>
  <c r="CT33" i="1"/>
  <c r="CS33" i="1"/>
  <c r="CR33" i="1"/>
  <c r="CQ33" i="1"/>
  <c r="CZ32" i="1"/>
  <c r="CY32" i="1"/>
  <c r="CX32" i="1"/>
  <c r="CW32" i="1"/>
  <c r="CV32" i="1"/>
  <c r="CU32" i="1"/>
  <c r="CT32" i="1"/>
  <c r="CS32" i="1"/>
  <c r="CR32" i="1"/>
  <c r="CQ32" i="1"/>
  <c r="CZ31" i="1"/>
  <c r="CY31" i="1"/>
  <c r="CX31" i="1"/>
  <c r="CW31" i="1"/>
  <c r="CV31" i="1"/>
  <c r="CU31" i="1"/>
  <c r="CT31" i="1"/>
  <c r="CS31" i="1"/>
  <c r="CR31" i="1"/>
  <c r="CQ31" i="1"/>
  <c r="CZ30" i="1"/>
  <c r="CY30" i="1"/>
  <c r="CX30" i="1"/>
  <c r="CW30" i="1"/>
  <c r="CV30" i="1"/>
  <c r="CU30" i="1"/>
  <c r="CT30" i="1"/>
  <c r="CS30" i="1"/>
  <c r="CR30" i="1"/>
  <c r="CQ30" i="1"/>
  <c r="CZ29" i="1"/>
  <c r="CY29" i="1"/>
  <c r="CX29" i="1"/>
  <c r="CW29" i="1"/>
  <c r="CV29" i="1"/>
  <c r="CU29" i="1"/>
  <c r="CT29" i="1"/>
  <c r="CS29" i="1"/>
  <c r="CR29" i="1"/>
  <c r="CQ29" i="1"/>
  <c r="CZ28" i="1"/>
  <c r="CY28" i="1"/>
  <c r="CX28" i="1"/>
  <c r="CW28" i="1"/>
  <c r="CV28" i="1"/>
  <c r="CU28" i="1"/>
  <c r="CT28" i="1"/>
  <c r="CS28" i="1"/>
  <c r="CR28" i="1"/>
  <c r="CQ28" i="1"/>
  <c r="CZ27" i="1"/>
  <c r="CY27" i="1"/>
  <c r="CX27" i="1"/>
  <c r="CW27" i="1"/>
  <c r="CV27" i="1"/>
  <c r="CU27" i="1"/>
  <c r="CT27" i="1"/>
  <c r="CS27" i="1"/>
  <c r="CR27" i="1"/>
  <c r="CQ27" i="1"/>
  <c r="CZ26" i="1"/>
  <c r="CY26" i="1"/>
  <c r="CX26" i="1"/>
  <c r="CW26" i="1"/>
  <c r="CV26" i="1"/>
  <c r="CU26" i="1"/>
  <c r="CT26" i="1"/>
  <c r="CS26" i="1"/>
  <c r="CR26" i="1"/>
  <c r="CQ26" i="1"/>
  <c r="CZ25" i="1"/>
  <c r="CY25" i="1"/>
  <c r="CX25" i="1"/>
  <c r="CW25" i="1"/>
  <c r="CV25" i="1"/>
  <c r="CU25" i="1"/>
  <c r="CT25" i="1"/>
  <c r="CS25" i="1"/>
  <c r="CR25" i="1"/>
  <c r="CQ25" i="1"/>
  <c r="CZ24" i="1"/>
  <c r="CY24" i="1"/>
  <c r="CX24" i="1"/>
  <c r="CW24" i="1"/>
  <c r="CV24" i="1"/>
  <c r="CU24" i="1"/>
  <c r="CT24" i="1"/>
  <c r="CS24" i="1"/>
  <c r="CR24" i="1"/>
  <c r="CQ24" i="1"/>
  <c r="CZ23" i="1"/>
  <c r="CY23" i="1"/>
  <c r="CX23" i="1"/>
  <c r="CW23" i="1"/>
  <c r="CV23" i="1"/>
  <c r="CU23" i="1"/>
  <c r="CT23" i="1"/>
  <c r="CS23" i="1"/>
  <c r="CR23" i="1"/>
  <c r="CQ23" i="1"/>
  <c r="CZ22" i="1"/>
  <c r="CY22" i="1"/>
  <c r="CX22" i="1"/>
  <c r="CW22" i="1"/>
  <c r="CV22" i="1"/>
  <c r="CU22" i="1"/>
  <c r="CT22" i="1"/>
  <c r="CS22" i="1"/>
  <c r="CR22" i="1"/>
  <c r="CQ22" i="1"/>
  <c r="CZ21" i="1"/>
  <c r="CY21" i="1"/>
  <c r="CX21" i="1"/>
  <c r="CW21" i="1"/>
  <c r="CV21" i="1"/>
  <c r="CU21" i="1"/>
  <c r="CT21" i="1"/>
  <c r="CS21" i="1"/>
  <c r="CR21" i="1"/>
  <c r="CQ21" i="1"/>
  <c r="CZ20" i="1"/>
  <c r="CY20" i="1"/>
  <c r="CX20" i="1"/>
  <c r="CW20" i="1"/>
  <c r="CV20" i="1"/>
  <c r="CU20" i="1"/>
  <c r="CT20" i="1"/>
  <c r="CS20" i="1"/>
  <c r="CR20" i="1"/>
  <c r="CQ20" i="1"/>
  <c r="CZ19" i="1"/>
  <c r="CY19" i="1"/>
  <c r="CX19" i="1"/>
  <c r="CW19" i="1"/>
  <c r="CV19" i="1"/>
  <c r="CU19" i="1"/>
  <c r="CT19" i="1"/>
  <c r="CS19" i="1"/>
  <c r="CR19" i="1"/>
  <c r="CQ19" i="1"/>
  <c r="CZ18" i="1"/>
  <c r="CY18" i="1"/>
  <c r="CX18" i="1"/>
  <c r="CW18" i="1"/>
  <c r="CV18" i="1"/>
  <c r="CU18" i="1"/>
  <c r="CT18" i="1"/>
  <c r="CS18" i="1"/>
  <c r="CR18" i="1"/>
  <c r="CQ18" i="1"/>
  <c r="CZ17" i="1"/>
  <c r="CY17" i="1"/>
  <c r="CX17" i="1"/>
  <c r="CW17" i="1"/>
  <c r="CV17" i="1"/>
  <c r="CU17" i="1"/>
  <c r="CT17" i="1"/>
  <c r="CS17" i="1"/>
  <c r="CR17" i="1"/>
  <c r="CQ17" i="1"/>
  <c r="CZ16" i="1"/>
  <c r="CY16" i="1"/>
  <c r="CX16" i="1"/>
  <c r="CW16" i="1"/>
  <c r="CV16" i="1"/>
  <c r="CU16" i="1"/>
  <c r="CT16" i="1"/>
  <c r="CS16" i="1"/>
  <c r="CR16" i="1"/>
  <c r="CQ16" i="1"/>
  <c r="CZ15" i="1"/>
  <c r="CY15" i="1"/>
  <c r="CX15" i="1"/>
  <c r="CW15" i="1"/>
  <c r="CV15" i="1"/>
  <c r="CU15" i="1"/>
  <c r="CT15" i="1"/>
  <c r="CS15" i="1"/>
  <c r="CR15" i="1"/>
  <c r="CQ15" i="1"/>
  <c r="CZ14" i="1"/>
  <c r="CY14" i="1"/>
  <c r="CX14" i="1"/>
  <c r="CW14" i="1"/>
  <c r="CV14" i="1"/>
  <c r="CU14" i="1"/>
  <c r="CT14" i="1"/>
  <c r="CS14" i="1"/>
  <c r="CR14" i="1"/>
  <c r="CQ14" i="1"/>
  <c r="CZ13" i="1"/>
  <c r="CY13" i="1"/>
  <c r="CX13" i="1"/>
  <c r="CW13" i="1"/>
  <c r="CV13" i="1"/>
  <c r="CU13" i="1"/>
  <c r="CT13" i="1"/>
  <c r="CS13" i="1"/>
  <c r="CR13" i="1"/>
  <c r="CQ13" i="1"/>
  <c r="CZ12" i="1"/>
  <c r="CY12" i="1"/>
  <c r="CX12" i="1"/>
  <c r="CW12" i="1"/>
  <c r="CV12" i="1"/>
  <c r="CU12" i="1"/>
  <c r="CT12" i="1"/>
  <c r="CS12" i="1"/>
  <c r="CR12" i="1"/>
  <c r="CQ12" i="1"/>
  <c r="CZ11" i="1"/>
  <c r="CY11" i="1"/>
  <c r="CX11" i="1"/>
  <c r="CW11" i="1"/>
  <c r="CV11" i="1"/>
  <c r="CU11" i="1"/>
  <c r="CT11" i="1"/>
  <c r="CS11" i="1"/>
  <c r="CR11" i="1"/>
  <c r="CQ11" i="1"/>
  <c r="CZ10" i="1"/>
  <c r="CY10" i="1"/>
  <c r="CX10" i="1"/>
  <c r="CW10" i="1"/>
  <c r="CV10" i="1"/>
  <c r="CU10" i="1"/>
  <c r="CT10" i="1"/>
  <c r="CS10" i="1"/>
  <c r="CR10" i="1"/>
  <c r="CQ10" i="1"/>
  <c r="CZ9" i="1"/>
  <c r="CY9" i="1"/>
  <c r="CX9" i="1"/>
  <c r="CW9" i="1"/>
  <c r="CV9" i="1"/>
  <c r="CU9" i="1"/>
  <c r="CT9" i="1"/>
  <c r="CS9" i="1"/>
  <c r="CR9" i="1"/>
  <c r="CQ9" i="1"/>
  <c r="CZ8" i="1"/>
  <c r="CY8" i="1"/>
  <c r="CX8" i="1"/>
  <c r="CW8" i="1"/>
  <c r="CV8" i="1"/>
  <c r="CU8" i="1"/>
  <c r="CT8" i="1"/>
  <c r="CS8" i="1"/>
  <c r="CR8" i="1"/>
  <c r="CQ8" i="1"/>
  <c r="CZ7" i="1"/>
  <c r="CY7" i="1"/>
  <c r="CX7" i="1"/>
  <c r="CW7" i="1"/>
  <c r="CV7" i="1"/>
  <c r="CU7" i="1"/>
  <c r="CT7" i="1"/>
  <c r="CS7" i="1"/>
  <c r="CR7" i="1"/>
  <c r="CQ7" i="1"/>
  <c r="CZ6" i="1"/>
  <c r="CY6" i="1"/>
  <c r="CX6" i="1"/>
  <c r="CW6" i="1"/>
  <c r="CV6" i="1"/>
  <c r="CU6" i="1"/>
  <c r="CT6" i="1"/>
  <c r="CS6" i="1"/>
  <c r="CR6" i="1"/>
  <c r="CQ6" i="1"/>
  <c r="CZ5" i="1"/>
  <c r="CY5" i="1"/>
  <c r="CX5" i="1"/>
  <c r="CW5" i="1"/>
  <c r="CV5" i="1"/>
  <c r="CU5" i="1"/>
  <c r="CZ4" i="1"/>
  <c r="CY4" i="1"/>
  <c r="CX4" i="1"/>
  <c r="CW4" i="1"/>
  <c r="CV4" i="1"/>
  <c r="CU4" i="1"/>
  <c r="CT4" i="1"/>
  <c r="CS4" i="1"/>
  <c r="CR4" i="1"/>
  <c r="CQ4" i="1"/>
  <c r="CZ3" i="1"/>
  <c r="CY3" i="1"/>
  <c r="CX3" i="1"/>
  <c r="CW3" i="1"/>
  <c r="CV3" i="1"/>
  <c r="CU3" i="1"/>
  <c r="CT3" i="1"/>
  <c r="CS3" i="1"/>
  <c r="CR3" i="1"/>
  <c r="CQ3" i="1"/>
  <c r="CZ2" i="1"/>
  <c r="CY2" i="1"/>
  <c r="CX2" i="1"/>
  <c r="CW2" i="1"/>
  <c r="CV2" i="1"/>
  <c r="CU2" i="1"/>
  <c r="CT2" i="1"/>
  <c r="CS2" i="1"/>
  <c r="CR2" i="1"/>
  <c r="CQ2" i="1"/>
  <c r="CP234" i="1"/>
  <c r="CO234" i="1"/>
  <c r="CN234" i="1"/>
  <c r="CM234" i="1"/>
  <c r="CL234" i="1"/>
  <c r="CK234" i="1"/>
  <c r="CJ234" i="1"/>
  <c r="CI234" i="1"/>
  <c r="CH234" i="1"/>
  <c r="CG234" i="1"/>
  <c r="CP233" i="1"/>
  <c r="CO233" i="1"/>
  <c r="CN233" i="1"/>
  <c r="CM233" i="1"/>
  <c r="CL233" i="1"/>
  <c r="CK233" i="1"/>
  <c r="CJ233" i="1"/>
  <c r="CI233" i="1"/>
  <c r="CH233" i="1"/>
  <c r="CG233" i="1"/>
  <c r="CP232" i="1"/>
  <c r="CO232" i="1"/>
  <c r="CN232" i="1"/>
  <c r="CM232" i="1"/>
  <c r="CL232" i="1"/>
  <c r="CK232" i="1"/>
  <c r="CJ232" i="1"/>
  <c r="CI232" i="1"/>
  <c r="CH232" i="1"/>
  <c r="CG232" i="1"/>
  <c r="CP231" i="1"/>
  <c r="CO231" i="1"/>
  <c r="CN231" i="1"/>
  <c r="CM231" i="1"/>
  <c r="CL231" i="1"/>
  <c r="CK231" i="1"/>
  <c r="CJ231" i="1"/>
  <c r="CI231" i="1"/>
  <c r="CH231" i="1"/>
  <c r="CG231" i="1"/>
  <c r="CP230" i="1"/>
  <c r="CO230" i="1"/>
  <c r="CN230" i="1"/>
  <c r="CM230" i="1"/>
  <c r="CL230" i="1"/>
  <c r="CK230" i="1"/>
  <c r="CJ230" i="1"/>
  <c r="CI230" i="1"/>
  <c r="CH230" i="1"/>
  <c r="CG230" i="1"/>
  <c r="CP229" i="1"/>
  <c r="CO229" i="1"/>
  <c r="CN229" i="1"/>
  <c r="CM229" i="1"/>
  <c r="CL229" i="1"/>
  <c r="CK229" i="1"/>
  <c r="CJ229" i="1"/>
  <c r="CI229" i="1"/>
  <c r="CH229" i="1"/>
  <c r="CG229" i="1"/>
  <c r="CP228" i="1"/>
  <c r="CO228" i="1"/>
  <c r="CN228" i="1"/>
  <c r="CM228" i="1"/>
  <c r="CL228" i="1"/>
  <c r="CK228" i="1"/>
  <c r="CJ228" i="1"/>
  <c r="CI228" i="1"/>
  <c r="CH228" i="1"/>
  <c r="CG228" i="1"/>
  <c r="CP227" i="1"/>
  <c r="CO227" i="1"/>
  <c r="CN227" i="1"/>
  <c r="CM227" i="1"/>
  <c r="CL227" i="1"/>
  <c r="CK227" i="1"/>
  <c r="CJ227" i="1"/>
  <c r="CI227" i="1"/>
  <c r="CH227" i="1"/>
  <c r="CG227" i="1"/>
  <c r="CP226" i="1"/>
  <c r="CO226" i="1"/>
  <c r="CN226" i="1"/>
  <c r="CM226" i="1"/>
  <c r="CL226" i="1"/>
  <c r="CK226" i="1"/>
  <c r="CJ226" i="1"/>
  <c r="CI226" i="1"/>
  <c r="CH226" i="1"/>
  <c r="CG226" i="1"/>
  <c r="CP225" i="1"/>
  <c r="CO225" i="1"/>
  <c r="CN225" i="1"/>
  <c r="CM225" i="1"/>
  <c r="CL225" i="1"/>
  <c r="CK225" i="1"/>
  <c r="CJ225" i="1"/>
  <c r="CI225" i="1"/>
  <c r="CH225" i="1"/>
  <c r="CG225" i="1"/>
  <c r="CP224" i="1"/>
  <c r="CO224" i="1"/>
  <c r="CN224" i="1"/>
  <c r="CM224" i="1"/>
  <c r="CL224" i="1"/>
  <c r="CK224" i="1"/>
  <c r="CJ224" i="1"/>
  <c r="CI224" i="1"/>
  <c r="CH224" i="1"/>
  <c r="CG224" i="1"/>
  <c r="CP223" i="1"/>
  <c r="CO223" i="1"/>
  <c r="CN223" i="1"/>
  <c r="CM223" i="1"/>
  <c r="CL223" i="1"/>
  <c r="CK223" i="1"/>
  <c r="CJ223" i="1"/>
  <c r="CI223" i="1"/>
  <c r="CH223" i="1"/>
  <c r="CG223" i="1"/>
  <c r="CP222" i="1"/>
  <c r="CO222" i="1"/>
  <c r="CN222" i="1"/>
  <c r="CM222" i="1"/>
  <c r="CL222" i="1"/>
  <c r="CK222" i="1"/>
  <c r="CJ222" i="1"/>
  <c r="CI222" i="1"/>
  <c r="CH222" i="1"/>
  <c r="CG222" i="1"/>
  <c r="CP221" i="1"/>
  <c r="CO221" i="1"/>
  <c r="CN221" i="1"/>
  <c r="CM221" i="1"/>
  <c r="CL221" i="1"/>
  <c r="CK221" i="1"/>
  <c r="CJ221" i="1"/>
  <c r="CI221" i="1"/>
  <c r="CH221" i="1"/>
  <c r="CG221" i="1"/>
  <c r="CP220" i="1"/>
  <c r="CO220" i="1"/>
  <c r="CN220" i="1"/>
  <c r="CM220" i="1"/>
  <c r="CL220" i="1"/>
  <c r="CK220" i="1"/>
  <c r="CJ220" i="1"/>
  <c r="CI220" i="1"/>
  <c r="CH220" i="1"/>
  <c r="CG220" i="1"/>
  <c r="CP219" i="1"/>
  <c r="CO219" i="1"/>
  <c r="CN219" i="1"/>
  <c r="CM219" i="1"/>
  <c r="CL219" i="1"/>
  <c r="CK219" i="1"/>
  <c r="CJ219" i="1"/>
  <c r="CI219" i="1"/>
  <c r="CH219" i="1"/>
  <c r="CG219" i="1"/>
  <c r="CP218" i="1"/>
  <c r="CO218" i="1"/>
  <c r="CN218" i="1"/>
  <c r="CM218" i="1"/>
  <c r="CL218" i="1"/>
  <c r="CK218" i="1"/>
  <c r="CJ218" i="1"/>
  <c r="CI218" i="1"/>
  <c r="CH218" i="1"/>
  <c r="CG218" i="1"/>
  <c r="CP217" i="1"/>
  <c r="CO217" i="1"/>
  <c r="CN217" i="1"/>
  <c r="CM217" i="1"/>
  <c r="CL217" i="1"/>
  <c r="CK217" i="1"/>
  <c r="CJ217" i="1"/>
  <c r="CI217" i="1"/>
  <c r="CH217" i="1"/>
  <c r="CG217" i="1"/>
  <c r="CP216" i="1"/>
  <c r="CO216" i="1"/>
  <c r="CN216" i="1"/>
  <c r="CM216" i="1"/>
  <c r="CL216" i="1"/>
  <c r="CK216" i="1"/>
  <c r="CJ216" i="1"/>
  <c r="CI216" i="1"/>
  <c r="CH216" i="1"/>
  <c r="CG216" i="1"/>
  <c r="CP215" i="1"/>
  <c r="CO215" i="1"/>
  <c r="CN215" i="1"/>
  <c r="CM215" i="1"/>
  <c r="CL215" i="1"/>
  <c r="CK215" i="1"/>
  <c r="CJ215" i="1"/>
  <c r="CI215" i="1"/>
  <c r="CH215" i="1"/>
  <c r="CG215" i="1"/>
  <c r="CP214" i="1"/>
  <c r="CO214" i="1"/>
  <c r="CN214" i="1"/>
  <c r="CM214" i="1"/>
  <c r="CL214" i="1"/>
  <c r="CK214" i="1"/>
  <c r="CJ214" i="1"/>
  <c r="CI214" i="1"/>
  <c r="CH214" i="1"/>
  <c r="CG214" i="1"/>
  <c r="CP213" i="1"/>
  <c r="CO213" i="1"/>
  <c r="CN213" i="1"/>
  <c r="CM213" i="1"/>
  <c r="CL213" i="1"/>
  <c r="CK213" i="1"/>
  <c r="CJ213" i="1"/>
  <c r="CI213" i="1"/>
  <c r="CH213" i="1"/>
  <c r="CG213" i="1"/>
  <c r="CP212" i="1"/>
  <c r="CO212" i="1"/>
  <c r="CN212" i="1"/>
  <c r="CM212" i="1"/>
  <c r="CL212" i="1"/>
  <c r="CK212" i="1"/>
  <c r="CJ212" i="1"/>
  <c r="CI212" i="1"/>
  <c r="CH212" i="1"/>
  <c r="CG212" i="1"/>
  <c r="CP211" i="1"/>
  <c r="CO211" i="1"/>
  <c r="CN211" i="1"/>
  <c r="CM211" i="1"/>
  <c r="CL211" i="1"/>
  <c r="CK211" i="1"/>
  <c r="CJ211" i="1"/>
  <c r="CI211" i="1"/>
  <c r="CH211" i="1"/>
  <c r="CG211" i="1"/>
  <c r="CP210" i="1"/>
  <c r="CO210" i="1"/>
  <c r="CN210" i="1"/>
  <c r="CM210" i="1"/>
  <c r="CL210" i="1"/>
  <c r="CK210" i="1"/>
  <c r="CJ210" i="1"/>
  <c r="CI210" i="1"/>
  <c r="CH210" i="1"/>
  <c r="CG210" i="1"/>
  <c r="CP209" i="1"/>
  <c r="CO209" i="1"/>
  <c r="CN209" i="1"/>
  <c r="CM209" i="1"/>
  <c r="CL209" i="1"/>
  <c r="CK209" i="1"/>
  <c r="CJ209" i="1"/>
  <c r="CI209" i="1"/>
  <c r="CH209" i="1"/>
  <c r="CG209" i="1"/>
  <c r="CP208" i="1"/>
  <c r="CO208" i="1"/>
  <c r="CN208" i="1"/>
  <c r="CM208" i="1"/>
  <c r="CL208" i="1"/>
  <c r="CK208" i="1"/>
  <c r="CJ208" i="1"/>
  <c r="CI208" i="1"/>
  <c r="CH208" i="1"/>
  <c r="CG208" i="1"/>
  <c r="CP207" i="1"/>
  <c r="CO207" i="1"/>
  <c r="CN207" i="1"/>
  <c r="CM207" i="1"/>
  <c r="CL207" i="1"/>
  <c r="CK207" i="1"/>
  <c r="CJ207" i="1"/>
  <c r="CI207" i="1"/>
  <c r="CH207" i="1"/>
  <c r="CG207" i="1"/>
  <c r="CP206" i="1"/>
  <c r="CO206" i="1"/>
  <c r="CN206" i="1"/>
  <c r="CM206" i="1"/>
  <c r="CL206" i="1"/>
  <c r="CK206" i="1"/>
  <c r="CJ206" i="1"/>
  <c r="CI206" i="1"/>
  <c r="CH206" i="1"/>
  <c r="CG206" i="1"/>
  <c r="CP205" i="1"/>
  <c r="CO205" i="1"/>
  <c r="CN205" i="1"/>
  <c r="CM205" i="1"/>
  <c r="CL205" i="1"/>
  <c r="CK205" i="1"/>
  <c r="CJ205" i="1"/>
  <c r="CI205" i="1"/>
  <c r="CH205" i="1"/>
  <c r="CG205" i="1"/>
  <c r="CP204" i="1"/>
  <c r="CO204" i="1"/>
  <c r="CN204" i="1"/>
  <c r="CM204" i="1"/>
  <c r="CL204" i="1"/>
  <c r="CK204" i="1"/>
  <c r="CJ204" i="1"/>
  <c r="CI204" i="1"/>
  <c r="CH204" i="1"/>
  <c r="CG204" i="1"/>
  <c r="CP203" i="1"/>
  <c r="CO203" i="1"/>
  <c r="CN203" i="1"/>
  <c r="CM203" i="1"/>
  <c r="CL203" i="1"/>
  <c r="CK203" i="1"/>
  <c r="CJ203" i="1"/>
  <c r="CI203" i="1"/>
  <c r="CH203" i="1"/>
  <c r="CG203" i="1"/>
  <c r="CP202" i="1"/>
  <c r="CO202" i="1"/>
  <c r="CN202" i="1"/>
  <c r="CM202" i="1"/>
  <c r="CL202" i="1"/>
  <c r="CK202" i="1"/>
  <c r="CJ202" i="1"/>
  <c r="CI202" i="1"/>
  <c r="CH202" i="1"/>
  <c r="CG202" i="1"/>
  <c r="CP201" i="1"/>
  <c r="CO201" i="1"/>
  <c r="CN201" i="1"/>
  <c r="CM201" i="1"/>
  <c r="CL201" i="1"/>
  <c r="CK201" i="1"/>
  <c r="CJ201" i="1"/>
  <c r="CI201" i="1"/>
  <c r="CH201" i="1"/>
  <c r="CG201" i="1"/>
  <c r="CP200" i="1"/>
  <c r="CO200" i="1"/>
  <c r="CN200" i="1"/>
  <c r="CM200" i="1"/>
  <c r="CL200" i="1"/>
  <c r="CK200" i="1"/>
  <c r="CJ200" i="1"/>
  <c r="CI200" i="1"/>
  <c r="CH200" i="1"/>
  <c r="CG200" i="1"/>
  <c r="CP199" i="1"/>
  <c r="CO199" i="1"/>
  <c r="CN199" i="1"/>
  <c r="CM199" i="1"/>
  <c r="CL199" i="1"/>
  <c r="CK199" i="1"/>
  <c r="CJ199" i="1"/>
  <c r="CI199" i="1"/>
  <c r="CH199" i="1"/>
  <c r="CG199" i="1"/>
  <c r="CP198" i="1"/>
  <c r="CO198" i="1"/>
  <c r="CN198" i="1"/>
  <c r="CM198" i="1"/>
  <c r="CL198" i="1"/>
  <c r="CK198" i="1"/>
  <c r="CJ198" i="1"/>
  <c r="CI198" i="1"/>
  <c r="CH198" i="1"/>
  <c r="CG198" i="1"/>
  <c r="CP197" i="1"/>
  <c r="CO197" i="1"/>
  <c r="CN197" i="1"/>
  <c r="CM197" i="1"/>
  <c r="CL197" i="1"/>
  <c r="CK197" i="1"/>
  <c r="CJ197" i="1"/>
  <c r="CI197" i="1"/>
  <c r="CH197" i="1"/>
  <c r="CG197" i="1"/>
  <c r="CP196" i="1"/>
  <c r="CO196" i="1"/>
  <c r="CN196" i="1"/>
  <c r="CM196" i="1"/>
  <c r="CL196" i="1"/>
  <c r="CK196" i="1"/>
  <c r="CJ196" i="1"/>
  <c r="CI196" i="1"/>
  <c r="CH196" i="1"/>
  <c r="CG196" i="1"/>
  <c r="CP195" i="1"/>
  <c r="CO195" i="1"/>
  <c r="CN195" i="1"/>
  <c r="CM195" i="1"/>
  <c r="CL195" i="1"/>
  <c r="CK195" i="1"/>
  <c r="CJ195" i="1"/>
  <c r="CI195" i="1"/>
  <c r="CH195" i="1"/>
  <c r="CG195" i="1"/>
  <c r="CP194" i="1"/>
  <c r="CO194" i="1"/>
  <c r="CN194" i="1"/>
  <c r="CM194" i="1"/>
  <c r="CL194" i="1"/>
  <c r="CK194" i="1"/>
  <c r="CJ194" i="1"/>
  <c r="CI194" i="1"/>
  <c r="CH194" i="1"/>
  <c r="CG194" i="1"/>
  <c r="CP193" i="1"/>
  <c r="CO193" i="1"/>
  <c r="CN193" i="1"/>
  <c r="CM193" i="1"/>
  <c r="CL193" i="1"/>
  <c r="CK193" i="1"/>
  <c r="CJ193" i="1"/>
  <c r="CI193" i="1"/>
  <c r="CH193" i="1"/>
  <c r="CG193" i="1"/>
  <c r="CP192" i="1"/>
  <c r="CO192" i="1"/>
  <c r="CN192" i="1"/>
  <c r="CM192" i="1"/>
  <c r="CL192" i="1"/>
  <c r="CK192" i="1"/>
  <c r="CJ192" i="1"/>
  <c r="CI192" i="1"/>
  <c r="CH192" i="1"/>
  <c r="CG192" i="1"/>
  <c r="CP191" i="1"/>
  <c r="CO191" i="1"/>
  <c r="CN191" i="1"/>
  <c r="CM191" i="1"/>
  <c r="CL191" i="1"/>
  <c r="CK191" i="1"/>
  <c r="CJ191" i="1"/>
  <c r="CI191" i="1"/>
  <c r="CH191" i="1"/>
  <c r="CG191" i="1"/>
  <c r="CP190" i="1"/>
  <c r="CO190" i="1"/>
  <c r="CN190" i="1"/>
  <c r="CM190" i="1"/>
  <c r="CL190" i="1"/>
  <c r="CK190" i="1"/>
  <c r="CJ190" i="1"/>
  <c r="CI190" i="1"/>
  <c r="CH190" i="1"/>
  <c r="CG190" i="1"/>
  <c r="CP189" i="1"/>
  <c r="CO189" i="1"/>
  <c r="CN189" i="1"/>
  <c r="CM189" i="1"/>
  <c r="CL189" i="1"/>
  <c r="CK189" i="1"/>
  <c r="CJ189" i="1"/>
  <c r="CI189" i="1"/>
  <c r="CH189" i="1"/>
  <c r="CG189" i="1"/>
  <c r="CP188" i="1"/>
  <c r="CO188" i="1"/>
  <c r="CN188" i="1"/>
  <c r="CM188" i="1"/>
  <c r="CL188" i="1"/>
  <c r="CK188" i="1"/>
  <c r="CJ188" i="1"/>
  <c r="CI188" i="1"/>
  <c r="CH188" i="1"/>
  <c r="CG188" i="1"/>
  <c r="CP187" i="1"/>
  <c r="CO187" i="1"/>
  <c r="CN187" i="1"/>
  <c r="CM187" i="1"/>
  <c r="CL187" i="1"/>
  <c r="CK187" i="1"/>
  <c r="CJ187" i="1"/>
  <c r="CI187" i="1"/>
  <c r="CH187" i="1"/>
  <c r="CG187" i="1"/>
  <c r="CP186" i="1"/>
  <c r="CO186" i="1"/>
  <c r="CN186" i="1"/>
  <c r="CM186" i="1"/>
  <c r="CL186" i="1"/>
  <c r="CK186" i="1"/>
  <c r="CJ186" i="1"/>
  <c r="CI186" i="1"/>
  <c r="CH186" i="1"/>
  <c r="CG186" i="1"/>
  <c r="CP185" i="1"/>
  <c r="CO185" i="1"/>
  <c r="CN185" i="1"/>
  <c r="CM185" i="1"/>
  <c r="CL185" i="1"/>
  <c r="CK185" i="1"/>
  <c r="CJ185" i="1"/>
  <c r="CI185" i="1"/>
  <c r="CH185" i="1"/>
  <c r="CG185" i="1"/>
  <c r="CP184" i="1"/>
  <c r="CO184" i="1"/>
  <c r="CN184" i="1"/>
  <c r="CM184" i="1"/>
  <c r="CL184" i="1"/>
  <c r="CK184" i="1"/>
  <c r="CJ184" i="1"/>
  <c r="CI184" i="1"/>
  <c r="CH184" i="1"/>
  <c r="CG184" i="1"/>
  <c r="CP183" i="1"/>
  <c r="CO183" i="1"/>
  <c r="CN183" i="1"/>
  <c r="CM183" i="1"/>
  <c r="CL183" i="1"/>
  <c r="CK183" i="1"/>
  <c r="CJ183" i="1"/>
  <c r="CI183" i="1"/>
  <c r="CH183" i="1"/>
  <c r="CG183" i="1"/>
  <c r="CP182" i="1"/>
  <c r="CO182" i="1"/>
  <c r="CN182" i="1"/>
  <c r="CM182" i="1"/>
  <c r="CL182" i="1"/>
  <c r="CK182" i="1"/>
  <c r="CJ182" i="1"/>
  <c r="CI182" i="1"/>
  <c r="CH182" i="1"/>
  <c r="CG182" i="1"/>
  <c r="CP181" i="1"/>
  <c r="CO181" i="1"/>
  <c r="CN181" i="1"/>
  <c r="CM181" i="1"/>
  <c r="CL181" i="1"/>
  <c r="CK181" i="1"/>
  <c r="CJ181" i="1"/>
  <c r="CI181" i="1"/>
  <c r="CH181" i="1"/>
  <c r="CG181" i="1"/>
  <c r="CP180" i="1"/>
  <c r="CO180" i="1"/>
  <c r="CN180" i="1"/>
  <c r="CM180" i="1"/>
  <c r="CL180" i="1"/>
  <c r="CK180" i="1"/>
  <c r="CJ180" i="1"/>
  <c r="CI180" i="1"/>
  <c r="CH180" i="1"/>
  <c r="CG180" i="1"/>
  <c r="CP179" i="1"/>
  <c r="CO179" i="1"/>
  <c r="CN179" i="1"/>
  <c r="CM179" i="1"/>
  <c r="CL179" i="1"/>
  <c r="CK179" i="1"/>
  <c r="CJ179" i="1"/>
  <c r="CI179" i="1"/>
  <c r="CH179" i="1"/>
  <c r="CG179" i="1"/>
  <c r="CP178" i="1"/>
  <c r="CO178" i="1"/>
  <c r="CN178" i="1"/>
  <c r="CM178" i="1"/>
  <c r="CL178" i="1"/>
  <c r="CK178" i="1"/>
  <c r="CJ178" i="1"/>
  <c r="CI178" i="1"/>
  <c r="CH178" i="1"/>
  <c r="CG178" i="1"/>
  <c r="CP177" i="1"/>
  <c r="CO177" i="1"/>
  <c r="CN177" i="1"/>
  <c r="CM177" i="1"/>
  <c r="CL177" i="1"/>
  <c r="CK177" i="1"/>
  <c r="CJ177" i="1"/>
  <c r="CI177" i="1"/>
  <c r="CH177" i="1"/>
  <c r="CG177" i="1"/>
  <c r="CP176" i="1"/>
  <c r="CO176" i="1"/>
  <c r="CN176" i="1"/>
  <c r="CM176" i="1"/>
  <c r="CL176" i="1"/>
  <c r="CK176" i="1"/>
  <c r="CJ176" i="1"/>
  <c r="CI176" i="1"/>
  <c r="CH176" i="1"/>
  <c r="CG176" i="1"/>
  <c r="CP175" i="1"/>
  <c r="CO175" i="1"/>
  <c r="CN175" i="1"/>
  <c r="CM175" i="1"/>
  <c r="CL175" i="1"/>
  <c r="CK175" i="1"/>
  <c r="CJ175" i="1"/>
  <c r="CI175" i="1"/>
  <c r="CH175" i="1"/>
  <c r="CG175" i="1"/>
  <c r="CP174" i="1"/>
  <c r="CO174" i="1"/>
  <c r="CN174" i="1"/>
  <c r="CM174" i="1"/>
  <c r="CL174" i="1"/>
  <c r="CK174" i="1"/>
  <c r="CJ174" i="1"/>
  <c r="CI174" i="1"/>
  <c r="CH174" i="1"/>
  <c r="CG174" i="1"/>
  <c r="CP173" i="1"/>
  <c r="CO173" i="1"/>
  <c r="CN173" i="1"/>
  <c r="CM173" i="1"/>
  <c r="CL173" i="1"/>
  <c r="CK173" i="1"/>
  <c r="CJ173" i="1"/>
  <c r="CI173" i="1"/>
  <c r="CH173" i="1"/>
  <c r="CG173" i="1"/>
  <c r="CP172" i="1"/>
  <c r="CO172" i="1"/>
  <c r="CN172" i="1"/>
  <c r="CM172" i="1"/>
  <c r="CL172" i="1"/>
  <c r="CK172" i="1"/>
  <c r="CJ172" i="1"/>
  <c r="CI172" i="1"/>
  <c r="CH172" i="1"/>
  <c r="CG172" i="1"/>
  <c r="CP171" i="1"/>
  <c r="CO171" i="1"/>
  <c r="CN171" i="1"/>
  <c r="CM171" i="1"/>
  <c r="CL171" i="1"/>
  <c r="CK171" i="1"/>
  <c r="CJ171" i="1"/>
  <c r="CI171" i="1"/>
  <c r="CH171" i="1"/>
  <c r="CG171" i="1"/>
  <c r="CP170" i="1"/>
  <c r="CO170" i="1"/>
  <c r="CN170" i="1"/>
  <c r="CM170" i="1"/>
  <c r="CL170" i="1"/>
  <c r="CK170" i="1"/>
  <c r="CJ170" i="1"/>
  <c r="CI170" i="1"/>
  <c r="CH170" i="1"/>
  <c r="CG170" i="1"/>
  <c r="CP169" i="1"/>
  <c r="CO169" i="1"/>
  <c r="CN169" i="1"/>
  <c r="CM169" i="1"/>
  <c r="CL169" i="1"/>
  <c r="CK169" i="1"/>
  <c r="CJ169" i="1"/>
  <c r="CI169" i="1"/>
  <c r="CH169" i="1"/>
  <c r="CG169" i="1"/>
  <c r="CP168" i="1"/>
  <c r="CO168" i="1"/>
  <c r="CN168" i="1"/>
  <c r="CM168" i="1"/>
  <c r="CL168" i="1"/>
  <c r="CK168" i="1"/>
  <c r="CJ168" i="1"/>
  <c r="CI168" i="1"/>
  <c r="CH168" i="1"/>
  <c r="CG168" i="1"/>
  <c r="CP167" i="1"/>
  <c r="CO167" i="1"/>
  <c r="CN167" i="1"/>
  <c r="CM167" i="1"/>
  <c r="CL167" i="1"/>
  <c r="CK167" i="1"/>
  <c r="CJ167" i="1"/>
  <c r="CP166" i="1"/>
  <c r="CO166" i="1"/>
  <c r="CN166" i="1"/>
  <c r="CM166" i="1"/>
  <c r="CL166" i="1"/>
  <c r="CK166" i="1"/>
  <c r="CJ166" i="1"/>
  <c r="CI166" i="1"/>
  <c r="CP165" i="1"/>
  <c r="CO165" i="1"/>
  <c r="CN165" i="1"/>
  <c r="CM165" i="1"/>
  <c r="CL165" i="1"/>
  <c r="CK165" i="1"/>
  <c r="CJ165" i="1"/>
  <c r="CI165" i="1"/>
  <c r="CP164" i="1"/>
  <c r="CO164" i="1"/>
  <c r="CN164" i="1"/>
  <c r="CM164" i="1"/>
  <c r="CL164" i="1"/>
  <c r="CK164" i="1"/>
  <c r="CJ164" i="1"/>
  <c r="CI164" i="1"/>
  <c r="CH164" i="1"/>
  <c r="CG164" i="1"/>
  <c r="CP163" i="1"/>
  <c r="CO163" i="1"/>
  <c r="CN163" i="1"/>
  <c r="CM163" i="1"/>
  <c r="CL163" i="1"/>
  <c r="CK163" i="1"/>
  <c r="CJ163" i="1"/>
  <c r="CI163" i="1"/>
  <c r="CH163" i="1"/>
  <c r="CG163" i="1"/>
  <c r="CP162" i="1"/>
  <c r="CO162" i="1"/>
  <c r="CN162" i="1"/>
  <c r="CM162" i="1"/>
  <c r="CL162" i="1"/>
  <c r="CK162" i="1"/>
  <c r="CJ162" i="1"/>
  <c r="CI162" i="1"/>
  <c r="CH162" i="1"/>
  <c r="CG162" i="1"/>
  <c r="CP161" i="1"/>
  <c r="CO161" i="1"/>
  <c r="CN161" i="1"/>
  <c r="CM161" i="1"/>
  <c r="CL161" i="1"/>
  <c r="CK161" i="1"/>
  <c r="CJ161" i="1"/>
  <c r="CI161" i="1"/>
  <c r="CH161" i="1"/>
  <c r="CG161" i="1"/>
  <c r="CP160" i="1"/>
  <c r="CO160" i="1"/>
  <c r="CN160" i="1"/>
  <c r="CM160" i="1"/>
  <c r="CL160" i="1"/>
  <c r="CK160" i="1"/>
  <c r="CJ160" i="1"/>
  <c r="CI160" i="1"/>
  <c r="CH160" i="1"/>
  <c r="CG160" i="1"/>
  <c r="CP159" i="1"/>
  <c r="CO159" i="1"/>
  <c r="CN159" i="1"/>
  <c r="CM159" i="1"/>
  <c r="CL159" i="1"/>
  <c r="CK159" i="1"/>
  <c r="CJ159" i="1"/>
  <c r="CI159" i="1"/>
  <c r="CH159" i="1"/>
  <c r="CG159" i="1"/>
  <c r="CP158" i="1"/>
  <c r="CO158" i="1"/>
  <c r="CN158" i="1"/>
  <c r="CM158" i="1"/>
  <c r="CL158" i="1"/>
  <c r="CK158" i="1"/>
  <c r="CJ158" i="1"/>
  <c r="CI158" i="1"/>
  <c r="CH158" i="1"/>
  <c r="CG158" i="1"/>
  <c r="CP157" i="1"/>
  <c r="CO157" i="1"/>
  <c r="CN157" i="1"/>
  <c r="CM157" i="1"/>
  <c r="CL157" i="1"/>
  <c r="CK157" i="1"/>
  <c r="CJ157" i="1"/>
  <c r="CI157" i="1"/>
  <c r="CH157" i="1"/>
  <c r="CG157" i="1"/>
  <c r="CP156" i="1"/>
  <c r="CO156" i="1"/>
  <c r="CN156" i="1"/>
  <c r="CM156" i="1"/>
  <c r="CL156" i="1"/>
  <c r="CK156" i="1"/>
  <c r="CJ156" i="1"/>
  <c r="CI156" i="1"/>
  <c r="CH156" i="1"/>
  <c r="CG156" i="1"/>
  <c r="CP155" i="1"/>
  <c r="CO155" i="1"/>
  <c r="CN155" i="1"/>
  <c r="CM155" i="1"/>
  <c r="CL155" i="1"/>
  <c r="CK155" i="1"/>
  <c r="CJ155" i="1"/>
  <c r="CI155" i="1"/>
  <c r="CH155" i="1"/>
  <c r="CG155" i="1"/>
  <c r="CP154" i="1"/>
  <c r="CO154" i="1"/>
  <c r="CN154" i="1"/>
  <c r="CM154" i="1"/>
  <c r="CL154" i="1"/>
  <c r="CK154" i="1"/>
  <c r="CJ154" i="1"/>
  <c r="CI154" i="1"/>
  <c r="CH154" i="1"/>
  <c r="CG154" i="1"/>
  <c r="CP153" i="1"/>
  <c r="CO153" i="1"/>
  <c r="CN153" i="1"/>
  <c r="CM153" i="1"/>
  <c r="CL153" i="1"/>
  <c r="CK153" i="1"/>
  <c r="CJ153" i="1"/>
  <c r="CI153" i="1"/>
  <c r="CP152" i="1"/>
  <c r="CO152" i="1"/>
  <c r="CN152" i="1"/>
  <c r="CM152" i="1"/>
  <c r="CL152" i="1"/>
  <c r="CK152" i="1"/>
  <c r="CJ152" i="1"/>
  <c r="CI152" i="1"/>
  <c r="CP151" i="1"/>
  <c r="CO151" i="1"/>
  <c r="CN151" i="1"/>
  <c r="CM151" i="1"/>
  <c r="CL151" i="1"/>
  <c r="CK151" i="1"/>
  <c r="CJ151" i="1"/>
  <c r="CI151" i="1"/>
  <c r="CP150" i="1"/>
  <c r="CO150" i="1"/>
  <c r="CN150" i="1"/>
  <c r="CM150" i="1"/>
  <c r="CL150" i="1"/>
  <c r="CK150" i="1"/>
  <c r="CJ150" i="1"/>
  <c r="CI150" i="1"/>
  <c r="CH150" i="1"/>
  <c r="CG150" i="1"/>
  <c r="CP149" i="1"/>
  <c r="CO149" i="1"/>
  <c r="CN149" i="1"/>
  <c r="CM149" i="1"/>
  <c r="CL149" i="1"/>
  <c r="CK149" i="1"/>
  <c r="CJ149" i="1"/>
  <c r="CI149" i="1"/>
  <c r="CH149" i="1"/>
  <c r="CG149" i="1"/>
  <c r="CP148" i="1"/>
  <c r="CO148" i="1"/>
  <c r="CN148" i="1"/>
  <c r="CM148" i="1"/>
  <c r="CL148" i="1"/>
  <c r="CK148" i="1"/>
  <c r="CJ148" i="1"/>
  <c r="CI148" i="1"/>
  <c r="CH148" i="1"/>
  <c r="CG148" i="1"/>
  <c r="CP147" i="1"/>
  <c r="CO147" i="1"/>
  <c r="CN147" i="1"/>
  <c r="CM147" i="1"/>
  <c r="CL147" i="1"/>
  <c r="CK147" i="1"/>
  <c r="CJ147" i="1"/>
  <c r="CI147" i="1"/>
  <c r="CH147" i="1"/>
  <c r="CG147" i="1"/>
  <c r="CP146" i="1"/>
  <c r="CO146" i="1"/>
  <c r="CN146" i="1"/>
  <c r="CM146" i="1"/>
  <c r="CL146" i="1"/>
  <c r="CP145" i="1"/>
  <c r="CO145" i="1"/>
  <c r="CN145" i="1"/>
  <c r="CM145" i="1"/>
  <c r="CL145" i="1"/>
  <c r="CK145" i="1"/>
  <c r="CJ145" i="1"/>
  <c r="CI145" i="1"/>
  <c r="CP144" i="1"/>
  <c r="CO144" i="1"/>
  <c r="CN144" i="1"/>
  <c r="CM144" i="1"/>
  <c r="CL144" i="1"/>
  <c r="CK144" i="1"/>
  <c r="CP143" i="1"/>
  <c r="CO143" i="1"/>
  <c r="CN143" i="1"/>
  <c r="CM143" i="1"/>
  <c r="CL143" i="1"/>
  <c r="CP142" i="1"/>
  <c r="CO142" i="1"/>
  <c r="CN142" i="1"/>
  <c r="CM142" i="1"/>
  <c r="CL142" i="1"/>
  <c r="CK142" i="1"/>
  <c r="CJ142" i="1"/>
  <c r="CI142" i="1"/>
  <c r="CH142" i="1"/>
  <c r="CG142" i="1"/>
  <c r="CP141" i="1"/>
  <c r="CO141" i="1"/>
  <c r="CN141" i="1"/>
  <c r="CM141" i="1"/>
  <c r="CL141" i="1"/>
  <c r="CK141" i="1"/>
  <c r="CJ141" i="1"/>
  <c r="CI141" i="1"/>
  <c r="CH141" i="1"/>
  <c r="CG141" i="1"/>
  <c r="CP140" i="1"/>
  <c r="CO140" i="1"/>
  <c r="CN140" i="1"/>
  <c r="CM140" i="1"/>
  <c r="CL140" i="1"/>
  <c r="CK140" i="1"/>
  <c r="CJ140" i="1"/>
  <c r="CI140" i="1"/>
  <c r="CH140" i="1"/>
  <c r="CG140" i="1"/>
  <c r="CP139" i="1"/>
  <c r="CO139" i="1"/>
  <c r="CN139" i="1"/>
  <c r="CM139" i="1"/>
  <c r="CL139" i="1"/>
  <c r="CK139" i="1"/>
  <c r="CJ139" i="1"/>
  <c r="CI139" i="1"/>
  <c r="CH139" i="1"/>
  <c r="CG139" i="1"/>
  <c r="CP138" i="1"/>
  <c r="CO138" i="1"/>
  <c r="CN138" i="1"/>
  <c r="CM138" i="1"/>
  <c r="CL138" i="1"/>
  <c r="CK138" i="1"/>
  <c r="CJ138" i="1"/>
  <c r="CI138" i="1"/>
  <c r="CH138" i="1"/>
  <c r="CG138" i="1"/>
  <c r="CP137" i="1"/>
  <c r="CO137" i="1"/>
  <c r="CN137" i="1"/>
  <c r="CM137" i="1"/>
  <c r="CL137" i="1"/>
  <c r="CK137" i="1"/>
  <c r="CJ137" i="1"/>
  <c r="CI137" i="1"/>
  <c r="CH137" i="1"/>
  <c r="CG137" i="1"/>
  <c r="CP136" i="1"/>
  <c r="CO136" i="1"/>
  <c r="CN136" i="1"/>
  <c r="CM136" i="1"/>
  <c r="CL136" i="1"/>
  <c r="CK136" i="1"/>
  <c r="CJ136" i="1"/>
  <c r="CI136" i="1"/>
  <c r="CH136" i="1"/>
  <c r="CG136" i="1"/>
  <c r="CP135" i="1"/>
  <c r="CO135" i="1"/>
  <c r="CN135" i="1"/>
  <c r="CM135" i="1"/>
  <c r="CL135" i="1"/>
  <c r="CK135" i="1"/>
  <c r="CJ135" i="1"/>
  <c r="CI135" i="1"/>
  <c r="CH135" i="1"/>
  <c r="CG135" i="1"/>
  <c r="CP134" i="1"/>
  <c r="CO134" i="1"/>
  <c r="CN134" i="1"/>
  <c r="CM134" i="1"/>
  <c r="CL134" i="1"/>
  <c r="CK134" i="1"/>
  <c r="CJ134" i="1"/>
  <c r="CI134" i="1"/>
  <c r="CH134" i="1"/>
  <c r="CG134" i="1"/>
  <c r="CP133" i="1"/>
  <c r="CO133" i="1"/>
  <c r="CN133" i="1"/>
  <c r="CM133" i="1"/>
  <c r="CL133" i="1"/>
  <c r="CK133" i="1"/>
  <c r="CJ133" i="1"/>
  <c r="CI133" i="1"/>
  <c r="CH133" i="1"/>
  <c r="CG133" i="1"/>
  <c r="CP132" i="1"/>
  <c r="CO132" i="1"/>
  <c r="CN132" i="1"/>
  <c r="CM132" i="1"/>
  <c r="CL132" i="1"/>
  <c r="CK132" i="1"/>
  <c r="CJ132" i="1"/>
  <c r="CI132" i="1"/>
  <c r="CH132" i="1"/>
  <c r="CG132" i="1"/>
  <c r="CP131" i="1"/>
  <c r="CO131" i="1"/>
  <c r="CN131" i="1"/>
  <c r="CM131" i="1"/>
  <c r="CL131" i="1"/>
  <c r="CK131" i="1"/>
  <c r="CJ131" i="1"/>
  <c r="CI131" i="1"/>
  <c r="CH131" i="1"/>
  <c r="CG131" i="1"/>
  <c r="CP130" i="1"/>
  <c r="CO130" i="1"/>
  <c r="CN130" i="1"/>
  <c r="CM130" i="1"/>
  <c r="CL130" i="1"/>
  <c r="CK130" i="1"/>
  <c r="CJ130" i="1"/>
  <c r="CI130" i="1"/>
  <c r="CH130" i="1"/>
  <c r="CG130" i="1"/>
  <c r="CP129" i="1"/>
  <c r="CO129" i="1"/>
  <c r="CN129" i="1"/>
  <c r="CM129" i="1"/>
  <c r="CL129" i="1"/>
  <c r="CK129" i="1"/>
  <c r="CJ129" i="1"/>
  <c r="CI129" i="1"/>
  <c r="CH129" i="1"/>
  <c r="CG129" i="1"/>
  <c r="CP128" i="1"/>
  <c r="CO128" i="1"/>
  <c r="CN128" i="1"/>
  <c r="CM128" i="1"/>
  <c r="CL128" i="1"/>
  <c r="CK128" i="1"/>
  <c r="CJ128" i="1"/>
  <c r="CI128" i="1"/>
  <c r="CH128" i="1"/>
  <c r="CG128" i="1"/>
  <c r="CP127" i="1"/>
  <c r="CO127" i="1"/>
  <c r="CN127" i="1"/>
  <c r="CM127" i="1"/>
  <c r="CL127" i="1"/>
  <c r="CK127" i="1"/>
  <c r="CJ127" i="1"/>
  <c r="CI127" i="1"/>
  <c r="CH127" i="1"/>
  <c r="CG127" i="1"/>
  <c r="CP126" i="1"/>
  <c r="CO126" i="1"/>
  <c r="CN126" i="1"/>
  <c r="CM126" i="1"/>
  <c r="CL126" i="1"/>
  <c r="CK126" i="1"/>
  <c r="CJ126" i="1"/>
  <c r="CI126" i="1"/>
  <c r="CH126" i="1"/>
  <c r="CG126" i="1"/>
  <c r="CP125" i="1"/>
  <c r="CO125" i="1"/>
  <c r="CN125" i="1"/>
  <c r="CM125" i="1"/>
  <c r="CL125" i="1"/>
  <c r="CK125" i="1"/>
  <c r="CJ125" i="1"/>
  <c r="CI125" i="1"/>
  <c r="CH125" i="1"/>
  <c r="CG125" i="1"/>
  <c r="CP124" i="1"/>
  <c r="CO124" i="1"/>
  <c r="CN124" i="1"/>
  <c r="CM124" i="1"/>
  <c r="CL124" i="1"/>
  <c r="CK124" i="1"/>
  <c r="CJ124" i="1"/>
  <c r="CI124" i="1"/>
  <c r="CH124" i="1"/>
  <c r="CG124" i="1"/>
  <c r="CP123" i="1"/>
  <c r="CO123" i="1"/>
  <c r="CN123" i="1"/>
  <c r="CM123" i="1"/>
  <c r="CL123" i="1"/>
  <c r="CK123" i="1"/>
  <c r="CJ123" i="1"/>
  <c r="CI123" i="1"/>
  <c r="CH123" i="1"/>
  <c r="CG123" i="1"/>
  <c r="CP122" i="1"/>
  <c r="CO122" i="1"/>
  <c r="CN122" i="1"/>
  <c r="CM122" i="1"/>
  <c r="CL122" i="1"/>
  <c r="CK122" i="1"/>
  <c r="CJ122" i="1"/>
  <c r="CI122" i="1"/>
  <c r="CH122" i="1"/>
  <c r="CG122" i="1"/>
  <c r="CP121" i="1"/>
  <c r="CO121" i="1"/>
  <c r="CN121" i="1"/>
  <c r="CM121" i="1"/>
  <c r="CL121" i="1"/>
  <c r="CK121" i="1"/>
  <c r="CJ121" i="1"/>
  <c r="CI121" i="1"/>
  <c r="CH121" i="1"/>
  <c r="CG121" i="1"/>
  <c r="CP120" i="1"/>
  <c r="CO120" i="1"/>
  <c r="CN120" i="1"/>
  <c r="CM120" i="1"/>
  <c r="CL120" i="1"/>
  <c r="CK120" i="1"/>
  <c r="CJ120" i="1"/>
  <c r="CI120" i="1"/>
  <c r="CH120" i="1"/>
  <c r="CG120" i="1"/>
  <c r="CP119" i="1"/>
  <c r="CO119" i="1"/>
  <c r="CN119" i="1"/>
  <c r="CM119" i="1"/>
  <c r="CL119" i="1"/>
  <c r="CK119" i="1"/>
  <c r="CJ119" i="1"/>
  <c r="CI119" i="1"/>
  <c r="CH119" i="1"/>
  <c r="CG119" i="1"/>
  <c r="CP118" i="1"/>
  <c r="CO118" i="1"/>
  <c r="CN118" i="1"/>
  <c r="CM118" i="1"/>
  <c r="CL118" i="1"/>
  <c r="CK118" i="1"/>
  <c r="CJ118" i="1"/>
  <c r="CI118" i="1"/>
  <c r="CH118" i="1"/>
  <c r="CG118" i="1"/>
  <c r="CP117" i="1"/>
  <c r="CO117" i="1"/>
  <c r="CN117" i="1"/>
  <c r="CM117" i="1"/>
  <c r="CL117" i="1"/>
  <c r="CK117" i="1"/>
  <c r="CJ117" i="1"/>
  <c r="CI117" i="1"/>
  <c r="CH117" i="1"/>
  <c r="CG117" i="1"/>
  <c r="CP116" i="1"/>
  <c r="CO116" i="1"/>
  <c r="CN116" i="1"/>
  <c r="CM116" i="1"/>
  <c r="CL116" i="1"/>
  <c r="CK116" i="1"/>
  <c r="CJ116" i="1"/>
  <c r="CI116" i="1"/>
  <c r="CH116" i="1"/>
  <c r="CG116" i="1"/>
  <c r="CP115" i="1"/>
  <c r="CO115" i="1"/>
  <c r="CN115" i="1"/>
  <c r="CM115" i="1"/>
  <c r="CL115" i="1"/>
  <c r="CK115" i="1"/>
  <c r="CJ115" i="1"/>
  <c r="CI115" i="1"/>
  <c r="CH115" i="1"/>
  <c r="CG115" i="1"/>
  <c r="CP114" i="1"/>
  <c r="CO114" i="1"/>
  <c r="CN114" i="1"/>
  <c r="CM114" i="1"/>
  <c r="CL114" i="1"/>
  <c r="CK114" i="1"/>
  <c r="CJ114" i="1"/>
  <c r="CI114" i="1"/>
  <c r="CH114" i="1"/>
  <c r="CG114" i="1"/>
  <c r="CP113" i="1"/>
  <c r="CO113" i="1"/>
  <c r="CN113" i="1"/>
  <c r="CM113" i="1"/>
  <c r="CL113" i="1"/>
  <c r="CK113" i="1"/>
  <c r="CJ113" i="1"/>
  <c r="CI113" i="1"/>
  <c r="CH113" i="1"/>
  <c r="CG113" i="1"/>
  <c r="CP112" i="1"/>
  <c r="CO112" i="1"/>
  <c r="CN112" i="1"/>
  <c r="CM112" i="1"/>
  <c r="CL112" i="1"/>
  <c r="CK112" i="1"/>
  <c r="CJ112" i="1"/>
  <c r="CI112" i="1"/>
  <c r="CH112" i="1"/>
  <c r="CG112" i="1"/>
  <c r="CP111" i="1"/>
  <c r="CO111" i="1"/>
  <c r="CN111" i="1"/>
  <c r="CM111" i="1"/>
  <c r="CL111" i="1"/>
  <c r="CK111" i="1"/>
  <c r="CJ111" i="1"/>
  <c r="CI111" i="1"/>
  <c r="CH111" i="1"/>
  <c r="CG111" i="1"/>
  <c r="CP110" i="1"/>
  <c r="CO110" i="1"/>
  <c r="CN110" i="1"/>
  <c r="CM110" i="1"/>
  <c r="CL110" i="1"/>
  <c r="CK110" i="1"/>
  <c r="CJ110" i="1"/>
  <c r="CI110" i="1"/>
  <c r="CH110" i="1"/>
  <c r="CG110" i="1"/>
  <c r="CP109" i="1"/>
  <c r="CO109" i="1"/>
  <c r="CN109" i="1"/>
  <c r="CM109" i="1"/>
  <c r="CL109" i="1"/>
  <c r="CK109" i="1"/>
  <c r="CJ109" i="1"/>
  <c r="CI109" i="1"/>
  <c r="CH109" i="1"/>
  <c r="CG109" i="1"/>
  <c r="CP108" i="1"/>
  <c r="CO108" i="1"/>
  <c r="CN108" i="1"/>
  <c r="CM108" i="1"/>
  <c r="CL108" i="1"/>
  <c r="CK108" i="1"/>
  <c r="CJ108" i="1"/>
  <c r="CI108" i="1"/>
  <c r="CH108" i="1"/>
  <c r="CG108" i="1"/>
  <c r="CP107" i="1"/>
  <c r="CO107" i="1"/>
  <c r="CN107" i="1"/>
  <c r="CM107" i="1"/>
  <c r="CL107" i="1"/>
  <c r="CK107" i="1"/>
  <c r="CJ107" i="1"/>
  <c r="CI107" i="1"/>
  <c r="CH107" i="1"/>
  <c r="CG107" i="1"/>
  <c r="CP106" i="1"/>
  <c r="CO106" i="1"/>
  <c r="CN106" i="1"/>
  <c r="CM106" i="1"/>
  <c r="CL106" i="1"/>
  <c r="CK106" i="1"/>
  <c r="CJ106" i="1"/>
  <c r="CI106" i="1"/>
  <c r="CH106" i="1"/>
  <c r="CG106" i="1"/>
  <c r="CP105" i="1"/>
  <c r="CO105" i="1"/>
  <c r="CN105" i="1"/>
  <c r="CM105" i="1"/>
  <c r="CL105" i="1"/>
  <c r="CK105" i="1"/>
  <c r="CJ105" i="1"/>
  <c r="CI105" i="1"/>
  <c r="CH105" i="1"/>
  <c r="CG105" i="1"/>
  <c r="CP104" i="1"/>
  <c r="CO104" i="1"/>
  <c r="CN104" i="1"/>
  <c r="CM104" i="1"/>
  <c r="CL104" i="1"/>
  <c r="CK104" i="1"/>
  <c r="CJ104" i="1"/>
  <c r="CI104" i="1"/>
  <c r="CH104" i="1"/>
  <c r="CG104" i="1"/>
  <c r="CP103" i="1"/>
  <c r="CO103" i="1"/>
  <c r="CN103" i="1"/>
  <c r="CM103" i="1"/>
  <c r="CL103" i="1"/>
  <c r="CK103" i="1"/>
  <c r="CJ103" i="1"/>
  <c r="CI103" i="1"/>
  <c r="CH103" i="1"/>
  <c r="CG103" i="1"/>
  <c r="CP102" i="1"/>
  <c r="CO102" i="1"/>
  <c r="CN102" i="1"/>
  <c r="CM102" i="1"/>
  <c r="CL102" i="1"/>
  <c r="CK102" i="1"/>
  <c r="CJ102" i="1"/>
  <c r="CI102" i="1"/>
  <c r="CH102" i="1"/>
  <c r="CG102" i="1"/>
  <c r="CP101" i="1"/>
  <c r="CO101" i="1"/>
  <c r="CN101" i="1"/>
  <c r="CM101" i="1"/>
  <c r="CL101" i="1"/>
  <c r="CK101" i="1"/>
  <c r="CJ101" i="1"/>
  <c r="CI101" i="1"/>
  <c r="CH101" i="1"/>
  <c r="CG101" i="1"/>
  <c r="CP100" i="1"/>
  <c r="CO100" i="1"/>
  <c r="CN100" i="1"/>
  <c r="CM100" i="1"/>
  <c r="CL100" i="1"/>
  <c r="CK100" i="1"/>
  <c r="CJ100" i="1"/>
  <c r="CI100" i="1"/>
  <c r="CH100" i="1"/>
  <c r="CG100" i="1"/>
  <c r="CP99" i="1"/>
  <c r="CO99" i="1"/>
  <c r="CN99" i="1"/>
  <c r="CM99" i="1"/>
  <c r="CL99" i="1"/>
  <c r="CK99" i="1"/>
  <c r="CJ99" i="1"/>
  <c r="CI99" i="1"/>
  <c r="CH99" i="1"/>
  <c r="CG99" i="1"/>
  <c r="CP98" i="1"/>
  <c r="CO98" i="1"/>
  <c r="CN98" i="1"/>
  <c r="CM98" i="1"/>
  <c r="CL98" i="1"/>
  <c r="CK98" i="1"/>
  <c r="CJ98" i="1"/>
  <c r="CI98" i="1"/>
  <c r="CH98" i="1"/>
  <c r="CG98" i="1"/>
  <c r="CP97" i="1"/>
  <c r="CO97" i="1"/>
  <c r="CN97" i="1"/>
  <c r="CM97" i="1"/>
  <c r="CL97" i="1"/>
  <c r="CK97" i="1"/>
  <c r="CJ97" i="1"/>
  <c r="CI97" i="1"/>
  <c r="CH97" i="1"/>
  <c r="CG97" i="1"/>
  <c r="CP96" i="1"/>
  <c r="CO96" i="1"/>
  <c r="CN96" i="1"/>
  <c r="CM96" i="1"/>
  <c r="CL96" i="1"/>
  <c r="CK96" i="1"/>
  <c r="CJ96" i="1"/>
  <c r="CI96" i="1"/>
  <c r="CH96" i="1"/>
  <c r="CG96" i="1"/>
  <c r="CP95" i="1"/>
  <c r="CO95" i="1"/>
  <c r="CN95" i="1"/>
  <c r="CM95" i="1"/>
  <c r="CL95" i="1"/>
  <c r="CK95" i="1"/>
  <c r="CJ95" i="1"/>
  <c r="CI95" i="1"/>
  <c r="CH95" i="1"/>
  <c r="CG95" i="1"/>
  <c r="CP94" i="1"/>
  <c r="CO94" i="1"/>
  <c r="CN94" i="1"/>
  <c r="CM94" i="1"/>
  <c r="CL94" i="1"/>
  <c r="CK94" i="1"/>
  <c r="CJ94" i="1"/>
  <c r="CI94" i="1"/>
  <c r="CH94" i="1"/>
  <c r="CG94" i="1"/>
  <c r="CP93" i="1"/>
  <c r="CO93" i="1"/>
  <c r="CN93" i="1"/>
  <c r="CM93" i="1"/>
  <c r="CL93" i="1"/>
  <c r="CK93" i="1"/>
  <c r="CJ93" i="1"/>
  <c r="CI93" i="1"/>
  <c r="CH93" i="1"/>
  <c r="CG93" i="1"/>
  <c r="CP92" i="1"/>
  <c r="CO92" i="1"/>
  <c r="CN92" i="1"/>
  <c r="CM92" i="1"/>
  <c r="CL92" i="1"/>
  <c r="CK92" i="1"/>
  <c r="CJ92" i="1"/>
  <c r="CI92" i="1"/>
  <c r="CH92" i="1"/>
  <c r="CG92" i="1"/>
  <c r="CP91" i="1"/>
  <c r="CO91" i="1"/>
  <c r="CN91" i="1"/>
  <c r="CM91" i="1"/>
  <c r="CL91" i="1"/>
  <c r="CK91" i="1"/>
  <c r="CJ91" i="1"/>
  <c r="CI91" i="1"/>
  <c r="CH91" i="1"/>
  <c r="CG91" i="1"/>
  <c r="CP90" i="1"/>
  <c r="CO90" i="1"/>
  <c r="CN90" i="1"/>
  <c r="CM90" i="1"/>
  <c r="CL90" i="1"/>
  <c r="CK90" i="1"/>
  <c r="CJ90" i="1"/>
  <c r="CI90" i="1"/>
  <c r="CH90" i="1"/>
  <c r="CG90" i="1"/>
  <c r="CP89" i="1"/>
  <c r="CO89" i="1"/>
  <c r="CN89" i="1"/>
  <c r="CM89" i="1"/>
  <c r="CL89" i="1"/>
  <c r="CK89" i="1"/>
  <c r="CJ89" i="1"/>
  <c r="CI89" i="1"/>
  <c r="CH89" i="1"/>
  <c r="CG89" i="1"/>
  <c r="CP88" i="1"/>
  <c r="CO88" i="1"/>
  <c r="CN88" i="1"/>
  <c r="CM88" i="1"/>
  <c r="CL88" i="1"/>
  <c r="CK88" i="1"/>
  <c r="CJ88" i="1"/>
  <c r="CI88" i="1"/>
  <c r="CH88" i="1"/>
  <c r="CG88" i="1"/>
  <c r="CP87" i="1"/>
  <c r="CO87" i="1"/>
  <c r="CN87" i="1"/>
  <c r="CM87" i="1"/>
  <c r="CL87" i="1"/>
  <c r="CK87" i="1"/>
  <c r="CJ87" i="1"/>
  <c r="CI87" i="1"/>
  <c r="CH87" i="1"/>
  <c r="CG87" i="1"/>
  <c r="CP86" i="1"/>
  <c r="CO86" i="1"/>
  <c r="CN86" i="1"/>
  <c r="CM86" i="1"/>
  <c r="CL86" i="1"/>
  <c r="CK86" i="1"/>
  <c r="CJ86" i="1"/>
  <c r="CI86" i="1"/>
  <c r="CH86" i="1"/>
  <c r="CG86" i="1"/>
  <c r="CP85" i="1"/>
  <c r="CO85" i="1"/>
  <c r="CN85" i="1"/>
  <c r="CM85" i="1"/>
  <c r="CL85" i="1"/>
  <c r="CK85" i="1"/>
  <c r="CJ85" i="1"/>
  <c r="CI85" i="1"/>
  <c r="CH85" i="1"/>
  <c r="CG85" i="1"/>
  <c r="CP84" i="1"/>
  <c r="CO84" i="1"/>
  <c r="CN84" i="1"/>
  <c r="CM84" i="1"/>
  <c r="CL84" i="1"/>
  <c r="CK84" i="1"/>
  <c r="CJ84" i="1"/>
  <c r="CI84" i="1"/>
  <c r="CH84" i="1"/>
  <c r="CG84" i="1"/>
  <c r="CP83" i="1"/>
  <c r="CO83" i="1"/>
  <c r="CN83" i="1"/>
  <c r="CM83" i="1"/>
  <c r="CL83" i="1"/>
  <c r="CK83" i="1"/>
  <c r="CJ83" i="1"/>
  <c r="CI83" i="1"/>
  <c r="CH83" i="1"/>
  <c r="CG83" i="1"/>
  <c r="CP82" i="1"/>
  <c r="CO82" i="1"/>
  <c r="CN82" i="1"/>
  <c r="CM82" i="1"/>
  <c r="CL82" i="1"/>
  <c r="CK82" i="1"/>
  <c r="CJ82" i="1"/>
  <c r="CI82" i="1"/>
  <c r="CH82" i="1"/>
  <c r="CG82" i="1"/>
  <c r="CP81" i="1"/>
  <c r="CO81" i="1"/>
  <c r="CN81" i="1"/>
  <c r="CM81" i="1"/>
  <c r="CL81" i="1"/>
  <c r="CK81" i="1"/>
  <c r="CJ81" i="1"/>
  <c r="CI81" i="1"/>
  <c r="CH81" i="1"/>
  <c r="CG81" i="1"/>
  <c r="CP80" i="1"/>
  <c r="CO80" i="1"/>
  <c r="CN80" i="1"/>
  <c r="CM80" i="1"/>
  <c r="CL80" i="1"/>
  <c r="CK80" i="1"/>
  <c r="CJ80" i="1"/>
  <c r="CI80" i="1"/>
  <c r="CH80" i="1"/>
  <c r="CG80" i="1"/>
  <c r="CP79" i="1"/>
  <c r="CO79" i="1"/>
  <c r="CN79" i="1"/>
  <c r="CM79" i="1"/>
  <c r="CL79" i="1"/>
  <c r="CK79" i="1"/>
  <c r="CJ79" i="1"/>
  <c r="CI79" i="1"/>
  <c r="CH79" i="1"/>
  <c r="CG79" i="1"/>
  <c r="CP78" i="1"/>
  <c r="CO78" i="1"/>
  <c r="CN78" i="1"/>
  <c r="CM78" i="1"/>
  <c r="CL78" i="1"/>
  <c r="CK78" i="1"/>
  <c r="CJ78" i="1"/>
  <c r="CI78" i="1"/>
  <c r="CH78" i="1"/>
  <c r="CG78" i="1"/>
  <c r="CP77" i="1"/>
  <c r="CO77" i="1"/>
  <c r="CN77" i="1"/>
  <c r="CM77" i="1"/>
  <c r="CL77" i="1"/>
  <c r="CK77" i="1"/>
  <c r="CJ77" i="1"/>
  <c r="CI77" i="1"/>
  <c r="CH77" i="1"/>
  <c r="CG77" i="1"/>
  <c r="CP76" i="1"/>
  <c r="CO76" i="1"/>
  <c r="CN76" i="1"/>
  <c r="CM76" i="1"/>
  <c r="CL76" i="1"/>
  <c r="CK76" i="1"/>
  <c r="CJ76" i="1"/>
  <c r="CI76" i="1"/>
  <c r="CH76" i="1"/>
  <c r="CG76" i="1"/>
  <c r="CP75" i="1"/>
  <c r="CO75" i="1"/>
  <c r="CN75" i="1"/>
  <c r="CM75" i="1"/>
  <c r="CL75" i="1"/>
  <c r="CK75" i="1"/>
  <c r="CJ75" i="1"/>
  <c r="CI75" i="1"/>
  <c r="CH75" i="1"/>
  <c r="CG75" i="1"/>
  <c r="CP74" i="1"/>
  <c r="CO74" i="1"/>
  <c r="CN74" i="1"/>
  <c r="CM74" i="1"/>
  <c r="CL74" i="1"/>
  <c r="CK74" i="1"/>
  <c r="CJ74" i="1"/>
  <c r="CI74" i="1"/>
  <c r="CH74" i="1"/>
  <c r="CG74" i="1"/>
  <c r="CP73" i="1"/>
  <c r="CO73" i="1"/>
  <c r="CN73" i="1"/>
  <c r="CM73" i="1"/>
  <c r="CL73" i="1"/>
  <c r="CK73" i="1"/>
  <c r="CJ73" i="1"/>
  <c r="CI73" i="1"/>
  <c r="CH73" i="1"/>
  <c r="CG73" i="1"/>
  <c r="CP72" i="1"/>
  <c r="CO72" i="1"/>
  <c r="CN72" i="1"/>
  <c r="CM72" i="1"/>
  <c r="CL72" i="1"/>
  <c r="CK72" i="1"/>
  <c r="CJ72" i="1"/>
  <c r="CI72" i="1"/>
  <c r="CH72" i="1"/>
  <c r="CG72" i="1"/>
  <c r="CP71" i="1"/>
  <c r="CO71" i="1"/>
  <c r="CN71" i="1"/>
  <c r="CM71" i="1"/>
  <c r="CL71" i="1"/>
  <c r="CK71" i="1"/>
  <c r="CJ71" i="1"/>
  <c r="CI71" i="1"/>
  <c r="CH71" i="1"/>
  <c r="CG71" i="1"/>
  <c r="CP70" i="1"/>
  <c r="CO70" i="1"/>
  <c r="CN70" i="1"/>
  <c r="CM70" i="1"/>
  <c r="CL70" i="1"/>
  <c r="CK70" i="1"/>
  <c r="CJ70" i="1"/>
  <c r="CI70" i="1"/>
  <c r="CH70" i="1"/>
  <c r="CG70" i="1"/>
  <c r="CP69" i="1"/>
  <c r="CO69" i="1"/>
  <c r="CN69" i="1"/>
  <c r="CM69" i="1"/>
  <c r="CL69" i="1"/>
  <c r="CK69" i="1"/>
  <c r="CJ69" i="1"/>
  <c r="CI69" i="1"/>
  <c r="CH69" i="1"/>
  <c r="CG69" i="1"/>
  <c r="CP68" i="1"/>
  <c r="CO68" i="1"/>
  <c r="CN68" i="1"/>
  <c r="CM68" i="1"/>
  <c r="CL68" i="1"/>
  <c r="CK68" i="1"/>
  <c r="CJ68" i="1"/>
  <c r="CI68" i="1"/>
  <c r="CH68" i="1"/>
  <c r="CG68" i="1"/>
  <c r="CP67" i="1"/>
  <c r="CO67" i="1"/>
  <c r="CN67" i="1"/>
  <c r="CM67" i="1"/>
  <c r="CL67" i="1"/>
  <c r="CK67" i="1"/>
  <c r="CJ67" i="1"/>
  <c r="CI67" i="1"/>
  <c r="CH67" i="1"/>
  <c r="CG67" i="1"/>
  <c r="CP66" i="1"/>
  <c r="CO66" i="1"/>
  <c r="CN66" i="1"/>
  <c r="CM66" i="1"/>
  <c r="CL66" i="1"/>
  <c r="CK66" i="1"/>
  <c r="CJ66" i="1"/>
  <c r="CI66" i="1"/>
  <c r="CH66" i="1"/>
  <c r="CG66" i="1"/>
  <c r="CP65" i="1"/>
  <c r="CO65" i="1"/>
  <c r="CN65" i="1"/>
  <c r="CM65" i="1"/>
  <c r="CL65" i="1"/>
  <c r="CK65" i="1"/>
  <c r="CJ65" i="1"/>
  <c r="CI65" i="1"/>
  <c r="CH65" i="1"/>
  <c r="CG65" i="1"/>
  <c r="CP64" i="1"/>
  <c r="CO64" i="1"/>
  <c r="CN64" i="1"/>
  <c r="CM64" i="1"/>
  <c r="CL64" i="1"/>
  <c r="CK64" i="1"/>
  <c r="CJ64" i="1"/>
  <c r="CI64" i="1"/>
  <c r="CH64" i="1"/>
  <c r="CG64" i="1"/>
  <c r="CP63" i="1"/>
  <c r="CO63" i="1"/>
  <c r="CN63" i="1"/>
  <c r="CM63" i="1"/>
  <c r="CL63" i="1"/>
  <c r="CK63" i="1"/>
  <c r="CJ63" i="1"/>
  <c r="CI63" i="1"/>
  <c r="CH63" i="1"/>
  <c r="CG63" i="1"/>
  <c r="CP62" i="1"/>
  <c r="CO62" i="1"/>
  <c r="CN62" i="1"/>
  <c r="CM62" i="1"/>
  <c r="CL62" i="1"/>
  <c r="CK62" i="1"/>
  <c r="CJ62" i="1"/>
  <c r="CI62" i="1"/>
  <c r="CH62" i="1"/>
  <c r="CG62" i="1"/>
  <c r="CP61" i="1"/>
  <c r="CO61" i="1"/>
  <c r="CN61" i="1"/>
  <c r="CM61" i="1"/>
  <c r="CL61" i="1"/>
  <c r="CK61" i="1"/>
  <c r="CJ61" i="1"/>
  <c r="CI61" i="1"/>
  <c r="CH61" i="1"/>
  <c r="CG61" i="1"/>
  <c r="CP60" i="1"/>
  <c r="CO60" i="1"/>
  <c r="CN60" i="1"/>
  <c r="CM60" i="1"/>
  <c r="CL60" i="1"/>
  <c r="CK60" i="1"/>
  <c r="CJ60" i="1"/>
  <c r="CI60" i="1"/>
  <c r="CH60" i="1"/>
  <c r="CG60" i="1"/>
  <c r="CP59" i="1"/>
  <c r="CO59" i="1"/>
  <c r="CN59" i="1"/>
  <c r="CM59" i="1"/>
  <c r="CL59" i="1"/>
  <c r="CK59" i="1"/>
  <c r="CJ59" i="1"/>
  <c r="CI59" i="1"/>
  <c r="CH59" i="1"/>
  <c r="CG59" i="1"/>
  <c r="CP58" i="1"/>
  <c r="CO58" i="1"/>
  <c r="CN58" i="1"/>
  <c r="CM58" i="1"/>
  <c r="CL58" i="1"/>
  <c r="CK58" i="1"/>
  <c r="CJ58" i="1"/>
  <c r="CI58" i="1"/>
  <c r="CH58" i="1"/>
  <c r="CG58" i="1"/>
  <c r="CP57" i="1"/>
  <c r="CO57" i="1"/>
  <c r="CN57" i="1"/>
  <c r="CM57" i="1"/>
  <c r="CL57" i="1"/>
  <c r="CK57" i="1"/>
  <c r="CJ57" i="1"/>
  <c r="CI57" i="1"/>
  <c r="CH57" i="1"/>
  <c r="CG57" i="1"/>
  <c r="CP56" i="1"/>
  <c r="CO56" i="1"/>
  <c r="CN56" i="1"/>
  <c r="CM56" i="1"/>
  <c r="CL56" i="1"/>
  <c r="CK56" i="1"/>
  <c r="CJ56" i="1"/>
  <c r="CI56" i="1"/>
  <c r="CH56" i="1"/>
  <c r="CG56" i="1"/>
  <c r="CP55" i="1"/>
  <c r="CO55" i="1"/>
  <c r="CN55" i="1"/>
  <c r="CM55" i="1"/>
  <c r="CL55" i="1"/>
  <c r="CK55" i="1"/>
  <c r="CJ55" i="1"/>
  <c r="CI55" i="1"/>
  <c r="CH55" i="1"/>
  <c r="CG55" i="1"/>
  <c r="CP54" i="1"/>
  <c r="CO54" i="1"/>
  <c r="CN54" i="1"/>
  <c r="CM54" i="1"/>
  <c r="CL54" i="1"/>
  <c r="CK54" i="1"/>
  <c r="CJ54" i="1"/>
  <c r="CI54" i="1"/>
  <c r="CH54" i="1"/>
  <c r="CG54" i="1"/>
  <c r="CP53" i="1"/>
  <c r="CO53" i="1"/>
  <c r="CN53" i="1"/>
  <c r="CM53" i="1"/>
  <c r="CL53" i="1"/>
  <c r="CK53" i="1"/>
  <c r="CJ53" i="1"/>
  <c r="CI53" i="1"/>
  <c r="CH53" i="1"/>
  <c r="CG53" i="1"/>
  <c r="CP52" i="1"/>
  <c r="CO52" i="1"/>
  <c r="CN52" i="1"/>
  <c r="CM52" i="1"/>
  <c r="CL52" i="1"/>
  <c r="CK52" i="1"/>
  <c r="CJ52" i="1"/>
  <c r="CI52" i="1"/>
  <c r="CH52" i="1"/>
  <c r="CG52" i="1"/>
  <c r="CP51" i="1"/>
  <c r="CO51" i="1"/>
  <c r="CN51" i="1"/>
  <c r="CM51" i="1"/>
  <c r="CL51" i="1"/>
  <c r="CK51" i="1"/>
  <c r="CJ51" i="1"/>
  <c r="CI51" i="1"/>
  <c r="CH51" i="1"/>
  <c r="CG51" i="1"/>
  <c r="CP50" i="1"/>
  <c r="CO50" i="1"/>
  <c r="CN50" i="1"/>
  <c r="CM50" i="1"/>
  <c r="CL50" i="1"/>
  <c r="CK50" i="1"/>
  <c r="CJ50" i="1"/>
  <c r="CI50" i="1"/>
  <c r="CH50" i="1"/>
  <c r="CG50" i="1"/>
  <c r="CP49" i="1"/>
  <c r="CO49" i="1"/>
  <c r="CN49" i="1"/>
  <c r="CM49" i="1"/>
  <c r="CL49" i="1"/>
  <c r="CK49" i="1"/>
  <c r="CJ49" i="1"/>
  <c r="CI49" i="1"/>
  <c r="CH49" i="1"/>
  <c r="CG49" i="1"/>
  <c r="CP48" i="1"/>
  <c r="CO48" i="1"/>
  <c r="CN48" i="1"/>
  <c r="CM48" i="1"/>
  <c r="CL48" i="1"/>
  <c r="CK48" i="1"/>
  <c r="CJ48" i="1"/>
  <c r="CI48" i="1"/>
  <c r="CH48" i="1"/>
  <c r="CG48" i="1"/>
  <c r="CP47" i="1"/>
  <c r="CO47" i="1"/>
  <c r="CN47" i="1"/>
  <c r="CM47" i="1"/>
  <c r="CL47" i="1"/>
  <c r="CK47" i="1"/>
  <c r="CJ47" i="1"/>
  <c r="CI47" i="1"/>
  <c r="CH47" i="1"/>
  <c r="CG47" i="1"/>
  <c r="CP46" i="1"/>
  <c r="CO46" i="1"/>
  <c r="CN46" i="1"/>
  <c r="CM46" i="1"/>
  <c r="CL46" i="1"/>
  <c r="CK46" i="1"/>
  <c r="CJ46" i="1"/>
  <c r="CI46" i="1"/>
  <c r="CH46" i="1"/>
  <c r="CG46" i="1"/>
  <c r="CP45" i="1"/>
  <c r="CO45" i="1"/>
  <c r="CN45" i="1"/>
  <c r="CM45" i="1"/>
  <c r="CL45" i="1"/>
  <c r="CK45" i="1"/>
  <c r="CJ45" i="1"/>
  <c r="CI45" i="1"/>
  <c r="CH45" i="1"/>
  <c r="CG45" i="1"/>
  <c r="CP44" i="1"/>
  <c r="CO44" i="1"/>
  <c r="CN44" i="1"/>
  <c r="CM44" i="1"/>
  <c r="CL44" i="1"/>
  <c r="CK44" i="1"/>
  <c r="CJ44" i="1"/>
  <c r="CI44" i="1"/>
  <c r="CH44" i="1"/>
  <c r="CG44" i="1"/>
  <c r="CP43" i="1"/>
  <c r="CO43" i="1"/>
  <c r="CN43" i="1"/>
  <c r="CM43" i="1"/>
  <c r="CL43" i="1"/>
  <c r="CK43" i="1"/>
  <c r="CJ43" i="1"/>
  <c r="CI43" i="1"/>
  <c r="CH43" i="1"/>
  <c r="CG43" i="1"/>
  <c r="CP42" i="1"/>
  <c r="CO42" i="1"/>
  <c r="CN42" i="1"/>
  <c r="CM42" i="1"/>
  <c r="CL42" i="1"/>
  <c r="CK42" i="1"/>
  <c r="CJ42" i="1"/>
  <c r="CI42" i="1"/>
  <c r="CH42" i="1"/>
  <c r="CG42" i="1"/>
  <c r="CP41" i="1"/>
  <c r="CO41" i="1"/>
  <c r="CN41" i="1"/>
  <c r="CM41" i="1"/>
  <c r="CL41" i="1"/>
  <c r="CK41" i="1"/>
  <c r="CJ41" i="1"/>
  <c r="CI41" i="1"/>
  <c r="CH41" i="1"/>
  <c r="CG41" i="1"/>
  <c r="CP40" i="1"/>
  <c r="CO40" i="1"/>
  <c r="CN40" i="1"/>
  <c r="CM40" i="1"/>
  <c r="CL40" i="1"/>
  <c r="CK40" i="1"/>
  <c r="CJ40" i="1"/>
  <c r="CI40" i="1"/>
  <c r="CH40" i="1"/>
  <c r="CG40" i="1"/>
  <c r="CP39" i="1"/>
  <c r="CO39" i="1"/>
  <c r="CN39" i="1"/>
  <c r="CM39" i="1"/>
  <c r="CL39" i="1"/>
  <c r="CK39" i="1"/>
  <c r="CJ39" i="1"/>
  <c r="CI39" i="1"/>
  <c r="CH39" i="1"/>
  <c r="CG39" i="1"/>
  <c r="CP38" i="1"/>
  <c r="CO38" i="1"/>
  <c r="CN38" i="1"/>
  <c r="CM38" i="1"/>
  <c r="CL38" i="1"/>
  <c r="CK38" i="1"/>
  <c r="CJ38" i="1"/>
  <c r="CI38" i="1"/>
  <c r="CH38" i="1"/>
  <c r="CG38" i="1"/>
  <c r="CP37" i="1"/>
  <c r="CO37" i="1"/>
  <c r="CN37" i="1"/>
  <c r="CM37" i="1"/>
  <c r="CL37" i="1"/>
  <c r="CK37" i="1"/>
  <c r="CJ37" i="1"/>
  <c r="CI37" i="1"/>
  <c r="CH37" i="1"/>
  <c r="CG37" i="1"/>
  <c r="CP36" i="1"/>
  <c r="CO36" i="1"/>
  <c r="CN36" i="1"/>
  <c r="CM36" i="1"/>
  <c r="CL36" i="1"/>
  <c r="CK36" i="1"/>
  <c r="CJ36" i="1"/>
  <c r="CI36" i="1"/>
  <c r="CH36" i="1"/>
  <c r="CG36" i="1"/>
  <c r="CP35" i="1"/>
  <c r="CO35" i="1"/>
  <c r="CN35" i="1"/>
  <c r="CM35" i="1"/>
  <c r="CL35" i="1"/>
  <c r="CK35" i="1"/>
  <c r="CJ35" i="1"/>
  <c r="CI35" i="1"/>
  <c r="CH35" i="1"/>
  <c r="CG35" i="1"/>
  <c r="CP34" i="1"/>
  <c r="CO34" i="1"/>
  <c r="CN34" i="1"/>
  <c r="CM34" i="1"/>
  <c r="CL34" i="1"/>
  <c r="CK34" i="1"/>
  <c r="CJ34" i="1"/>
  <c r="CI34" i="1"/>
  <c r="CH34" i="1"/>
  <c r="CG34" i="1"/>
  <c r="CP33" i="1"/>
  <c r="CO33" i="1"/>
  <c r="CN33" i="1"/>
  <c r="CM33" i="1"/>
  <c r="CL33" i="1"/>
  <c r="CK33" i="1"/>
  <c r="CJ33" i="1"/>
  <c r="CI33" i="1"/>
  <c r="CH33" i="1"/>
  <c r="CG33" i="1"/>
  <c r="CP32" i="1"/>
  <c r="CO32" i="1"/>
  <c r="CN32" i="1"/>
  <c r="CM32" i="1"/>
  <c r="CL32" i="1"/>
  <c r="CK32" i="1"/>
  <c r="CJ32" i="1"/>
  <c r="CI32" i="1"/>
  <c r="CH32" i="1"/>
  <c r="CG32" i="1"/>
  <c r="CP31" i="1"/>
  <c r="CO31" i="1"/>
  <c r="CN31" i="1"/>
  <c r="CM31" i="1"/>
  <c r="CL31" i="1"/>
  <c r="CK31" i="1"/>
  <c r="CJ31" i="1"/>
  <c r="CI31" i="1"/>
  <c r="CH31" i="1"/>
  <c r="CG31" i="1"/>
  <c r="CP30" i="1"/>
  <c r="CO30" i="1"/>
  <c r="CN30" i="1"/>
  <c r="CM30" i="1"/>
  <c r="CL30" i="1"/>
  <c r="CK30" i="1"/>
  <c r="CJ30" i="1"/>
  <c r="CI30" i="1"/>
  <c r="CH30" i="1"/>
  <c r="CG30" i="1"/>
  <c r="CP29" i="1"/>
  <c r="CO29" i="1"/>
  <c r="CN29" i="1"/>
  <c r="CM29" i="1"/>
  <c r="CL29" i="1"/>
  <c r="CK29" i="1"/>
  <c r="CJ29" i="1"/>
  <c r="CI29" i="1"/>
  <c r="CH29" i="1"/>
  <c r="CG29" i="1"/>
  <c r="CP28" i="1"/>
  <c r="CO28" i="1"/>
  <c r="CN28" i="1"/>
  <c r="CM28" i="1"/>
  <c r="CL28" i="1"/>
  <c r="CK28" i="1"/>
  <c r="CJ28" i="1"/>
  <c r="CI28" i="1"/>
  <c r="CH28" i="1"/>
  <c r="CG28" i="1"/>
  <c r="CP27" i="1"/>
  <c r="CO27" i="1"/>
  <c r="CN27" i="1"/>
  <c r="CM27" i="1"/>
  <c r="CL27" i="1"/>
  <c r="CK27" i="1"/>
  <c r="CJ27" i="1"/>
  <c r="CI27" i="1"/>
  <c r="CH27" i="1"/>
  <c r="CG27" i="1"/>
  <c r="CP26" i="1"/>
  <c r="CO26" i="1"/>
  <c r="CN26" i="1"/>
  <c r="CM26" i="1"/>
  <c r="CL26" i="1"/>
  <c r="CK26" i="1"/>
  <c r="CJ26" i="1"/>
  <c r="CI26" i="1"/>
  <c r="CH26" i="1"/>
  <c r="CG26" i="1"/>
  <c r="CP25" i="1"/>
  <c r="CO25" i="1"/>
  <c r="CN25" i="1"/>
  <c r="CM25" i="1"/>
  <c r="CL25" i="1"/>
  <c r="CK25" i="1"/>
  <c r="CJ25" i="1"/>
  <c r="CI25" i="1"/>
  <c r="CH25" i="1"/>
  <c r="CG25" i="1"/>
  <c r="CP24" i="1"/>
  <c r="CO24" i="1"/>
  <c r="CN24" i="1"/>
  <c r="CM24" i="1"/>
  <c r="CL24" i="1"/>
  <c r="CK24" i="1"/>
  <c r="CJ24" i="1"/>
  <c r="CI24" i="1"/>
  <c r="CH24" i="1"/>
  <c r="CG24" i="1"/>
  <c r="CP23" i="1"/>
  <c r="CO23" i="1"/>
  <c r="CN23" i="1"/>
  <c r="CM23" i="1"/>
  <c r="CL23" i="1"/>
  <c r="CK23" i="1"/>
  <c r="CJ23" i="1"/>
  <c r="CI23" i="1"/>
  <c r="CH23" i="1"/>
  <c r="CG23" i="1"/>
  <c r="CP22" i="1"/>
  <c r="CO22" i="1"/>
  <c r="CN22" i="1"/>
  <c r="CM22" i="1"/>
  <c r="CL22" i="1"/>
  <c r="CK22" i="1"/>
  <c r="CJ22" i="1"/>
  <c r="CI22" i="1"/>
  <c r="CH22" i="1"/>
  <c r="CG22" i="1"/>
  <c r="CP21" i="1"/>
  <c r="CO21" i="1"/>
  <c r="CN21" i="1"/>
  <c r="CM21" i="1"/>
  <c r="CL21" i="1"/>
  <c r="CK21" i="1"/>
  <c r="CJ21" i="1"/>
  <c r="CI21" i="1"/>
  <c r="CH21" i="1"/>
  <c r="CG21" i="1"/>
  <c r="CP20" i="1"/>
  <c r="CO20" i="1"/>
  <c r="CN20" i="1"/>
  <c r="CM20" i="1"/>
  <c r="CL20" i="1"/>
  <c r="CK20" i="1"/>
  <c r="CJ20" i="1"/>
  <c r="CI20" i="1"/>
  <c r="CH20" i="1"/>
  <c r="CG20" i="1"/>
  <c r="CP19" i="1"/>
  <c r="CO19" i="1"/>
  <c r="CN19" i="1"/>
  <c r="CM19" i="1"/>
  <c r="CL19" i="1"/>
  <c r="CK19" i="1"/>
  <c r="CJ19" i="1"/>
  <c r="CI19" i="1"/>
  <c r="CH19" i="1"/>
  <c r="CG19" i="1"/>
  <c r="CP18" i="1"/>
  <c r="CO18" i="1"/>
  <c r="CN18" i="1"/>
  <c r="CM18" i="1"/>
  <c r="CL18" i="1"/>
  <c r="CK18" i="1"/>
  <c r="CJ18" i="1"/>
  <c r="CI18" i="1"/>
  <c r="CH18" i="1"/>
  <c r="CG18" i="1"/>
  <c r="CP17" i="1"/>
  <c r="CO17" i="1"/>
  <c r="CN17" i="1"/>
  <c r="CM17" i="1"/>
  <c r="CL17" i="1"/>
  <c r="CK17" i="1"/>
  <c r="CJ17" i="1"/>
  <c r="CI17" i="1"/>
  <c r="CH17" i="1"/>
  <c r="CG17" i="1"/>
  <c r="CP16" i="1"/>
  <c r="CO16" i="1"/>
  <c r="CN16" i="1"/>
  <c r="CM16" i="1"/>
  <c r="CL16" i="1"/>
  <c r="CK16" i="1"/>
  <c r="CJ16" i="1"/>
  <c r="CI16" i="1"/>
  <c r="CH16" i="1"/>
  <c r="CG16" i="1"/>
  <c r="CP15" i="1"/>
  <c r="CO15" i="1"/>
  <c r="CN15" i="1"/>
  <c r="CM15" i="1"/>
  <c r="CL15" i="1"/>
  <c r="CK15" i="1"/>
  <c r="CJ15" i="1"/>
  <c r="CI15" i="1"/>
  <c r="CH15" i="1"/>
  <c r="CG15" i="1"/>
  <c r="CP14" i="1"/>
  <c r="CO14" i="1"/>
  <c r="CN14" i="1"/>
  <c r="CM14" i="1"/>
  <c r="CL14" i="1"/>
  <c r="CK14" i="1"/>
  <c r="CJ14" i="1"/>
  <c r="CI14" i="1"/>
  <c r="CH14" i="1"/>
  <c r="CG14" i="1"/>
  <c r="CP13" i="1"/>
  <c r="CO13" i="1"/>
  <c r="CN13" i="1"/>
  <c r="CM13" i="1"/>
  <c r="CL13" i="1"/>
  <c r="CK13" i="1"/>
  <c r="CJ13" i="1"/>
  <c r="CI13" i="1"/>
  <c r="CH13" i="1"/>
  <c r="CG13" i="1"/>
  <c r="CP12" i="1"/>
  <c r="CO12" i="1"/>
  <c r="CN12" i="1"/>
  <c r="CM12" i="1"/>
  <c r="CL12" i="1"/>
  <c r="CK12" i="1"/>
  <c r="CJ12" i="1"/>
  <c r="CI12" i="1"/>
  <c r="CH12" i="1"/>
  <c r="CG12" i="1"/>
  <c r="CP11" i="1"/>
  <c r="CO11" i="1"/>
  <c r="CN11" i="1"/>
  <c r="CM11" i="1"/>
  <c r="CL11" i="1"/>
  <c r="CK11" i="1"/>
  <c r="CJ11" i="1"/>
  <c r="CI11" i="1"/>
  <c r="CH11" i="1"/>
  <c r="CG11" i="1"/>
  <c r="CP10" i="1"/>
  <c r="CO10" i="1"/>
  <c r="CN10" i="1"/>
  <c r="CM10" i="1"/>
  <c r="CL10" i="1"/>
  <c r="CK10" i="1"/>
  <c r="CJ10" i="1"/>
  <c r="CI10" i="1"/>
  <c r="CH10" i="1"/>
  <c r="CG10" i="1"/>
  <c r="CP9" i="1"/>
  <c r="CO9" i="1"/>
  <c r="CN9" i="1"/>
  <c r="CM9" i="1"/>
  <c r="CL9" i="1"/>
  <c r="CK9" i="1"/>
  <c r="CJ9" i="1"/>
  <c r="CI9" i="1"/>
  <c r="CH9" i="1"/>
  <c r="CG9" i="1"/>
  <c r="CP8" i="1"/>
  <c r="CO8" i="1"/>
  <c r="CN8" i="1"/>
  <c r="CM8" i="1"/>
  <c r="CL8" i="1"/>
  <c r="CK8" i="1"/>
  <c r="CJ8" i="1"/>
  <c r="CI8" i="1"/>
  <c r="CH8" i="1"/>
  <c r="CG8" i="1"/>
  <c r="CP7" i="1"/>
  <c r="CO7" i="1"/>
  <c r="CN7" i="1"/>
  <c r="CM7" i="1"/>
  <c r="CL7" i="1"/>
  <c r="CK7" i="1"/>
  <c r="CJ7" i="1"/>
  <c r="CI7" i="1"/>
  <c r="CH7" i="1"/>
  <c r="CG7" i="1"/>
  <c r="CP6" i="1"/>
  <c r="CO6" i="1"/>
  <c r="CN6" i="1"/>
  <c r="CM6" i="1"/>
  <c r="CL6" i="1"/>
  <c r="CK6" i="1"/>
  <c r="CJ6" i="1"/>
  <c r="CI6" i="1"/>
  <c r="CH6" i="1"/>
  <c r="CG6" i="1"/>
  <c r="CP5" i="1"/>
  <c r="CO5" i="1"/>
  <c r="CN5" i="1"/>
  <c r="CM5" i="1"/>
  <c r="CL5" i="1"/>
  <c r="CK5" i="1"/>
  <c r="CP4" i="1"/>
  <c r="CO4" i="1"/>
  <c r="CN4" i="1"/>
  <c r="CM4" i="1"/>
  <c r="CL4" i="1"/>
  <c r="CK4" i="1"/>
  <c r="CJ4" i="1"/>
  <c r="CI4" i="1"/>
  <c r="CH4" i="1"/>
  <c r="CG4" i="1"/>
  <c r="CP3" i="1"/>
  <c r="CO3" i="1"/>
  <c r="CN3" i="1"/>
  <c r="CM3" i="1"/>
  <c r="CL3" i="1"/>
  <c r="CK3" i="1"/>
  <c r="CJ3" i="1"/>
  <c r="CI3" i="1"/>
  <c r="CH3" i="1"/>
  <c r="CG3" i="1"/>
  <c r="CP2" i="1"/>
  <c r="CO2" i="1"/>
  <c r="CN2" i="1"/>
  <c r="CM2" i="1"/>
  <c r="CL2" i="1"/>
  <c r="CK2" i="1"/>
  <c r="CJ2" i="1"/>
  <c r="CI2" i="1"/>
  <c r="CH2" i="1"/>
  <c r="CG2" i="1"/>
  <c r="DK297" i="1"/>
  <c r="DK296" i="1"/>
  <c r="DK295" i="1"/>
  <c r="DK294" i="1"/>
  <c r="DK293" i="1"/>
  <c r="DK292" i="1"/>
  <c r="DK291" i="1"/>
  <c r="DK290" i="1"/>
  <c r="DK289" i="1"/>
  <c r="DK288" i="1"/>
  <c r="DK287" i="1"/>
  <c r="DK286" i="1"/>
  <c r="DK285" i="1"/>
  <c r="DK284" i="1"/>
  <c r="DK283" i="1"/>
  <c r="DK282" i="1"/>
  <c r="DK281" i="1"/>
  <c r="DK280" i="1"/>
  <c r="DK279" i="1"/>
  <c r="DK278" i="1"/>
  <c r="DK277" i="1"/>
  <c r="DK276" i="1"/>
  <c r="DK275" i="1"/>
  <c r="DK274" i="1"/>
  <c r="DK273" i="1"/>
  <c r="DK272" i="1"/>
  <c r="DK271" i="1"/>
  <c r="DK270" i="1"/>
  <c r="DK269" i="1"/>
  <c r="DK268" i="1"/>
  <c r="DK267" i="1"/>
  <c r="DK266" i="1"/>
  <c r="DK265" i="1"/>
  <c r="DK264" i="1"/>
  <c r="DK263" i="1"/>
  <c r="DK262" i="1"/>
  <c r="DK261" i="1"/>
  <c r="DK260" i="1"/>
  <c r="DK259" i="1"/>
  <c r="DK258" i="1"/>
  <c r="DK257" i="1"/>
  <c r="DK256" i="1"/>
  <c r="DK255" i="1"/>
  <c r="DK254" i="1"/>
  <c r="DK253" i="1"/>
  <c r="DK252" i="1"/>
  <c r="DK251" i="1"/>
  <c r="DK250" i="1"/>
  <c r="DK249" i="1"/>
  <c r="DK248" i="1"/>
  <c r="DK247" i="1"/>
  <c r="DK246" i="1"/>
  <c r="DK245" i="1"/>
  <c r="DK244" i="1"/>
  <c r="DK243" i="1"/>
  <c r="DK242" i="1"/>
  <c r="DK241" i="1"/>
  <c r="DK240" i="1"/>
  <c r="DK239" i="1"/>
  <c r="DK238" i="1"/>
  <c r="DK237" i="1"/>
  <c r="DK236" i="1"/>
  <c r="DK235" i="1"/>
  <c r="Q28" i="13"/>
  <c r="Q27" i="13"/>
  <c r="Q26" i="13"/>
  <c r="Q25" i="13"/>
  <c r="Q24" i="13"/>
  <c r="Q23" i="13"/>
  <c r="Q22" i="13"/>
  <c r="J28" i="13"/>
  <c r="J27" i="13"/>
  <c r="J26" i="13"/>
  <c r="J25" i="13"/>
  <c r="J24" i="13"/>
  <c r="J23" i="13"/>
  <c r="J22" i="13"/>
  <c r="G28" i="13"/>
  <c r="G27" i="13"/>
  <c r="G26" i="13"/>
  <c r="G25" i="13"/>
  <c r="G24" i="13"/>
  <c r="G23" i="13"/>
  <c r="G22" i="13"/>
  <c r="E28" i="13"/>
  <c r="E27" i="13"/>
  <c r="E26" i="13"/>
  <c r="E25" i="13"/>
  <c r="E24" i="13"/>
  <c r="E23" i="13"/>
  <c r="E22" i="13"/>
  <c r="C28" i="13"/>
  <c r="C27" i="13"/>
  <c r="C26" i="13"/>
  <c r="C25" i="13"/>
  <c r="C24" i="13"/>
  <c r="C23" i="13"/>
  <c r="C22" i="13"/>
  <c r="U20" i="13"/>
  <c r="S20" i="13"/>
  <c r="Q20" i="13"/>
  <c r="N20" i="13"/>
  <c r="L20" i="13"/>
  <c r="J20" i="13"/>
  <c r="G20" i="13"/>
  <c r="C20" i="13"/>
  <c r="E20" i="13"/>
  <c r="T29" i="13"/>
  <c r="R29" i="13"/>
  <c r="M29" i="13"/>
  <c r="K29" i="13"/>
  <c r="G29" i="13"/>
  <c r="F29" i="13"/>
  <c r="E29" i="13"/>
  <c r="D29" i="13"/>
  <c r="C29" i="13"/>
  <c r="S28" i="13"/>
  <c r="U28" i="13" s="1"/>
  <c r="S27" i="13"/>
  <c r="U27" i="13" s="1"/>
  <c r="S26" i="13"/>
  <c r="U26" i="13" s="1"/>
  <c r="S25" i="13"/>
  <c r="U25" i="13" s="1"/>
  <c r="S24" i="13"/>
  <c r="U24" i="13" s="1"/>
  <c r="S23" i="13"/>
  <c r="U23" i="13" s="1"/>
  <c r="J29" i="13"/>
  <c r="S13" i="13"/>
  <c r="U13" i="13" s="1"/>
  <c r="S12" i="13"/>
  <c r="U12" i="13" s="1"/>
  <c r="S11" i="13"/>
  <c r="U11" i="13" s="1"/>
  <c r="S10" i="13"/>
  <c r="U10" i="13" s="1"/>
  <c r="S9" i="13"/>
  <c r="U9" i="13" s="1"/>
  <c r="S8" i="13"/>
  <c r="U8" i="13" s="1"/>
  <c r="S7" i="13"/>
  <c r="U7" i="13" s="1"/>
  <c r="Q13" i="13"/>
  <c r="Q12" i="13"/>
  <c r="Q11" i="13"/>
  <c r="Q10" i="13"/>
  <c r="Q9" i="13"/>
  <c r="Q8" i="13"/>
  <c r="Q7" i="13"/>
  <c r="L13" i="13"/>
  <c r="N13" i="13" s="1"/>
  <c r="L12" i="13"/>
  <c r="N12" i="13" s="1"/>
  <c r="L11" i="13"/>
  <c r="N11" i="13" s="1"/>
  <c r="L10" i="13"/>
  <c r="N10" i="13" s="1"/>
  <c r="L9" i="13"/>
  <c r="N9" i="13" s="1"/>
  <c r="L8" i="13"/>
  <c r="N8" i="13" s="1"/>
  <c r="N14" i="13" s="1"/>
  <c r="N7" i="13"/>
  <c r="L7" i="13"/>
  <c r="J13" i="13"/>
  <c r="J12" i="13"/>
  <c r="J11" i="13"/>
  <c r="J10" i="13"/>
  <c r="J9" i="13"/>
  <c r="J8" i="13"/>
  <c r="J7" i="13"/>
  <c r="T14" i="13"/>
  <c r="S14" i="13"/>
  <c r="R14" i="13"/>
  <c r="Q14" i="13"/>
  <c r="U5" i="13"/>
  <c r="S5" i="13"/>
  <c r="Q5" i="13"/>
  <c r="M14" i="13"/>
  <c r="L14" i="13"/>
  <c r="K14" i="13"/>
  <c r="J14" i="13"/>
  <c r="N5" i="13"/>
  <c r="L5" i="13"/>
  <c r="J5" i="13"/>
  <c r="G5" i="13"/>
  <c r="C5" i="13"/>
  <c r="E5" i="13"/>
  <c r="G14" i="13"/>
  <c r="F14" i="13"/>
  <c r="E14" i="13"/>
  <c r="D14" i="13"/>
  <c r="C14" i="13"/>
  <c r="AX234" i="1"/>
  <c r="AW234" i="1"/>
  <c r="AX233" i="1"/>
  <c r="AW233" i="1"/>
  <c r="AX232" i="1"/>
  <c r="AW232" i="1"/>
  <c r="AX231" i="1"/>
  <c r="AW231" i="1"/>
  <c r="AX230" i="1"/>
  <c r="AW230" i="1"/>
  <c r="AX229" i="1"/>
  <c r="AW229" i="1"/>
  <c r="AX228" i="1"/>
  <c r="AW228" i="1"/>
  <c r="AX227" i="1"/>
  <c r="AW227" i="1"/>
  <c r="AX226" i="1"/>
  <c r="AW226" i="1"/>
  <c r="AX225" i="1"/>
  <c r="AW225" i="1"/>
  <c r="AX224" i="1"/>
  <c r="AW224" i="1"/>
  <c r="AX223" i="1"/>
  <c r="AW223" i="1"/>
  <c r="AX222" i="1"/>
  <c r="AW222" i="1"/>
  <c r="AX221" i="1"/>
  <c r="AW221" i="1"/>
  <c r="AX220" i="1"/>
  <c r="AW220" i="1"/>
  <c r="AX219" i="1"/>
  <c r="AW219" i="1"/>
  <c r="AX218" i="1"/>
  <c r="AW218" i="1"/>
  <c r="AX217" i="1"/>
  <c r="AW217" i="1"/>
  <c r="AX216" i="1"/>
  <c r="AW216" i="1"/>
  <c r="AX215" i="1"/>
  <c r="AW215" i="1"/>
  <c r="AX214" i="1"/>
  <c r="AW214" i="1"/>
  <c r="AX213" i="1"/>
  <c r="AW213" i="1"/>
  <c r="AX212" i="1"/>
  <c r="AW212" i="1"/>
  <c r="AX211" i="1"/>
  <c r="AW211" i="1"/>
  <c r="AX210" i="1"/>
  <c r="AW210" i="1"/>
  <c r="AX209" i="1"/>
  <c r="AW209" i="1"/>
  <c r="AX208" i="1"/>
  <c r="AW208" i="1"/>
  <c r="AX207" i="1"/>
  <c r="AW207" i="1"/>
  <c r="AX206" i="1"/>
  <c r="AW206" i="1"/>
  <c r="AX205" i="1"/>
  <c r="AW205" i="1"/>
  <c r="AX204" i="1"/>
  <c r="AW204" i="1"/>
  <c r="AX203" i="1"/>
  <c r="AW203" i="1"/>
  <c r="AX202" i="1"/>
  <c r="AW202" i="1"/>
  <c r="AX201" i="1"/>
  <c r="AW201" i="1"/>
  <c r="AX200" i="1"/>
  <c r="AW200" i="1"/>
  <c r="AX199" i="1"/>
  <c r="AW199" i="1"/>
  <c r="AX198" i="1"/>
  <c r="AW198" i="1"/>
  <c r="AX197" i="1"/>
  <c r="AW197" i="1"/>
  <c r="AX196" i="1"/>
  <c r="AW196" i="1"/>
  <c r="AX195" i="1"/>
  <c r="AW195" i="1"/>
  <c r="AX194" i="1"/>
  <c r="AW194" i="1"/>
  <c r="AX193" i="1"/>
  <c r="AW193" i="1"/>
  <c r="AX192" i="1"/>
  <c r="AW192" i="1"/>
  <c r="AX191" i="1"/>
  <c r="AW191" i="1"/>
  <c r="AX190" i="1"/>
  <c r="AW190" i="1"/>
  <c r="AX189" i="1"/>
  <c r="AW189" i="1"/>
  <c r="AX188" i="1"/>
  <c r="AW188" i="1"/>
  <c r="AX187" i="1"/>
  <c r="AW187" i="1"/>
  <c r="AX186" i="1"/>
  <c r="AW186" i="1"/>
  <c r="AX185" i="1"/>
  <c r="AW185" i="1"/>
  <c r="AX184" i="1"/>
  <c r="AW184" i="1"/>
  <c r="AX183" i="1"/>
  <c r="AW183" i="1"/>
  <c r="AX182" i="1"/>
  <c r="AW182" i="1"/>
  <c r="AX181" i="1"/>
  <c r="AW181" i="1"/>
  <c r="AX180" i="1"/>
  <c r="AW180" i="1"/>
  <c r="AX179" i="1"/>
  <c r="AW179" i="1"/>
  <c r="AX178" i="1"/>
  <c r="AW178" i="1"/>
  <c r="AX177" i="1"/>
  <c r="AW177" i="1"/>
  <c r="AX176" i="1"/>
  <c r="AW176" i="1"/>
  <c r="AX175" i="1"/>
  <c r="AW175" i="1"/>
  <c r="AX174" i="1"/>
  <c r="AW174" i="1"/>
  <c r="AX173" i="1"/>
  <c r="AW173" i="1"/>
  <c r="AX172" i="1"/>
  <c r="AW172" i="1"/>
  <c r="AX171" i="1"/>
  <c r="AW171" i="1"/>
  <c r="AX170" i="1"/>
  <c r="AW170" i="1"/>
  <c r="AX169" i="1"/>
  <c r="AW169" i="1"/>
  <c r="AX168" i="1"/>
  <c r="AW168" i="1"/>
  <c r="AX167" i="1"/>
  <c r="AW167" i="1"/>
  <c r="AX166" i="1"/>
  <c r="AW166" i="1"/>
  <c r="AX165" i="1"/>
  <c r="AW165" i="1"/>
  <c r="AX164" i="1"/>
  <c r="AW164" i="1"/>
  <c r="AX163" i="1"/>
  <c r="AW163" i="1"/>
  <c r="AX162" i="1"/>
  <c r="AW162" i="1"/>
  <c r="AX161" i="1"/>
  <c r="AW161" i="1"/>
  <c r="AX160" i="1"/>
  <c r="AW160" i="1"/>
  <c r="AX159" i="1"/>
  <c r="AW159" i="1"/>
  <c r="AX158" i="1"/>
  <c r="AW158" i="1"/>
  <c r="AX157" i="1"/>
  <c r="AW157" i="1"/>
  <c r="AX156" i="1"/>
  <c r="AW156" i="1"/>
  <c r="AX155" i="1"/>
  <c r="AW155" i="1"/>
  <c r="AX154" i="1"/>
  <c r="AW154" i="1"/>
  <c r="AX153" i="1"/>
  <c r="AW153" i="1"/>
  <c r="AX152" i="1"/>
  <c r="AW152" i="1"/>
  <c r="AX151" i="1"/>
  <c r="AW151" i="1"/>
  <c r="AX150" i="1"/>
  <c r="AW150" i="1"/>
  <c r="AX149" i="1"/>
  <c r="AW149" i="1"/>
  <c r="AX148" i="1"/>
  <c r="AW148" i="1"/>
  <c r="AX147" i="1"/>
  <c r="AW147" i="1"/>
  <c r="AX146" i="1"/>
  <c r="AW146" i="1"/>
  <c r="AX145" i="1"/>
  <c r="AW145" i="1"/>
  <c r="AX144" i="1"/>
  <c r="AW144" i="1"/>
  <c r="AX143" i="1"/>
  <c r="AW143" i="1"/>
  <c r="AX142" i="1"/>
  <c r="AW142" i="1"/>
  <c r="AX141" i="1"/>
  <c r="AW141" i="1"/>
  <c r="AW140" i="1"/>
  <c r="AW139" i="1"/>
  <c r="AX138" i="1"/>
  <c r="AW138" i="1"/>
  <c r="AX137" i="1"/>
  <c r="AW137" i="1"/>
  <c r="AX136" i="1"/>
  <c r="AW136" i="1"/>
  <c r="AX135" i="1"/>
  <c r="AW135" i="1"/>
  <c r="AX134" i="1"/>
  <c r="AW134" i="1"/>
  <c r="AX133" i="1"/>
  <c r="AW133" i="1"/>
  <c r="AX132" i="1"/>
  <c r="AW132" i="1"/>
  <c r="AX131" i="1"/>
  <c r="AW131" i="1"/>
  <c r="AX130" i="1"/>
  <c r="AW130" i="1"/>
  <c r="AX129" i="1"/>
  <c r="AW129" i="1"/>
  <c r="AX128" i="1"/>
  <c r="AW128" i="1"/>
  <c r="AX127" i="1"/>
  <c r="AW127" i="1"/>
  <c r="AX126" i="1"/>
  <c r="AW126" i="1"/>
  <c r="AX125" i="1"/>
  <c r="AW125" i="1"/>
  <c r="AX124" i="1"/>
  <c r="AW124" i="1"/>
  <c r="AX123" i="1"/>
  <c r="AW123" i="1"/>
  <c r="AX122" i="1"/>
  <c r="AW122" i="1"/>
  <c r="AX121" i="1"/>
  <c r="AW121" i="1"/>
  <c r="AX120" i="1"/>
  <c r="AW120" i="1"/>
  <c r="AX119" i="1"/>
  <c r="AW119" i="1"/>
  <c r="AX118" i="1"/>
  <c r="AW118" i="1"/>
  <c r="AX117" i="1"/>
  <c r="AW117" i="1"/>
  <c r="AX116" i="1"/>
  <c r="AW116" i="1"/>
  <c r="AX115" i="1"/>
  <c r="AW115" i="1"/>
  <c r="AX114" i="1"/>
  <c r="AW114" i="1"/>
  <c r="AX113" i="1"/>
  <c r="AW113" i="1"/>
  <c r="AX112" i="1"/>
  <c r="AW112" i="1"/>
  <c r="AX111" i="1"/>
  <c r="AW111" i="1"/>
  <c r="AX110" i="1"/>
  <c r="AW110" i="1"/>
  <c r="AX109" i="1"/>
  <c r="AW109" i="1"/>
  <c r="AX108" i="1"/>
  <c r="AW108" i="1"/>
  <c r="AX107" i="1"/>
  <c r="AW107" i="1"/>
  <c r="AX106" i="1"/>
  <c r="AW106" i="1"/>
  <c r="AX105" i="1"/>
  <c r="AW105" i="1"/>
  <c r="AX104" i="1"/>
  <c r="AW104" i="1"/>
  <c r="AX103" i="1"/>
  <c r="AW103" i="1"/>
  <c r="AX102" i="1"/>
  <c r="AW102" i="1"/>
  <c r="AX101" i="1"/>
  <c r="AW101" i="1"/>
  <c r="AX100" i="1"/>
  <c r="AW100" i="1"/>
  <c r="AX99" i="1"/>
  <c r="AW99" i="1"/>
  <c r="AX98" i="1"/>
  <c r="AW98" i="1"/>
  <c r="AX97" i="1"/>
  <c r="AW97" i="1"/>
  <c r="AX96" i="1"/>
  <c r="AW96" i="1"/>
  <c r="AX95" i="1"/>
  <c r="AW95" i="1"/>
  <c r="AX94" i="1"/>
  <c r="AW94" i="1"/>
  <c r="AX93" i="1"/>
  <c r="AW93" i="1"/>
  <c r="AX92" i="1"/>
  <c r="AW92" i="1"/>
  <c r="AX91" i="1"/>
  <c r="AW91" i="1"/>
  <c r="AX90" i="1"/>
  <c r="AW90" i="1"/>
  <c r="AX89" i="1"/>
  <c r="AW89" i="1"/>
  <c r="AX88" i="1"/>
  <c r="AW88" i="1"/>
  <c r="AX87" i="1"/>
  <c r="AW87" i="1"/>
  <c r="AX86" i="1"/>
  <c r="AW86" i="1"/>
  <c r="AX85" i="1"/>
  <c r="AW85" i="1"/>
  <c r="AX84" i="1"/>
  <c r="AW84" i="1"/>
  <c r="AX83" i="1"/>
  <c r="AW83" i="1"/>
  <c r="AX82" i="1"/>
  <c r="AW82" i="1"/>
  <c r="AX81" i="1"/>
  <c r="AW81" i="1"/>
  <c r="AX80" i="1"/>
  <c r="AW80" i="1"/>
  <c r="AX79" i="1"/>
  <c r="AW79" i="1"/>
  <c r="AX78" i="1"/>
  <c r="AW78" i="1"/>
  <c r="AX77" i="1"/>
  <c r="AW77" i="1"/>
  <c r="AX76" i="1"/>
  <c r="AW76" i="1"/>
  <c r="AX75" i="1"/>
  <c r="AW75" i="1"/>
  <c r="AX74" i="1"/>
  <c r="AW74" i="1"/>
  <c r="AX73" i="1"/>
  <c r="AW73" i="1"/>
  <c r="AX72" i="1"/>
  <c r="AW72" i="1"/>
  <c r="AX71" i="1"/>
  <c r="AW71" i="1"/>
  <c r="AX70" i="1"/>
  <c r="AW70" i="1"/>
  <c r="AX69" i="1"/>
  <c r="AW69" i="1"/>
  <c r="AX68" i="1"/>
  <c r="AW68" i="1"/>
  <c r="AX67" i="1"/>
  <c r="AW67" i="1"/>
  <c r="AX66" i="1"/>
  <c r="AW66" i="1"/>
  <c r="AX65" i="1"/>
  <c r="AW65" i="1"/>
  <c r="AX64" i="1"/>
  <c r="AW64" i="1"/>
  <c r="AX63" i="1"/>
  <c r="AW63" i="1"/>
  <c r="AX62" i="1"/>
  <c r="AW62" i="1"/>
  <c r="AX61" i="1"/>
  <c r="AW61" i="1"/>
  <c r="AX60" i="1"/>
  <c r="AW60" i="1"/>
  <c r="AX59" i="1"/>
  <c r="AW59" i="1"/>
  <c r="AX58" i="1"/>
  <c r="AW58" i="1"/>
  <c r="AX57" i="1"/>
  <c r="AW57" i="1"/>
  <c r="AX56" i="1"/>
  <c r="AW56" i="1"/>
  <c r="AX55" i="1"/>
  <c r="AW55" i="1"/>
  <c r="AX54" i="1"/>
  <c r="AW54" i="1"/>
  <c r="AX53" i="1"/>
  <c r="AW53" i="1"/>
  <c r="AX52" i="1"/>
  <c r="AW52" i="1"/>
  <c r="AX51" i="1"/>
  <c r="AW51" i="1"/>
  <c r="AX50" i="1"/>
  <c r="AW50" i="1"/>
  <c r="AX49" i="1"/>
  <c r="AW49" i="1"/>
  <c r="AX48" i="1"/>
  <c r="AW48" i="1"/>
  <c r="AX47" i="1"/>
  <c r="AW47" i="1"/>
  <c r="AX46" i="1"/>
  <c r="AW46" i="1"/>
  <c r="AX45" i="1"/>
  <c r="AW45" i="1"/>
  <c r="AX44" i="1"/>
  <c r="AW44" i="1"/>
  <c r="AX43" i="1"/>
  <c r="AW43" i="1"/>
  <c r="AX42" i="1"/>
  <c r="AW42" i="1"/>
  <c r="AX41" i="1"/>
  <c r="AW41" i="1"/>
  <c r="AX40" i="1"/>
  <c r="AW40" i="1"/>
  <c r="AX39" i="1"/>
  <c r="AW39" i="1"/>
  <c r="AX38" i="1"/>
  <c r="AW38" i="1"/>
  <c r="AX37" i="1"/>
  <c r="AW37" i="1"/>
  <c r="AX36" i="1"/>
  <c r="AW36" i="1"/>
  <c r="AX35" i="1"/>
  <c r="AW35" i="1"/>
  <c r="AX34" i="1"/>
  <c r="AW34" i="1"/>
  <c r="AX33" i="1"/>
  <c r="AW33" i="1"/>
  <c r="AX32" i="1"/>
  <c r="AW32" i="1"/>
  <c r="AX31" i="1"/>
  <c r="AW31" i="1"/>
  <c r="AX30" i="1"/>
  <c r="AW30" i="1"/>
  <c r="AX29" i="1"/>
  <c r="AW29" i="1"/>
  <c r="AX28" i="1"/>
  <c r="AW28" i="1"/>
  <c r="AX27" i="1"/>
  <c r="AW27" i="1"/>
  <c r="AX26" i="1"/>
  <c r="AW26" i="1"/>
  <c r="AX25" i="1"/>
  <c r="AW25" i="1"/>
  <c r="AX24" i="1"/>
  <c r="AW24" i="1"/>
  <c r="AX23" i="1"/>
  <c r="AW23" i="1"/>
  <c r="AX22" i="1"/>
  <c r="AW22" i="1"/>
  <c r="AX21" i="1"/>
  <c r="AW21" i="1"/>
  <c r="AX20" i="1"/>
  <c r="AW20" i="1"/>
  <c r="AX19" i="1"/>
  <c r="AW19" i="1"/>
  <c r="AX18" i="1"/>
  <c r="AW18" i="1"/>
  <c r="AX17" i="1"/>
  <c r="AW17" i="1"/>
  <c r="AX16" i="1"/>
  <c r="AW16" i="1"/>
  <c r="AX15" i="1"/>
  <c r="AW15" i="1"/>
  <c r="AX14" i="1"/>
  <c r="AW14" i="1"/>
  <c r="AX13" i="1"/>
  <c r="AW13" i="1"/>
  <c r="AX12" i="1"/>
  <c r="AW12" i="1"/>
  <c r="AX11" i="1"/>
  <c r="AW11" i="1"/>
  <c r="AX10" i="1"/>
  <c r="AW10" i="1"/>
  <c r="AX9" i="1"/>
  <c r="AW9" i="1"/>
  <c r="AX8" i="1"/>
  <c r="AW8" i="1"/>
  <c r="AX7" i="1"/>
  <c r="AW7" i="1"/>
  <c r="AW6" i="1"/>
  <c r="AX5" i="1"/>
  <c r="AW5" i="1"/>
  <c r="AX4" i="1"/>
  <c r="AW4" i="1"/>
  <c r="AX3" i="1"/>
  <c r="AW3" i="1"/>
  <c r="AX2" i="1"/>
  <c r="AW2" i="1"/>
  <c r="AU297" i="1"/>
  <c r="AT297" i="1"/>
  <c r="AS297" i="1"/>
  <c r="AR297" i="1"/>
  <c r="AQ297" i="1"/>
  <c r="AP297" i="1"/>
  <c r="AU296" i="1"/>
  <c r="AT296" i="1"/>
  <c r="AS296" i="1"/>
  <c r="AR296" i="1"/>
  <c r="AQ296" i="1"/>
  <c r="AP296" i="1"/>
  <c r="AU295" i="1"/>
  <c r="AT295" i="1"/>
  <c r="AS295" i="1"/>
  <c r="AR295" i="1"/>
  <c r="AQ295" i="1"/>
  <c r="AP295" i="1"/>
  <c r="AU294" i="1"/>
  <c r="AT294" i="1"/>
  <c r="AS294" i="1"/>
  <c r="AR294" i="1"/>
  <c r="AQ294" i="1"/>
  <c r="AP294" i="1"/>
  <c r="AU293" i="1"/>
  <c r="AT293" i="1"/>
  <c r="AS293" i="1"/>
  <c r="AR293" i="1"/>
  <c r="AQ293" i="1"/>
  <c r="AP293" i="1"/>
  <c r="AU292" i="1"/>
  <c r="AT292" i="1"/>
  <c r="AS292" i="1"/>
  <c r="AR292" i="1"/>
  <c r="AQ292" i="1"/>
  <c r="AP292" i="1"/>
  <c r="AU291" i="1"/>
  <c r="AT291" i="1"/>
  <c r="AS291" i="1"/>
  <c r="AR291" i="1"/>
  <c r="AQ291" i="1"/>
  <c r="AP291" i="1"/>
  <c r="AU290" i="1"/>
  <c r="AT290" i="1"/>
  <c r="AS290" i="1"/>
  <c r="AR290" i="1"/>
  <c r="AQ290" i="1"/>
  <c r="AP290" i="1"/>
  <c r="AU289" i="1"/>
  <c r="AT289" i="1"/>
  <c r="AS289" i="1"/>
  <c r="AR289" i="1"/>
  <c r="AQ289" i="1"/>
  <c r="AP289" i="1"/>
  <c r="AU288" i="1"/>
  <c r="AT288" i="1"/>
  <c r="AS288" i="1"/>
  <c r="AR288" i="1"/>
  <c r="AQ288" i="1"/>
  <c r="AP288" i="1"/>
  <c r="AU287" i="1"/>
  <c r="AT287" i="1"/>
  <c r="AS287" i="1"/>
  <c r="AR287" i="1"/>
  <c r="AQ287" i="1"/>
  <c r="AP287" i="1"/>
  <c r="AU286" i="1"/>
  <c r="AT286" i="1"/>
  <c r="AS286" i="1"/>
  <c r="AR286" i="1"/>
  <c r="AQ286" i="1"/>
  <c r="AP286" i="1"/>
  <c r="AU285" i="1"/>
  <c r="AT285" i="1"/>
  <c r="AS285" i="1"/>
  <c r="AR285" i="1"/>
  <c r="AQ285" i="1"/>
  <c r="AP285" i="1"/>
  <c r="AU284" i="1"/>
  <c r="AT284" i="1"/>
  <c r="AS284" i="1"/>
  <c r="AR284" i="1"/>
  <c r="AQ284" i="1"/>
  <c r="AP284" i="1"/>
  <c r="AU283" i="1"/>
  <c r="AT283" i="1"/>
  <c r="AS283" i="1"/>
  <c r="AR283" i="1"/>
  <c r="AQ283" i="1"/>
  <c r="AP283" i="1"/>
  <c r="AU282" i="1"/>
  <c r="AT282" i="1"/>
  <c r="AS282" i="1"/>
  <c r="AR282" i="1"/>
  <c r="AQ282" i="1"/>
  <c r="AP282" i="1"/>
  <c r="AU281" i="1"/>
  <c r="AT281" i="1"/>
  <c r="AS281" i="1"/>
  <c r="AR281" i="1"/>
  <c r="AQ281" i="1"/>
  <c r="AP281" i="1"/>
  <c r="AU280" i="1"/>
  <c r="AT280" i="1"/>
  <c r="AS280" i="1"/>
  <c r="AR280" i="1"/>
  <c r="AQ280" i="1"/>
  <c r="AP280" i="1"/>
  <c r="AU279" i="1"/>
  <c r="AT279" i="1"/>
  <c r="AS279" i="1"/>
  <c r="AR279" i="1"/>
  <c r="AQ279" i="1"/>
  <c r="AP279" i="1"/>
  <c r="AU278" i="1"/>
  <c r="AT278" i="1"/>
  <c r="AS278" i="1"/>
  <c r="AR278" i="1"/>
  <c r="AQ278" i="1"/>
  <c r="AP278" i="1"/>
  <c r="AU277" i="1"/>
  <c r="AT277" i="1"/>
  <c r="AS277" i="1"/>
  <c r="AR277" i="1"/>
  <c r="AQ277" i="1"/>
  <c r="AP277" i="1"/>
  <c r="AU276" i="1"/>
  <c r="AT276" i="1"/>
  <c r="AS276" i="1"/>
  <c r="AR276" i="1"/>
  <c r="AQ276" i="1"/>
  <c r="AP276" i="1"/>
  <c r="AU275" i="1"/>
  <c r="AT275" i="1"/>
  <c r="AS275" i="1"/>
  <c r="AR275" i="1"/>
  <c r="AQ275" i="1"/>
  <c r="AP275" i="1"/>
  <c r="AU274" i="1"/>
  <c r="AT274" i="1"/>
  <c r="AS274" i="1"/>
  <c r="AR274" i="1"/>
  <c r="AQ274" i="1"/>
  <c r="AP274" i="1"/>
  <c r="AU273" i="1"/>
  <c r="AT273" i="1"/>
  <c r="AS273" i="1"/>
  <c r="AR273" i="1"/>
  <c r="AQ273" i="1"/>
  <c r="AP273" i="1"/>
  <c r="AU272" i="1"/>
  <c r="AT272" i="1"/>
  <c r="AS272" i="1"/>
  <c r="AR272" i="1"/>
  <c r="AQ272" i="1"/>
  <c r="AP272" i="1"/>
  <c r="AU271" i="1"/>
  <c r="AT271" i="1"/>
  <c r="AS271" i="1"/>
  <c r="AR271" i="1"/>
  <c r="AQ271" i="1"/>
  <c r="AP271" i="1"/>
  <c r="AU270" i="1"/>
  <c r="AT270" i="1"/>
  <c r="AS270" i="1"/>
  <c r="AR270" i="1"/>
  <c r="AQ270" i="1"/>
  <c r="AP270" i="1"/>
  <c r="AU269" i="1"/>
  <c r="AT269" i="1"/>
  <c r="AS269" i="1"/>
  <c r="AR269" i="1"/>
  <c r="AQ269" i="1"/>
  <c r="AP269" i="1"/>
  <c r="AU268" i="1"/>
  <c r="AT268" i="1"/>
  <c r="AS268" i="1"/>
  <c r="AR268" i="1"/>
  <c r="AQ268" i="1"/>
  <c r="AP268" i="1"/>
  <c r="AU267" i="1"/>
  <c r="AT267" i="1"/>
  <c r="AS267" i="1"/>
  <c r="AR267" i="1"/>
  <c r="AQ267" i="1"/>
  <c r="AP267" i="1"/>
  <c r="AU266" i="1"/>
  <c r="AT266" i="1"/>
  <c r="AS266" i="1"/>
  <c r="AR266" i="1"/>
  <c r="AQ266" i="1"/>
  <c r="AP266" i="1"/>
  <c r="AU265" i="1"/>
  <c r="AT265" i="1"/>
  <c r="AS265" i="1"/>
  <c r="AR265" i="1"/>
  <c r="AQ265" i="1"/>
  <c r="AP265" i="1"/>
  <c r="AU264" i="1"/>
  <c r="AT264" i="1"/>
  <c r="AS264" i="1"/>
  <c r="AR264" i="1"/>
  <c r="AQ264" i="1"/>
  <c r="AP264" i="1"/>
  <c r="AU263" i="1"/>
  <c r="AT263" i="1"/>
  <c r="AS263" i="1"/>
  <c r="AR263" i="1"/>
  <c r="AQ263" i="1"/>
  <c r="AP263" i="1"/>
  <c r="AU262" i="1"/>
  <c r="AT262" i="1"/>
  <c r="AS262" i="1"/>
  <c r="AR262" i="1"/>
  <c r="AQ262" i="1"/>
  <c r="AP262" i="1"/>
  <c r="AU261" i="1"/>
  <c r="AT261" i="1"/>
  <c r="AS261" i="1"/>
  <c r="AR261" i="1"/>
  <c r="AQ261" i="1"/>
  <c r="AP261" i="1"/>
  <c r="AU260" i="1"/>
  <c r="AT260" i="1"/>
  <c r="AS260" i="1"/>
  <c r="AR260" i="1"/>
  <c r="AQ260" i="1"/>
  <c r="AP260" i="1"/>
  <c r="AU259" i="1"/>
  <c r="AT259" i="1"/>
  <c r="AS259" i="1"/>
  <c r="AR259" i="1"/>
  <c r="AQ259" i="1"/>
  <c r="AP259" i="1"/>
  <c r="AU258" i="1"/>
  <c r="AT258" i="1"/>
  <c r="AS258" i="1"/>
  <c r="AR258" i="1"/>
  <c r="AQ258" i="1"/>
  <c r="AP258" i="1"/>
  <c r="AU257" i="1"/>
  <c r="AT257" i="1"/>
  <c r="AS257" i="1"/>
  <c r="AR257" i="1"/>
  <c r="AQ257" i="1"/>
  <c r="AP257" i="1"/>
  <c r="AU256" i="1"/>
  <c r="AT256" i="1"/>
  <c r="AS256" i="1"/>
  <c r="AR256" i="1"/>
  <c r="AQ256" i="1"/>
  <c r="AP256" i="1"/>
  <c r="AU255" i="1"/>
  <c r="AT255" i="1"/>
  <c r="AS255" i="1"/>
  <c r="AR255" i="1"/>
  <c r="AQ255" i="1"/>
  <c r="AP255" i="1"/>
  <c r="AU254" i="1"/>
  <c r="AT254" i="1"/>
  <c r="AS254" i="1"/>
  <c r="AR254" i="1"/>
  <c r="AQ254" i="1"/>
  <c r="AP254" i="1"/>
  <c r="AU253" i="1"/>
  <c r="AT253" i="1"/>
  <c r="AS253" i="1"/>
  <c r="AR253" i="1"/>
  <c r="AQ253" i="1"/>
  <c r="AP253" i="1"/>
  <c r="AU252" i="1"/>
  <c r="AT252" i="1"/>
  <c r="AS252" i="1"/>
  <c r="AR252" i="1"/>
  <c r="AQ252" i="1"/>
  <c r="AP252" i="1"/>
  <c r="AU251" i="1"/>
  <c r="AT251" i="1"/>
  <c r="AS251" i="1"/>
  <c r="AR251" i="1"/>
  <c r="AQ251" i="1"/>
  <c r="AP251" i="1"/>
  <c r="AU250" i="1"/>
  <c r="AT250" i="1"/>
  <c r="AS250" i="1"/>
  <c r="AR250" i="1"/>
  <c r="AQ250" i="1"/>
  <c r="AP250" i="1"/>
  <c r="AU249" i="1"/>
  <c r="AT249" i="1"/>
  <c r="AS249" i="1"/>
  <c r="AR249" i="1"/>
  <c r="AQ249" i="1"/>
  <c r="AP249" i="1"/>
  <c r="AU248" i="1"/>
  <c r="AT248" i="1"/>
  <c r="AS248" i="1"/>
  <c r="AR248" i="1"/>
  <c r="AQ248" i="1"/>
  <c r="AP248" i="1"/>
  <c r="AU247" i="1"/>
  <c r="AT247" i="1"/>
  <c r="AS247" i="1"/>
  <c r="AR247" i="1"/>
  <c r="AQ247" i="1"/>
  <c r="AP247" i="1"/>
  <c r="AU246" i="1"/>
  <c r="AT246" i="1"/>
  <c r="AS246" i="1"/>
  <c r="AR246" i="1"/>
  <c r="AQ246" i="1"/>
  <c r="AP246" i="1"/>
  <c r="AU245" i="1"/>
  <c r="AT245" i="1"/>
  <c r="AS245" i="1"/>
  <c r="AR245" i="1"/>
  <c r="AQ245" i="1"/>
  <c r="AP245" i="1"/>
  <c r="AU244" i="1"/>
  <c r="AT244" i="1"/>
  <c r="AS244" i="1"/>
  <c r="AR244" i="1"/>
  <c r="AQ244" i="1"/>
  <c r="AP244" i="1"/>
  <c r="AU243" i="1"/>
  <c r="AT243" i="1"/>
  <c r="AS243" i="1"/>
  <c r="AR243" i="1"/>
  <c r="AQ243" i="1"/>
  <c r="AP243" i="1"/>
  <c r="AU242" i="1"/>
  <c r="AT242" i="1"/>
  <c r="AS242" i="1"/>
  <c r="AR242" i="1"/>
  <c r="AQ242" i="1"/>
  <c r="AP242" i="1"/>
  <c r="AU241" i="1"/>
  <c r="AT241" i="1"/>
  <c r="AS241" i="1"/>
  <c r="AR241" i="1"/>
  <c r="AQ241" i="1"/>
  <c r="AP241" i="1"/>
  <c r="AU240" i="1"/>
  <c r="AT240" i="1"/>
  <c r="AS240" i="1"/>
  <c r="AR240" i="1"/>
  <c r="AQ240" i="1"/>
  <c r="AP240" i="1"/>
  <c r="AU239" i="1"/>
  <c r="AT239" i="1"/>
  <c r="AS239" i="1"/>
  <c r="AR239" i="1"/>
  <c r="AQ239" i="1"/>
  <c r="AP239" i="1"/>
  <c r="AU238" i="1"/>
  <c r="AT238" i="1"/>
  <c r="AS238" i="1"/>
  <c r="AR238" i="1"/>
  <c r="AQ238" i="1"/>
  <c r="AP238" i="1"/>
  <c r="AU237" i="1"/>
  <c r="AT237" i="1"/>
  <c r="AS237" i="1"/>
  <c r="AR237" i="1"/>
  <c r="AQ237" i="1"/>
  <c r="AP237" i="1"/>
  <c r="AU236" i="1"/>
  <c r="AT236" i="1"/>
  <c r="AS236" i="1"/>
  <c r="AR236" i="1"/>
  <c r="AQ236" i="1"/>
  <c r="AP236" i="1"/>
  <c r="AU235" i="1"/>
  <c r="AT235" i="1"/>
  <c r="AS235" i="1"/>
  <c r="AR235" i="1"/>
  <c r="AQ235" i="1"/>
  <c r="AP235" i="1"/>
  <c r="AU234" i="1"/>
  <c r="AT234" i="1"/>
  <c r="AS234" i="1"/>
  <c r="AR234" i="1"/>
  <c r="AQ234" i="1"/>
  <c r="AP234" i="1"/>
  <c r="AU233" i="1"/>
  <c r="AT233" i="1"/>
  <c r="AS233" i="1"/>
  <c r="AR233" i="1"/>
  <c r="AQ233" i="1"/>
  <c r="AP233" i="1"/>
  <c r="AU232" i="1"/>
  <c r="AT232" i="1"/>
  <c r="AS232" i="1"/>
  <c r="AR232" i="1"/>
  <c r="AQ232" i="1"/>
  <c r="AP232" i="1"/>
  <c r="AU231" i="1"/>
  <c r="AT231" i="1"/>
  <c r="AS231" i="1"/>
  <c r="AR231" i="1"/>
  <c r="AQ231" i="1"/>
  <c r="AP231" i="1"/>
  <c r="AU230" i="1"/>
  <c r="AT230" i="1"/>
  <c r="AS230" i="1"/>
  <c r="AR230" i="1"/>
  <c r="AQ230" i="1"/>
  <c r="AP230" i="1"/>
  <c r="AU229" i="1"/>
  <c r="AT229" i="1"/>
  <c r="AS229" i="1"/>
  <c r="AR229" i="1"/>
  <c r="AQ229" i="1"/>
  <c r="AP229" i="1"/>
  <c r="AU228" i="1"/>
  <c r="AT228" i="1"/>
  <c r="AS228" i="1"/>
  <c r="AR228" i="1"/>
  <c r="AQ228" i="1"/>
  <c r="AP228" i="1"/>
  <c r="AU227" i="1"/>
  <c r="AT227" i="1"/>
  <c r="AS227" i="1"/>
  <c r="AR227" i="1"/>
  <c r="AQ227" i="1"/>
  <c r="AP227" i="1"/>
  <c r="AU226" i="1"/>
  <c r="AT226" i="1"/>
  <c r="AS226" i="1"/>
  <c r="AR226" i="1"/>
  <c r="AQ226" i="1"/>
  <c r="AP226" i="1"/>
  <c r="AU225" i="1"/>
  <c r="AT225" i="1"/>
  <c r="AS225" i="1"/>
  <c r="AR225" i="1"/>
  <c r="AQ225" i="1"/>
  <c r="AP225" i="1"/>
  <c r="AU224" i="1"/>
  <c r="AT224" i="1"/>
  <c r="AS224" i="1"/>
  <c r="AR224" i="1"/>
  <c r="AQ224" i="1"/>
  <c r="AP224" i="1"/>
  <c r="AU223" i="1"/>
  <c r="AT223" i="1"/>
  <c r="AS223" i="1"/>
  <c r="AR223" i="1"/>
  <c r="AQ223" i="1"/>
  <c r="AP223" i="1"/>
  <c r="AU222" i="1"/>
  <c r="AT222" i="1"/>
  <c r="AS222" i="1"/>
  <c r="AR222" i="1"/>
  <c r="AQ222" i="1"/>
  <c r="AP222" i="1"/>
  <c r="AU221" i="1"/>
  <c r="AT221" i="1"/>
  <c r="AS221" i="1"/>
  <c r="AR221" i="1"/>
  <c r="AQ221" i="1"/>
  <c r="AP221" i="1"/>
  <c r="AU220" i="1"/>
  <c r="AT220" i="1"/>
  <c r="AS220" i="1"/>
  <c r="AR220" i="1"/>
  <c r="AQ220" i="1"/>
  <c r="AP220" i="1"/>
  <c r="AU219" i="1"/>
  <c r="AT219" i="1"/>
  <c r="AS219" i="1"/>
  <c r="AR219" i="1"/>
  <c r="AQ219" i="1"/>
  <c r="AP219" i="1"/>
  <c r="AU218" i="1"/>
  <c r="AT218" i="1"/>
  <c r="AS218" i="1"/>
  <c r="AR218" i="1"/>
  <c r="AQ218" i="1"/>
  <c r="AP218" i="1"/>
  <c r="AU217" i="1"/>
  <c r="AT217" i="1"/>
  <c r="AS217" i="1"/>
  <c r="AR217" i="1"/>
  <c r="AQ217" i="1"/>
  <c r="AP217" i="1"/>
  <c r="AU216" i="1"/>
  <c r="AT216" i="1"/>
  <c r="AS216" i="1"/>
  <c r="AR216" i="1"/>
  <c r="AQ216" i="1"/>
  <c r="AP216" i="1"/>
  <c r="AU215" i="1"/>
  <c r="AT215" i="1"/>
  <c r="AS215" i="1"/>
  <c r="AR215" i="1"/>
  <c r="AQ215" i="1"/>
  <c r="AP215" i="1"/>
  <c r="AU214" i="1"/>
  <c r="AT214" i="1"/>
  <c r="AS214" i="1"/>
  <c r="AR214" i="1"/>
  <c r="AQ214" i="1"/>
  <c r="AP214" i="1"/>
  <c r="AU213" i="1"/>
  <c r="AT213" i="1"/>
  <c r="AS213" i="1"/>
  <c r="AR213" i="1"/>
  <c r="AQ213" i="1"/>
  <c r="AP213" i="1"/>
  <c r="AU212" i="1"/>
  <c r="AT212" i="1"/>
  <c r="AS212" i="1"/>
  <c r="AR212" i="1"/>
  <c r="AQ212" i="1"/>
  <c r="AP212" i="1"/>
  <c r="AU211" i="1"/>
  <c r="AT211" i="1"/>
  <c r="AS211" i="1"/>
  <c r="AR211" i="1"/>
  <c r="AQ211" i="1"/>
  <c r="AP211" i="1"/>
  <c r="AU210" i="1"/>
  <c r="AT210" i="1"/>
  <c r="AS210" i="1"/>
  <c r="AR210" i="1"/>
  <c r="AQ210" i="1"/>
  <c r="AP210" i="1"/>
  <c r="AU209" i="1"/>
  <c r="AT209" i="1"/>
  <c r="AS209" i="1"/>
  <c r="AR209" i="1"/>
  <c r="AQ209" i="1"/>
  <c r="AP209" i="1"/>
  <c r="AU208" i="1"/>
  <c r="AT208" i="1"/>
  <c r="AS208" i="1"/>
  <c r="AR208" i="1"/>
  <c r="AQ208" i="1"/>
  <c r="AP208" i="1"/>
  <c r="AU207" i="1"/>
  <c r="AT207" i="1"/>
  <c r="AS207" i="1"/>
  <c r="AR207" i="1"/>
  <c r="AQ207" i="1"/>
  <c r="AP207" i="1"/>
  <c r="AU206" i="1"/>
  <c r="AT206" i="1"/>
  <c r="AS206" i="1"/>
  <c r="AR206" i="1"/>
  <c r="AQ206" i="1"/>
  <c r="AP206" i="1"/>
  <c r="AU205" i="1"/>
  <c r="AT205" i="1"/>
  <c r="AS205" i="1"/>
  <c r="AR205" i="1"/>
  <c r="AQ205" i="1"/>
  <c r="AP205" i="1"/>
  <c r="AU204" i="1"/>
  <c r="AT204" i="1"/>
  <c r="AS204" i="1"/>
  <c r="AR204" i="1"/>
  <c r="AQ204" i="1"/>
  <c r="AP204" i="1"/>
  <c r="AU203" i="1"/>
  <c r="AT203" i="1"/>
  <c r="AS203" i="1"/>
  <c r="AR203" i="1"/>
  <c r="AQ203" i="1"/>
  <c r="AP203" i="1"/>
  <c r="AU202" i="1"/>
  <c r="AT202" i="1"/>
  <c r="AS202" i="1"/>
  <c r="AR202" i="1"/>
  <c r="AQ202" i="1"/>
  <c r="AP202" i="1"/>
  <c r="AU201" i="1"/>
  <c r="AT201" i="1"/>
  <c r="AS201" i="1"/>
  <c r="AR201" i="1"/>
  <c r="AQ201" i="1"/>
  <c r="AP201" i="1"/>
  <c r="AU200" i="1"/>
  <c r="AT200" i="1"/>
  <c r="AS200" i="1"/>
  <c r="AR200" i="1"/>
  <c r="AQ200" i="1"/>
  <c r="AP200" i="1"/>
  <c r="AU199" i="1"/>
  <c r="AT199" i="1"/>
  <c r="AS199" i="1"/>
  <c r="AR199" i="1"/>
  <c r="AQ199" i="1"/>
  <c r="AP199" i="1"/>
  <c r="AU198" i="1"/>
  <c r="AT198" i="1"/>
  <c r="AS198" i="1"/>
  <c r="AR198" i="1"/>
  <c r="AQ198" i="1"/>
  <c r="AP198" i="1"/>
  <c r="AU197" i="1"/>
  <c r="AT197" i="1"/>
  <c r="AS197" i="1"/>
  <c r="AR197" i="1"/>
  <c r="AQ197" i="1"/>
  <c r="AP197" i="1"/>
  <c r="AU196" i="1"/>
  <c r="AT196" i="1"/>
  <c r="AS196" i="1"/>
  <c r="AR196" i="1"/>
  <c r="AQ196" i="1"/>
  <c r="AP196" i="1"/>
  <c r="AU195" i="1"/>
  <c r="AT195" i="1"/>
  <c r="AS195" i="1"/>
  <c r="AR195" i="1"/>
  <c r="AQ195" i="1"/>
  <c r="AP195" i="1"/>
  <c r="AU194" i="1"/>
  <c r="AT194" i="1"/>
  <c r="AS194" i="1"/>
  <c r="AR194" i="1"/>
  <c r="AQ194" i="1"/>
  <c r="AP194" i="1"/>
  <c r="AU193" i="1"/>
  <c r="AT193" i="1"/>
  <c r="AS193" i="1"/>
  <c r="AR193" i="1"/>
  <c r="AQ193" i="1"/>
  <c r="AP193" i="1"/>
  <c r="AU192" i="1"/>
  <c r="AT192" i="1"/>
  <c r="AS192" i="1"/>
  <c r="AR192" i="1"/>
  <c r="AQ192" i="1"/>
  <c r="AP192" i="1"/>
  <c r="AU191" i="1"/>
  <c r="AT191" i="1"/>
  <c r="AS191" i="1"/>
  <c r="AR191" i="1"/>
  <c r="AQ191" i="1"/>
  <c r="AP191" i="1"/>
  <c r="AU190" i="1"/>
  <c r="AT190" i="1"/>
  <c r="AS190" i="1"/>
  <c r="AR190" i="1"/>
  <c r="AQ190" i="1"/>
  <c r="AP190" i="1"/>
  <c r="AU189" i="1"/>
  <c r="AT189" i="1"/>
  <c r="AS189" i="1"/>
  <c r="AR189" i="1"/>
  <c r="AQ189" i="1"/>
  <c r="AP189" i="1"/>
  <c r="AU188" i="1"/>
  <c r="AT188" i="1"/>
  <c r="AS188" i="1"/>
  <c r="AR188" i="1"/>
  <c r="AQ188" i="1"/>
  <c r="AP188" i="1"/>
  <c r="AU187" i="1"/>
  <c r="AT187" i="1"/>
  <c r="AS187" i="1"/>
  <c r="AR187" i="1"/>
  <c r="AQ187" i="1"/>
  <c r="AP187" i="1"/>
  <c r="AU186" i="1"/>
  <c r="AT186" i="1"/>
  <c r="AS186" i="1"/>
  <c r="AR186" i="1"/>
  <c r="AQ186" i="1"/>
  <c r="AP186" i="1"/>
  <c r="AU185" i="1"/>
  <c r="AT185" i="1"/>
  <c r="AS185" i="1"/>
  <c r="AR185" i="1"/>
  <c r="AQ185" i="1"/>
  <c r="AP185" i="1"/>
  <c r="AU184" i="1"/>
  <c r="AT184" i="1"/>
  <c r="AS184" i="1"/>
  <c r="AR184" i="1"/>
  <c r="AQ184" i="1"/>
  <c r="AP184" i="1"/>
  <c r="AU183" i="1"/>
  <c r="AT183" i="1"/>
  <c r="AS183" i="1"/>
  <c r="AR183" i="1"/>
  <c r="AQ183" i="1"/>
  <c r="AP183" i="1"/>
  <c r="AU182" i="1"/>
  <c r="AT182" i="1"/>
  <c r="AS182" i="1"/>
  <c r="AR182" i="1"/>
  <c r="AQ182" i="1"/>
  <c r="AP182" i="1"/>
  <c r="AU181" i="1"/>
  <c r="AT181" i="1"/>
  <c r="AS181" i="1"/>
  <c r="AR181" i="1"/>
  <c r="AQ181" i="1"/>
  <c r="AP181" i="1"/>
  <c r="AU180" i="1"/>
  <c r="AT180" i="1"/>
  <c r="AS180" i="1"/>
  <c r="AR180" i="1"/>
  <c r="AQ180" i="1"/>
  <c r="AP180" i="1"/>
  <c r="AU179" i="1"/>
  <c r="AT179" i="1"/>
  <c r="AS179" i="1"/>
  <c r="AR179" i="1"/>
  <c r="AQ179" i="1"/>
  <c r="AP179" i="1"/>
  <c r="AU178" i="1"/>
  <c r="AT178" i="1"/>
  <c r="AS178" i="1"/>
  <c r="AR178" i="1"/>
  <c r="AQ178" i="1"/>
  <c r="AP178" i="1"/>
  <c r="AU177" i="1"/>
  <c r="AT177" i="1"/>
  <c r="AS177" i="1"/>
  <c r="AR177" i="1"/>
  <c r="AQ177" i="1"/>
  <c r="AP177" i="1"/>
  <c r="AU176" i="1"/>
  <c r="AT176" i="1"/>
  <c r="AS176" i="1"/>
  <c r="AR176" i="1"/>
  <c r="AQ176" i="1"/>
  <c r="AP176" i="1"/>
  <c r="AU175" i="1"/>
  <c r="AT175" i="1"/>
  <c r="AS175" i="1"/>
  <c r="AR175" i="1"/>
  <c r="AQ175" i="1"/>
  <c r="AP175" i="1"/>
  <c r="AU174" i="1"/>
  <c r="AT174" i="1"/>
  <c r="AS174" i="1"/>
  <c r="AR174" i="1"/>
  <c r="AQ174" i="1"/>
  <c r="AP174" i="1"/>
  <c r="AU173" i="1"/>
  <c r="AT173" i="1"/>
  <c r="AS173" i="1"/>
  <c r="AR173" i="1"/>
  <c r="AQ173" i="1"/>
  <c r="AP173" i="1"/>
  <c r="AU172" i="1"/>
  <c r="AT172" i="1"/>
  <c r="AS172" i="1"/>
  <c r="AR172" i="1"/>
  <c r="AQ172" i="1"/>
  <c r="AP172" i="1"/>
  <c r="AU171" i="1"/>
  <c r="AT171" i="1"/>
  <c r="AS171" i="1"/>
  <c r="AR171" i="1"/>
  <c r="AQ171" i="1"/>
  <c r="AP171" i="1"/>
  <c r="AU170" i="1"/>
  <c r="AT170" i="1"/>
  <c r="AS170" i="1"/>
  <c r="AR170" i="1"/>
  <c r="AQ170" i="1"/>
  <c r="AP170" i="1"/>
  <c r="AU169" i="1"/>
  <c r="AT169" i="1"/>
  <c r="AS169" i="1"/>
  <c r="AR169" i="1"/>
  <c r="AQ169" i="1"/>
  <c r="AP169" i="1"/>
  <c r="AU168" i="1"/>
  <c r="AT168" i="1"/>
  <c r="AS168" i="1"/>
  <c r="AR168" i="1"/>
  <c r="AQ168" i="1"/>
  <c r="AP168" i="1"/>
  <c r="AU167" i="1"/>
  <c r="AT167" i="1"/>
  <c r="AS167" i="1"/>
  <c r="AR167" i="1"/>
  <c r="AQ167" i="1"/>
  <c r="AP167" i="1"/>
  <c r="AU166" i="1"/>
  <c r="AT166" i="1"/>
  <c r="AS166" i="1"/>
  <c r="AR166" i="1"/>
  <c r="AQ166" i="1"/>
  <c r="AP166" i="1"/>
  <c r="AU165" i="1"/>
  <c r="AT165" i="1"/>
  <c r="AS165" i="1"/>
  <c r="AR165" i="1"/>
  <c r="AQ165" i="1"/>
  <c r="AP165" i="1"/>
  <c r="AU164" i="1"/>
  <c r="AT164" i="1"/>
  <c r="AS164" i="1"/>
  <c r="AR164" i="1"/>
  <c r="AQ164" i="1"/>
  <c r="AP164" i="1"/>
  <c r="AU163" i="1"/>
  <c r="AT163" i="1"/>
  <c r="AS163" i="1"/>
  <c r="AR163" i="1"/>
  <c r="AQ163" i="1"/>
  <c r="AP163" i="1"/>
  <c r="AU162" i="1"/>
  <c r="AT162" i="1"/>
  <c r="AS162" i="1"/>
  <c r="AR162" i="1"/>
  <c r="AQ162" i="1"/>
  <c r="AP162" i="1"/>
  <c r="AU161" i="1"/>
  <c r="AT161" i="1"/>
  <c r="AS161" i="1"/>
  <c r="AR161" i="1"/>
  <c r="AQ161" i="1"/>
  <c r="AP161" i="1"/>
  <c r="AU160" i="1"/>
  <c r="AT160" i="1"/>
  <c r="AS160" i="1"/>
  <c r="AR160" i="1"/>
  <c r="AQ160" i="1"/>
  <c r="AP160" i="1"/>
  <c r="AU159" i="1"/>
  <c r="AT159" i="1"/>
  <c r="AS159" i="1"/>
  <c r="AR159" i="1"/>
  <c r="AQ159" i="1"/>
  <c r="AP159" i="1"/>
  <c r="AU158" i="1"/>
  <c r="AT158" i="1"/>
  <c r="AS158" i="1"/>
  <c r="AR158" i="1"/>
  <c r="AQ158" i="1"/>
  <c r="AP158" i="1"/>
  <c r="AU157" i="1"/>
  <c r="AT157" i="1"/>
  <c r="AS157" i="1"/>
  <c r="AR157" i="1"/>
  <c r="AQ157" i="1"/>
  <c r="AP157" i="1"/>
  <c r="AU156" i="1"/>
  <c r="AT156" i="1"/>
  <c r="AS156" i="1"/>
  <c r="AR156" i="1"/>
  <c r="AQ156" i="1"/>
  <c r="AP156" i="1"/>
  <c r="AU155" i="1"/>
  <c r="AT155" i="1"/>
  <c r="AS155" i="1"/>
  <c r="AR155" i="1"/>
  <c r="AQ155" i="1"/>
  <c r="AP155" i="1"/>
  <c r="AU154" i="1"/>
  <c r="AT154" i="1"/>
  <c r="AS154" i="1"/>
  <c r="AR154" i="1"/>
  <c r="AQ154" i="1"/>
  <c r="AP154" i="1"/>
  <c r="AU153" i="1"/>
  <c r="AT153" i="1"/>
  <c r="AS153" i="1"/>
  <c r="AR153" i="1"/>
  <c r="AQ153" i="1"/>
  <c r="AP153" i="1"/>
  <c r="AU152" i="1"/>
  <c r="AT152" i="1"/>
  <c r="AS152" i="1"/>
  <c r="AR152" i="1"/>
  <c r="AQ152" i="1"/>
  <c r="AP152" i="1"/>
  <c r="AU151" i="1"/>
  <c r="AT151" i="1"/>
  <c r="AS151" i="1"/>
  <c r="AR151" i="1"/>
  <c r="AQ151" i="1"/>
  <c r="AP151" i="1"/>
  <c r="AU150" i="1"/>
  <c r="AT150" i="1"/>
  <c r="AS150" i="1"/>
  <c r="AR150" i="1"/>
  <c r="AQ150" i="1"/>
  <c r="AP150" i="1"/>
  <c r="AU149" i="1"/>
  <c r="AT149" i="1"/>
  <c r="AS149" i="1"/>
  <c r="AR149" i="1"/>
  <c r="AQ149" i="1"/>
  <c r="AP149" i="1"/>
  <c r="AU148" i="1"/>
  <c r="AT148" i="1"/>
  <c r="AS148" i="1"/>
  <c r="AR148" i="1"/>
  <c r="AQ148" i="1"/>
  <c r="AP148" i="1"/>
  <c r="AU147" i="1"/>
  <c r="AT147" i="1"/>
  <c r="AS147" i="1"/>
  <c r="AR147" i="1"/>
  <c r="AQ147" i="1"/>
  <c r="AP147" i="1"/>
  <c r="AU146" i="1"/>
  <c r="AT146" i="1"/>
  <c r="AS146" i="1"/>
  <c r="AR146" i="1"/>
  <c r="AQ146" i="1"/>
  <c r="AP146" i="1"/>
  <c r="AU145" i="1"/>
  <c r="AT145" i="1"/>
  <c r="AS145" i="1"/>
  <c r="AR145" i="1"/>
  <c r="AQ145" i="1"/>
  <c r="AP145" i="1"/>
  <c r="AU144" i="1"/>
  <c r="AT144" i="1"/>
  <c r="AS144" i="1"/>
  <c r="AR144" i="1"/>
  <c r="AQ144" i="1"/>
  <c r="AP144" i="1"/>
  <c r="AU143" i="1"/>
  <c r="AT143" i="1"/>
  <c r="AS143" i="1"/>
  <c r="AR143" i="1"/>
  <c r="AQ143" i="1"/>
  <c r="AP143" i="1"/>
  <c r="AU142" i="1"/>
  <c r="AT142" i="1"/>
  <c r="AS142" i="1"/>
  <c r="AR142" i="1"/>
  <c r="AQ142" i="1"/>
  <c r="AP142" i="1"/>
  <c r="AU141" i="1"/>
  <c r="AT141" i="1"/>
  <c r="AS141" i="1"/>
  <c r="AR141" i="1"/>
  <c r="AQ141" i="1"/>
  <c r="AP141" i="1"/>
  <c r="AU140" i="1"/>
  <c r="AT140" i="1"/>
  <c r="AQ140" i="1"/>
  <c r="AP140" i="1"/>
  <c r="AU139" i="1"/>
  <c r="AT139" i="1"/>
  <c r="AQ139" i="1"/>
  <c r="AP139" i="1"/>
  <c r="AU138" i="1"/>
  <c r="AT138" i="1"/>
  <c r="AS138" i="1"/>
  <c r="AR138" i="1"/>
  <c r="AQ138" i="1"/>
  <c r="AP138" i="1"/>
  <c r="AU137" i="1"/>
  <c r="AT137" i="1"/>
  <c r="AS137" i="1"/>
  <c r="AR137" i="1"/>
  <c r="AQ137" i="1"/>
  <c r="AP137" i="1"/>
  <c r="AU136" i="1"/>
  <c r="AT136" i="1"/>
  <c r="AS136" i="1"/>
  <c r="AR136" i="1"/>
  <c r="AQ136" i="1"/>
  <c r="AP136" i="1"/>
  <c r="AU135" i="1"/>
  <c r="AT135" i="1"/>
  <c r="AS135" i="1"/>
  <c r="AR135" i="1"/>
  <c r="AQ135" i="1"/>
  <c r="AP135" i="1"/>
  <c r="AU134" i="1"/>
  <c r="AT134" i="1"/>
  <c r="AS134" i="1"/>
  <c r="AR134" i="1"/>
  <c r="AQ134" i="1"/>
  <c r="AP134" i="1"/>
  <c r="AU133" i="1"/>
  <c r="AT133" i="1"/>
  <c r="AS133" i="1"/>
  <c r="AR133" i="1"/>
  <c r="AQ133" i="1"/>
  <c r="AP133" i="1"/>
  <c r="AU132" i="1"/>
  <c r="AT132" i="1"/>
  <c r="AS132" i="1"/>
  <c r="AR132" i="1"/>
  <c r="AQ132" i="1"/>
  <c r="AP132" i="1"/>
  <c r="AU131" i="1"/>
  <c r="AT131" i="1"/>
  <c r="AS131" i="1"/>
  <c r="AR131" i="1"/>
  <c r="AQ131" i="1"/>
  <c r="AP131" i="1"/>
  <c r="AU130" i="1"/>
  <c r="AT130" i="1"/>
  <c r="AS130" i="1"/>
  <c r="AR130" i="1"/>
  <c r="AQ130" i="1"/>
  <c r="AP130" i="1"/>
  <c r="AU129" i="1"/>
  <c r="AT129" i="1"/>
  <c r="AS129" i="1"/>
  <c r="AR129" i="1"/>
  <c r="AQ129" i="1"/>
  <c r="AP129" i="1"/>
  <c r="AU128" i="1"/>
  <c r="AT128" i="1"/>
  <c r="AS128" i="1"/>
  <c r="AR128" i="1"/>
  <c r="AQ128" i="1"/>
  <c r="AP128" i="1"/>
  <c r="AU127" i="1"/>
  <c r="AT127" i="1"/>
  <c r="AS127" i="1"/>
  <c r="AR127" i="1"/>
  <c r="AQ127" i="1"/>
  <c r="AP127" i="1"/>
  <c r="AU126" i="1"/>
  <c r="AT126" i="1"/>
  <c r="AS126" i="1"/>
  <c r="AR126" i="1"/>
  <c r="AQ126" i="1"/>
  <c r="AP126" i="1"/>
  <c r="AU125" i="1"/>
  <c r="AT125" i="1"/>
  <c r="AS125" i="1"/>
  <c r="AR125" i="1"/>
  <c r="AQ125" i="1"/>
  <c r="AP125" i="1"/>
  <c r="AU124" i="1"/>
  <c r="AT124" i="1"/>
  <c r="AS124" i="1"/>
  <c r="AR124" i="1"/>
  <c r="AQ124" i="1"/>
  <c r="AP124" i="1"/>
  <c r="AU123" i="1"/>
  <c r="AT123" i="1"/>
  <c r="AS123" i="1"/>
  <c r="AR123" i="1"/>
  <c r="AQ123" i="1"/>
  <c r="AP123" i="1"/>
  <c r="AU122" i="1"/>
  <c r="AT122" i="1"/>
  <c r="AS122" i="1"/>
  <c r="AR122" i="1"/>
  <c r="AQ122" i="1"/>
  <c r="AP122" i="1"/>
  <c r="AU121" i="1"/>
  <c r="AT121" i="1"/>
  <c r="AS121" i="1"/>
  <c r="AR121" i="1"/>
  <c r="AQ121" i="1"/>
  <c r="AP121" i="1"/>
  <c r="AU120" i="1"/>
  <c r="AT120" i="1"/>
  <c r="AS120" i="1"/>
  <c r="AR120" i="1"/>
  <c r="AQ120" i="1"/>
  <c r="AP120" i="1"/>
  <c r="AU119" i="1"/>
  <c r="AT119" i="1"/>
  <c r="AS119" i="1"/>
  <c r="AR119" i="1"/>
  <c r="AQ119" i="1"/>
  <c r="AP119" i="1"/>
  <c r="AU118" i="1"/>
  <c r="AT118" i="1"/>
  <c r="AS118" i="1"/>
  <c r="AR118" i="1"/>
  <c r="AQ118" i="1"/>
  <c r="AP118" i="1"/>
  <c r="AU117" i="1"/>
  <c r="AT117" i="1"/>
  <c r="AS117" i="1"/>
  <c r="AR117" i="1"/>
  <c r="AQ117" i="1"/>
  <c r="AP117" i="1"/>
  <c r="AU116" i="1"/>
  <c r="AT116" i="1"/>
  <c r="AS116" i="1"/>
  <c r="AR116" i="1"/>
  <c r="AQ116" i="1"/>
  <c r="AP116" i="1"/>
  <c r="AU115" i="1"/>
  <c r="AT115" i="1"/>
  <c r="AS115" i="1"/>
  <c r="AR115" i="1"/>
  <c r="AQ115" i="1"/>
  <c r="AP115" i="1"/>
  <c r="AU114" i="1"/>
  <c r="AT114" i="1"/>
  <c r="AS114" i="1"/>
  <c r="AR114" i="1"/>
  <c r="AQ114" i="1"/>
  <c r="AP114" i="1"/>
  <c r="AU113" i="1"/>
  <c r="AT113" i="1"/>
  <c r="AS113" i="1"/>
  <c r="AR113" i="1"/>
  <c r="AQ113" i="1"/>
  <c r="AP113" i="1"/>
  <c r="AU112" i="1"/>
  <c r="AT112" i="1"/>
  <c r="AS112" i="1"/>
  <c r="AR112" i="1"/>
  <c r="AQ112" i="1"/>
  <c r="AP112" i="1"/>
  <c r="AU111" i="1"/>
  <c r="AT111" i="1"/>
  <c r="AS111" i="1"/>
  <c r="AR111" i="1"/>
  <c r="AQ111" i="1"/>
  <c r="AP111" i="1"/>
  <c r="AU110" i="1"/>
  <c r="AT110" i="1"/>
  <c r="AS110" i="1"/>
  <c r="AR110" i="1"/>
  <c r="AQ110" i="1"/>
  <c r="AP110" i="1"/>
  <c r="AU109" i="1"/>
  <c r="AT109" i="1"/>
  <c r="AS109" i="1"/>
  <c r="AR109" i="1"/>
  <c r="AQ109" i="1"/>
  <c r="AP109" i="1"/>
  <c r="AU108" i="1"/>
  <c r="AT108" i="1"/>
  <c r="AS108" i="1"/>
  <c r="AR108" i="1"/>
  <c r="AQ108" i="1"/>
  <c r="AP108" i="1"/>
  <c r="AU107" i="1"/>
  <c r="AT107" i="1"/>
  <c r="AS107" i="1"/>
  <c r="AR107" i="1"/>
  <c r="AQ107" i="1"/>
  <c r="AP107" i="1"/>
  <c r="AU106" i="1"/>
  <c r="AT106" i="1"/>
  <c r="AS106" i="1"/>
  <c r="AR106" i="1"/>
  <c r="AQ106" i="1"/>
  <c r="AP106" i="1"/>
  <c r="AU105" i="1"/>
  <c r="AT105" i="1"/>
  <c r="AS105" i="1"/>
  <c r="AR105" i="1"/>
  <c r="AQ105" i="1"/>
  <c r="AP105" i="1"/>
  <c r="AU104" i="1"/>
  <c r="AT104" i="1"/>
  <c r="AS104" i="1"/>
  <c r="AR104" i="1"/>
  <c r="AQ104" i="1"/>
  <c r="AP104" i="1"/>
  <c r="AU103" i="1"/>
  <c r="AT103" i="1"/>
  <c r="AS103" i="1"/>
  <c r="AR103" i="1"/>
  <c r="AQ103" i="1"/>
  <c r="AP103" i="1"/>
  <c r="AU102" i="1"/>
  <c r="AT102" i="1"/>
  <c r="AS102" i="1"/>
  <c r="AR102" i="1"/>
  <c r="AQ102" i="1"/>
  <c r="AP102" i="1"/>
  <c r="AU101" i="1"/>
  <c r="AT101" i="1"/>
  <c r="AS101" i="1"/>
  <c r="AR101" i="1"/>
  <c r="AQ101" i="1"/>
  <c r="AP101" i="1"/>
  <c r="AU100" i="1"/>
  <c r="AT100" i="1"/>
  <c r="AS100" i="1"/>
  <c r="AR100" i="1"/>
  <c r="AQ100" i="1"/>
  <c r="AP100" i="1"/>
  <c r="AU99" i="1"/>
  <c r="AT99" i="1"/>
  <c r="AS99" i="1"/>
  <c r="AR99" i="1"/>
  <c r="AQ99" i="1"/>
  <c r="AP99" i="1"/>
  <c r="AU98" i="1"/>
  <c r="AT98" i="1"/>
  <c r="AS98" i="1"/>
  <c r="AR98" i="1"/>
  <c r="AQ98" i="1"/>
  <c r="AP98" i="1"/>
  <c r="AU97" i="1"/>
  <c r="AT97" i="1"/>
  <c r="AS97" i="1"/>
  <c r="AR97" i="1"/>
  <c r="AQ97" i="1"/>
  <c r="AP97" i="1"/>
  <c r="AU96" i="1"/>
  <c r="AT96" i="1"/>
  <c r="AS96" i="1"/>
  <c r="AR96" i="1"/>
  <c r="AQ96" i="1"/>
  <c r="AP96" i="1"/>
  <c r="AU95" i="1"/>
  <c r="AT95" i="1"/>
  <c r="AS95" i="1"/>
  <c r="AR95" i="1"/>
  <c r="AQ95" i="1"/>
  <c r="AP95" i="1"/>
  <c r="AU94" i="1"/>
  <c r="AT94" i="1"/>
  <c r="AS94" i="1"/>
  <c r="AR94" i="1"/>
  <c r="AQ94" i="1"/>
  <c r="AP94" i="1"/>
  <c r="AU93" i="1"/>
  <c r="AT93" i="1"/>
  <c r="AS93" i="1"/>
  <c r="AR93" i="1"/>
  <c r="AQ93" i="1"/>
  <c r="AP93" i="1"/>
  <c r="AU92" i="1"/>
  <c r="AT92" i="1"/>
  <c r="AS92" i="1"/>
  <c r="AR92" i="1"/>
  <c r="AQ92" i="1"/>
  <c r="AP92" i="1"/>
  <c r="AU91" i="1"/>
  <c r="AT91" i="1"/>
  <c r="AS91" i="1"/>
  <c r="AR91" i="1"/>
  <c r="AQ91" i="1"/>
  <c r="AP91" i="1"/>
  <c r="AU90" i="1"/>
  <c r="AT90" i="1"/>
  <c r="AS90" i="1"/>
  <c r="AR90" i="1"/>
  <c r="AQ90" i="1"/>
  <c r="AP90" i="1"/>
  <c r="AU89" i="1"/>
  <c r="AT89" i="1"/>
  <c r="AS89" i="1"/>
  <c r="AR89" i="1"/>
  <c r="AQ89" i="1"/>
  <c r="AP89" i="1"/>
  <c r="AU88" i="1"/>
  <c r="AT88" i="1"/>
  <c r="AS88" i="1"/>
  <c r="AR88" i="1"/>
  <c r="AQ88" i="1"/>
  <c r="AP88" i="1"/>
  <c r="AU87" i="1"/>
  <c r="AT87" i="1"/>
  <c r="AS87" i="1"/>
  <c r="AR87" i="1"/>
  <c r="AQ87" i="1"/>
  <c r="AP87" i="1"/>
  <c r="AU86" i="1"/>
  <c r="AT86" i="1"/>
  <c r="AS86" i="1"/>
  <c r="AR86" i="1"/>
  <c r="AQ86" i="1"/>
  <c r="AP86" i="1"/>
  <c r="AU85" i="1"/>
  <c r="AT85" i="1"/>
  <c r="AS85" i="1"/>
  <c r="AR85" i="1"/>
  <c r="AQ85" i="1"/>
  <c r="AP85" i="1"/>
  <c r="AU84" i="1"/>
  <c r="AT84" i="1"/>
  <c r="AS84" i="1"/>
  <c r="AR84" i="1"/>
  <c r="AQ84" i="1"/>
  <c r="AP84" i="1"/>
  <c r="AU83" i="1"/>
  <c r="AT83" i="1"/>
  <c r="AS83" i="1"/>
  <c r="AR83" i="1"/>
  <c r="AQ83" i="1"/>
  <c r="AP83" i="1"/>
  <c r="AU82" i="1"/>
  <c r="AT82" i="1"/>
  <c r="AS82" i="1"/>
  <c r="AR82" i="1"/>
  <c r="AQ82" i="1"/>
  <c r="AP82" i="1"/>
  <c r="AU81" i="1"/>
  <c r="AT81" i="1"/>
  <c r="AS81" i="1"/>
  <c r="AR81" i="1"/>
  <c r="AQ81" i="1"/>
  <c r="AP81" i="1"/>
  <c r="AU80" i="1"/>
  <c r="AT80" i="1"/>
  <c r="AS80" i="1"/>
  <c r="AR80" i="1"/>
  <c r="AQ80" i="1"/>
  <c r="AP80" i="1"/>
  <c r="AU79" i="1"/>
  <c r="AT79" i="1"/>
  <c r="AS79" i="1"/>
  <c r="AR79" i="1"/>
  <c r="AQ79" i="1"/>
  <c r="AP79" i="1"/>
  <c r="AU78" i="1"/>
  <c r="AT78" i="1"/>
  <c r="AS78" i="1"/>
  <c r="AR78" i="1"/>
  <c r="AQ78" i="1"/>
  <c r="AP78" i="1"/>
  <c r="AU77" i="1"/>
  <c r="AT77" i="1"/>
  <c r="AS77" i="1"/>
  <c r="AR77" i="1"/>
  <c r="AQ77" i="1"/>
  <c r="AP77" i="1"/>
  <c r="AU76" i="1"/>
  <c r="AT76" i="1"/>
  <c r="AS76" i="1"/>
  <c r="AR76" i="1"/>
  <c r="AQ76" i="1"/>
  <c r="AP76" i="1"/>
  <c r="AU75" i="1"/>
  <c r="AT75" i="1"/>
  <c r="AS75" i="1"/>
  <c r="AR75" i="1"/>
  <c r="AQ75" i="1"/>
  <c r="AP75" i="1"/>
  <c r="AU74" i="1"/>
  <c r="AT74" i="1"/>
  <c r="AS74" i="1"/>
  <c r="AR74" i="1"/>
  <c r="AQ74" i="1"/>
  <c r="AP74" i="1"/>
  <c r="AU73" i="1"/>
  <c r="AT73" i="1"/>
  <c r="AS73" i="1"/>
  <c r="AR73" i="1"/>
  <c r="AQ73" i="1"/>
  <c r="AP73" i="1"/>
  <c r="AU72" i="1"/>
  <c r="AT72" i="1"/>
  <c r="AS72" i="1"/>
  <c r="AR72" i="1"/>
  <c r="AQ72" i="1"/>
  <c r="AP72" i="1"/>
  <c r="AU71" i="1"/>
  <c r="AT71" i="1"/>
  <c r="AS71" i="1"/>
  <c r="AR71" i="1"/>
  <c r="AQ71" i="1"/>
  <c r="AP71" i="1"/>
  <c r="AU70" i="1"/>
  <c r="AT70" i="1"/>
  <c r="AS70" i="1"/>
  <c r="AR70" i="1"/>
  <c r="AQ70" i="1"/>
  <c r="AP70" i="1"/>
  <c r="AU69" i="1"/>
  <c r="AT69" i="1"/>
  <c r="AS69" i="1"/>
  <c r="AR69" i="1"/>
  <c r="AQ69" i="1"/>
  <c r="AP69" i="1"/>
  <c r="AU68" i="1"/>
  <c r="AT68" i="1"/>
  <c r="AS68" i="1"/>
  <c r="AR68" i="1"/>
  <c r="AQ68" i="1"/>
  <c r="AP68" i="1"/>
  <c r="AU67" i="1"/>
  <c r="AT67" i="1"/>
  <c r="AS67" i="1"/>
  <c r="AR67" i="1"/>
  <c r="AQ67" i="1"/>
  <c r="AP67" i="1"/>
  <c r="AU66" i="1"/>
  <c r="AT66" i="1"/>
  <c r="AS66" i="1"/>
  <c r="AR66" i="1"/>
  <c r="AQ66" i="1"/>
  <c r="AP66" i="1"/>
  <c r="AU65" i="1"/>
  <c r="AT65" i="1"/>
  <c r="AS65" i="1"/>
  <c r="AR65" i="1"/>
  <c r="AQ65" i="1"/>
  <c r="AP65" i="1"/>
  <c r="AU64" i="1"/>
  <c r="AT64" i="1"/>
  <c r="AS64" i="1"/>
  <c r="AR64" i="1"/>
  <c r="AQ64" i="1"/>
  <c r="AP64" i="1"/>
  <c r="AU63" i="1"/>
  <c r="AT63" i="1"/>
  <c r="AS63" i="1"/>
  <c r="AR63" i="1"/>
  <c r="AQ63" i="1"/>
  <c r="AP63" i="1"/>
  <c r="AU62" i="1"/>
  <c r="AT62" i="1"/>
  <c r="AS62" i="1"/>
  <c r="AR62" i="1"/>
  <c r="AQ62" i="1"/>
  <c r="AP62" i="1"/>
  <c r="AU61" i="1"/>
  <c r="AT61" i="1"/>
  <c r="AS61" i="1"/>
  <c r="AR61" i="1"/>
  <c r="AQ61" i="1"/>
  <c r="AP61" i="1"/>
  <c r="AU60" i="1"/>
  <c r="AT60" i="1"/>
  <c r="AS60" i="1"/>
  <c r="AR60" i="1"/>
  <c r="AQ60" i="1"/>
  <c r="AP60" i="1"/>
  <c r="AU59" i="1"/>
  <c r="AT59" i="1"/>
  <c r="AS59" i="1"/>
  <c r="AR59" i="1"/>
  <c r="AQ59" i="1"/>
  <c r="AP59" i="1"/>
  <c r="AU58" i="1"/>
  <c r="AT58" i="1"/>
  <c r="AS58" i="1"/>
  <c r="AR58" i="1"/>
  <c r="AQ58" i="1"/>
  <c r="AP58" i="1"/>
  <c r="AU57" i="1"/>
  <c r="AT57" i="1"/>
  <c r="AS57" i="1"/>
  <c r="AR57" i="1"/>
  <c r="AQ57" i="1"/>
  <c r="AP57" i="1"/>
  <c r="AU56" i="1"/>
  <c r="AT56" i="1"/>
  <c r="AS56" i="1"/>
  <c r="AR56" i="1"/>
  <c r="AQ56" i="1"/>
  <c r="AP56" i="1"/>
  <c r="AU55" i="1"/>
  <c r="AT55" i="1"/>
  <c r="AS55" i="1"/>
  <c r="AR55" i="1"/>
  <c r="AQ55" i="1"/>
  <c r="AP55" i="1"/>
  <c r="AU54" i="1"/>
  <c r="AT54" i="1"/>
  <c r="AS54" i="1"/>
  <c r="AR54" i="1"/>
  <c r="AQ54" i="1"/>
  <c r="AP54" i="1"/>
  <c r="AU53" i="1"/>
  <c r="AT53" i="1"/>
  <c r="AS53" i="1"/>
  <c r="AR53" i="1"/>
  <c r="AQ53" i="1"/>
  <c r="AP53" i="1"/>
  <c r="AU52" i="1"/>
  <c r="AT52" i="1"/>
  <c r="AS52" i="1"/>
  <c r="AR52" i="1"/>
  <c r="AQ52" i="1"/>
  <c r="AP52" i="1"/>
  <c r="AU51" i="1"/>
  <c r="AT51" i="1"/>
  <c r="AS51" i="1"/>
  <c r="AR51" i="1"/>
  <c r="AQ51" i="1"/>
  <c r="AP51" i="1"/>
  <c r="AU50" i="1"/>
  <c r="AT50" i="1"/>
  <c r="AS50" i="1"/>
  <c r="AR50" i="1"/>
  <c r="AQ50" i="1"/>
  <c r="AP50" i="1"/>
  <c r="AU49" i="1"/>
  <c r="AT49" i="1"/>
  <c r="AS49" i="1"/>
  <c r="AR49" i="1"/>
  <c r="AQ49" i="1"/>
  <c r="AP49" i="1"/>
  <c r="AU48" i="1"/>
  <c r="AT48" i="1"/>
  <c r="AS48" i="1"/>
  <c r="AR48" i="1"/>
  <c r="AQ48" i="1"/>
  <c r="AP48" i="1"/>
  <c r="AU47" i="1"/>
  <c r="AT47" i="1"/>
  <c r="AS47" i="1"/>
  <c r="AR47" i="1"/>
  <c r="AQ47" i="1"/>
  <c r="AP47" i="1"/>
  <c r="AU46" i="1"/>
  <c r="AT46" i="1"/>
  <c r="AS46" i="1"/>
  <c r="AR46" i="1"/>
  <c r="AQ46" i="1"/>
  <c r="AP46" i="1"/>
  <c r="AU45" i="1"/>
  <c r="AT45" i="1"/>
  <c r="AS45" i="1"/>
  <c r="AR45" i="1"/>
  <c r="AQ45" i="1"/>
  <c r="AP45" i="1"/>
  <c r="AU44" i="1"/>
  <c r="AT44" i="1"/>
  <c r="AS44" i="1"/>
  <c r="AR44" i="1"/>
  <c r="AQ44" i="1"/>
  <c r="AP44" i="1"/>
  <c r="AU43" i="1"/>
  <c r="AT43" i="1"/>
  <c r="AS43" i="1"/>
  <c r="AR43" i="1"/>
  <c r="AQ43" i="1"/>
  <c r="AP43" i="1"/>
  <c r="AU42" i="1"/>
  <c r="AT42" i="1"/>
  <c r="AS42" i="1"/>
  <c r="AR42" i="1"/>
  <c r="AQ42" i="1"/>
  <c r="AP42" i="1"/>
  <c r="AU41" i="1"/>
  <c r="AT41" i="1"/>
  <c r="AS41" i="1"/>
  <c r="AR41" i="1"/>
  <c r="AQ41" i="1"/>
  <c r="AP41" i="1"/>
  <c r="AU40" i="1"/>
  <c r="AT40" i="1"/>
  <c r="AS40" i="1"/>
  <c r="AR40" i="1"/>
  <c r="AQ40" i="1"/>
  <c r="AP40" i="1"/>
  <c r="AU39" i="1"/>
  <c r="AT39" i="1"/>
  <c r="AS39" i="1"/>
  <c r="AR39" i="1"/>
  <c r="AQ39" i="1"/>
  <c r="AP39" i="1"/>
  <c r="AU38" i="1"/>
  <c r="AT38" i="1"/>
  <c r="AS38" i="1"/>
  <c r="AR38" i="1"/>
  <c r="AQ38" i="1"/>
  <c r="AP38" i="1"/>
  <c r="AU37" i="1"/>
  <c r="AT37" i="1"/>
  <c r="AS37" i="1"/>
  <c r="AR37" i="1"/>
  <c r="AQ37" i="1"/>
  <c r="AP37" i="1"/>
  <c r="AU36" i="1"/>
  <c r="AT36" i="1"/>
  <c r="AS36" i="1"/>
  <c r="AR36" i="1"/>
  <c r="AQ36" i="1"/>
  <c r="AP36" i="1"/>
  <c r="AU35" i="1"/>
  <c r="AT35" i="1"/>
  <c r="AS35" i="1"/>
  <c r="AR35" i="1"/>
  <c r="AQ35" i="1"/>
  <c r="AP35" i="1"/>
  <c r="AU34" i="1"/>
  <c r="AT34" i="1"/>
  <c r="AS34" i="1"/>
  <c r="AR34" i="1"/>
  <c r="AQ34" i="1"/>
  <c r="AP34" i="1"/>
  <c r="AU33" i="1"/>
  <c r="AT33" i="1"/>
  <c r="AS33" i="1"/>
  <c r="AR33" i="1"/>
  <c r="AQ33" i="1"/>
  <c r="AP33" i="1"/>
  <c r="AU32" i="1"/>
  <c r="AT32" i="1"/>
  <c r="AS32" i="1"/>
  <c r="AR32" i="1"/>
  <c r="AQ32" i="1"/>
  <c r="AP32" i="1"/>
  <c r="AU31" i="1"/>
  <c r="AT31" i="1"/>
  <c r="AS31" i="1"/>
  <c r="AR31" i="1"/>
  <c r="AQ31" i="1"/>
  <c r="AP31" i="1"/>
  <c r="AU30" i="1"/>
  <c r="AT30" i="1"/>
  <c r="AS30" i="1"/>
  <c r="AR30" i="1"/>
  <c r="AQ30" i="1"/>
  <c r="AP30" i="1"/>
  <c r="AU29" i="1"/>
  <c r="AT29" i="1"/>
  <c r="AS29" i="1"/>
  <c r="AR29" i="1"/>
  <c r="AQ29" i="1"/>
  <c r="AP29" i="1"/>
  <c r="AU28" i="1"/>
  <c r="AT28" i="1"/>
  <c r="AS28" i="1"/>
  <c r="AR28" i="1"/>
  <c r="AQ28" i="1"/>
  <c r="AP28" i="1"/>
  <c r="AU27" i="1"/>
  <c r="AT27" i="1"/>
  <c r="AS27" i="1"/>
  <c r="AR27" i="1"/>
  <c r="AQ27" i="1"/>
  <c r="AP27" i="1"/>
  <c r="AU26" i="1"/>
  <c r="AT26" i="1"/>
  <c r="AS26" i="1"/>
  <c r="AR26" i="1"/>
  <c r="AQ26" i="1"/>
  <c r="AP26" i="1"/>
  <c r="AU25" i="1"/>
  <c r="AT25" i="1"/>
  <c r="AS25" i="1"/>
  <c r="AR25" i="1"/>
  <c r="AQ25" i="1"/>
  <c r="AP25" i="1"/>
  <c r="AU24" i="1"/>
  <c r="AT24" i="1"/>
  <c r="AS24" i="1"/>
  <c r="AR24" i="1"/>
  <c r="AQ24" i="1"/>
  <c r="AP24" i="1"/>
  <c r="AU23" i="1"/>
  <c r="AT23" i="1"/>
  <c r="AS23" i="1"/>
  <c r="AR23" i="1"/>
  <c r="AQ23" i="1"/>
  <c r="AP23" i="1"/>
  <c r="AU22" i="1"/>
  <c r="AT22" i="1"/>
  <c r="AS22" i="1"/>
  <c r="AR22" i="1"/>
  <c r="AQ22" i="1"/>
  <c r="AP22" i="1"/>
  <c r="AU21" i="1"/>
  <c r="AT21" i="1"/>
  <c r="AS21" i="1"/>
  <c r="AR21" i="1"/>
  <c r="AQ21" i="1"/>
  <c r="AP21" i="1"/>
  <c r="AU20" i="1"/>
  <c r="AT20" i="1"/>
  <c r="AS20" i="1"/>
  <c r="AR20" i="1"/>
  <c r="AQ20" i="1"/>
  <c r="AP20" i="1"/>
  <c r="AU19" i="1"/>
  <c r="AT19" i="1"/>
  <c r="AS19" i="1"/>
  <c r="AR19" i="1"/>
  <c r="AQ19" i="1"/>
  <c r="AP19" i="1"/>
  <c r="AU18" i="1"/>
  <c r="AT18" i="1"/>
  <c r="AS18" i="1"/>
  <c r="AR18" i="1"/>
  <c r="AQ18" i="1"/>
  <c r="AP18" i="1"/>
  <c r="AU17" i="1"/>
  <c r="AT17" i="1"/>
  <c r="AS17" i="1"/>
  <c r="AR17" i="1"/>
  <c r="AQ17" i="1"/>
  <c r="AP17" i="1"/>
  <c r="AU16" i="1"/>
  <c r="AT16" i="1"/>
  <c r="AS16" i="1"/>
  <c r="AR16" i="1"/>
  <c r="AQ16" i="1"/>
  <c r="AP16" i="1"/>
  <c r="AU15" i="1"/>
  <c r="AT15" i="1"/>
  <c r="AS15" i="1"/>
  <c r="AR15" i="1"/>
  <c r="AQ15" i="1"/>
  <c r="AP15" i="1"/>
  <c r="AU14" i="1"/>
  <c r="AT14" i="1"/>
  <c r="AS14" i="1"/>
  <c r="AR14" i="1"/>
  <c r="AQ14" i="1"/>
  <c r="AP14" i="1"/>
  <c r="AU13" i="1"/>
  <c r="AT13" i="1"/>
  <c r="AS13" i="1"/>
  <c r="AR13" i="1"/>
  <c r="AQ13" i="1"/>
  <c r="AP13" i="1"/>
  <c r="AU12" i="1"/>
  <c r="AT12" i="1"/>
  <c r="AS12" i="1"/>
  <c r="AR12" i="1"/>
  <c r="AQ12" i="1"/>
  <c r="AP12" i="1"/>
  <c r="AU11" i="1"/>
  <c r="AT11" i="1"/>
  <c r="AS11" i="1"/>
  <c r="AR11" i="1"/>
  <c r="AQ11" i="1"/>
  <c r="AP11" i="1"/>
  <c r="AU10" i="1"/>
  <c r="AT10" i="1"/>
  <c r="AS10" i="1"/>
  <c r="AR10" i="1"/>
  <c r="AQ10" i="1"/>
  <c r="AP10" i="1"/>
  <c r="AU9" i="1"/>
  <c r="AT9" i="1"/>
  <c r="AS9" i="1"/>
  <c r="AR9" i="1"/>
  <c r="AQ9" i="1"/>
  <c r="AP9" i="1"/>
  <c r="AU8" i="1"/>
  <c r="AT8" i="1"/>
  <c r="AS8" i="1"/>
  <c r="AR8" i="1"/>
  <c r="AQ8" i="1"/>
  <c r="AP8" i="1"/>
  <c r="AU7" i="1"/>
  <c r="AT7" i="1"/>
  <c r="AS7" i="1"/>
  <c r="AR7" i="1"/>
  <c r="AQ7" i="1"/>
  <c r="AP7" i="1"/>
  <c r="AU6" i="1"/>
  <c r="AT6" i="1"/>
  <c r="AQ6" i="1"/>
  <c r="AP6" i="1"/>
  <c r="AU5" i="1"/>
  <c r="AT5" i="1"/>
  <c r="AS5" i="1"/>
  <c r="AR5" i="1"/>
  <c r="AQ5" i="1"/>
  <c r="AP5" i="1"/>
  <c r="AU4" i="1"/>
  <c r="AT4" i="1"/>
  <c r="AS4" i="1"/>
  <c r="AR4" i="1"/>
  <c r="AQ4" i="1"/>
  <c r="AP4" i="1"/>
  <c r="AU3" i="1"/>
  <c r="AT3" i="1"/>
  <c r="AS3" i="1"/>
  <c r="AR3" i="1"/>
  <c r="AQ3" i="1"/>
  <c r="AP3" i="1"/>
  <c r="AU2" i="1"/>
  <c r="AT2" i="1"/>
  <c r="AS2" i="1"/>
  <c r="AR2" i="1"/>
  <c r="AQ2" i="1"/>
  <c r="AP2" i="1"/>
  <c r="AV234" i="1"/>
  <c r="AB297" i="1"/>
  <c r="AA297" i="1"/>
  <c r="AB296" i="1"/>
  <c r="AA296" i="1"/>
  <c r="AB295" i="1"/>
  <c r="AA295" i="1"/>
  <c r="AB294" i="1"/>
  <c r="AA294" i="1"/>
  <c r="AB293" i="1"/>
  <c r="AA293" i="1"/>
  <c r="AB292" i="1"/>
  <c r="AA292" i="1"/>
  <c r="AB291" i="1"/>
  <c r="AA291" i="1"/>
  <c r="AB290" i="1"/>
  <c r="AA290" i="1"/>
  <c r="AB289" i="1"/>
  <c r="AA289" i="1"/>
  <c r="AB288" i="1"/>
  <c r="AA288" i="1"/>
  <c r="AB287" i="1"/>
  <c r="AA287" i="1"/>
  <c r="AB286" i="1"/>
  <c r="AA286" i="1"/>
  <c r="AB285" i="1"/>
  <c r="AA285" i="1"/>
  <c r="AB284" i="1"/>
  <c r="AA284" i="1"/>
  <c r="AB283" i="1"/>
  <c r="AA283" i="1"/>
  <c r="AB282" i="1"/>
  <c r="AA282" i="1"/>
  <c r="AB281" i="1"/>
  <c r="AA281" i="1"/>
  <c r="AB280" i="1"/>
  <c r="AA280" i="1"/>
  <c r="AB279" i="1"/>
  <c r="AA279" i="1"/>
  <c r="AB278" i="1"/>
  <c r="AA278" i="1"/>
  <c r="AB277" i="1"/>
  <c r="AA277" i="1"/>
  <c r="AB276" i="1"/>
  <c r="AA276" i="1"/>
  <c r="AB275" i="1"/>
  <c r="AA275" i="1"/>
  <c r="AB274" i="1"/>
  <c r="AA274" i="1"/>
  <c r="AB273" i="1"/>
  <c r="AA273" i="1"/>
  <c r="AB272" i="1"/>
  <c r="AA272" i="1"/>
  <c r="AB271" i="1"/>
  <c r="AA271" i="1"/>
  <c r="AB270" i="1"/>
  <c r="AA270" i="1"/>
  <c r="AB269" i="1"/>
  <c r="AA269" i="1"/>
  <c r="AB268" i="1"/>
  <c r="AA268" i="1"/>
  <c r="AB267" i="1"/>
  <c r="AA267" i="1"/>
  <c r="AB266" i="1"/>
  <c r="AA266" i="1"/>
  <c r="AB265" i="1"/>
  <c r="AA265" i="1"/>
  <c r="AB264" i="1"/>
  <c r="AA264" i="1"/>
  <c r="AB263" i="1"/>
  <c r="AA263" i="1"/>
  <c r="AB262" i="1"/>
  <c r="AA262" i="1"/>
  <c r="AB261" i="1"/>
  <c r="AA261" i="1"/>
  <c r="AB260" i="1"/>
  <c r="AA260" i="1"/>
  <c r="AB259" i="1"/>
  <c r="AA259" i="1"/>
  <c r="AB258" i="1"/>
  <c r="AA258" i="1"/>
  <c r="AB257" i="1"/>
  <c r="AA257" i="1"/>
  <c r="AB256" i="1"/>
  <c r="AA256" i="1"/>
  <c r="AB255" i="1"/>
  <c r="AA255" i="1"/>
  <c r="AB254" i="1"/>
  <c r="AA254" i="1"/>
  <c r="AB253" i="1"/>
  <c r="AA253" i="1"/>
  <c r="AB252" i="1"/>
  <c r="AA252" i="1"/>
  <c r="AB251" i="1"/>
  <c r="AA251" i="1"/>
  <c r="AB250" i="1"/>
  <c r="AA250" i="1"/>
  <c r="AB249" i="1"/>
  <c r="AA249" i="1"/>
  <c r="AB248" i="1"/>
  <c r="AA248" i="1"/>
  <c r="AB247" i="1"/>
  <c r="AA247" i="1"/>
  <c r="AB246" i="1"/>
  <c r="AA246" i="1"/>
  <c r="AB245" i="1"/>
  <c r="AA245" i="1"/>
  <c r="AB244" i="1"/>
  <c r="AA244" i="1"/>
  <c r="AB243" i="1"/>
  <c r="AA243" i="1"/>
  <c r="AB242" i="1"/>
  <c r="AA242" i="1"/>
  <c r="AB241" i="1"/>
  <c r="AA241" i="1"/>
  <c r="AB240" i="1"/>
  <c r="AA240" i="1"/>
  <c r="AB239" i="1"/>
  <c r="AA239" i="1"/>
  <c r="AB238" i="1"/>
  <c r="AA238" i="1"/>
  <c r="AB237" i="1"/>
  <c r="AA237" i="1"/>
  <c r="AB236" i="1"/>
  <c r="AA236" i="1"/>
  <c r="AB235" i="1"/>
  <c r="AA235" i="1"/>
  <c r="AB234" i="1"/>
  <c r="AA234" i="1"/>
  <c r="AB233" i="1"/>
  <c r="AA233" i="1"/>
  <c r="AB232" i="1"/>
  <c r="AA232" i="1"/>
  <c r="AB231" i="1"/>
  <c r="AA231" i="1"/>
  <c r="AB230" i="1"/>
  <c r="AA230" i="1"/>
  <c r="AB229" i="1"/>
  <c r="AA229" i="1"/>
  <c r="AB228" i="1"/>
  <c r="AA228" i="1"/>
  <c r="AB227" i="1"/>
  <c r="AA227" i="1"/>
  <c r="AB226" i="1"/>
  <c r="AA226" i="1"/>
  <c r="AB225" i="1"/>
  <c r="AA225" i="1"/>
  <c r="AB224" i="1"/>
  <c r="AA224" i="1"/>
  <c r="AB223" i="1"/>
  <c r="AA223" i="1"/>
  <c r="AB222" i="1"/>
  <c r="AA222" i="1"/>
  <c r="AB221" i="1"/>
  <c r="AA221" i="1"/>
  <c r="AB220" i="1"/>
  <c r="AA220" i="1"/>
  <c r="AB219" i="1"/>
  <c r="AA219" i="1"/>
  <c r="AB218" i="1"/>
  <c r="AA218" i="1"/>
  <c r="AB217" i="1"/>
  <c r="AA217" i="1"/>
  <c r="AB216" i="1"/>
  <c r="AA216" i="1"/>
  <c r="AB215" i="1"/>
  <c r="AA215" i="1"/>
  <c r="AB214" i="1"/>
  <c r="AA214" i="1"/>
  <c r="AB213" i="1"/>
  <c r="AA213" i="1"/>
  <c r="AB212" i="1"/>
  <c r="AA212" i="1"/>
  <c r="AB211" i="1"/>
  <c r="AA211" i="1"/>
  <c r="AB210" i="1"/>
  <c r="AA210" i="1"/>
  <c r="AB209" i="1"/>
  <c r="AA209" i="1"/>
  <c r="AB208" i="1"/>
  <c r="AA208" i="1"/>
  <c r="AB207" i="1"/>
  <c r="AA207" i="1"/>
  <c r="AB206" i="1"/>
  <c r="AA206" i="1"/>
  <c r="AB205" i="1"/>
  <c r="AA205" i="1"/>
  <c r="AB204" i="1"/>
  <c r="AA204" i="1"/>
  <c r="AB203" i="1"/>
  <c r="AA203" i="1"/>
  <c r="AB202" i="1"/>
  <c r="AA202" i="1"/>
  <c r="AB201" i="1"/>
  <c r="AA201" i="1"/>
  <c r="AB200" i="1"/>
  <c r="AA200" i="1"/>
  <c r="AB199" i="1"/>
  <c r="AA199" i="1"/>
  <c r="AB198" i="1"/>
  <c r="AA198" i="1"/>
  <c r="AB197" i="1"/>
  <c r="AA197" i="1"/>
  <c r="AB196" i="1"/>
  <c r="AA196" i="1"/>
  <c r="AB195" i="1"/>
  <c r="AA195" i="1"/>
  <c r="AB194" i="1"/>
  <c r="AA194" i="1"/>
  <c r="AB193" i="1"/>
  <c r="AA193" i="1"/>
  <c r="AB192" i="1"/>
  <c r="AA192" i="1"/>
  <c r="AB191" i="1"/>
  <c r="AA191" i="1"/>
  <c r="AB190" i="1"/>
  <c r="AA190" i="1"/>
  <c r="AB189" i="1"/>
  <c r="AA189" i="1"/>
  <c r="AB188" i="1"/>
  <c r="AA188" i="1"/>
  <c r="AB187" i="1"/>
  <c r="AA187" i="1"/>
  <c r="AB186" i="1"/>
  <c r="AA186" i="1"/>
  <c r="AB185" i="1"/>
  <c r="AA185" i="1"/>
  <c r="AB184" i="1"/>
  <c r="AA184" i="1"/>
  <c r="AB183" i="1"/>
  <c r="AA183" i="1"/>
  <c r="AB182" i="1"/>
  <c r="AA182" i="1"/>
  <c r="AB181" i="1"/>
  <c r="AA181" i="1"/>
  <c r="AB180" i="1"/>
  <c r="AA180" i="1"/>
  <c r="AB179" i="1"/>
  <c r="AA179" i="1"/>
  <c r="AB178" i="1"/>
  <c r="AA178" i="1"/>
  <c r="AB177" i="1"/>
  <c r="AA177" i="1"/>
  <c r="AB176" i="1"/>
  <c r="AA176" i="1"/>
  <c r="AB175" i="1"/>
  <c r="AA175" i="1"/>
  <c r="AB174" i="1"/>
  <c r="AA174" i="1"/>
  <c r="AB173" i="1"/>
  <c r="AA173" i="1"/>
  <c r="AB172" i="1"/>
  <c r="AA172" i="1"/>
  <c r="AB171" i="1"/>
  <c r="AA171" i="1"/>
  <c r="AB170" i="1"/>
  <c r="AA170" i="1"/>
  <c r="AB169" i="1"/>
  <c r="AA169" i="1"/>
  <c r="AB168" i="1"/>
  <c r="AA168" i="1"/>
  <c r="AB167" i="1"/>
  <c r="AA167" i="1"/>
  <c r="AB166" i="1"/>
  <c r="AA166" i="1"/>
  <c r="AB165" i="1"/>
  <c r="AA165" i="1"/>
  <c r="AB164" i="1"/>
  <c r="AA164" i="1"/>
  <c r="AB163" i="1"/>
  <c r="AA163" i="1"/>
  <c r="AB162" i="1"/>
  <c r="AA162" i="1"/>
  <c r="AB161" i="1"/>
  <c r="AA161" i="1"/>
  <c r="AB160" i="1"/>
  <c r="AA160" i="1"/>
  <c r="AB159" i="1"/>
  <c r="AA159" i="1"/>
  <c r="AB158" i="1"/>
  <c r="AA158" i="1"/>
  <c r="AB157" i="1"/>
  <c r="AA157" i="1"/>
  <c r="AB156" i="1"/>
  <c r="AA156" i="1"/>
  <c r="AB155" i="1"/>
  <c r="AA155" i="1"/>
  <c r="AB154" i="1"/>
  <c r="AA154" i="1"/>
  <c r="AB153" i="1"/>
  <c r="AA153" i="1"/>
  <c r="AB152" i="1"/>
  <c r="AA152" i="1"/>
  <c r="AB151" i="1"/>
  <c r="AA151" i="1"/>
  <c r="AB150" i="1"/>
  <c r="AA150" i="1"/>
  <c r="AB149" i="1"/>
  <c r="AA149" i="1"/>
  <c r="AB148" i="1"/>
  <c r="AA148" i="1"/>
  <c r="AB147" i="1"/>
  <c r="AA147" i="1"/>
  <c r="AB146" i="1"/>
  <c r="AA146" i="1"/>
  <c r="AB145" i="1"/>
  <c r="AA145" i="1"/>
  <c r="AB144" i="1"/>
  <c r="AA144" i="1"/>
  <c r="AB143" i="1"/>
  <c r="AA143" i="1"/>
  <c r="AB142" i="1"/>
  <c r="AA142" i="1"/>
  <c r="AB141" i="1"/>
  <c r="AA141" i="1"/>
  <c r="AB140" i="1"/>
  <c r="AA140" i="1"/>
  <c r="AB139" i="1"/>
  <c r="AA139" i="1"/>
  <c r="AB138" i="1"/>
  <c r="AA138" i="1"/>
  <c r="AB137" i="1"/>
  <c r="AA137" i="1"/>
  <c r="AB136" i="1"/>
  <c r="AA136" i="1"/>
  <c r="AB135" i="1"/>
  <c r="AA135" i="1"/>
  <c r="AB134" i="1"/>
  <c r="AA134" i="1"/>
  <c r="AB133" i="1"/>
  <c r="AA133" i="1"/>
  <c r="AB132" i="1"/>
  <c r="AA132" i="1"/>
  <c r="AB131" i="1"/>
  <c r="AA131" i="1"/>
  <c r="AB130" i="1"/>
  <c r="AA130" i="1"/>
  <c r="AB129" i="1"/>
  <c r="AA129" i="1"/>
  <c r="AB128" i="1"/>
  <c r="AA128" i="1"/>
  <c r="AB127" i="1"/>
  <c r="AA127" i="1"/>
  <c r="AB126" i="1"/>
  <c r="AA126" i="1"/>
  <c r="AB125" i="1"/>
  <c r="AA125" i="1"/>
  <c r="AB124" i="1"/>
  <c r="AA124" i="1"/>
  <c r="AB123" i="1"/>
  <c r="AA123" i="1"/>
  <c r="AB122" i="1"/>
  <c r="AA122" i="1"/>
  <c r="AB121" i="1"/>
  <c r="AA121" i="1"/>
  <c r="AB120" i="1"/>
  <c r="AA120" i="1"/>
  <c r="AB119" i="1"/>
  <c r="AA119" i="1"/>
  <c r="AB118" i="1"/>
  <c r="AA118" i="1"/>
  <c r="AB117" i="1"/>
  <c r="AA117" i="1"/>
  <c r="AB116" i="1"/>
  <c r="AA116" i="1"/>
  <c r="AB115" i="1"/>
  <c r="AA115" i="1"/>
  <c r="AB114" i="1"/>
  <c r="AA114" i="1"/>
  <c r="AB113" i="1"/>
  <c r="AA113" i="1"/>
  <c r="AB112" i="1"/>
  <c r="AA112" i="1"/>
  <c r="AB111" i="1"/>
  <c r="AA111" i="1"/>
  <c r="AB110" i="1"/>
  <c r="AA110" i="1"/>
  <c r="AB109" i="1"/>
  <c r="AA109" i="1"/>
  <c r="AB108" i="1"/>
  <c r="AA108" i="1"/>
  <c r="AB107" i="1"/>
  <c r="AA107" i="1"/>
  <c r="AB106" i="1"/>
  <c r="AA106" i="1"/>
  <c r="AB105" i="1"/>
  <c r="AA105" i="1"/>
  <c r="AB104" i="1"/>
  <c r="AA104" i="1"/>
  <c r="AB103" i="1"/>
  <c r="AA103" i="1"/>
  <c r="AB102" i="1"/>
  <c r="AA102" i="1"/>
  <c r="AB101" i="1"/>
  <c r="AA101" i="1"/>
  <c r="AB100" i="1"/>
  <c r="AA100" i="1"/>
  <c r="AB99" i="1"/>
  <c r="AA99" i="1"/>
  <c r="AB98" i="1"/>
  <c r="AA98" i="1"/>
  <c r="AB97" i="1"/>
  <c r="AA97" i="1"/>
  <c r="AB96" i="1"/>
  <c r="AA96" i="1"/>
  <c r="AB95" i="1"/>
  <c r="AA95" i="1"/>
  <c r="AB94" i="1"/>
  <c r="AA94" i="1"/>
  <c r="AB93" i="1"/>
  <c r="AA93" i="1"/>
  <c r="AB92" i="1"/>
  <c r="AA92" i="1"/>
  <c r="AB91" i="1"/>
  <c r="AA91" i="1"/>
  <c r="AB90" i="1"/>
  <c r="AA90" i="1"/>
  <c r="AB89" i="1"/>
  <c r="AA89" i="1"/>
  <c r="AB88" i="1"/>
  <c r="AA88" i="1"/>
  <c r="AB87" i="1"/>
  <c r="AA87" i="1"/>
  <c r="AB86" i="1"/>
  <c r="AA86" i="1"/>
  <c r="AB85" i="1"/>
  <c r="AA85" i="1"/>
  <c r="AB84" i="1"/>
  <c r="AA84" i="1"/>
  <c r="AB83" i="1"/>
  <c r="AA83" i="1"/>
  <c r="AB82" i="1"/>
  <c r="AA82" i="1"/>
  <c r="AB81" i="1"/>
  <c r="AA81" i="1"/>
  <c r="AB80" i="1"/>
  <c r="AA80" i="1"/>
  <c r="AB79" i="1"/>
  <c r="AA79" i="1"/>
  <c r="AB78" i="1"/>
  <c r="AA78" i="1"/>
  <c r="AB77" i="1"/>
  <c r="AA77" i="1"/>
  <c r="AB76" i="1"/>
  <c r="AA76" i="1"/>
  <c r="AB75" i="1"/>
  <c r="AA75" i="1"/>
  <c r="AB74" i="1"/>
  <c r="AA74" i="1"/>
  <c r="AB73" i="1"/>
  <c r="AA73" i="1"/>
  <c r="AB72" i="1"/>
  <c r="AA72" i="1"/>
  <c r="AB71" i="1"/>
  <c r="AA71" i="1"/>
  <c r="AB70" i="1"/>
  <c r="AA70" i="1"/>
  <c r="AB69" i="1"/>
  <c r="AA69" i="1"/>
  <c r="AB68" i="1"/>
  <c r="AA68" i="1"/>
  <c r="AB67" i="1"/>
  <c r="AA67" i="1"/>
  <c r="AB66" i="1"/>
  <c r="AA66" i="1"/>
  <c r="AB65" i="1"/>
  <c r="AA65" i="1"/>
  <c r="AB64" i="1"/>
  <c r="AA64" i="1"/>
  <c r="AB63" i="1"/>
  <c r="AA63" i="1"/>
  <c r="AB62" i="1"/>
  <c r="AA62" i="1"/>
  <c r="AB61" i="1"/>
  <c r="AA61" i="1"/>
  <c r="AB60" i="1"/>
  <c r="AA60" i="1"/>
  <c r="AB59" i="1"/>
  <c r="AA59" i="1"/>
  <c r="AB58" i="1"/>
  <c r="AA58" i="1"/>
  <c r="AB57" i="1"/>
  <c r="AA57" i="1"/>
  <c r="AB56" i="1"/>
  <c r="AA56" i="1"/>
  <c r="AB55" i="1"/>
  <c r="AA55" i="1"/>
  <c r="AB54" i="1"/>
  <c r="AA54" i="1"/>
  <c r="AB53" i="1"/>
  <c r="AA53" i="1"/>
  <c r="AB52" i="1"/>
  <c r="AA52" i="1"/>
  <c r="AB51" i="1"/>
  <c r="AA51" i="1"/>
  <c r="AB50" i="1"/>
  <c r="AA50" i="1"/>
  <c r="AB49" i="1"/>
  <c r="AA49" i="1"/>
  <c r="AB48" i="1"/>
  <c r="AA48" i="1"/>
  <c r="AB47" i="1"/>
  <c r="AA47" i="1"/>
  <c r="AB46" i="1"/>
  <c r="AA46" i="1"/>
  <c r="AB45" i="1"/>
  <c r="AA45" i="1"/>
  <c r="AB44" i="1"/>
  <c r="AA44" i="1"/>
  <c r="AB43" i="1"/>
  <c r="AA43" i="1"/>
  <c r="AB42" i="1"/>
  <c r="AA42" i="1"/>
  <c r="AB41" i="1"/>
  <c r="AA41" i="1"/>
  <c r="AB40" i="1"/>
  <c r="AA40" i="1"/>
  <c r="AB39" i="1"/>
  <c r="AA39" i="1"/>
  <c r="AB38" i="1"/>
  <c r="AA38" i="1"/>
  <c r="AB37" i="1"/>
  <c r="AA37" i="1"/>
  <c r="AB36" i="1"/>
  <c r="AA36" i="1"/>
  <c r="AB35" i="1"/>
  <c r="AA35" i="1"/>
  <c r="AB34" i="1"/>
  <c r="AA34" i="1"/>
  <c r="AB33" i="1"/>
  <c r="AA33" i="1"/>
  <c r="AB32" i="1"/>
  <c r="AA32" i="1"/>
  <c r="AB31" i="1"/>
  <c r="AA31" i="1"/>
  <c r="AB30" i="1"/>
  <c r="AA30" i="1"/>
  <c r="AB29" i="1"/>
  <c r="AA29" i="1"/>
  <c r="AB28" i="1"/>
  <c r="AA28" i="1"/>
  <c r="AB27" i="1"/>
  <c r="AA27" i="1"/>
  <c r="AB26" i="1"/>
  <c r="AA26" i="1"/>
  <c r="AB25" i="1"/>
  <c r="AA25" i="1"/>
  <c r="AB24" i="1"/>
  <c r="AA24" i="1"/>
  <c r="AB23" i="1"/>
  <c r="AA23" i="1"/>
  <c r="AB22" i="1"/>
  <c r="AA22" i="1"/>
  <c r="AB21" i="1"/>
  <c r="AA21" i="1"/>
  <c r="AB20" i="1"/>
  <c r="AA20" i="1"/>
  <c r="AB19" i="1"/>
  <c r="AA19" i="1"/>
  <c r="AB18" i="1"/>
  <c r="AA18" i="1"/>
  <c r="AB17" i="1"/>
  <c r="AA17" i="1"/>
  <c r="AB16" i="1"/>
  <c r="AA16" i="1"/>
  <c r="AB15" i="1"/>
  <c r="AA15" i="1"/>
  <c r="AB14" i="1"/>
  <c r="AA14" i="1"/>
  <c r="AB13" i="1"/>
  <c r="AA13" i="1"/>
  <c r="AB12" i="1"/>
  <c r="AA12" i="1"/>
  <c r="AB11" i="1"/>
  <c r="AA11" i="1"/>
  <c r="AB10" i="1"/>
  <c r="AA10" i="1"/>
  <c r="AB9" i="1"/>
  <c r="AA9" i="1"/>
  <c r="AB8" i="1"/>
  <c r="AA8" i="1"/>
  <c r="AB7" i="1"/>
  <c r="AA7" i="1"/>
  <c r="AB6" i="1"/>
  <c r="AB5" i="1"/>
  <c r="AB4" i="1"/>
  <c r="AB3" i="1"/>
  <c r="AB2" i="1"/>
  <c r="AV2" i="1"/>
  <c r="AA6" i="1"/>
  <c r="AA5" i="1"/>
  <c r="AA4" i="1"/>
  <c r="AA3" i="1"/>
  <c r="AA2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10" i="1"/>
  <c r="AV9" i="1"/>
  <c r="AV8" i="1"/>
  <c r="AV7" i="1"/>
  <c r="AV5" i="1"/>
  <c r="AV4" i="1"/>
  <c r="AV3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BW167" i="1"/>
  <c r="BW166" i="1"/>
  <c r="BW165" i="1"/>
  <c r="BW153" i="1"/>
  <c r="BW152" i="1"/>
  <c r="BW151" i="1"/>
  <c r="BW146" i="1"/>
  <c r="BW145" i="1"/>
  <c r="BW144" i="1"/>
  <c r="BW143" i="1"/>
  <c r="BW5" i="1"/>
  <c r="AK140" i="1"/>
  <c r="AL140" i="1" s="1"/>
  <c r="AR140" i="1" s="1"/>
  <c r="AK139" i="1"/>
  <c r="AL139" i="1" s="1"/>
  <c r="AR139" i="1" s="1"/>
  <c r="AK6" i="1"/>
  <c r="AL6" i="1" s="1"/>
  <c r="AR6" i="1" s="1"/>
  <c r="BX143" i="1" l="1"/>
  <c r="DA143" i="1"/>
  <c r="CQ143" i="1"/>
  <c r="CG143" i="1"/>
  <c r="BX151" i="1"/>
  <c r="DA151" i="1"/>
  <c r="CQ151" i="1"/>
  <c r="CG151" i="1"/>
  <c r="BX153" i="1"/>
  <c r="DA153" i="1"/>
  <c r="CQ153" i="1"/>
  <c r="CG153" i="1"/>
  <c r="BX166" i="1"/>
  <c r="DA166" i="1"/>
  <c r="CQ166" i="1"/>
  <c r="CG166" i="1"/>
  <c r="BX5" i="1"/>
  <c r="DA5" i="1"/>
  <c r="CQ5" i="1"/>
  <c r="CG5" i="1"/>
  <c r="BX144" i="1"/>
  <c r="DA144" i="1"/>
  <c r="CQ144" i="1"/>
  <c r="CG144" i="1"/>
  <c r="BX146" i="1"/>
  <c r="DA146" i="1"/>
  <c r="CQ146" i="1"/>
  <c r="CG146" i="1"/>
  <c r="BX152" i="1"/>
  <c r="DA152" i="1"/>
  <c r="CQ152" i="1"/>
  <c r="CG152" i="1"/>
  <c r="BX165" i="1"/>
  <c r="DA165" i="1"/>
  <c r="CQ165" i="1"/>
  <c r="CG165" i="1"/>
  <c r="BX167" i="1"/>
  <c r="DA167" i="1"/>
  <c r="CQ167" i="1"/>
  <c r="CG167" i="1"/>
  <c r="BX145" i="1"/>
  <c r="DA145" i="1"/>
  <c r="CQ145" i="1"/>
  <c r="CG145" i="1"/>
  <c r="AV6" i="1"/>
  <c r="AV139" i="1"/>
  <c r="AS6" i="1"/>
  <c r="AS139" i="1"/>
  <c r="AS140" i="1"/>
  <c r="AX6" i="1"/>
  <c r="AX139" i="1"/>
  <c r="AX140" i="1"/>
  <c r="AV140" i="1"/>
  <c r="L22" i="13"/>
  <c r="L23" i="13"/>
  <c r="N23" i="13" s="1"/>
  <c r="L24" i="13"/>
  <c r="N24" i="13" s="1"/>
  <c r="L25" i="13"/>
  <c r="N25" i="13" s="1"/>
  <c r="L26" i="13"/>
  <c r="N26" i="13" s="1"/>
  <c r="L27" i="13"/>
  <c r="N27" i="13" s="1"/>
  <c r="L28" i="13"/>
  <c r="N28" i="13" s="1"/>
  <c r="U14" i="13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DB145" i="1" l="1"/>
  <c r="CR145" i="1"/>
  <c r="CH145" i="1"/>
  <c r="BY167" i="1"/>
  <c r="DB167" i="1"/>
  <c r="CR167" i="1"/>
  <c r="CH167" i="1"/>
  <c r="DB165" i="1"/>
  <c r="CR165" i="1"/>
  <c r="CH165" i="1"/>
  <c r="DB152" i="1"/>
  <c r="CR152" i="1"/>
  <c r="CH152" i="1"/>
  <c r="BY146" i="1"/>
  <c r="DB146" i="1"/>
  <c r="CR146" i="1"/>
  <c r="CH146" i="1"/>
  <c r="BY144" i="1"/>
  <c r="DB144" i="1"/>
  <c r="CR144" i="1"/>
  <c r="CH144" i="1"/>
  <c r="BY5" i="1"/>
  <c r="DB5" i="1"/>
  <c r="CR5" i="1"/>
  <c r="CH5" i="1"/>
  <c r="DB166" i="1"/>
  <c r="CR166" i="1"/>
  <c r="CH166" i="1"/>
  <c r="DB153" i="1"/>
  <c r="CR153" i="1"/>
  <c r="CH153" i="1"/>
  <c r="DB151" i="1"/>
  <c r="CR151" i="1"/>
  <c r="CH151" i="1"/>
  <c r="BY143" i="1"/>
  <c r="DB143" i="1"/>
  <c r="CR143" i="1"/>
  <c r="CH143" i="1"/>
  <c r="Q29" i="13"/>
  <c r="S22" i="13"/>
  <c r="N22" i="13"/>
  <c r="N29" i="13" s="1"/>
  <c r="L29" i="13"/>
  <c r="L234" i="1"/>
  <c r="DK234" i="1" s="1"/>
  <c r="L233" i="1"/>
  <c r="DK233" i="1" s="1"/>
  <c r="L232" i="1"/>
  <c r="DK232" i="1" s="1"/>
  <c r="L231" i="1"/>
  <c r="DK231" i="1" s="1"/>
  <c r="L230" i="1"/>
  <c r="DK230" i="1" s="1"/>
  <c r="L229" i="1"/>
  <c r="DK229" i="1" s="1"/>
  <c r="L228" i="1"/>
  <c r="DK228" i="1" s="1"/>
  <c r="L227" i="1"/>
  <c r="DK227" i="1" s="1"/>
  <c r="L226" i="1"/>
  <c r="DK226" i="1" s="1"/>
  <c r="L225" i="1"/>
  <c r="DK225" i="1" s="1"/>
  <c r="L224" i="1"/>
  <c r="DK224" i="1" s="1"/>
  <c r="L223" i="1"/>
  <c r="DK223" i="1" s="1"/>
  <c r="L222" i="1"/>
  <c r="DK222" i="1" s="1"/>
  <c r="L221" i="1"/>
  <c r="DK221" i="1" s="1"/>
  <c r="L220" i="1"/>
  <c r="DK220" i="1" s="1"/>
  <c r="L219" i="1"/>
  <c r="DK219" i="1" s="1"/>
  <c r="L218" i="1"/>
  <c r="DK218" i="1" s="1"/>
  <c r="L217" i="1"/>
  <c r="DK217" i="1" s="1"/>
  <c r="L216" i="1"/>
  <c r="DK216" i="1" s="1"/>
  <c r="L215" i="1"/>
  <c r="DK215" i="1" s="1"/>
  <c r="L214" i="1"/>
  <c r="DK214" i="1" s="1"/>
  <c r="L213" i="1"/>
  <c r="DK213" i="1" s="1"/>
  <c r="L212" i="1"/>
  <c r="DK212" i="1" s="1"/>
  <c r="L211" i="1"/>
  <c r="DK211" i="1" s="1"/>
  <c r="L210" i="1"/>
  <c r="DK210" i="1" s="1"/>
  <c r="L209" i="1"/>
  <c r="DK209" i="1" s="1"/>
  <c r="L208" i="1"/>
  <c r="DK208" i="1" s="1"/>
  <c r="L207" i="1"/>
  <c r="DK207" i="1" s="1"/>
  <c r="L206" i="1"/>
  <c r="DK206" i="1" s="1"/>
  <c r="L205" i="1"/>
  <c r="DK205" i="1" s="1"/>
  <c r="L204" i="1"/>
  <c r="DK204" i="1" s="1"/>
  <c r="L203" i="1"/>
  <c r="DK203" i="1" s="1"/>
  <c r="L202" i="1"/>
  <c r="DK202" i="1" s="1"/>
  <c r="L201" i="1"/>
  <c r="DK201" i="1" s="1"/>
  <c r="L200" i="1"/>
  <c r="DK200" i="1" s="1"/>
  <c r="L199" i="1"/>
  <c r="DK199" i="1" s="1"/>
  <c r="L198" i="1"/>
  <c r="DK198" i="1" s="1"/>
  <c r="L197" i="1"/>
  <c r="DK197" i="1" s="1"/>
  <c r="L196" i="1"/>
  <c r="DK196" i="1" s="1"/>
  <c r="L195" i="1"/>
  <c r="DK195" i="1" s="1"/>
  <c r="L194" i="1"/>
  <c r="DK194" i="1" s="1"/>
  <c r="L193" i="1"/>
  <c r="DK193" i="1" s="1"/>
  <c r="L192" i="1"/>
  <c r="DK192" i="1" s="1"/>
  <c r="L191" i="1"/>
  <c r="DK191" i="1" s="1"/>
  <c r="L190" i="1"/>
  <c r="DK190" i="1" s="1"/>
  <c r="L189" i="1"/>
  <c r="DK189" i="1" s="1"/>
  <c r="L188" i="1"/>
  <c r="DK188" i="1" s="1"/>
  <c r="L187" i="1"/>
  <c r="DK187" i="1" s="1"/>
  <c r="L186" i="1"/>
  <c r="DK186" i="1" s="1"/>
  <c r="L185" i="1"/>
  <c r="DK185" i="1" s="1"/>
  <c r="L184" i="1"/>
  <c r="DK184" i="1" s="1"/>
  <c r="L183" i="1"/>
  <c r="DK183" i="1" s="1"/>
  <c r="L182" i="1"/>
  <c r="DK182" i="1" s="1"/>
  <c r="L181" i="1"/>
  <c r="DK181" i="1" s="1"/>
  <c r="L180" i="1"/>
  <c r="DK180" i="1" s="1"/>
  <c r="L179" i="1"/>
  <c r="DK179" i="1" s="1"/>
  <c r="L178" i="1"/>
  <c r="DK178" i="1" s="1"/>
  <c r="L177" i="1"/>
  <c r="DK177" i="1" s="1"/>
  <c r="L176" i="1"/>
  <c r="DK176" i="1" s="1"/>
  <c r="L175" i="1"/>
  <c r="DK175" i="1" s="1"/>
  <c r="L174" i="1"/>
  <c r="DK174" i="1" s="1"/>
  <c r="L173" i="1"/>
  <c r="DK173" i="1" s="1"/>
  <c r="L172" i="1"/>
  <c r="DK172" i="1" s="1"/>
  <c r="L171" i="1"/>
  <c r="DK171" i="1" s="1"/>
  <c r="L170" i="1"/>
  <c r="DK170" i="1" s="1"/>
  <c r="L169" i="1"/>
  <c r="DK169" i="1" s="1"/>
  <c r="L168" i="1"/>
  <c r="DK168" i="1" s="1"/>
  <c r="L167" i="1"/>
  <c r="DK167" i="1" s="1"/>
  <c r="L166" i="1"/>
  <c r="DK166" i="1" s="1"/>
  <c r="L165" i="1"/>
  <c r="DK165" i="1" s="1"/>
  <c r="L164" i="1"/>
  <c r="DK164" i="1" s="1"/>
  <c r="L163" i="1"/>
  <c r="DK163" i="1" s="1"/>
  <c r="L162" i="1"/>
  <c r="DK162" i="1" s="1"/>
  <c r="L161" i="1"/>
  <c r="DK161" i="1" s="1"/>
  <c r="L160" i="1"/>
  <c r="DK160" i="1" s="1"/>
  <c r="L159" i="1"/>
  <c r="DK159" i="1" s="1"/>
  <c r="L158" i="1"/>
  <c r="DK158" i="1" s="1"/>
  <c r="L157" i="1"/>
  <c r="DK157" i="1" s="1"/>
  <c r="L156" i="1"/>
  <c r="DK156" i="1" s="1"/>
  <c r="L155" i="1"/>
  <c r="DK155" i="1" s="1"/>
  <c r="L154" i="1"/>
  <c r="DK154" i="1" s="1"/>
  <c r="L153" i="1"/>
  <c r="DK153" i="1" s="1"/>
  <c r="L152" i="1"/>
  <c r="DK152" i="1" s="1"/>
  <c r="L151" i="1"/>
  <c r="DK151" i="1" s="1"/>
  <c r="L150" i="1"/>
  <c r="DK150" i="1" s="1"/>
  <c r="L149" i="1"/>
  <c r="DK149" i="1" s="1"/>
  <c r="L148" i="1"/>
  <c r="DK148" i="1" s="1"/>
  <c r="L147" i="1"/>
  <c r="DK147" i="1" s="1"/>
  <c r="L146" i="1"/>
  <c r="DK146" i="1" s="1"/>
  <c r="L145" i="1"/>
  <c r="DK145" i="1" s="1"/>
  <c r="L144" i="1"/>
  <c r="DK144" i="1" s="1"/>
  <c r="L143" i="1"/>
  <c r="DK143" i="1" s="1"/>
  <c r="L142" i="1"/>
  <c r="DK142" i="1" s="1"/>
  <c r="L141" i="1"/>
  <c r="DK141" i="1" s="1"/>
  <c r="L140" i="1"/>
  <c r="DK140" i="1" s="1"/>
  <c r="L139" i="1"/>
  <c r="DK139" i="1" s="1"/>
  <c r="L138" i="1"/>
  <c r="DK138" i="1" s="1"/>
  <c r="L137" i="1"/>
  <c r="DK137" i="1" s="1"/>
  <c r="L136" i="1"/>
  <c r="DK136" i="1" s="1"/>
  <c r="L135" i="1"/>
  <c r="DK135" i="1" s="1"/>
  <c r="L134" i="1"/>
  <c r="DK134" i="1" s="1"/>
  <c r="L133" i="1"/>
  <c r="DK133" i="1" s="1"/>
  <c r="L132" i="1"/>
  <c r="DK132" i="1" s="1"/>
  <c r="L131" i="1"/>
  <c r="DK131" i="1" s="1"/>
  <c r="L130" i="1"/>
  <c r="DK130" i="1" s="1"/>
  <c r="L129" i="1"/>
  <c r="DK129" i="1" s="1"/>
  <c r="L128" i="1"/>
  <c r="DK128" i="1" s="1"/>
  <c r="L127" i="1"/>
  <c r="DK127" i="1" s="1"/>
  <c r="L126" i="1"/>
  <c r="DK126" i="1" s="1"/>
  <c r="L125" i="1"/>
  <c r="DK125" i="1" s="1"/>
  <c r="L124" i="1"/>
  <c r="DK124" i="1" s="1"/>
  <c r="L123" i="1"/>
  <c r="DK123" i="1" s="1"/>
  <c r="L122" i="1"/>
  <c r="DK122" i="1" s="1"/>
  <c r="L121" i="1"/>
  <c r="DK121" i="1" s="1"/>
  <c r="L120" i="1"/>
  <c r="DK120" i="1" s="1"/>
  <c r="L119" i="1"/>
  <c r="DK119" i="1" s="1"/>
  <c r="L118" i="1"/>
  <c r="DK118" i="1" s="1"/>
  <c r="L117" i="1"/>
  <c r="DK117" i="1" s="1"/>
  <c r="L116" i="1"/>
  <c r="DK116" i="1" s="1"/>
  <c r="L115" i="1"/>
  <c r="DK115" i="1" s="1"/>
  <c r="L114" i="1"/>
  <c r="DK114" i="1" s="1"/>
  <c r="L113" i="1"/>
  <c r="DK113" i="1" s="1"/>
  <c r="L112" i="1"/>
  <c r="DK112" i="1" s="1"/>
  <c r="L111" i="1"/>
  <c r="DK111" i="1" s="1"/>
  <c r="L110" i="1"/>
  <c r="DK110" i="1" s="1"/>
  <c r="L109" i="1"/>
  <c r="DK109" i="1" s="1"/>
  <c r="L108" i="1"/>
  <c r="DK108" i="1" s="1"/>
  <c r="L107" i="1"/>
  <c r="DK107" i="1" s="1"/>
  <c r="L106" i="1"/>
  <c r="DK106" i="1" s="1"/>
  <c r="L105" i="1"/>
  <c r="DK105" i="1" s="1"/>
  <c r="L104" i="1"/>
  <c r="DK104" i="1" s="1"/>
  <c r="L103" i="1"/>
  <c r="DK103" i="1" s="1"/>
  <c r="L102" i="1"/>
  <c r="DK102" i="1" s="1"/>
  <c r="L101" i="1"/>
  <c r="DK101" i="1" s="1"/>
  <c r="L100" i="1"/>
  <c r="DK100" i="1" s="1"/>
  <c r="L99" i="1"/>
  <c r="DK99" i="1" s="1"/>
  <c r="L98" i="1"/>
  <c r="DK98" i="1" s="1"/>
  <c r="L97" i="1"/>
  <c r="DK97" i="1" s="1"/>
  <c r="L96" i="1"/>
  <c r="DK96" i="1" s="1"/>
  <c r="L95" i="1"/>
  <c r="DK95" i="1" s="1"/>
  <c r="L94" i="1"/>
  <c r="DK94" i="1" s="1"/>
  <c r="L93" i="1"/>
  <c r="DK93" i="1" s="1"/>
  <c r="L92" i="1"/>
  <c r="DK92" i="1" s="1"/>
  <c r="L91" i="1"/>
  <c r="DK91" i="1" s="1"/>
  <c r="L90" i="1"/>
  <c r="DK90" i="1" s="1"/>
  <c r="L89" i="1"/>
  <c r="DK89" i="1" s="1"/>
  <c r="L88" i="1"/>
  <c r="DK88" i="1" s="1"/>
  <c r="L87" i="1"/>
  <c r="DK87" i="1" s="1"/>
  <c r="L86" i="1"/>
  <c r="DK86" i="1" s="1"/>
  <c r="L85" i="1"/>
  <c r="DK85" i="1" s="1"/>
  <c r="L84" i="1"/>
  <c r="DK84" i="1" s="1"/>
  <c r="L83" i="1"/>
  <c r="DK83" i="1" s="1"/>
  <c r="L82" i="1"/>
  <c r="DK82" i="1" s="1"/>
  <c r="L81" i="1"/>
  <c r="DK81" i="1" s="1"/>
  <c r="L80" i="1"/>
  <c r="DK80" i="1" s="1"/>
  <c r="L79" i="1"/>
  <c r="DK79" i="1" s="1"/>
  <c r="L78" i="1"/>
  <c r="DK78" i="1" s="1"/>
  <c r="L77" i="1"/>
  <c r="DK77" i="1" s="1"/>
  <c r="L76" i="1"/>
  <c r="DK76" i="1" s="1"/>
  <c r="L75" i="1"/>
  <c r="DK75" i="1" s="1"/>
  <c r="L74" i="1"/>
  <c r="DK74" i="1" s="1"/>
  <c r="L73" i="1"/>
  <c r="DK73" i="1" s="1"/>
  <c r="L72" i="1"/>
  <c r="DK72" i="1" s="1"/>
  <c r="L71" i="1"/>
  <c r="DK71" i="1" s="1"/>
  <c r="L70" i="1"/>
  <c r="DK70" i="1" s="1"/>
  <c r="L69" i="1"/>
  <c r="DK69" i="1" s="1"/>
  <c r="L68" i="1"/>
  <c r="DK68" i="1" s="1"/>
  <c r="L67" i="1"/>
  <c r="DK67" i="1" s="1"/>
  <c r="L66" i="1"/>
  <c r="DK66" i="1" s="1"/>
  <c r="L65" i="1"/>
  <c r="DK65" i="1" s="1"/>
  <c r="L64" i="1"/>
  <c r="DK64" i="1" s="1"/>
  <c r="L63" i="1"/>
  <c r="DK63" i="1" s="1"/>
  <c r="L62" i="1"/>
  <c r="DK62" i="1" s="1"/>
  <c r="L61" i="1"/>
  <c r="DK61" i="1" s="1"/>
  <c r="L60" i="1"/>
  <c r="DK60" i="1" s="1"/>
  <c r="L59" i="1"/>
  <c r="DK59" i="1" s="1"/>
  <c r="L58" i="1"/>
  <c r="DK58" i="1" s="1"/>
  <c r="L57" i="1"/>
  <c r="DK57" i="1" s="1"/>
  <c r="L56" i="1"/>
  <c r="DK56" i="1" s="1"/>
  <c r="L55" i="1"/>
  <c r="DK55" i="1" s="1"/>
  <c r="L54" i="1"/>
  <c r="DK54" i="1" s="1"/>
  <c r="L53" i="1"/>
  <c r="DK53" i="1" s="1"/>
  <c r="L52" i="1"/>
  <c r="DK52" i="1" s="1"/>
  <c r="L51" i="1"/>
  <c r="DK51" i="1" s="1"/>
  <c r="L50" i="1"/>
  <c r="DK50" i="1" s="1"/>
  <c r="L49" i="1"/>
  <c r="DK49" i="1" s="1"/>
  <c r="L48" i="1"/>
  <c r="DK48" i="1" s="1"/>
  <c r="L47" i="1"/>
  <c r="DK47" i="1" s="1"/>
  <c r="L46" i="1"/>
  <c r="DK46" i="1" s="1"/>
  <c r="L45" i="1"/>
  <c r="DK45" i="1" s="1"/>
  <c r="L44" i="1"/>
  <c r="DK44" i="1" s="1"/>
  <c r="L43" i="1"/>
  <c r="DK43" i="1" s="1"/>
  <c r="L42" i="1"/>
  <c r="DK42" i="1" s="1"/>
  <c r="L41" i="1"/>
  <c r="DK41" i="1" s="1"/>
  <c r="L40" i="1"/>
  <c r="DK40" i="1" s="1"/>
  <c r="L39" i="1"/>
  <c r="DK39" i="1" s="1"/>
  <c r="L38" i="1"/>
  <c r="DK38" i="1" s="1"/>
  <c r="L37" i="1"/>
  <c r="DK37" i="1" s="1"/>
  <c r="L36" i="1"/>
  <c r="DK36" i="1" s="1"/>
  <c r="L35" i="1"/>
  <c r="DK35" i="1" s="1"/>
  <c r="L34" i="1"/>
  <c r="DK34" i="1" s="1"/>
  <c r="L33" i="1"/>
  <c r="DK33" i="1" s="1"/>
  <c r="L32" i="1"/>
  <c r="DK32" i="1" s="1"/>
  <c r="L31" i="1"/>
  <c r="DK31" i="1" s="1"/>
  <c r="L30" i="1"/>
  <c r="DK30" i="1" s="1"/>
  <c r="L29" i="1"/>
  <c r="DK29" i="1" s="1"/>
  <c r="L28" i="1"/>
  <c r="DK28" i="1" s="1"/>
  <c r="L27" i="1"/>
  <c r="DK27" i="1" s="1"/>
  <c r="L26" i="1"/>
  <c r="DK26" i="1" s="1"/>
  <c r="L25" i="1"/>
  <c r="DK25" i="1" s="1"/>
  <c r="L24" i="1"/>
  <c r="DK24" i="1" s="1"/>
  <c r="L23" i="1"/>
  <c r="DK23" i="1" s="1"/>
  <c r="L22" i="1"/>
  <c r="DK22" i="1" s="1"/>
  <c r="L21" i="1"/>
  <c r="DK21" i="1" s="1"/>
  <c r="L20" i="1"/>
  <c r="DK20" i="1" s="1"/>
  <c r="L19" i="1"/>
  <c r="DK19" i="1" s="1"/>
  <c r="L18" i="1"/>
  <c r="DK18" i="1" s="1"/>
  <c r="L17" i="1"/>
  <c r="DK17" i="1" s="1"/>
  <c r="L16" i="1"/>
  <c r="DK16" i="1" s="1"/>
  <c r="L15" i="1"/>
  <c r="DK15" i="1" s="1"/>
  <c r="L14" i="1"/>
  <c r="DK14" i="1" s="1"/>
  <c r="L13" i="1"/>
  <c r="DK13" i="1" s="1"/>
  <c r="L12" i="1"/>
  <c r="DK12" i="1" s="1"/>
  <c r="L11" i="1"/>
  <c r="DK11" i="1" s="1"/>
  <c r="L10" i="1"/>
  <c r="DK10" i="1" s="1"/>
  <c r="L9" i="1"/>
  <c r="DK9" i="1" s="1"/>
  <c r="L8" i="1"/>
  <c r="DK8" i="1" s="1"/>
  <c r="L7" i="1"/>
  <c r="DK7" i="1" s="1"/>
  <c r="L6" i="1"/>
  <c r="DK6" i="1" s="1"/>
  <c r="L5" i="1"/>
  <c r="DK5" i="1" s="1"/>
  <c r="L4" i="1"/>
  <c r="DK4" i="1" s="1"/>
  <c r="L3" i="1"/>
  <c r="DK3" i="1" s="1"/>
  <c r="L2" i="1"/>
  <c r="DK2" i="1" s="1"/>
  <c r="BZ5" i="1" l="1"/>
  <c r="DC5" i="1"/>
  <c r="CS5" i="1"/>
  <c r="CI5" i="1"/>
  <c r="BZ144" i="1"/>
  <c r="DC144" i="1"/>
  <c r="CS144" i="1"/>
  <c r="CI144" i="1"/>
  <c r="BZ146" i="1"/>
  <c r="DC146" i="1"/>
  <c r="CS146" i="1"/>
  <c r="CI146" i="1"/>
  <c r="DC167" i="1"/>
  <c r="CS167" i="1"/>
  <c r="CI167" i="1"/>
  <c r="BZ143" i="1"/>
  <c r="DC143" i="1"/>
  <c r="CS143" i="1"/>
  <c r="CI143" i="1"/>
  <c r="S29" i="13"/>
  <c r="U22" i="13"/>
  <c r="U29" i="13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CA143" i="1" l="1"/>
  <c r="DD143" i="1"/>
  <c r="CT143" i="1"/>
  <c r="CJ143" i="1"/>
  <c r="CA146" i="1"/>
  <c r="DD146" i="1"/>
  <c r="CT146" i="1"/>
  <c r="CJ146" i="1"/>
  <c r="DD144" i="1"/>
  <c r="CT144" i="1"/>
  <c r="CJ144" i="1"/>
  <c r="DD5" i="1"/>
  <c r="CT5" i="1"/>
  <c r="CJ5" i="1"/>
  <c r="DE146" i="1" l="1"/>
  <c r="CU146" i="1"/>
  <c r="CK146" i="1"/>
  <c r="DE143" i="1"/>
  <c r="CU143" i="1"/>
  <c r="CK143" i="1"/>
</calcChain>
</file>

<file path=xl/sharedStrings.xml><?xml version="1.0" encoding="utf-8"?>
<sst xmlns="http://schemas.openxmlformats.org/spreadsheetml/2006/main" count="3283" uniqueCount="540">
  <si>
    <t>No.</t>
  </si>
  <si>
    <t>Fracc</t>
  </si>
  <si>
    <t>Manz</t>
  </si>
  <si>
    <t>Macro Lote</t>
  </si>
  <si>
    <t>Lote</t>
  </si>
  <si>
    <t>Calle</t>
  </si>
  <si>
    <t>M2 Terreno</t>
  </si>
  <si>
    <t>Prototipo</t>
  </si>
  <si>
    <t xml:space="preserve">PTA NORTE </t>
  </si>
  <si>
    <t>TALAVERA</t>
  </si>
  <si>
    <t>AQUA</t>
  </si>
  <si>
    <t>MARINE</t>
  </si>
  <si>
    <t>ESTRELLA ORIENTE</t>
  </si>
  <si>
    <t>ESTRELLA VIAJERA</t>
  </si>
  <si>
    <t>TARRAGONA</t>
  </si>
  <si>
    <t>ESTRELLA MARINA</t>
  </si>
  <si>
    <t>ESTRELLA FUGAZ</t>
  </si>
  <si>
    <t>ESTRELLA POLAR</t>
  </si>
  <si>
    <t>ESTRELLA LUMINOSA</t>
  </si>
  <si>
    <t>ESTRELLA PONIENTE</t>
  </si>
  <si>
    <t>ESTRELLA NORTE</t>
  </si>
  <si>
    <t>ESTRELLA SUR</t>
  </si>
  <si>
    <t>ESTRELLA BLANCA</t>
  </si>
  <si>
    <t>ESTRELLA DE LA PRIMAVERA</t>
  </si>
  <si>
    <t>ESTRELLA DE INVIERNO</t>
  </si>
  <si>
    <t>AV. DEL ESCORIAL</t>
  </si>
  <si>
    <t>CAMPO ALEGRE</t>
  </si>
  <si>
    <t>ID</t>
  </si>
  <si>
    <t>002001001</t>
  </si>
  <si>
    <t>002001002</t>
  </si>
  <si>
    <t>002001003</t>
  </si>
  <si>
    <t>002001004</t>
  </si>
  <si>
    <t>002001005</t>
  </si>
  <si>
    <t>002001006</t>
  </si>
  <si>
    <t>002002001</t>
  </si>
  <si>
    <t>002002002</t>
  </si>
  <si>
    <t>002002003</t>
  </si>
  <si>
    <t>002002004</t>
  </si>
  <si>
    <t>002002005</t>
  </si>
  <si>
    <t>002002006</t>
  </si>
  <si>
    <t>002002007</t>
  </si>
  <si>
    <t>002002008</t>
  </si>
  <si>
    <t>002002009</t>
  </si>
  <si>
    <t>002002010</t>
  </si>
  <si>
    <t>002002011</t>
  </si>
  <si>
    <t>002002012</t>
  </si>
  <si>
    <t>002002013</t>
  </si>
  <si>
    <t>002003001</t>
  </si>
  <si>
    <t>002003002</t>
  </si>
  <si>
    <t>002003003</t>
  </si>
  <si>
    <t>002003004</t>
  </si>
  <si>
    <t>002003005</t>
  </si>
  <si>
    <t>002003006</t>
  </si>
  <si>
    <t>002003007</t>
  </si>
  <si>
    <t>002003008</t>
  </si>
  <si>
    <t>002003009</t>
  </si>
  <si>
    <t>002003010</t>
  </si>
  <si>
    <t>002003011</t>
  </si>
  <si>
    <t>002003012</t>
  </si>
  <si>
    <t>002003013</t>
  </si>
  <si>
    <t>002003014</t>
  </si>
  <si>
    <t>002003015</t>
  </si>
  <si>
    <t>002004001</t>
  </si>
  <si>
    <t>002004002</t>
  </si>
  <si>
    <t>002004003</t>
  </si>
  <si>
    <t>002004004</t>
  </si>
  <si>
    <t>002004005</t>
  </si>
  <si>
    <t>002004006</t>
  </si>
  <si>
    <t>002004007</t>
  </si>
  <si>
    <t>002004008</t>
  </si>
  <si>
    <t>002004009</t>
  </si>
  <si>
    <t>002004010</t>
  </si>
  <si>
    <t>002004011</t>
  </si>
  <si>
    <t>002004012</t>
  </si>
  <si>
    <t>002004013</t>
  </si>
  <si>
    <t>002004014</t>
  </si>
  <si>
    <t>002004015</t>
  </si>
  <si>
    <t>002004016</t>
  </si>
  <si>
    <t>002004017</t>
  </si>
  <si>
    <t>002005001</t>
  </si>
  <si>
    <t>002005002</t>
  </si>
  <si>
    <t>002005003</t>
  </si>
  <si>
    <t>002005004</t>
  </si>
  <si>
    <t>002005005</t>
  </si>
  <si>
    <t>002005006</t>
  </si>
  <si>
    <t>002005007</t>
  </si>
  <si>
    <t>002005008</t>
  </si>
  <si>
    <t>002005009</t>
  </si>
  <si>
    <t>002005010</t>
  </si>
  <si>
    <t>002005011</t>
  </si>
  <si>
    <t>002005012</t>
  </si>
  <si>
    <t>002005013</t>
  </si>
  <si>
    <t>002005014</t>
  </si>
  <si>
    <t>002005015</t>
  </si>
  <si>
    <t>002005016</t>
  </si>
  <si>
    <t>002005017</t>
  </si>
  <si>
    <t>002005018</t>
  </si>
  <si>
    <t>002005019</t>
  </si>
  <si>
    <t>002005020</t>
  </si>
  <si>
    <t>002006001</t>
  </si>
  <si>
    <t>002006002</t>
  </si>
  <si>
    <t>002006003</t>
  </si>
  <si>
    <t>002006004</t>
  </si>
  <si>
    <t>002006005</t>
  </si>
  <si>
    <t>002006006</t>
  </si>
  <si>
    <t>002006007</t>
  </si>
  <si>
    <t>002006008</t>
  </si>
  <si>
    <t>002006009</t>
  </si>
  <si>
    <t>002006010</t>
  </si>
  <si>
    <t>002006011</t>
  </si>
  <si>
    <t>002006012</t>
  </si>
  <si>
    <t>002006013</t>
  </si>
  <si>
    <t>002006014</t>
  </si>
  <si>
    <t>002006015</t>
  </si>
  <si>
    <t>002006017</t>
  </si>
  <si>
    <t>002006018</t>
  </si>
  <si>
    <t>002006019</t>
  </si>
  <si>
    <t>002006020</t>
  </si>
  <si>
    <t>002006021</t>
  </si>
  <si>
    <t>002006022</t>
  </si>
  <si>
    <t>002007001</t>
  </si>
  <si>
    <t>002007002</t>
  </si>
  <si>
    <t>002007003</t>
  </si>
  <si>
    <t>002007004</t>
  </si>
  <si>
    <t>002007005</t>
  </si>
  <si>
    <t>002007006</t>
  </si>
  <si>
    <t>002007007</t>
  </si>
  <si>
    <t>002007008</t>
  </si>
  <si>
    <t>002007009</t>
  </si>
  <si>
    <t>002007010</t>
  </si>
  <si>
    <t>002007011</t>
  </si>
  <si>
    <t>002007012</t>
  </si>
  <si>
    <t>002007013</t>
  </si>
  <si>
    <t>002007014</t>
  </si>
  <si>
    <t>002007015</t>
  </si>
  <si>
    <t>002007016</t>
  </si>
  <si>
    <t>002007017</t>
  </si>
  <si>
    <t>002007018</t>
  </si>
  <si>
    <t>002007019</t>
  </si>
  <si>
    <t>002007020</t>
  </si>
  <si>
    <t>002007021</t>
  </si>
  <si>
    <t>002007022</t>
  </si>
  <si>
    <t>002007023</t>
  </si>
  <si>
    <t>002007024</t>
  </si>
  <si>
    <t>002008001</t>
  </si>
  <si>
    <t>002008002</t>
  </si>
  <si>
    <t>002008003</t>
  </si>
  <si>
    <t>002008004</t>
  </si>
  <si>
    <t>002008005</t>
  </si>
  <si>
    <t>002008006</t>
  </si>
  <si>
    <t>002008007</t>
  </si>
  <si>
    <t>002008008</t>
  </si>
  <si>
    <t>002008009</t>
  </si>
  <si>
    <t>002008010</t>
  </si>
  <si>
    <t>002008011</t>
  </si>
  <si>
    <t>002008012</t>
  </si>
  <si>
    <t>002008013</t>
  </si>
  <si>
    <t>002008014</t>
  </si>
  <si>
    <t>002008015</t>
  </si>
  <si>
    <t>002008016</t>
  </si>
  <si>
    <t>002008017</t>
  </si>
  <si>
    <t>002008018</t>
  </si>
  <si>
    <t>002008019</t>
  </si>
  <si>
    <t>002008020</t>
  </si>
  <si>
    <t>002009001</t>
  </si>
  <si>
    <t>002009002</t>
  </si>
  <si>
    <t>002009003</t>
  </si>
  <si>
    <t>002009004</t>
  </si>
  <si>
    <t>002009005</t>
  </si>
  <si>
    <t>002009006</t>
  </si>
  <si>
    <t>002009007</t>
  </si>
  <si>
    <t>002009008</t>
  </si>
  <si>
    <t>002009009</t>
  </si>
  <si>
    <t>002009010</t>
  </si>
  <si>
    <t>002009011</t>
  </si>
  <si>
    <t>002009012</t>
  </si>
  <si>
    <t>002009013</t>
  </si>
  <si>
    <t>002009014</t>
  </si>
  <si>
    <t>002009015</t>
  </si>
  <si>
    <t>002010001</t>
  </si>
  <si>
    <t>002010002</t>
  </si>
  <si>
    <t>002010003</t>
  </si>
  <si>
    <t>002010004</t>
  </si>
  <si>
    <t>002010005</t>
  </si>
  <si>
    <t>002010006</t>
  </si>
  <si>
    <t>002010007</t>
  </si>
  <si>
    <t>002010008</t>
  </si>
  <si>
    <t>002010009</t>
  </si>
  <si>
    <t>002010010</t>
  </si>
  <si>
    <t>002010011</t>
  </si>
  <si>
    <t>003001001</t>
  </si>
  <si>
    <t>003001002</t>
  </si>
  <si>
    <t>003001003</t>
  </si>
  <si>
    <t>003001004</t>
  </si>
  <si>
    <t>003001005</t>
  </si>
  <si>
    <t>003002001</t>
  </si>
  <si>
    <t>003002002</t>
  </si>
  <si>
    <t>003002003</t>
  </si>
  <si>
    <t>003002004</t>
  </si>
  <si>
    <t>003002005</t>
  </si>
  <si>
    <t>003002006</t>
  </si>
  <si>
    <t>003002007</t>
  </si>
  <si>
    <t>003002008</t>
  </si>
  <si>
    <t>003002009</t>
  </si>
  <si>
    <t>003002010</t>
  </si>
  <si>
    <t>003003001</t>
  </si>
  <si>
    <t>003003002</t>
  </si>
  <si>
    <t>003003003</t>
  </si>
  <si>
    <t>003003004</t>
  </si>
  <si>
    <t>003003005</t>
  </si>
  <si>
    <t>003003006</t>
  </si>
  <si>
    <t>003003007</t>
  </si>
  <si>
    <t>003003008</t>
  </si>
  <si>
    <t>003003009</t>
  </si>
  <si>
    <t>003003010</t>
  </si>
  <si>
    <t>003003011</t>
  </si>
  <si>
    <t>003003012</t>
  </si>
  <si>
    <t>003003013</t>
  </si>
  <si>
    <t>003003014</t>
  </si>
  <si>
    <t>003003015</t>
  </si>
  <si>
    <t>003003016</t>
  </si>
  <si>
    <t>003004001</t>
  </si>
  <si>
    <t>003004002</t>
  </si>
  <si>
    <t>003004003</t>
  </si>
  <si>
    <t>003004004</t>
  </si>
  <si>
    <t>003004005</t>
  </si>
  <si>
    <t>003004006</t>
  </si>
  <si>
    <t>003004007</t>
  </si>
  <si>
    <t>003004008</t>
  </si>
  <si>
    <t>003004009</t>
  </si>
  <si>
    <t>003004010</t>
  </si>
  <si>
    <t>003004011</t>
  </si>
  <si>
    <t>003004012</t>
  </si>
  <si>
    <t>003004013</t>
  </si>
  <si>
    <t>003004014</t>
  </si>
  <si>
    <t>003004015</t>
  </si>
  <si>
    <t>003004016</t>
  </si>
  <si>
    <t>003004017</t>
  </si>
  <si>
    <t>003004018</t>
  </si>
  <si>
    <t>003004019</t>
  </si>
  <si>
    <t>003004020</t>
  </si>
  <si>
    <t>003004021</t>
  </si>
  <si>
    <t>003004022</t>
  </si>
  <si>
    <t>003004023</t>
  </si>
  <si>
    <t>003004024</t>
  </si>
  <si>
    <t>004001001</t>
  </si>
  <si>
    <t>004001002</t>
  </si>
  <si>
    <t>005001001</t>
  </si>
  <si>
    <t>006001001</t>
  </si>
  <si>
    <t>006001002</t>
  </si>
  <si>
    <t>006001003</t>
  </si>
  <si>
    <t>006001004</t>
  </si>
  <si>
    <t>006001005</t>
  </si>
  <si>
    <t>006001006</t>
  </si>
  <si>
    <t>006001007</t>
  </si>
  <si>
    <t>006001008</t>
  </si>
  <si>
    <t>006001009</t>
  </si>
  <si>
    <t>006001010</t>
  </si>
  <si>
    <t>006001011</t>
  </si>
  <si>
    <t>006001012</t>
  </si>
  <si>
    <t>ETAPA</t>
  </si>
  <si>
    <t>PRECIO</t>
  </si>
  <si>
    <t>ID PORTAL</t>
  </si>
  <si>
    <t>CRED. PUENTE</t>
  </si>
  <si>
    <t>FECHA LIBERACIÓN</t>
  </si>
  <si>
    <t>Etiquetas de fila</t>
  </si>
  <si>
    <t>Total general</t>
  </si>
  <si>
    <t>Suma de PRECIO</t>
  </si>
  <si>
    <t>Cuenta de No.</t>
  </si>
  <si>
    <t>LIBERADO</t>
  </si>
  <si>
    <t>NO LIBERADO</t>
  </si>
  <si>
    <t>ESTATUS CLIENTE</t>
  </si>
  <si>
    <t>AUTORIZADO</t>
  </si>
  <si>
    <t>SIN CLIENTE</t>
  </si>
  <si>
    <t>APARTADO</t>
  </si>
  <si>
    <t>BLOQUEADO</t>
  </si>
  <si>
    <t>FIRMADO</t>
  </si>
  <si>
    <t>(Todas)</t>
  </si>
  <si>
    <t>Etiquetas de columna</t>
  </si>
  <si>
    <t>PROY. OBRA</t>
  </si>
  <si>
    <t>NOMBRE CLIENTE</t>
  </si>
  <si>
    <t>CANAL FINANCIERO</t>
  </si>
  <si>
    <t>FECHA VISITA</t>
  </si>
  <si>
    <t>FECHA APARTADO</t>
  </si>
  <si>
    <t>FECHA INTEGRACIÓN</t>
  </si>
  <si>
    <t>FECHA AUTORIZACIÓN</t>
  </si>
  <si>
    <t>CANAL PROSPECCIÓN</t>
  </si>
  <si>
    <t>ESTATUS PROSPECCIÓN</t>
  </si>
  <si>
    <t>FECHA FIRMA</t>
  </si>
  <si>
    <t>FECHA COBRO</t>
  </si>
  <si>
    <t>FECHA ENTREGA VIV.</t>
  </si>
  <si>
    <t>FECHA TERM. OBRA</t>
  </si>
  <si>
    <t>% OBRA REAL</t>
  </si>
  <si>
    <t>ESTATUS UBICACIÓN</t>
  </si>
  <si>
    <t>EN OBRA</t>
  </si>
  <si>
    <t>LIBRE</t>
  </si>
  <si>
    <t>CON CLIENTE</t>
  </si>
  <si>
    <t>LOCALIZACIÓN</t>
  </si>
  <si>
    <t>INTEGRACIÓN</t>
  </si>
  <si>
    <t>ANALISIS</t>
  </si>
  <si>
    <t>SALVEDAD</t>
  </si>
  <si>
    <t>DICTAMINACIÓN</t>
  </si>
  <si>
    <t>POR FIRMAR</t>
  </si>
  <si>
    <t>COBRADO</t>
  </si>
  <si>
    <t>VIV. ENTREGADA</t>
  </si>
  <si>
    <t>VALOR LIBERACIÓN</t>
  </si>
  <si>
    <t>RECOMENDADO</t>
  </si>
  <si>
    <t>ACTIVACION</t>
  </si>
  <si>
    <t>BASE DE DATOS</t>
  </si>
  <si>
    <t>PUBLICIDAD</t>
  </si>
  <si>
    <t>EXPO</t>
  </si>
  <si>
    <t>OTRO</t>
  </si>
  <si>
    <t>NO PERFILADO</t>
  </si>
  <si>
    <t>POR CERRAR</t>
  </si>
  <si>
    <t>SIN INTERES</t>
  </si>
  <si>
    <t>COFINAVIT</t>
  </si>
  <si>
    <t>BANCOS</t>
  </si>
  <si>
    <t>FOVISSSTE</t>
  </si>
  <si>
    <t>INFONAVIT</t>
  </si>
  <si>
    <t>IPEJAL</t>
  </si>
  <si>
    <t>OTROS</t>
  </si>
  <si>
    <t>ALIA2</t>
  </si>
  <si>
    <t>ENGANCHE 1</t>
  </si>
  <si>
    <t>ENGANCHE 1 FECHA</t>
  </si>
  <si>
    <t>ENGANCHE 2</t>
  </si>
  <si>
    <t>ENGANCHE 2 FECHA</t>
  </si>
  <si>
    <t>ENGANCHE 3</t>
  </si>
  <si>
    <t>ENGANCHE 3 FECHA</t>
  </si>
  <si>
    <t>ENGANCHE 4</t>
  </si>
  <si>
    <t>ENGANCHE 4 FECHA</t>
  </si>
  <si>
    <t>ENGANCHE 5</t>
  </si>
  <si>
    <t>ENGANCHE 5 FECHA</t>
  </si>
  <si>
    <t>ENGANCHE 6</t>
  </si>
  <si>
    <t>ENGANCHE 6 FECHA</t>
  </si>
  <si>
    <t>ENGANCHE 7</t>
  </si>
  <si>
    <t>ENGANCHE 7 FECHA</t>
  </si>
  <si>
    <t>ENGANCHE 8</t>
  </si>
  <si>
    <t>ENGANCHE 8 FECHA</t>
  </si>
  <si>
    <t>ENGANCHE 9</t>
  </si>
  <si>
    <t>ENGANCHE 9 FECHA</t>
  </si>
  <si>
    <t>ENGANCHE 10</t>
  </si>
  <si>
    <t>ENGANCHE 10 FECHA</t>
  </si>
  <si>
    <t>MONTO CRÉDITO</t>
  </si>
  <si>
    <t>NOTARIA</t>
  </si>
  <si>
    <t>CORREO ELECTRONICO</t>
  </si>
  <si>
    <t>TELEFONO CASA</t>
  </si>
  <si>
    <t>TELEFONO MOVIL</t>
  </si>
  <si>
    <t>TELEFONO RECADOS</t>
  </si>
  <si>
    <t>APARTADO $</t>
  </si>
  <si>
    <t>DIAS APARTADO</t>
  </si>
  <si>
    <t>DIAS FIRMA</t>
  </si>
  <si>
    <t>FECHA PROYECCIÓN FIRMA</t>
  </si>
  <si>
    <t>2DA-SEP</t>
  </si>
  <si>
    <t>2DA-AGO</t>
  </si>
  <si>
    <t>2DA-OCT</t>
  </si>
  <si>
    <t>2DA-NOV</t>
  </si>
  <si>
    <t>2DA-DIC</t>
  </si>
  <si>
    <t>JAVIER SANCHEZ LEDEZMA</t>
  </si>
  <si>
    <t>ANA PEREZ DEL TORO</t>
  </si>
  <si>
    <t>ROSA ROSAS SANCHEZ</t>
  </si>
  <si>
    <t>IVONNE WIBON CORTES</t>
  </si>
  <si>
    <t>JOSE CARTER RAZO</t>
  </si>
  <si>
    <t>LUIS SMITH CARMONA</t>
  </si>
  <si>
    <t>JUAN VELASCO ELIZONDO</t>
  </si>
  <si>
    <t>ALBERTO ARIAS GARCIA</t>
  </si>
  <si>
    <t>ESTEFANIA DEL TORO ENRIQUEZ</t>
  </si>
  <si>
    <t>ANDREA OLEA DE ANDA</t>
  </si>
  <si>
    <t>GABRIELA ARAGON ORTIZ</t>
  </si>
  <si>
    <t>JAVIER DIAZ BECERRA</t>
  </si>
  <si>
    <t>ANDREA CARMONA SMITH</t>
  </si>
  <si>
    <t>GABRIELA ELIZONDO VELASCO</t>
  </si>
  <si>
    <t>JAVIER GARCIA ARIAS</t>
  </si>
  <si>
    <t>ALBERTO LEDEZMA OLEA</t>
  </si>
  <si>
    <t>ESTEFANIA ENRIQUEZ SANCHEZ</t>
  </si>
  <si>
    <t>ANA DE ANDA PEREZ</t>
  </si>
  <si>
    <t>ROSA ORTIZ ROSAS</t>
  </si>
  <si>
    <t>IVONNE BECERRA WIBON</t>
  </si>
  <si>
    <t>JOSE DEL TORO CARTER</t>
  </si>
  <si>
    <t>JAVIER SANCHEZ DEL TORO</t>
  </si>
  <si>
    <t>LUIS CORTES ARAGON</t>
  </si>
  <si>
    <t>JUAN RAZO DIAZ</t>
  </si>
  <si>
    <t>JOSE LUIS CASILLAS DIAZ</t>
  </si>
  <si>
    <t>CAROLINA AUZETA PRADO</t>
  </si>
  <si>
    <t>FRACCIONAMIENTO</t>
  </si>
  <si>
    <t>VENDEDOR</t>
  </si>
  <si>
    <t>6+54351</t>
  </si>
  <si>
    <t>CANCELADO</t>
  </si>
  <si>
    <t>JUAN SANCHEZ ALDANA</t>
  </si>
  <si>
    <t>RODRIGO MEDINA ALCAR</t>
  </si>
  <si>
    <t>ROSA DIEZ NUÑO</t>
  </si>
  <si>
    <t>GERARDO MEZA SOLIS</t>
  </si>
  <si>
    <t>BRENDA ARAGON PEZ</t>
  </si>
  <si>
    <t>ALEJANDRA ORTIZ SOLA</t>
  </si>
  <si>
    <t>ANDREA CASTELLANOS ROCHA</t>
  </si>
  <si>
    <t>ALBERTO SUCAR MIGUEL</t>
  </si>
  <si>
    <t>JAVIER SANCHEZ GONZALEZ</t>
  </si>
  <si>
    <t>Cuenta de NOMBRE CLIENTE</t>
  </si>
  <si>
    <t>CAJÓN FECHA VISITA</t>
  </si>
  <si>
    <t>(Varios elementos)</t>
  </si>
  <si>
    <t>2DA SEM</t>
  </si>
  <si>
    <t>4TA SEM</t>
  </si>
  <si>
    <t>5TA SEM</t>
  </si>
  <si>
    <t>6TA SEM</t>
  </si>
  <si>
    <t>8VA SEM</t>
  </si>
  <si>
    <t>HASTA 3 DIAS</t>
  </si>
  <si>
    <t>MAYOR A 2 MESES</t>
  </si>
  <si>
    <t>VENDEDOR ASIGNADO</t>
  </si>
  <si>
    <t>7MA SEM</t>
  </si>
  <si>
    <t>3RA SEM</t>
  </si>
  <si>
    <t>1RA SEM</t>
  </si>
  <si>
    <t>MJV</t>
  </si>
  <si>
    <t>MRV</t>
  </si>
  <si>
    <t>AMG</t>
  </si>
  <si>
    <t>SNM</t>
  </si>
  <si>
    <t>AR</t>
  </si>
  <si>
    <t>ETAPA 1</t>
  </si>
  <si>
    <t>ETAPA 2</t>
  </si>
  <si>
    <t>ETAPA 3</t>
  </si>
  <si>
    <t>Total ETAPA 3</t>
  </si>
  <si>
    <t>Total ETAPA 2</t>
  </si>
  <si>
    <t>Total ETAPA 1</t>
  </si>
  <si>
    <t>NA</t>
  </si>
  <si>
    <t>Cuenta de ID</t>
  </si>
  <si>
    <t>CAJÓN PROY. FIRMA</t>
  </si>
  <si>
    <t>1RA-MAY</t>
  </si>
  <si>
    <t>2DA-ABR</t>
  </si>
  <si>
    <t>2DA-JUN</t>
  </si>
  <si>
    <t>2DA-MAY</t>
  </si>
  <si>
    <t>Suma de VALOR LIBERACIÓN</t>
  </si>
  <si>
    <t>SEMANA VISITA</t>
  </si>
  <si>
    <t>MES VISITA</t>
  </si>
  <si>
    <t>SEMANA APARTADO</t>
  </si>
  <si>
    <t>MES APARTADO</t>
  </si>
  <si>
    <t>SEMANA FIRMA</t>
  </si>
  <si>
    <t>MES FIRMA</t>
  </si>
  <si>
    <t>SEMANA ENTREGA VIV</t>
  </si>
  <si>
    <t>MES ENTREGA VIV</t>
  </si>
  <si>
    <t>META</t>
  </si>
  <si>
    <t>REAL</t>
  </si>
  <si>
    <t>COFI</t>
  </si>
  <si>
    <t>BANCO</t>
  </si>
  <si>
    <t>TOTAL</t>
  </si>
  <si>
    <t>META PROSPECCIÓN</t>
  </si>
  <si>
    <t>META FIRMAS</t>
  </si>
  <si>
    <t>META APARTADOS</t>
  </si>
  <si>
    <t>META PROSPECCIÓN MENSUAL</t>
  </si>
  <si>
    <t>META APARTADOS MENSUAL</t>
  </si>
  <si>
    <t>META FIRMAS MENSUAL</t>
  </si>
  <si>
    <t>SEM ENGANCHE 1</t>
  </si>
  <si>
    <t>SEM ENGANCHE 2</t>
  </si>
  <si>
    <t>SEM ENGANCHE 3</t>
  </si>
  <si>
    <t>SEM ENGANCHE 4</t>
  </si>
  <si>
    <t>SEM ENGANCHE 5</t>
  </si>
  <si>
    <t>SEM ENGANCHE 6</t>
  </si>
  <si>
    <t>SEM ENGANCHE 7</t>
  </si>
  <si>
    <t>SEM ENGANCHE 8</t>
  </si>
  <si>
    <t>SEM ENGANCHE 9</t>
  </si>
  <si>
    <t>SEM ENGANCHE 10</t>
  </si>
  <si>
    <t>MES ENGANCHE 1</t>
  </si>
  <si>
    <t>MES ENGANCHE 2</t>
  </si>
  <si>
    <t>MES ENGANCHE 3</t>
  </si>
  <si>
    <t>MES ENGANCHE 4</t>
  </si>
  <si>
    <t>MES ENGANCHE 5</t>
  </si>
  <si>
    <t>MES ENGANCHE 6</t>
  </si>
  <si>
    <t>MES ENGANCHE 7</t>
  </si>
  <si>
    <t>MES ENGANCHE 8</t>
  </si>
  <si>
    <t>MES ENGANCHE 9</t>
  </si>
  <si>
    <t>MES ENGANCHE 10</t>
  </si>
  <si>
    <t>AÑO ENGANCHE 1</t>
  </si>
  <si>
    <t>AÑO ENGANCHE 2</t>
  </si>
  <si>
    <t>AÑO ENGANCHE 3</t>
  </si>
  <si>
    <t>AÑO ENGANCHE 4</t>
  </si>
  <si>
    <t>AÑO ENGANCHE 5</t>
  </si>
  <si>
    <t>AÑO ENGANCHE 6</t>
  </si>
  <si>
    <t>AÑO ENGANCHE 7</t>
  </si>
  <si>
    <t>AÑO ENGANCHE 8</t>
  </si>
  <si>
    <t>AÑO ENGANCHE 9</t>
  </si>
  <si>
    <t>AÑO ENGANCHE 10</t>
  </si>
  <si>
    <t>ESTATUS ENGANCHE 1</t>
  </si>
  <si>
    <t>ESTATUS ENGANCHE 2</t>
  </si>
  <si>
    <t>ESTATUS ENGANCHE 3</t>
  </si>
  <si>
    <t>ESTATUS ENGANCHE 4</t>
  </si>
  <si>
    <t>ESTATUS ENGANCHE 5</t>
  </si>
  <si>
    <t>ESTATUS ENGANCHE 6</t>
  </si>
  <si>
    <t>ESTATUS ENGANCHE 7</t>
  </si>
  <si>
    <t>ESTATUS ENGANCHE 8</t>
  </si>
  <si>
    <t>ESTATUS ENGANCHE 9</t>
  </si>
  <si>
    <t>ESTATUS ENGANCHE 10</t>
  </si>
  <si>
    <t>VIGENTE</t>
  </si>
  <si>
    <t>PAGADO</t>
  </si>
  <si>
    <t>VENCIDO</t>
  </si>
  <si>
    <t>SUMA VIGENTE</t>
  </si>
  <si>
    <t>SUMA PAGADO</t>
  </si>
  <si>
    <t>SUMA VENCIDO</t>
  </si>
  <si>
    <t>ABR</t>
  </si>
  <si>
    <t>MAY</t>
  </si>
  <si>
    <t>JUN</t>
  </si>
  <si>
    <t>JUL</t>
  </si>
  <si>
    <t>MAR</t>
  </si>
  <si>
    <t>ENE</t>
  </si>
  <si>
    <t>FEB</t>
  </si>
  <si>
    <t>AGO</t>
  </si>
  <si>
    <t>SEP</t>
  </si>
  <si>
    <t>OCT</t>
  </si>
  <si>
    <t>NOV</t>
  </si>
  <si>
    <t>DIC</t>
  </si>
  <si>
    <t>Total</t>
  </si>
  <si>
    <t>VIGENTE 1</t>
  </si>
  <si>
    <t>PAGADO 1</t>
  </si>
  <si>
    <t>Cuenta de ENGANCHE 1</t>
  </si>
  <si>
    <t>Suma de ENGANCHE 1</t>
  </si>
  <si>
    <t>(en blanco)</t>
  </si>
  <si>
    <t>Cuenta de ENGANCHE 2</t>
  </si>
  <si>
    <t>Suma de ENGANCHE 2</t>
  </si>
  <si>
    <t>Cuenta de ENGANCHE 3</t>
  </si>
  <si>
    <t>Suma de ENGANCHE 3</t>
  </si>
  <si>
    <t>Cuenta de ENGANCHE 4</t>
  </si>
  <si>
    <t>Suma de ENGANCHE 4</t>
  </si>
  <si>
    <t>Cuenta de ENGANCHE 5</t>
  </si>
  <si>
    <t>Suma de ENGANCHE 5</t>
  </si>
  <si>
    <t>Cuenta de ENGANCHE 6</t>
  </si>
  <si>
    <t>Suma de ENGANCHE 6</t>
  </si>
  <si>
    <t>Cuenta de ENGANCHE 7</t>
  </si>
  <si>
    <t>Cuenta de ENGANCHE 8</t>
  </si>
  <si>
    <t>Cuenta de ENGANCHE 9</t>
  </si>
  <si>
    <t>Suma de ENGANCHE 7</t>
  </si>
  <si>
    <t>Suma de ENGANCHE 8</t>
  </si>
  <si>
    <t>Suma de ENGANCHE 9</t>
  </si>
  <si>
    <t>Cuenta de ENGANCHE 10</t>
  </si>
  <si>
    <t>Suma de ENGANCHE 10</t>
  </si>
  <si>
    <t>VENCIDO $</t>
  </si>
  <si>
    <t>VIGENTE $</t>
  </si>
  <si>
    <t>PAGADO $</t>
  </si>
  <si>
    <t>NO. CLIENTES VENCIDO</t>
  </si>
  <si>
    <t>NO. CLIENTES VIGENTE</t>
  </si>
  <si>
    <t>NO. CLIENTES PAGADO</t>
  </si>
  <si>
    <t>SEGUIMIENTO COBRANZA</t>
  </si>
  <si>
    <t>1.- MAPA PARA INCLUIR CON DIFERENTES ESTATUS</t>
  </si>
  <si>
    <t>2.- LOS CLIENTES QUE NO TIENEN UBICACIÓN, AL APARTAR SE PUEDA IMPRIMIR EL CONTRATO DE COMPRA VENTA Y PLAN DE APARTADO</t>
  </si>
  <si>
    <t>EL PROPÓSITO ES SEGUIR AL CLIENTES DESDE QUE VISITA AL DESARROLLO HASTA QUE SE LE ENTREGA SU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</si>
</sst>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&quot;$&quot;#,##0,;[Red]\-&quot;$&quot;#,##0"/>
    <numFmt numFmtId="166" formatCode="&quot;$&quot;#,##0,;\-&quot;$&quot;#,##0"/>
    <numFmt numFmtId="167" formatCode="[$-F800]dddd\,\ mmmm\ dd\,\ yyyy"/>
    <numFmt numFmtId="175" formatCode="&quot;$&quot;#,##0.00,;\-&quot;$&quot;#,##0.00"/>
  </numFmts>
  <fonts count="1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sz val="10"/>
      <color indexed="8"/>
      <name val="MS Sans Serif"/>
      <family val="2"/>
    </font>
    <font>
      <sz val="8"/>
      <color indexed="8"/>
      <name val="Arial Narrow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gray125">
        <fgColor theme="5" tint="-0.24994659260841701"/>
        <bgColor theme="9" tint="0.59999389629810485"/>
      </patternFill>
    </fill>
    <fill>
      <patternFill patternType="gray125">
        <fgColor theme="5" tint="-0.24994659260841701"/>
        <bgColor theme="2" tint="-0.749992370372631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26">
    <xf numFmtId="0" fontId="0" fillId="0" borderId="0" xfId="0"/>
    <xf numFmtId="0" fontId="0" fillId="2" borderId="0" xfId="0" applyFill="1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/>
    </xf>
    <xf numFmtId="4" fontId="3" fillId="2" borderId="2" xfId="1" applyNumberFormat="1" applyFont="1" applyFill="1" applyBorder="1" applyAlignment="1">
      <alignment horizontal="right" vertical="center"/>
    </xf>
    <xf numFmtId="4" fontId="3" fillId="2" borderId="2" xfId="1" applyNumberFormat="1" applyFont="1" applyFill="1" applyBorder="1" applyAlignment="1">
      <alignment horizontal="center" vertical="center"/>
    </xf>
    <xf numFmtId="44" fontId="5" fillId="2" borderId="1" xfId="3" applyFont="1" applyFill="1" applyBorder="1" applyAlignment="1">
      <alignment horizontal="center"/>
    </xf>
    <xf numFmtId="0" fontId="5" fillId="2" borderId="1" xfId="3" applyNumberFormat="1" applyFont="1" applyFill="1" applyBorder="1" applyAlignment="1">
      <alignment horizontal="center"/>
    </xf>
    <xf numFmtId="4" fontId="3" fillId="2" borderId="1" xfId="1" applyNumberFormat="1" applyFont="1" applyFill="1" applyBorder="1" applyAlignment="1">
      <alignment horizontal="right" vertical="center"/>
    </xf>
    <xf numFmtId="4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4" fontId="1" fillId="2" borderId="1" xfId="1" applyNumberFormat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center"/>
    </xf>
    <xf numFmtId="4" fontId="1" fillId="2" borderId="1" xfId="1" applyNumberFormat="1" applyFont="1" applyFill="1" applyBorder="1" applyAlignment="1">
      <alignment horizontal="right" vertical="center"/>
    </xf>
    <xf numFmtId="0" fontId="0" fillId="2" borderId="0" xfId="0" applyFill="1" applyBorder="1"/>
    <xf numFmtId="0" fontId="3" fillId="2" borderId="0" xfId="1" applyFont="1" applyFill="1" applyBorder="1" applyAlignment="1">
      <alignment horizontal="center" vertical="center"/>
    </xf>
    <xf numFmtId="10" fontId="5" fillId="2" borderId="0" xfId="2" applyNumberFormat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 wrapText="1"/>
    </xf>
    <xf numFmtId="10" fontId="3" fillId="3" borderId="1" xfId="2" applyNumberFormat="1" applyFont="1" applyFill="1" applyBorder="1" applyAlignment="1">
      <alignment horizontal="center" vertical="center" wrapText="1"/>
    </xf>
    <xf numFmtId="164" fontId="3" fillId="3" borderId="1" xfId="4" applyNumberFormat="1" applyFont="1" applyFill="1" applyBorder="1" applyAlignment="1">
      <alignment horizontal="center" vertical="center" wrapText="1"/>
    </xf>
    <xf numFmtId="10" fontId="5" fillId="4" borderId="1" xfId="2" applyNumberFormat="1" applyFont="1" applyFill="1" applyBorder="1" applyAlignment="1">
      <alignment horizontal="center"/>
    </xf>
    <xf numFmtId="10" fontId="5" fillId="5" borderId="1" xfId="2" applyNumberFormat="1" applyFont="1" applyFill="1" applyBorder="1" applyAlignment="1">
      <alignment horizontal="center"/>
    </xf>
    <xf numFmtId="10" fontId="5" fillId="6" borderId="1" xfId="2" applyNumberFormat="1" applyFont="1" applyFill="1" applyBorder="1" applyAlignment="1">
      <alignment horizontal="center"/>
    </xf>
    <xf numFmtId="14" fontId="5" fillId="2" borderId="1" xfId="3" applyNumberFormat="1" applyFont="1" applyFill="1" applyBorder="1" applyAlignment="1">
      <alignment horizontal="center"/>
    </xf>
    <xf numFmtId="9" fontId="5" fillId="2" borderId="1" xfId="3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1" xfId="0" applyNumberFormat="1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9" borderId="1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165" fontId="7" fillId="8" borderId="1" xfId="0" applyNumberFormat="1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7" fillId="9" borderId="1" xfId="0" applyNumberFormat="1" applyFon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0" fontId="5" fillId="5" borderId="1" xfId="3" applyNumberFormat="1" applyFont="1" applyFill="1" applyBorder="1" applyAlignment="1">
      <alignment horizontal="center"/>
    </xf>
    <xf numFmtId="0" fontId="3" fillId="5" borderId="2" xfId="1" applyFont="1" applyFill="1" applyBorder="1" applyAlignment="1">
      <alignment horizontal="left" vertical="center"/>
    </xf>
    <xf numFmtId="10" fontId="5" fillId="5" borderId="0" xfId="2" applyNumberFormat="1" applyFont="1" applyFill="1" applyBorder="1" applyAlignment="1">
      <alignment horizontal="center"/>
    </xf>
    <xf numFmtId="164" fontId="3" fillId="5" borderId="1" xfId="4" applyNumberFormat="1" applyFont="1" applyFill="1" applyBorder="1" applyAlignment="1">
      <alignment horizontal="center" vertical="center" wrapText="1"/>
    </xf>
    <xf numFmtId="164" fontId="3" fillId="6" borderId="1" xfId="4" applyNumberFormat="1" applyFont="1" applyFill="1" applyBorder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0" fillId="13" borderId="4" xfId="0" applyFill="1" applyBorder="1" applyAlignment="1">
      <alignment horizontal="center" vertical="center"/>
    </xf>
    <xf numFmtId="9" fontId="0" fillId="2" borderId="0" xfId="0" applyNumberFormat="1" applyFill="1" applyAlignment="1">
      <alignment horizontal="center"/>
    </xf>
    <xf numFmtId="9" fontId="0" fillId="2" borderId="3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0" xfId="0" pivotButton="1" applyFill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7" fillId="8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7" fillId="17" borderId="1" xfId="0" applyNumberFormat="1" applyFont="1" applyFill="1" applyBorder="1" applyAlignment="1">
      <alignment horizontal="center"/>
    </xf>
    <xf numFmtId="0" fontId="0" fillId="12" borderId="1" xfId="0" applyNumberFormat="1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12" borderId="4" xfId="0" applyFill="1" applyBorder="1" applyAlignment="1">
      <alignment horizontal="center" vertical="center"/>
    </xf>
    <xf numFmtId="0" fontId="5" fillId="2" borderId="1" xfId="3" applyNumberFormat="1" applyFont="1" applyFill="1" applyBorder="1" applyAlignment="1">
      <alignment horizontal="left"/>
    </xf>
    <xf numFmtId="44" fontId="5" fillId="2" borderId="1" xfId="3" applyNumberFormat="1" applyFont="1" applyFill="1" applyBorder="1" applyAlignment="1">
      <alignment horizontal="center"/>
    </xf>
    <xf numFmtId="164" fontId="3" fillId="6" borderId="5" xfId="4" applyNumberFormat="1" applyFont="1" applyFill="1" applyBorder="1" applyAlignment="1">
      <alignment horizontal="center" vertical="center" wrapText="1"/>
    </xf>
    <xf numFmtId="164" fontId="3" fillId="3" borderId="6" xfId="4" applyNumberFormat="1" applyFont="1" applyFill="1" applyBorder="1" applyAlignment="1">
      <alignment horizontal="center" vertical="center" wrapText="1"/>
    </xf>
    <xf numFmtId="0" fontId="5" fillId="2" borderId="2" xfId="3" applyNumberFormat="1" applyFont="1" applyFill="1" applyBorder="1" applyAlignment="1">
      <alignment horizontal="center"/>
    </xf>
    <xf numFmtId="164" fontId="3" fillId="6" borderId="7" xfId="4" applyNumberFormat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10" fontId="3" fillId="3" borderId="5" xfId="2" applyNumberFormat="1" applyFont="1" applyFill="1" applyBorder="1" applyAlignment="1">
      <alignment horizontal="center" vertical="center" wrapText="1"/>
    </xf>
    <xf numFmtId="10" fontId="3" fillId="3" borderId="6" xfId="2" applyNumberFormat="1" applyFont="1" applyFill="1" applyBorder="1" applyAlignment="1">
      <alignment horizontal="center" vertical="center" wrapText="1"/>
    </xf>
    <xf numFmtId="0" fontId="5" fillId="5" borderId="2" xfId="3" applyNumberFormat="1" applyFont="1" applyFill="1" applyBorder="1" applyAlignment="1">
      <alignment horizontal="center"/>
    </xf>
    <xf numFmtId="10" fontId="3" fillId="3" borderId="7" xfId="2" applyNumberFormat="1" applyFont="1" applyFill="1" applyBorder="1" applyAlignment="1">
      <alignment horizontal="center" vertical="center" wrapText="1"/>
    </xf>
    <xf numFmtId="164" fontId="3" fillId="3" borderId="5" xfId="4" applyNumberFormat="1" applyFont="1" applyFill="1" applyBorder="1" applyAlignment="1">
      <alignment horizontal="center" vertical="center" wrapText="1"/>
    </xf>
    <xf numFmtId="164" fontId="3" fillId="5" borderId="6" xfId="4" applyNumberFormat="1" applyFont="1" applyFill="1" applyBorder="1" applyAlignment="1">
      <alignment horizontal="center" vertical="center" wrapText="1"/>
    </xf>
    <xf numFmtId="164" fontId="3" fillId="11" borderId="7" xfId="4" applyNumberFormat="1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6" fillId="10" borderId="0" xfId="0" applyFont="1" applyFill="1" applyAlignment="1">
      <alignment horizontal="center"/>
    </xf>
    <xf numFmtId="164" fontId="3" fillId="6" borderId="0" xfId="4" applyNumberFormat="1" applyFont="1" applyFill="1" applyBorder="1" applyAlignment="1">
      <alignment horizontal="center" vertical="center" wrapText="1"/>
    </xf>
    <xf numFmtId="14" fontId="5" fillId="2" borderId="0" xfId="2" applyNumberFormat="1" applyFont="1" applyFill="1" applyBorder="1" applyAlignment="1">
      <alignment horizontal="center"/>
    </xf>
    <xf numFmtId="43" fontId="5" fillId="2" borderId="0" xfId="4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6" fillId="18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4" borderId="1" xfId="0" applyNumberFormat="1" applyFont="1" applyFill="1" applyBorder="1" applyAlignment="1">
      <alignment horizontal="center"/>
    </xf>
    <xf numFmtId="0" fontId="0" fillId="16" borderId="1" xfId="0" applyNumberFormat="1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66" fontId="0" fillId="12" borderId="1" xfId="0" applyNumberFormat="1" applyFon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4" fontId="3" fillId="20" borderId="0" xfId="4" applyNumberFormat="1" applyFont="1" applyFill="1" applyBorder="1" applyAlignment="1">
      <alignment horizontal="center" vertical="center" wrapText="1"/>
    </xf>
    <xf numFmtId="0" fontId="0" fillId="2" borderId="0" xfId="0" applyFill="1" applyAlignment="1"/>
    <xf numFmtId="0" fontId="0" fillId="2" borderId="1" xfId="0" applyFill="1" applyBorder="1"/>
    <xf numFmtId="0" fontId="8" fillId="2" borderId="0" xfId="0" applyFont="1" applyFill="1"/>
    <xf numFmtId="1" fontId="0" fillId="2" borderId="1" xfId="0" applyNumberFormat="1" applyFill="1" applyBorder="1" applyAlignment="1">
      <alignment horizontal="center"/>
    </xf>
    <xf numFmtId="164" fontId="3" fillId="19" borderId="1" xfId="4" applyNumberFormat="1" applyFont="1" applyFill="1" applyBorder="1" applyAlignment="1">
      <alignment horizontal="center" vertical="center" wrapText="1"/>
    </xf>
    <xf numFmtId="164" fontId="3" fillId="4" borderId="1" xfId="4" applyNumberFormat="1" applyFont="1" applyFill="1" applyBorder="1" applyAlignment="1">
      <alignment horizontal="center" vertical="center" wrapText="1"/>
    </xf>
    <xf numFmtId="164" fontId="3" fillId="7" borderId="1" xfId="4" applyNumberFormat="1" applyFont="1" applyFill="1" applyBorder="1" applyAlignment="1">
      <alignment horizontal="center" vertical="center" wrapText="1"/>
    </xf>
    <xf numFmtId="164" fontId="3" fillId="15" borderId="1" xfId="4" applyNumberFormat="1" applyFont="1" applyFill="1" applyBorder="1" applyAlignment="1">
      <alignment horizontal="center" vertical="center" wrapText="1"/>
    </xf>
    <xf numFmtId="167" fontId="0" fillId="2" borderId="0" xfId="0" applyNumberFormat="1" applyFill="1"/>
    <xf numFmtId="14" fontId="0" fillId="2" borderId="0" xfId="0" applyNumberFormat="1" applyFill="1"/>
    <xf numFmtId="164" fontId="3" fillId="21" borderId="1" xfId="4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175" fontId="0" fillId="2" borderId="0" xfId="3" applyNumberFormat="1" applyFont="1" applyFill="1" applyAlignment="1">
      <alignment horizontal="center"/>
    </xf>
    <xf numFmtId="164" fontId="0" fillId="2" borderId="1" xfId="4" applyNumberFormat="1" applyFont="1" applyFill="1" applyBorder="1" applyAlignment="1">
      <alignment horizontal="center"/>
    </xf>
    <xf numFmtId="175" fontId="0" fillId="2" borderId="1" xfId="3" applyNumberFormat="1" applyFont="1" applyFill="1" applyBorder="1" applyAlignment="1">
      <alignment horizontal="center"/>
    </xf>
    <xf numFmtId="167" fontId="9" fillId="10" borderId="1" xfId="0" applyNumberFormat="1" applyFont="1" applyFill="1" applyBorder="1"/>
    <xf numFmtId="167" fontId="10" fillId="14" borderId="1" xfId="0" applyNumberFormat="1" applyFont="1" applyFill="1" applyBorder="1"/>
    <xf numFmtId="167" fontId="7" fillId="3" borderId="1" xfId="0" applyNumberFormat="1" applyFont="1" applyFill="1" applyBorder="1"/>
    <xf numFmtId="0" fontId="11" fillId="9" borderId="1" xfId="0" applyFont="1" applyFill="1" applyBorder="1" applyAlignment="1">
      <alignment horizontal="center" vertical="center"/>
    </xf>
    <xf numFmtId="164" fontId="0" fillId="2" borderId="1" xfId="4" applyNumberFormat="1" applyFont="1" applyFill="1" applyBorder="1" applyAlignment="1">
      <alignment horizontal="center" vertical="center"/>
    </xf>
    <xf numFmtId="175" fontId="0" fillId="2" borderId="1" xfId="3" applyNumberFormat="1" applyFont="1" applyFill="1" applyBorder="1" applyAlignment="1">
      <alignment horizontal="center" vertical="center"/>
    </xf>
    <xf numFmtId="0" fontId="12" fillId="2" borderId="0" xfId="0" applyFont="1" applyFill="1"/>
    <xf numFmtId="9" fontId="3" fillId="5" borderId="2" xfId="1" applyNumberFormat="1" applyFont="1" applyFill="1" applyBorder="1" applyAlignment="1">
      <alignment horizontal="left" vertical="center"/>
    </xf>
  </cellXfs>
  <cellStyles count="5">
    <cellStyle name="Millares" xfId="4" builtinId="3"/>
    <cellStyle name="Moneda" xfId="3" builtinId="4"/>
    <cellStyle name="Normal" xfId="0" builtinId="0"/>
    <cellStyle name="Normal_Hoja1" xfId="1"/>
    <cellStyle name="Porcentaje" xfId="2" builtinId="5"/>
  </cellStyles>
  <dxfs count="2162"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alignment horizontal="center" indent="0" readingOrder="0"/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ont>
        <color rgb="FFFFFF00"/>
      </font>
    </dxf>
    <dxf>
      <font>
        <color theme="0"/>
      </font>
    </dxf>
    <dxf>
      <fill>
        <patternFill>
          <bgColor theme="2" tint="-0.249977111117893"/>
        </patternFill>
      </fill>
    </dxf>
    <dxf>
      <alignment vertic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horizontal="center" readingOrder="0"/>
    </dxf>
    <dxf>
      <numFmt numFmtId="166" formatCode="&quot;$&quot;#,##0,;\-&quot;$&quot;#,##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numFmt numFmtId="166" formatCode="&quot;$&quot;#,##0,;\-&quot;$&quot;#,##0"/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fill>
        <patternFill>
          <bgColor theme="2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fill>
        <patternFill>
          <bgColor theme="3" tint="0.79998168889431442"/>
        </patternFill>
      </fill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FFC000"/>
        </patternFill>
      </fill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fill>
        <patternFill>
          <bgColor rgb="FFFFC000"/>
        </patternFill>
      </fill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66FF33"/>
        </patternFill>
      </fill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0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font>
        <color rgb="FFFFFF00"/>
      </font>
    </dxf>
    <dxf>
      <fill>
        <patternFill>
          <bgColor theme="2" tint="-0.749992370372631"/>
        </patternFill>
      </fill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color theme="1"/>
      </font>
    </dxf>
    <dxf>
      <fill>
        <patternFill>
          <bgColor theme="2"/>
        </patternFill>
      </fill>
    </dxf>
    <dxf>
      <font>
        <color rgb="FFFFFF00"/>
      </font>
    </dxf>
    <dxf>
      <fill>
        <patternFill>
          <bgColor theme="2" tint="-0.749992370372631"/>
        </patternFill>
      </fill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gray125"/>
      </fill>
    </dxf>
    <dxf>
      <fill>
        <patternFill patternType="darkGray">
          <fgColor theme="5" tint="-0.24994659260841701"/>
        </patternFill>
      </fill>
    </dxf>
    <dxf>
      <font>
        <color theme="1"/>
      </font>
    </dxf>
    <dxf>
      <fill>
        <patternFill>
          <bgColor theme="0"/>
        </patternFill>
      </fill>
    </dxf>
    <dxf>
      <font>
        <color theme="0"/>
      </font>
    </dxf>
    <dxf>
      <fill>
        <patternFill>
          <bgColor theme="1"/>
        </patternFill>
      </fill>
    </dxf>
    <dxf>
      <fill>
        <patternFill>
          <bgColor rgb="FF66FF33"/>
        </patternFill>
      </fill>
    </dxf>
    <dxf>
      <fill>
        <patternFill>
          <bgColor theme="9" tint="0.59999389629810485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ont>
        <color theme="0"/>
      </font>
    </dxf>
    <dxf>
      <font>
        <color theme="0"/>
      </font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ill>
        <patternFill>
          <bgColor theme="2" tint="-0.74999237037263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>
          <bgColor theme="3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fill>
        <patternFill>
          <bgColor theme="2" tint="-0.249977111117893"/>
        </patternFill>
      </fill>
    </dxf>
    <dxf>
      <fill>
        <patternFill>
          <bgColor theme="2" tint="-0.249977111117893"/>
        </patternFill>
      </fill>
    </dxf>
    <dxf>
      <font>
        <color theme="0"/>
      </font>
    </dxf>
    <dxf>
      <font>
        <color theme="0"/>
      </font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ill>
        <patternFill>
          <bgColor theme="2" tint="-0.74999237037263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>
          <bgColor theme="3" tint="0.79998168889431442"/>
        </patternFill>
      </fill>
    </dxf>
    <dxf>
      <font>
        <color theme="0"/>
      </font>
    </dxf>
    <dxf>
      <font>
        <color theme="0"/>
      </font>
    </dxf>
    <dxf>
      <numFmt numFmtId="165" formatCode="&quot;$&quot;#,##0,;[Red]\-&quot;$&quot;#,##0"/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font>
        <color rgb="FFFFFF00"/>
      </font>
    </dxf>
    <dxf>
      <font>
        <color rgb="FFFFFF00"/>
      </font>
    </dxf>
    <dxf>
      <fill>
        <patternFill>
          <bgColor theme="3"/>
        </patternFill>
      </fill>
    </dxf>
    <dxf>
      <fill>
        <patternFill>
          <bgColor theme="3"/>
        </patternFill>
      </fill>
    </dxf>
    <dxf>
      <font>
        <color rgb="FFFFFF00"/>
      </font>
    </dxf>
    <dxf>
      <fill>
        <patternFill>
          <bgColor theme="2" tint="-0.74999237037263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alignment horizontal="center" indent="0" readingOrder="0"/>
    </dxf>
  </dxfs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2</xdr:row>
      <xdr:rowOff>180974</xdr:rowOff>
    </xdr:from>
    <xdr:to>
      <xdr:col>0</xdr:col>
      <xdr:colOff>733425</xdr:colOff>
      <xdr:row>25</xdr:row>
      <xdr:rowOff>38100</xdr:rowOff>
    </xdr:to>
    <xdr:sp macro="" textlink="">
      <xdr:nvSpPr>
        <xdr:cNvPr id="7" name="6 Rectángulo redondeado"/>
        <xdr:cNvSpPr/>
      </xdr:nvSpPr>
      <xdr:spPr>
        <a:xfrm>
          <a:off x="247650" y="561974"/>
          <a:ext cx="485775" cy="42386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s-MX" sz="1100" b="1"/>
            <a:t>ETAPAS</a:t>
          </a:r>
          <a:r>
            <a:rPr lang="es-MX" sz="1100" b="1" baseline="0"/>
            <a:t> Y PROTOTIPO</a:t>
          </a:r>
          <a:endParaRPr lang="es-MX" sz="1100" b="1"/>
        </a:p>
      </xdr:txBody>
    </xdr:sp>
    <xdr:clientData/>
  </xdr:twoCellAnchor>
  <xdr:twoCellAnchor>
    <xdr:from>
      <xdr:col>2</xdr:col>
      <xdr:colOff>19050</xdr:colOff>
      <xdr:row>1</xdr:row>
      <xdr:rowOff>114299</xdr:rowOff>
    </xdr:from>
    <xdr:to>
      <xdr:col>2</xdr:col>
      <xdr:colOff>885825</xdr:colOff>
      <xdr:row>2</xdr:row>
      <xdr:rowOff>152400</xdr:rowOff>
    </xdr:to>
    <xdr:sp macro="" textlink="">
      <xdr:nvSpPr>
        <xdr:cNvPr id="8" name="7 Rectángulo redondeado"/>
        <xdr:cNvSpPr/>
      </xdr:nvSpPr>
      <xdr:spPr>
        <a:xfrm>
          <a:off x="2105025" y="304799"/>
          <a:ext cx="866775" cy="2286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VIVIENDAS</a:t>
          </a:r>
        </a:p>
      </xdr:txBody>
    </xdr:sp>
    <xdr:clientData/>
  </xdr:twoCellAnchor>
  <xdr:twoCellAnchor>
    <xdr:from>
      <xdr:col>3</xdr:col>
      <xdr:colOff>28574</xdr:colOff>
      <xdr:row>1</xdr:row>
      <xdr:rowOff>123825</xdr:rowOff>
    </xdr:from>
    <xdr:to>
      <xdr:col>3</xdr:col>
      <xdr:colOff>1076325</xdr:colOff>
      <xdr:row>2</xdr:row>
      <xdr:rowOff>133351</xdr:rowOff>
    </xdr:to>
    <xdr:sp macro="" textlink="">
      <xdr:nvSpPr>
        <xdr:cNvPr id="9" name="8 Rectángulo redondeado"/>
        <xdr:cNvSpPr/>
      </xdr:nvSpPr>
      <xdr:spPr>
        <a:xfrm>
          <a:off x="3019424" y="314325"/>
          <a:ext cx="1047751" cy="2000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MILES PESOS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7</xdr:row>
      <xdr:rowOff>19049</xdr:rowOff>
    </xdr:from>
    <xdr:to>
      <xdr:col>1</xdr:col>
      <xdr:colOff>704850</xdr:colOff>
      <xdr:row>34</xdr:row>
      <xdr:rowOff>0</xdr:rowOff>
    </xdr:to>
    <xdr:sp macro="" textlink="">
      <xdr:nvSpPr>
        <xdr:cNvPr id="5" name="4 Rectángulo redondeado"/>
        <xdr:cNvSpPr/>
      </xdr:nvSpPr>
      <xdr:spPr>
        <a:xfrm>
          <a:off x="1162050" y="1352549"/>
          <a:ext cx="304800" cy="51244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s-MX" sz="1100" b="1"/>
            <a:t>AVANCE</a:t>
          </a:r>
          <a:r>
            <a:rPr lang="es-MX" sz="1100" b="1" baseline="0"/>
            <a:t>  DE OBRA REAL POR ETAPA Y MACRO MANZANA</a:t>
          </a:r>
          <a:endParaRPr lang="es-MX" sz="1100" b="1"/>
        </a:p>
      </xdr:txBody>
    </xdr:sp>
    <xdr:clientData/>
  </xdr:twoCellAnchor>
  <xdr:twoCellAnchor>
    <xdr:from>
      <xdr:col>3</xdr:col>
      <xdr:colOff>76202</xdr:colOff>
      <xdr:row>4</xdr:row>
      <xdr:rowOff>114301</xdr:rowOff>
    </xdr:from>
    <xdr:to>
      <xdr:col>8</xdr:col>
      <xdr:colOff>19051</xdr:colOff>
      <xdr:row>5</xdr:row>
      <xdr:rowOff>161925</xdr:rowOff>
    </xdr:to>
    <xdr:sp macro="" textlink="">
      <xdr:nvSpPr>
        <xdr:cNvPr id="6" name="5 Rectángulo redondeado"/>
        <xdr:cNvSpPr/>
      </xdr:nvSpPr>
      <xdr:spPr>
        <a:xfrm>
          <a:off x="2924177" y="876301"/>
          <a:ext cx="3228974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CALENDARIO DE OBRA PROGRAMADO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7</xdr:row>
      <xdr:rowOff>19050</xdr:rowOff>
    </xdr:from>
    <xdr:to>
      <xdr:col>1</xdr:col>
      <xdr:colOff>704850</xdr:colOff>
      <xdr:row>13</xdr:row>
      <xdr:rowOff>47625</xdr:rowOff>
    </xdr:to>
    <xdr:sp macro="" textlink="">
      <xdr:nvSpPr>
        <xdr:cNvPr id="2" name="1 Rectángulo redondeado"/>
        <xdr:cNvSpPr/>
      </xdr:nvSpPr>
      <xdr:spPr>
        <a:xfrm>
          <a:off x="781050" y="1352550"/>
          <a:ext cx="685800" cy="1171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s-MX" sz="1100" b="1"/>
            <a:t>ESTATUS</a:t>
          </a:r>
          <a:r>
            <a:rPr lang="es-MX" sz="1100" b="1" baseline="0"/>
            <a:t> UBICACIONES </a:t>
          </a:r>
          <a:endParaRPr lang="es-MX" sz="1100" b="1"/>
        </a:p>
      </xdr:txBody>
    </xdr:sp>
    <xdr:clientData/>
  </xdr:twoCellAnchor>
  <xdr:twoCellAnchor>
    <xdr:from>
      <xdr:col>3</xdr:col>
      <xdr:colOff>1</xdr:colOff>
      <xdr:row>4</xdr:row>
      <xdr:rowOff>114301</xdr:rowOff>
    </xdr:from>
    <xdr:to>
      <xdr:col>12</xdr:col>
      <xdr:colOff>19050</xdr:colOff>
      <xdr:row>5</xdr:row>
      <xdr:rowOff>161925</xdr:rowOff>
    </xdr:to>
    <xdr:sp macro="" textlink="">
      <xdr:nvSpPr>
        <xdr:cNvPr id="3" name="2 Rectángulo redondeado"/>
        <xdr:cNvSpPr/>
      </xdr:nvSpPr>
      <xdr:spPr>
        <a:xfrm>
          <a:off x="2847976" y="876301"/>
          <a:ext cx="7096124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PROTOTIPO POR ETAPA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7</xdr:row>
      <xdr:rowOff>19050</xdr:rowOff>
    </xdr:from>
    <xdr:to>
      <xdr:col>1</xdr:col>
      <xdr:colOff>704850</xdr:colOff>
      <xdr:row>14</xdr:row>
      <xdr:rowOff>85725</xdr:rowOff>
    </xdr:to>
    <xdr:sp macro="" textlink="">
      <xdr:nvSpPr>
        <xdr:cNvPr id="2" name="1 Rectángulo redondeado"/>
        <xdr:cNvSpPr/>
      </xdr:nvSpPr>
      <xdr:spPr>
        <a:xfrm>
          <a:off x="781050" y="1352550"/>
          <a:ext cx="685800" cy="1400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s-MX" sz="1100" b="1"/>
            <a:t>ANTIGÜEDAD</a:t>
          </a:r>
          <a:r>
            <a:rPr lang="es-MX" sz="1100" b="1" baseline="0"/>
            <a:t> VISITA PROSPECTOS</a:t>
          </a:r>
          <a:endParaRPr lang="es-MX" sz="1100" b="1"/>
        </a:p>
      </xdr:txBody>
    </xdr:sp>
    <xdr:clientData/>
  </xdr:twoCellAnchor>
  <xdr:twoCellAnchor>
    <xdr:from>
      <xdr:col>3</xdr:col>
      <xdr:colOff>1</xdr:colOff>
      <xdr:row>4</xdr:row>
      <xdr:rowOff>114301</xdr:rowOff>
    </xdr:from>
    <xdr:to>
      <xdr:col>8</xdr:col>
      <xdr:colOff>19050</xdr:colOff>
      <xdr:row>5</xdr:row>
      <xdr:rowOff>161925</xdr:rowOff>
    </xdr:to>
    <xdr:sp macro="" textlink="">
      <xdr:nvSpPr>
        <xdr:cNvPr id="3" name="2 Rectángulo redondeado"/>
        <xdr:cNvSpPr/>
      </xdr:nvSpPr>
      <xdr:spPr>
        <a:xfrm>
          <a:off x="2847976" y="876301"/>
          <a:ext cx="4962524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ESTATUS PROSPECTOS</a:t>
          </a:r>
        </a:p>
      </xdr:txBody>
    </xdr:sp>
    <xdr:clientData/>
  </xdr:twoCellAnchor>
  <xdr:twoCellAnchor>
    <xdr:from>
      <xdr:col>1</xdr:col>
      <xdr:colOff>19050</xdr:colOff>
      <xdr:row>27</xdr:row>
      <xdr:rowOff>19050</xdr:rowOff>
    </xdr:from>
    <xdr:to>
      <xdr:col>1</xdr:col>
      <xdr:colOff>704850</xdr:colOff>
      <xdr:row>63</xdr:row>
      <xdr:rowOff>28575</xdr:rowOff>
    </xdr:to>
    <xdr:sp macro="" textlink="">
      <xdr:nvSpPr>
        <xdr:cNvPr id="6" name="5 Rectángulo redondeado"/>
        <xdr:cNvSpPr/>
      </xdr:nvSpPr>
      <xdr:spPr>
        <a:xfrm>
          <a:off x="781050" y="4781550"/>
          <a:ext cx="685800" cy="6867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s-MX" sz="1100" b="1"/>
            <a:t>ANTIGÜEDAD</a:t>
          </a:r>
          <a:r>
            <a:rPr lang="es-MX" sz="1100" b="1" baseline="0"/>
            <a:t> VISITA PROSPECTOS POR VENDEDOR</a:t>
          </a:r>
          <a:endParaRPr lang="es-MX" sz="1100" b="1"/>
        </a:p>
      </xdr:txBody>
    </xdr:sp>
    <xdr:clientData/>
  </xdr:twoCellAnchor>
  <xdr:twoCellAnchor>
    <xdr:from>
      <xdr:col>3</xdr:col>
      <xdr:colOff>1</xdr:colOff>
      <xdr:row>24</xdr:row>
      <xdr:rowOff>114301</xdr:rowOff>
    </xdr:from>
    <xdr:to>
      <xdr:col>8</xdr:col>
      <xdr:colOff>19050</xdr:colOff>
      <xdr:row>25</xdr:row>
      <xdr:rowOff>161925</xdr:rowOff>
    </xdr:to>
    <xdr:sp macro="" textlink="">
      <xdr:nvSpPr>
        <xdr:cNvPr id="7" name="6 Rectángulo redondeado"/>
        <xdr:cNvSpPr/>
      </xdr:nvSpPr>
      <xdr:spPr>
        <a:xfrm>
          <a:off x="2847976" y="876301"/>
          <a:ext cx="4543424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ESTATUS PROSPECTOS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7</xdr:row>
      <xdr:rowOff>19051</xdr:rowOff>
    </xdr:from>
    <xdr:to>
      <xdr:col>1</xdr:col>
      <xdr:colOff>704850</xdr:colOff>
      <xdr:row>12</xdr:row>
      <xdr:rowOff>38101</xdr:rowOff>
    </xdr:to>
    <xdr:sp macro="" textlink="">
      <xdr:nvSpPr>
        <xdr:cNvPr id="2" name="1 Rectángulo redondeado"/>
        <xdr:cNvSpPr/>
      </xdr:nvSpPr>
      <xdr:spPr>
        <a:xfrm>
          <a:off x="781050" y="1352551"/>
          <a:ext cx="685800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s-MX" sz="1100" b="1"/>
            <a:t>ESTATUS CLIENTE</a:t>
          </a:r>
        </a:p>
      </xdr:txBody>
    </xdr:sp>
    <xdr:clientData/>
  </xdr:twoCellAnchor>
  <xdr:twoCellAnchor>
    <xdr:from>
      <xdr:col>3</xdr:col>
      <xdr:colOff>1</xdr:colOff>
      <xdr:row>4</xdr:row>
      <xdr:rowOff>114301</xdr:rowOff>
    </xdr:from>
    <xdr:to>
      <xdr:col>5</xdr:col>
      <xdr:colOff>19050</xdr:colOff>
      <xdr:row>5</xdr:row>
      <xdr:rowOff>161925</xdr:rowOff>
    </xdr:to>
    <xdr:sp macro="" textlink="">
      <xdr:nvSpPr>
        <xdr:cNvPr id="3" name="2 Rectángulo redondeado"/>
        <xdr:cNvSpPr/>
      </xdr:nvSpPr>
      <xdr:spPr>
        <a:xfrm>
          <a:off x="2847976" y="876301"/>
          <a:ext cx="2047874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ESTATUS CRÉDITO PUENTE</a:t>
          </a:r>
        </a:p>
      </xdr:txBody>
    </xdr:sp>
    <xdr:clientData/>
  </xdr:twoCellAnchor>
  <xdr:twoCellAnchor>
    <xdr:from>
      <xdr:col>1</xdr:col>
      <xdr:colOff>19050</xdr:colOff>
      <xdr:row>19</xdr:row>
      <xdr:rowOff>19051</xdr:rowOff>
    </xdr:from>
    <xdr:to>
      <xdr:col>1</xdr:col>
      <xdr:colOff>704850</xdr:colOff>
      <xdr:row>24</xdr:row>
      <xdr:rowOff>38101</xdr:rowOff>
    </xdr:to>
    <xdr:sp macro="" textlink="">
      <xdr:nvSpPr>
        <xdr:cNvPr id="6" name="5 Rectángulo redondeado"/>
        <xdr:cNvSpPr/>
      </xdr:nvSpPr>
      <xdr:spPr>
        <a:xfrm>
          <a:off x="781050" y="1352551"/>
          <a:ext cx="685800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s-MX" sz="1100" b="1"/>
            <a:t>ESTATUS CLIENTE</a:t>
          </a:r>
        </a:p>
      </xdr:txBody>
    </xdr:sp>
    <xdr:clientData/>
  </xdr:twoCellAnchor>
  <xdr:twoCellAnchor>
    <xdr:from>
      <xdr:col>3</xdr:col>
      <xdr:colOff>1</xdr:colOff>
      <xdr:row>16</xdr:row>
      <xdr:rowOff>114301</xdr:rowOff>
    </xdr:from>
    <xdr:to>
      <xdr:col>5</xdr:col>
      <xdr:colOff>19050</xdr:colOff>
      <xdr:row>17</xdr:row>
      <xdr:rowOff>161925</xdr:rowOff>
    </xdr:to>
    <xdr:sp macro="" textlink="">
      <xdr:nvSpPr>
        <xdr:cNvPr id="7" name="6 Rectángulo redondeado"/>
        <xdr:cNvSpPr/>
      </xdr:nvSpPr>
      <xdr:spPr>
        <a:xfrm>
          <a:off x="2847976" y="876301"/>
          <a:ext cx="2133599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ESTATUS CRÉDITO PUENTE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8</xdr:row>
      <xdr:rowOff>19051</xdr:rowOff>
    </xdr:from>
    <xdr:to>
      <xdr:col>2</xdr:col>
      <xdr:colOff>704850</xdr:colOff>
      <xdr:row>13</xdr:row>
      <xdr:rowOff>180975</xdr:rowOff>
    </xdr:to>
    <xdr:sp macro="" textlink="">
      <xdr:nvSpPr>
        <xdr:cNvPr id="2" name="1 Rectángulo redondeado"/>
        <xdr:cNvSpPr/>
      </xdr:nvSpPr>
      <xdr:spPr>
        <a:xfrm>
          <a:off x="1543050" y="1543051"/>
          <a:ext cx="685800" cy="11144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s-MX" sz="1100" b="1"/>
            <a:t>ESTATUS CLIENTE</a:t>
          </a:r>
        </a:p>
      </xdr:txBody>
    </xdr:sp>
    <xdr:clientData/>
  </xdr:twoCellAnchor>
  <xdr:twoCellAnchor>
    <xdr:from>
      <xdr:col>4</xdr:col>
      <xdr:colOff>1</xdr:colOff>
      <xdr:row>5</xdr:row>
      <xdr:rowOff>114301</xdr:rowOff>
    </xdr:from>
    <xdr:to>
      <xdr:col>12</xdr:col>
      <xdr:colOff>0</xdr:colOff>
      <xdr:row>6</xdr:row>
      <xdr:rowOff>161925</xdr:rowOff>
    </xdr:to>
    <xdr:sp macro="" textlink="">
      <xdr:nvSpPr>
        <xdr:cNvPr id="3" name="2 Rectángulo redondeado"/>
        <xdr:cNvSpPr/>
      </xdr:nvSpPr>
      <xdr:spPr>
        <a:xfrm>
          <a:off x="3609976" y="1066801"/>
          <a:ext cx="6095999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PROYECCIÓN FIRMA</a:t>
          </a:r>
        </a:p>
      </xdr:txBody>
    </xdr:sp>
    <xdr:clientData/>
  </xdr:twoCellAnchor>
  <xdr:twoCellAnchor>
    <xdr:from>
      <xdr:col>2</xdr:col>
      <xdr:colOff>19050</xdr:colOff>
      <xdr:row>20</xdr:row>
      <xdr:rowOff>19051</xdr:rowOff>
    </xdr:from>
    <xdr:to>
      <xdr:col>2</xdr:col>
      <xdr:colOff>704850</xdr:colOff>
      <xdr:row>25</xdr:row>
      <xdr:rowOff>180975</xdr:rowOff>
    </xdr:to>
    <xdr:sp macro="" textlink="">
      <xdr:nvSpPr>
        <xdr:cNvPr id="4" name="3 Rectángulo redondeado"/>
        <xdr:cNvSpPr/>
      </xdr:nvSpPr>
      <xdr:spPr>
        <a:xfrm>
          <a:off x="1543050" y="1543051"/>
          <a:ext cx="685800" cy="11144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s-MX" sz="1100" b="1"/>
            <a:t>ESTATUS CLIENTE</a:t>
          </a:r>
        </a:p>
      </xdr:txBody>
    </xdr:sp>
    <xdr:clientData/>
  </xdr:twoCellAnchor>
  <xdr:twoCellAnchor>
    <xdr:from>
      <xdr:col>4</xdr:col>
      <xdr:colOff>1</xdr:colOff>
      <xdr:row>17</xdr:row>
      <xdr:rowOff>114301</xdr:rowOff>
    </xdr:from>
    <xdr:to>
      <xdr:col>12</xdr:col>
      <xdr:colOff>0</xdr:colOff>
      <xdr:row>18</xdr:row>
      <xdr:rowOff>161925</xdr:rowOff>
    </xdr:to>
    <xdr:sp macro="" textlink="">
      <xdr:nvSpPr>
        <xdr:cNvPr id="5" name="4 Rectángulo redondeado"/>
        <xdr:cNvSpPr/>
      </xdr:nvSpPr>
      <xdr:spPr>
        <a:xfrm>
          <a:off x="3609976" y="1066801"/>
          <a:ext cx="6200774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="1"/>
            <a:t>PROYECCIÓN FIRMA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MAR CASILLAS" refreshedDate="41102.386297453704" createdVersion="4" refreshedVersion="4" minRefreshableVersion="3" recordCount="296">
  <cacheSource type="worksheet">
    <worksheetSource ref="A1:DK297" sheet="BASE"/>
  </cacheSource>
  <cacheFields count="115">
    <cacheField name="No." numFmtId="0">
      <sharedItems containsString="0" containsBlank="1" containsNumber="1" containsInteger="1" minValue="1" maxValue="233"/>
    </cacheField>
    <cacheField name="Fracc" numFmtId="0">
      <sharedItems containsBlank="1"/>
    </cacheField>
    <cacheField name="ID" numFmtId="0">
      <sharedItems containsBlank="1"/>
    </cacheField>
    <cacheField name="Manz" numFmtId="0">
      <sharedItems containsString="0" containsBlank="1" containsNumber="1" containsInteger="1" minValue="2" maxValue="6"/>
    </cacheField>
    <cacheField name="Macro Lote" numFmtId="0">
      <sharedItems containsString="0" containsBlank="1" containsNumber="1" containsInteger="1" minValue="1" maxValue="10"/>
    </cacheField>
    <cacheField name="Lote" numFmtId="0">
      <sharedItems containsString="0" containsBlank="1" containsNumber="1" containsInteger="1" minValue="1" maxValue="24"/>
    </cacheField>
    <cacheField name="Calle" numFmtId="0">
      <sharedItems containsBlank="1"/>
    </cacheField>
    <cacheField name="ESTATUS UBICACIÓN" numFmtId="0">
      <sharedItems containsBlank="1"/>
    </cacheField>
    <cacheField name="M2 Terreno" numFmtId="4">
      <sharedItems containsString="0" containsBlank="1" containsNumber="1" minValue="80" maxValue="287.90100000000001"/>
    </cacheField>
    <cacheField name="Prototipo" numFmtId="4">
      <sharedItems containsBlank="1"/>
    </cacheField>
    <cacheField name="ETAPA" numFmtId="10">
      <sharedItems containsBlank="1" count="4">
        <s v="ETAPA 3"/>
        <s v="ETAPA 2"/>
        <s v="ETAPA 1"/>
        <m/>
      </sharedItems>
    </cacheField>
    <cacheField name="PRECIO" numFmtId="44">
      <sharedItems containsString="0" containsBlank="1" containsNumber="1" minValue="1126000" maxValue="1925023.8"/>
    </cacheField>
    <cacheField name="ID PORTAL" numFmtId="0">
      <sharedItems containsString="0" containsBlank="1" containsNumber="1" containsInteger="1" minValue="40" maxValue="272"/>
    </cacheField>
    <cacheField name="FECHA TERM. OBRA" numFmtId="14">
      <sharedItems containsNonDate="0" containsDate="1" containsString="0" containsBlank="1" minDate="2012-08-15T00:00:00" maxDate="2012-12-16T00:00:00"/>
    </cacheField>
    <cacheField name="PROY. OBRA" numFmtId="0">
      <sharedItems containsBlank="1"/>
    </cacheField>
    <cacheField name="% OBRA REAL" numFmtId="9">
      <sharedItems containsString="0" containsBlank="1" containsNumber="1" minValue="0" maxValue="1"/>
    </cacheField>
    <cacheField name="CRED. PUENTE" numFmtId="0">
      <sharedItems containsBlank="1"/>
    </cacheField>
    <cacheField name="FECHA LIBERACIÓN" numFmtId="0">
      <sharedItems containsNonDate="0" containsDate="1" containsString="0" containsBlank="1" minDate="2012-06-01T00:00:00" maxDate="2012-06-02T00:00:00"/>
    </cacheField>
    <cacheField name="VALOR LIBERACIÓN" numFmtId="44">
      <sharedItems containsString="0" containsBlank="1" containsNumber="1" minValue="563000" maxValue="962511.9"/>
    </cacheField>
    <cacheField name="FECHA VISITA" numFmtId="0">
      <sharedItems containsNonDate="0" containsDate="1" containsString="0" containsBlank="1" minDate="2012-03-30T00:00:00" maxDate="2012-07-13T00:00:00"/>
    </cacheField>
    <cacheField name="CAJÓN FECHA VISITA" numFmtId="0">
      <sharedItems/>
    </cacheField>
    <cacheField name="NOMBRE CLIENTE" numFmtId="0">
      <sharedItems containsBlank="1"/>
    </cacheField>
    <cacheField name="CORREO ELECTRONICO" numFmtId="0">
      <sharedItems containsNonDate="0" containsString="0" containsBlank="1"/>
    </cacheField>
    <cacheField name="TELEFONO CASA" numFmtId="0">
      <sharedItems containsString="0" containsBlank="1" containsNumber="1" containsInteger="1" minValue="68846" maxValue="36514654"/>
    </cacheField>
    <cacheField name="TELEFONO MOVIL" numFmtId="0">
      <sharedItems containsString="0" containsBlank="1" containsNumber="1" containsInteger="1" minValue="21" maxValue="651361361"/>
    </cacheField>
    <cacheField name="TELEFONO RECADOS" numFmtId="0">
      <sharedItems containsBlank="1" containsMixedTypes="1" containsNumber="1" containsInteger="1" minValue="84" maxValue="32132"/>
    </cacheField>
    <cacheField name="SEMANA VISITA" numFmtId="0">
      <sharedItems/>
    </cacheField>
    <cacheField name="MES VISITA" numFmtId="0">
      <sharedItems/>
    </cacheField>
    <cacheField name="CANAL PROSPECCIÓN" numFmtId="0">
      <sharedItems containsBlank="1"/>
    </cacheField>
    <cacheField name="ESTATUS PROSPECCIÓN" numFmtId="0">
      <sharedItems containsBlank="1"/>
    </cacheField>
    <cacheField name="CANAL FINANCIERO" numFmtId="0">
      <sharedItems containsBlank="1"/>
    </cacheField>
    <cacheField name="VENDEDOR ASIGNADO" numFmtId="0">
      <sharedItems containsBlank="1"/>
    </cacheField>
    <cacheField name="FECHA APARTADO" numFmtId="0">
      <sharedItems containsNonDate="0" containsDate="1" containsString="0" containsBlank="1" minDate="2012-03-30T00:00:00" maxDate="2012-07-01T00:00:00"/>
    </cacheField>
    <cacheField name="ESTATUS CLIENTE" numFmtId="0">
      <sharedItems containsBlank="1" count="7">
        <s v="SIN CLIENTE"/>
        <s v="AUTORIZADO"/>
        <s v="COBRADO"/>
        <s v="FIRMADO"/>
        <s v="DICTAMINACIÓN"/>
        <s v="POR FIRMAR"/>
        <m/>
      </sharedItems>
    </cacheField>
    <cacheField name="FECHA INTEGRACIÓN" numFmtId="0">
      <sharedItems containsNonDate="0" containsDate="1" containsString="0" containsBlank="1" minDate="2012-03-30T00:00:00" maxDate="2012-07-01T00:00:00"/>
    </cacheField>
    <cacheField name="FECHA PROYECCIÓN FIRMA" numFmtId="0">
      <sharedItems containsNonDate="0" containsDate="1" containsString="0" containsBlank="1" minDate="2012-04-14T00:00:00" maxDate="2012-11-21T00:00:00"/>
    </cacheField>
    <cacheField name="FECHA AUTORIZACIÓN" numFmtId="0">
      <sharedItems containsNonDate="0" containsDate="1" containsString="0" containsBlank="1" minDate="2012-04-14T00:00:00" maxDate="2012-07-16T00:00:00"/>
    </cacheField>
    <cacheField name="FECHA FIRMA" numFmtId="0">
      <sharedItems containsNonDate="0" containsDate="1" containsString="0" containsBlank="1" minDate="2012-04-26T00:00:00" maxDate="2012-06-28T00:00:00"/>
    </cacheField>
    <cacheField name="FECHA COBRO" numFmtId="0">
      <sharedItems containsNonDate="0" containsDate="1" containsString="0" containsBlank="1" minDate="2012-05-15T00:00:00" maxDate="2012-05-31T00:00:00"/>
    </cacheField>
    <cacheField name="NOTARIA" numFmtId="0">
      <sharedItems containsString="0" containsBlank="1" containsNumber="1" containsInteger="1" minValue="58" maxValue="130"/>
    </cacheField>
    <cacheField name="FECHA ENTREGA VIV." numFmtId="0">
      <sharedItems containsNonDate="0" containsDate="1" containsString="0" containsBlank="1" minDate="2012-05-30T00:00:00" maxDate="2012-06-06T00:00:00"/>
    </cacheField>
    <cacheField name="SEMANA APARTADO" numFmtId="0">
      <sharedItems/>
    </cacheField>
    <cacheField name="MES APARTADO" numFmtId="0">
      <sharedItems/>
    </cacheField>
    <cacheField name="SEMANA FIRMA" numFmtId="0">
      <sharedItems/>
    </cacheField>
    <cacheField name="MES FIRMA" numFmtId="0">
      <sharedItems/>
    </cacheField>
    <cacheField name="SEMANA ENTREGA VIV" numFmtId="0">
      <sharedItems/>
    </cacheField>
    <cacheField name="MES ENTREGA VIV" numFmtId="0">
      <sharedItems/>
    </cacheField>
    <cacheField name="CAJÓN PROY. FIRMA" numFmtId="0">
      <sharedItems containsBlank="1"/>
    </cacheField>
    <cacheField name="DIAS APARTADO" numFmtId="0">
      <sharedItems containsBlank="1"/>
    </cacheField>
    <cacheField name="DIAS FIRMA" numFmtId="0">
      <sharedItems containsBlank="1"/>
    </cacheField>
    <cacheField name="APARTADO $" numFmtId="0">
      <sharedItems containsString="0" containsBlank="1" containsNumber="1" containsInteger="1" minValue="1000" maxValue="50000"/>
    </cacheField>
    <cacheField name="ENGANCHE 1" numFmtId="0">
      <sharedItems containsString="0" containsBlank="1" containsNumber="1" containsInteger="1" minValue="5000" maxValue="110000"/>
    </cacheField>
    <cacheField name="ENGANCHE 2" numFmtId="0">
      <sharedItems containsString="0" containsBlank="1" containsNumber="1" containsInteger="1" minValue="5000" maxValue="500000" count="11">
        <m/>
        <n v="5000"/>
        <n v="200000"/>
        <n v="120000"/>
        <n v="75000"/>
        <n v="45000"/>
        <n v="10000"/>
        <n v="50000"/>
        <n v="12000"/>
        <n v="17000"/>
        <n v="500000"/>
      </sharedItems>
    </cacheField>
    <cacheField name="ENGANCHE 3" numFmtId="0">
      <sharedItems containsString="0" containsBlank="1" containsNumber="1" containsInteger="1" minValue="10000" maxValue="100000" count="5">
        <m/>
        <n v="50000"/>
        <n v="15000"/>
        <n v="100000"/>
        <n v="10000"/>
      </sharedItems>
    </cacheField>
    <cacheField name="ENGANCHE 4" numFmtId="0">
      <sharedItems containsString="0" containsBlank="1" containsNumber="1" containsInteger="1" minValue="5000" maxValue="10000" count="3">
        <m/>
        <n v="10000"/>
        <n v="5000"/>
      </sharedItems>
    </cacheField>
    <cacheField name="ENGANCHE 5" numFmtId="0">
      <sharedItems containsString="0" containsBlank="1" containsNumber="1" containsInteger="1" minValue="50000" maxValue="50000" count="2">
        <m/>
        <n v="50000"/>
      </sharedItems>
    </cacheField>
    <cacheField name="ENGANCHE 6" numFmtId="0">
      <sharedItems containsString="0" containsBlank="1" containsNumber="1" containsInteger="1" minValue="10000" maxValue="10000" count="2">
        <m/>
        <n v="10000"/>
      </sharedItems>
    </cacheField>
    <cacheField name="ENGANCHE 7" numFmtId="0">
      <sharedItems containsNonDate="0" containsString="0" containsBlank="1" count="1">
        <m/>
      </sharedItems>
    </cacheField>
    <cacheField name="ENGANCHE 8" numFmtId="0">
      <sharedItems containsNonDate="0" containsString="0" containsBlank="1" count="1">
        <m/>
      </sharedItems>
    </cacheField>
    <cacheField name="ENGANCHE 9" numFmtId="0">
      <sharedItems containsNonDate="0" containsString="0" containsBlank="1" count="1">
        <m/>
      </sharedItems>
    </cacheField>
    <cacheField name="ENGANCHE 10" numFmtId="0">
      <sharedItems containsNonDate="0" containsString="0" containsBlank="1" count="1">
        <m/>
      </sharedItems>
    </cacheField>
    <cacheField name="ESTATUS ENGANCHE 1" numFmtId="0">
      <sharedItems containsBlank="1" count="3">
        <m/>
        <s v="PAGADO"/>
        <s v="VENCIDO"/>
      </sharedItems>
    </cacheField>
    <cacheField name="ESTATUS ENGANCHE 2" numFmtId="0">
      <sharedItems containsBlank="1" count="4">
        <m/>
        <s v="PAGADO"/>
        <s v="VENCIDO"/>
        <s v="VIGENTE"/>
      </sharedItems>
    </cacheField>
    <cacheField name="ESTATUS ENGANCHE 3" numFmtId="0">
      <sharedItems containsBlank="1" count="3">
        <m/>
        <s v="VENCIDO"/>
        <s v="PAGADO"/>
      </sharedItems>
    </cacheField>
    <cacheField name="ESTATUS ENGANCHE 4" numFmtId="0">
      <sharedItems containsBlank="1" count="3">
        <m/>
        <s v="VENCIDO"/>
        <s v="PAGADO"/>
      </sharedItems>
    </cacheField>
    <cacheField name="ESTATUS ENGANCHE 5" numFmtId="0">
      <sharedItems containsBlank="1" count="2">
        <m/>
        <s v="VIGENTE"/>
      </sharedItems>
    </cacheField>
    <cacheField name="ESTATUS ENGANCHE 6" numFmtId="0">
      <sharedItems containsBlank="1" count="2">
        <m/>
        <s v="VIGENTE"/>
      </sharedItems>
    </cacheField>
    <cacheField name="ESTATUS ENGANCHE 7" numFmtId="0">
      <sharedItems containsNonDate="0" containsString="0" containsBlank="1" count="1">
        <m/>
      </sharedItems>
    </cacheField>
    <cacheField name="ESTATUS ENGANCHE 8" numFmtId="0">
      <sharedItems containsNonDate="0" containsString="0" containsBlank="1" count="1">
        <m/>
      </sharedItems>
    </cacheField>
    <cacheField name="ESTATUS ENGANCHE 9" numFmtId="0">
      <sharedItems containsNonDate="0" containsString="0" containsBlank="1" count="1">
        <m/>
      </sharedItems>
    </cacheField>
    <cacheField name="ESTATUS ENGANCHE 10" numFmtId="0">
      <sharedItems containsNonDate="0" containsString="0" containsBlank="1" count="1">
        <m/>
      </sharedItems>
    </cacheField>
    <cacheField name="SUMA VIGENTE" numFmtId="0">
      <sharedItems containsSemiMixedTypes="0" containsString="0" containsNumber="1" containsInteger="1" minValue="0" maxValue="60000"/>
    </cacheField>
    <cacheField name="SUMA PAGADO" numFmtId="0">
      <sharedItems containsSemiMixedTypes="0" containsString="0" containsNumber="1" containsInteger="1" minValue="0" maxValue="512000"/>
    </cacheField>
    <cacheField name="SUMA VENCIDO" numFmtId="0">
      <sharedItems containsSemiMixedTypes="0" containsString="0" containsNumber="1" containsInteger="1" minValue="0" maxValue="60000" count="4">
        <n v="0"/>
        <n v="60000"/>
        <n v="10000"/>
        <n v="27000"/>
      </sharedItems>
    </cacheField>
    <cacheField name="ENGANCHE 1 FECHA" numFmtId="0">
      <sharedItems containsNonDate="0" containsDate="1" containsString="0" containsBlank="1" minDate="2012-04-14T00:00:00" maxDate="2012-07-16T00:00:00"/>
    </cacheField>
    <cacheField name="ENGANCHE 2 FECHA" numFmtId="0">
      <sharedItems containsNonDate="0" containsDate="1" containsString="0" containsBlank="1" minDate="2012-04-29T00:00:00" maxDate="2012-07-31T00:00:00"/>
    </cacheField>
    <cacheField name="ENGANCHE 3 FECHA" numFmtId="0">
      <sharedItems containsNonDate="0" containsDate="1" containsString="0" containsBlank="1" minDate="2012-05-14T00:00:00" maxDate="2012-06-30T00:00:00"/>
    </cacheField>
    <cacheField name="ENGANCHE 4 FECHA" numFmtId="0">
      <sharedItems containsNonDate="0" containsDate="1" containsString="0" containsBlank="1" minDate="2012-05-29T00:00:00" maxDate="2012-07-03T00:00:00"/>
    </cacheField>
    <cacheField name="ENGANCHE 5 FECHA" numFmtId="0">
      <sharedItems containsNonDate="0" containsDate="1" containsString="0" containsBlank="1" minDate="2012-07-22T00:00:00" maxDate="2012-07-30T00:00:00"/>
    </cacheField>
    <cacheField name="ENGANCHE 6 FECHA" numFmtId="0">
      <sharedItems containsNonDate="0" containsDate="1" containsString="0" containsBlank="1" minDate="2012-07-30T00:00:00" maxDate="2012-07-31T00:00:00"/>
    </cacheField>
    <cacheField name="ENGANCHE 7 FECHA" numFmtId="0">
      <sharedItems containsNonDate="0" containsString="0" containsBlank="1"/>
    </cacheField>
    <cacheField name="ENGANCHE 8 FECHA" numFmtId="0">
      <sharedItems containsNonDate="0" containsString="0" containsBlank="1"/>
    </cacheField>
    <cacheField name="ENGANCHE 9 FECHA" numFmtId="0">
      <sharedItems containsNonDate="0" containsString="0" containsBlank="1"/>
    </cacheField>
    <cacheField name="ENGANCHE 10 FECHA" numFmtId="0">
      <sharedItems containsNonDate="0" containsString="0" containsBlank="1"/>
    </cacheField>
    <cacheField name="SEM ENGANCHE 1" numFmtId="0">
      <sharedItems containsBlank="1"/>
    </cacheField>
    <cacheField name="SEM ENGANCHE 2" numFmtId="0">
      <sharedItems containsBlank="1"/>
    </cacheField>
    <cacheField name="SEM ENGANCHE 3" numFmtId="0">
      <sharedItems containsBlank="1"/>
    </cacheField>
    <cacheField name="SEM ENGANCHE 4" numFmtId="0">
      <sharedItems containsBlank="1"/>
    </cacheField>
    <cacheField name="SEM ENGANCHE 5" numFmtId="0">
      <sharedItems containsBlank="1"/>
    </cacheField>
    <cacheField name="SEM ENGANCHE 6" numFmtId="0">
      <sharedItems containsBlank="1"/>
    </cacheField>
    <cacheField name="SEM ENGANCHE 7" numFmtId="0">
      <sharedItems containsBlank="1"/>
    </cacheField>
    <cacheField name="SEM ENGANCHE 8" numFmtId="0">
      <sharedItems containsBlank="1"/>
    </cacheField>
    <cacheField name="SEM ENGANCHE 9" numFmtId="0">
      <sharedItems containsBlank="1"/>
    </cacheField>
    <cacheField name="SEM ENGANCHE 10" numFmtId="0">
      <sharedItems containsBlank="1"/>
    </cacheField>
    <cacheField name="MES ENGANCHE 1" numFmtId="0">
      <sharedItems containsBlank="1" count="6">
        <s v=""/>
        <s v="ABR"/>
        <s v="MAY"/>
        <s v="JUL"/>
        <s v="JUN"/>
        <m/>
      </sharedItems>
    </cacheField>
    <cacheField name="MES ENGANCHE 2" numFmtId="0">
      <sharedItems containsBlank="1" count="6">
        <s v=""/>
        <s v="ABR"/>
        <s v="MAY"/>
        <s v="JUN"/>
        <s v="JUL"/>
        <m/>
      </sharedItems>
    </cacheField>
    <cacheField name="MES ENGANCHE 3" numFmtId="0">
      <sharedItems containsBlank="1" count="4">
        <s v=""/>
        <s v="MAY"/>
        <s v="JUN"/>
        <m/>
      </sharedItems>
    </cacheField>
    <cacheField name="MES ENGANCHE 4" numFmtId="0">
      <sharedItems containsBlank="1" count="5">
        <s v=""/>
        <s v="MAY"/>
        <s v="JUN"/>
        <s v="JUL"/>
        <m/>
      </sharedItems>
    </cacheField>
    <cacheField name="MES ENGANCHE 5" numFmtId="0">
      <sharedItems containsBlank="1" count="3">
        <s v=""/>
        <s v="JUL"/>
        <m/>
      </sharedItems>
    </cacheField>
    <cacheField name="MES ENGANCHE 6" numFmtId="0">
      <sharedItems containsBlank="1" count="3">
        <s v=""/>
        <s v="JUL"/>
        <m/>
      </sharedItems>
    </cacheField>
    <cacheField name="MES ENGANCHE 7" numFmtId="0">
      <sharedItems containsBlank="1" count="2">
        <s v=""/>
        <m/>
      </sharedItems>
    </cacheField>
    <cacheField name="MES ENGANCHE 8" numFmtId="0">
      <sharedItems containsBlank="1" count="2">
        <s v=""/>
        <m/>
      </sharedItems>
    </cacheField>
    <cacheField name="MES ENGANCHE 9" numFmtId="0">
      <sharedItems containsBlank="1" count="2">
        <s v=""/>
        <m/>
      </sharedItems>
    </cacheField>
    <cacheField name="MES ENGANCHE 10" numFmtId="0">
      <sharedItems containsBlank="1" count="2">
        <s v=""/>
        <m/>
      </sharedItems>
    </cacheField>
    <cacheField name="AÑO ENGANCHE 1" numFmtId="0">
      <sharedItems containsBlank="1" containsMixedTypes="1" containsNumber="1" containsInteger="1" minValue="2012" maxValue="2012"/>
    </cacheField>
    <cacheField name="AÑO ENGANCHE 2" numFmtId="0">
      <sharedItems containsBlank="1" containsMixedTypes="1" containsNumber="1" containsInteger="1" minValue="2012" maxValue="2012"/>
    </cacheField>
    <cacheField name="AÑO ENGANCHE 3" numFmtId="0">
      <sharedItems containsBlank="1" containsMixedTypes="1" containsNumber="1" containsInteger="1" minValue="2012" maxValue="2012"/>
    </cacheField>
    <cacheField name="AÑO ENGANCHE 4" numFmtId="0">
      <sharedItems containsBlank="1" containsMixedTypes="1" containsNumber="1" containsInteger="1" minValue="2012" maxValue="2012"/>
    </cacheField>
    <cacheField name="AÑO ENGANCHE 5" numFmtId="0">
      <sharedItems containsBlank="1" containsMixedTypes="1" containsNumber="1" containsInteger="1" minValue="2012" maxValue="2012"/>
    </cacheField>
    <cacheField name="AÑO ENGANCHE 6" numFmtId="0">
      <sharedItems containsBlank="1" containsMixedTypes="1" containsNumber="1" containsInteger="1" minValue="2012" maxValue="2012"/>
    </cacheField>
    <cacheField name="AÑO ENGANCHE 7" numFmtId="0">
      <sharedItems containsBlank="1"/>
    </cacheField>
    <cacheField name="AÑO ENGANCHE 8" numFmtId="0">
      <sharedItems containsBlank="1"/>
    </cacheField>
    <cacheField name="AÑO ENGANCHE 9" numFmtId="0">
      <sharedItems containsBlank="1"/>
    </cacheField>
    <cacheField name="AÑO ENGANCHE 10" numFmtId="0">
      <sharedItems containsBlank="1"/>
    </cacheField>
    <cacheField name="MONTO CRÉDITO" numFmtId="44">
      <sharedItems containsSemiMixedTypes="0" containsString="0" containsNumber="1" minValue="0" maxValue="1854023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OMAR CASILLAS" refreshedDate="41102.38630578704" createdVersion="4" refreshedVersion="4" minRefreshableVersion="3" recordCount="233">
  <cacheSource type="worksheet">
    <worksheetSource ref="A1:CC234" sheet="BASE"/>
  </cacheSource>
  <cacheFields count="81">
    <cacheField name="No." numFmtId="0">
      <sharedItems containsSemiMixedTypes="0" containsString="0" containsNumber="1" containsInteger="1" minValue="1" maxValue="233"/>
    </cacheField>
    <cacheField name="Fracc" numFmtId="0">
      <sharedItems/>
    </cacheField>
    <cacheField name="ID" numFmtId="0">
      <sharedItems/>
    </cacheField>
    <cacheField name="Manz" numFmtId="0">
      <sharedItems containsSemiMixedTypes="0" containsString="0" containsNumber="1" containsInteger="1" minValue="2" maxValue="6" count="5">
        <n v="2"/>
        <n v="3"/>
        <n v="4"/>
        <n v="5"/>
        <n v="6"/>
      </sharedItems>
    </cacheField>
    <cacheField name="Macro Lote" numFmtId="0">
      <sharedItems containsSemiMixedTypes="0" containsString="0" containsNumber="1" containsInteger="1" minValue="1" maxValue="10"/>
    </cacheField>
    <cacheField name="Lote" numFmtId="0">
      <sharedItems containsSemiMixedTypes="0" containsString="0" containsNumber="1" containsInteger="1" minValue="1" maxValue="24"/>
    </cacheField>
    <cacheField name="Calle" numFmtId="0">
      <sharedItems/>
    </cacheField>
    <cacheField name="ESTATUS UBICACIÓN" numFmtId="0">
      <sharedItems count="5">
        <s v="EN OBRA"/>
        <s v="LIBRE"/>
        <s v="BLOQUEADO"/>
        <s v="CON CLIENTE"/>
        <s v="FIRMADO"/>
      </sharedItems>
    </cacheField>
    <cacheField name="M2 Terreno" numFmtId="4">
      <sharedItems containsSemiMixedTypes="0" containsString="0" containsNumber="1" minValue="80" maxValue="287.90100000000001"/>
    </cacheField>
    <cacheField name="Prototipo" numFmtId="4">
      <sharedItems count="2">
        <s v="AQUA"/>
        <s v="MARINE"/>
      </sharedItems>
    </cacheField>
    <cacheField name="ETAPA" numFmtId="10">
      <sharedItems count="6">
        <s v="ETAPA 3"/>
        <s v="ETAPA 2"/>
        <s v="ETAPA 1"/>
        <s v="E1" u="1"/>
        <s v="E3" u="1"/>
        <s v="E2" u="1"/>
      </sharedItems>
    </cacheField>
    <cacheField name="PRECIO" numFmtId="44">
      <sharedItems containsSemiMixedTypes="0" containsString="0" containsNumber="1" minValue="1126000" maxValue="1925023.8"/>
    </cacheField>
    <cacheField name="ID PORTAL" numFmtId="0">
      <sharedItems containsSemiMixedTypes="0" containsString="0" containsNumber="1" containsInteger="1" minValue="40" maxValue="272"/>
    </cacheField>
    <cacheField name="FECHA TERM. OBRA" numFmtId="14">
      <sharedItems containsSemiMixedTypes="0" containsNonDate="0" containsDate="1" containsString="0" minDate="2012-08-15T00:00:00" maxDate="2012-12-16T00:00:00"/>
    </cacheField>
    <cacheField name="PROY. OBRA" numFmtId="0">
      <sharedItems count="13">
        <s v="2DA-NOV"/>
        <s v="2DA-DIC"/>
        <s v="2DA-SEP"/>
        <s v="2DA-OCT"/>
        <s v="2DA-AGO"/>
        <s v="2DA NOV" u="1"/>
        <s v="1RA DIC" u="1"/>
        <s v="1RA OCT" u="1"/>
        <s v="2DA OCT" u="1"/>
        <s v="2DA AGO" u="1"/>
        <s v="1RA SEP" u="1"/>
        <s v="2DA SEP" u="1"/>
        <s v="1RA NOV" u="1"/>
      </sharedItems>
    </cacheField>
    <cacheField name="% OBRA REAL" numFmtId="9">
      <sharedItems containsSemiMixedTypes="0" containsString="0" containsNumber="1" minValue="0" maxValue="1" count="11">
        <n v="0.1"/>
        <n v="0"/>
        <n v="0.2"/>
        <n v="1"/>
        <n v="0.8"/>
        <n v="0.9"/>
        <n v="0.7"/>
        <n v="0.6"/>
        <n v="0.5"/>
        <n v="0.3"/>
        <n v="0.4"/>
      </sharedItems>
    </cacheField>
    <cacheField name="CRED. PUENTE" numFmtId="0">
      <sharedItems/>
    </cacheField>
    <cacheField name="FECHA LIBERACIÓN" numFmtId="0">
      <sharedItems containsNonDate="0" containsDate="1" containsString="0" containsBlank="1" minDate="2012-06-01T00:00:00" maxDate="2012-06-02T00:00:00"/>
    </cacheField>
    <cacheField name="VALOR LIBERACIÓN" numFmtId="44">
      <sharedItems containsSemiMixedTypes="0" containsString="0" containsNumber="1" minValue="563000" maxValue="962511.9"/>
    </cacheField>
    <cacheField name="FECHA VISITA" numFmtId="0">
      <sharedItems containsNonDate="0" containsDate="1" containsString="0" containsBlank="1" minDate="2012-03-30T00:00:00" maxDate="2012-06-15T00:00:00"/>
    </cacheField>
    <cacheField name="CAJÓN FECHA VISITA" numFmtId="0">
      <sharedItems/>
    </cacheField>
    <cacheField name="NOMBRE CLIENTE" numFmtId="0">
      <sharedItems containsBlank="1"/>
    </cacheField>
    <cacheField name="CORREO ELECTRONICO" numFmtId="0">
      <sharedItems containsNonDate="0" containsString="0" containsBlank="1"/>
    </cacheField>
    <cacheField name="TELEFONO CASA" numFmtId="0">
      <sharedItems containsString="0" containsBlank="1" containsNumber="1" containsInteger="1" minValue="68846" maxValue="36514654"/>
    </cacheField>
    <cacheField name="TELEFONO MOVIL" numFmtId="0">
      <sharedItems containsString="0" containsBlank="1" containsNumber="1" containsInteger="1" minValue="21" maxValue="651361361"/>
    </cacheField>
    <cacheField name="TELEFONO RECADOS" numFmtId="0">
      <sharedItems containsBlank="1" containsMixedTypes="1" containsNumber="1" containsInteger="1" minValue="84" maxValue="32132"/>
    </cacheField>
    <cacheField name="SEMANA VISITA" numFmtId="0">
      <sharedItems/>
    </cacheField>
    <cacheField name="MES VISITA" numFmtId="0">
      <sharedItems/>
    </cacheField>
    <cacheField name="CANAL PROSPECCIÓN" numFmtId="0">
      <sharedItems containsBlank="1"/>
    </cacheField>
    <cacheField name="ESTATUS PROSPECCIÓN" numFmtId="0">
      <sharedItems containsBlank="1"/>
    </cacheField>
    <cacheField name="CANAL FINANCIERO" numFmtId="0">
      <sharedItems containsBlank="1"/>
    </cacheField>
    <cacheField name="VENDEDOR ASIGNADO" numFmtId="0">
      <sharedItems containsBlank="1"/>
    </cacheField>
    <cacheField name="FECHA APARTADO" numFmtId="0">
      <sharedItems containsNonDate="0" containsDate="1" containsString="0" containsBlank="1" minDate="2012-03-30T00:00:00" maxDate="2012-07-01T00:00:00"/>
    </cacheField>
    <cacheField name="ESTATUS CLIENTE" numFmtId="0">
      <sharedItems/>
    </cacheField>
    <cacheField name="FECHA INTEGRACIÓN" numFmtId="0">
      <sharedItems containsNonDate="0" containsDate="1" containsString="0" containsBlank="1" minDate="2012-03-30T00:00:00" maxDate="2012-07-01T00:00:00"/>
    </cacheField>
    <cacheField name="FECHA PROYECCIÓN FIRMA" numFmtId="0">
      <sharedItems containsNonDate="0" containsDate="1" containsString="0" containsBlank="1" minDate="2012-04-14T00:00:00" maxDate="2012-11-21T00:00:00"/>
    </cacheField>
    <cacheField name="FECHA AUTORIZACIÓN" numFmtId="0">
      <sharedItems containsNonDate="0" containsDate="1" containsString="0" containsBlank="1" minDate="2012-04-14T00:00:00" maxDate="2012-07-16T00:00:00"/>
    </cacheField>
    <cacheField name="FECHA FIRMA" numFmtId="0">
      <sharedItems containsNonDate="0" containsDate="1" containsString="0" containsBlank="1" minDate="2012-04-26T00:00:00" maxDate="2012-06-28T00:00:00"/>
    </cacheField>
    <cacheField name="FECHA COBRO" numFmtId="0">
      <sharedItems containsNonDate="0" containsDate="1" containsString="0" containsBlank="1" minDate="2012-05-15T00:00:00" maxDate="2012-05-31T00:00:00"/>
    </cacheField>
    <cacheField name="NOTARIA" numFmtId="0">
      <sharedItems containsString="0" containsBlank="1" containsNumber="1" containsInteger="1" minValue="58" maxValue="130"/>
    </cacheField>
    <cacheField name="FECHA ENTREGA VIV." numFmtId="0">
      <sharedItems containsNonDate="0" containsDate="1" containsString="0" containsBlank="1" minDate="2012-05-30T00:00:00" maxDate="2012-06-06T00:00:00"/>
    </cacheField>
    <cacheField name="SEMANA APARTADO" numFmtId="0">
      <sharedItems/>
    </cacheField>
    <cacheField name="MES APARTADO" numFmtId="0">
      <sharedItems/>
    </cacheField>
    <cacheField name="SEMANA FIRMA" numFmtId="0">
      <sharedItems/>
    </cacheField>
    <cacheField name="MES FIRMA" numFmtId="0">
      <sharedItems/>
    </cacheField>
    <cacheField name="SEMANA ENTREGA VIV" numFmtId="0">
      <sharedItems/>
    </cacheField>
    <cacheField name="MES ENTREGA VIV" numFmtId="0">
      <sharedItems/>
    </cacheField>
    <cacheField name="CAJÓN PROY. FIRMA" numFmtId="0">
      <sharedItems/>
    </cacheField>
    <cacheField name="DIAS APARTADO" numFmtId="0">
      <sharedItems/>
    </cacheField>
    <cacheField name="DIAS FIRMA" numFmtId="0">
      <sharedItems/>
    </cacheField>
    <cacheField name="APARTADO $" numFmtId="0">
      <sharedItems containsString="0" containsBlank="1" containsNumber="1" containsInteger="1" minValue="1000" maxValue="50000"/>
    </cacheField>
    <cacheField name="ENGANCHE 1" numFmtId="0">
      <sharedItems containsString="0" containsBlank="1" containsNumber="1" containsInteger="1" minValue="5000" maxValue="110000"/>
    </cacheField>
    <cacheField name="ENGANCHE 2" numFmtId="0">
      <sharedItems containsString="0" containsBlank="1" containsNumber="1" containsInteger="1" minValue="5000" maxValue="500000"/>
    </cacheField>
    <cacheField name="ENGANCHE 3" numFmtId="0">
      <sharedItems containsString="0" containsBlank="1" containsNumber="1" containsInteger="1" minValue="10000" maxValue="100000"/>
    </cacheField>
    <cacheField name="ENGANCHE 4" numFmtId="0">
      <sharedItems containsString="0" containsBlank="1" containsNumber="1" containsInteger="1" minValue="5000" maxValue="10000"/>
    </cacheField>
    <cacheField name="ENGANCHE 5" numFmtId="0">
      <sharedItems containsString="0" containsBlank="1" containsNumber="1" containsInteger="1" minValue="50000" maxValue="50000"/>
    </cacheField>
    <cacheField name="ENGANCHE 6" numFmtId="0">
      <sharedItems containsString="0" containsBlank="1" containsNumber="1" containsInteger="1" minValue="10000" maxValue="10000"/>
    </cacheField>
    <cacheField name="ENGANCHE 7" numFmtId="0">
      <sharedItems containsNonDate="0" containsString="0" containsBlank="1"/>
    </cacheField>
    <cacheField name="ENGANCHE 8" numFmtId="0">
      <sharedItems containsNonDate="0" containsString="0" containsBlank="1"/>
    </cacheField>
    <cacheField name="ENGANCHE 9" numFmtId="0">
      <sharedItems containsNonDate="0" containsString="0" containsBlank="1"/>
    </cacheField>
    <cacheField name="ENGANCHE 10" numFmtId="0">
      <sharedItems containsNonDate="0" containsString="0" containsBlank="1"/>
    </cacheField>
    <cacheField name="ESTATUS ENGANCHE 1" numFmtId="0">
      <sharedItems containsBlank="1"/>
    </cacheField>
    <cacheField name="ESTATUS ENGANCHE 2" numFmtId="0">
      <sharedItems containsBlank="1"/>
    </cacheField>
    <cacheField name="ESTATUS ENGANCHE 3" numFmtId="0">
      <sharedItems containsBlank="1"/>
    </cacheField>
    <cacheField name="ESTATUS ENGANCHE 4" numFmtId="0">
      <sharedItems containsBlank="1"/>
    </cacheField>
    <cacheField name="ESTATUS ENGANCHE 5" numFmtId="0">
      <sharedItems containsBlank="1"/>
    </cacheField>
    <cacheField name="ESTATUS ENGANCHE 6" numFmtId="0">
      <sharedItems containsBlank="1"/>
    </cacheField>
    <cacheField name="ESTATUS ENGANCHE 7" numFmtId="0">
      <sharedItems containsNonDate="0" containsString="0" containsBlank="1"/>
    </cacheField>
    <cacheField name="ESTATUS ENGANCHE 8" numFmtId="0">
      <sharedItems containsNonDate="0" containsString="0" containsBlank="1"/>
    </cacheField>
    <cacheField name="ESTATUS ENGANCHE 9" numFmtId="0">
      <sharedItems containsNonDate="0" containsString="0" containsBlank="1"/>
    </cacheField>
    <cacheField name="ESTATUS ENGANCHE 10" numFmtId="0">
      <sharedItems containsNonDate="0" containsString="0" containsBlank="1"/>
    </cacheField>
    <cacheField name="SUMA VIGENTE" numFmtId="0">
      <sharedItems containsSemiMixedTypes="0" containsString="0" containsNumber="1" containsInteger="1" minValue="0" maxValue="60000"/>
    </cacheField>
    <cacheField name="SUMA PAGADO" numFmtId="0">
      <sharedItems containsSemiMixedTypes="0" containsString="0" containsNumber="1" containsInteger="1" minValue="0" maxValue="512000"/>
    </cacheField>
    <cacheField name="SUMA VENCIDO" numFmtId="0">
      <sharedItems containsSemiMixedTypes="0" containsString="0" containsNumber="1" containsInteger="1" minValue="0" maxValue="60000"/>
    </cacheField>
    <cacheField name="ENGANCHE 1 FECHA" numFmtId="0">
      <sharedItems containsNonDate="0" containsDate="1" containsString="0" containsBlank="1" minDate="2012-04-14T00:00:00" maxDate="2012-07-16T00:00:00"/>
    </cacheField>
    <cacheField name="ENGANCHE 2 FECHA" numFmtId="0">
      <sharedItems containsNonDate="0" containsDate="1" containsString="0" containsBlank="1" minDate="2012-04-29T00:00:00" maxDate="2012-07-31T00:00:00"/>
    </cacheField>
    <cacheField name="ENGANCHE 3 FECHA" numFmtId="0">
      <sharedItems containsNonDate="0" containsDate="1" containsString="0" containsBlank="1" minDate="2012-05-14T00:00:00" maxDate="2012-06-30T00:00:00"/>
    </cacheField>
    <cacheField name="ENGANCHE 4 FECHA" numFmtId="0">
      <sharedItems containsNonDate="0" containsDate="1" containsString="0" containsBlank="1" minDate="2012-05-29T00:00:00" maxDate="2012-07-03T00:00:00"/>
    </cacheField>
    <cacheField name="ENGANCHE 5 FECHA" numFmtId="0">
      <sharedItems containsNonDate="0" containsDate="1" containsString="0" containsBlank="1" minDate="2012-07-22T00:00:00" maxDate="2012-07-30T00:00:00"/>
    </cacheField>
    <cacheField name="ENGANCHE 6 FECHA" numFmtId="0">
      <sharedItems containsNonDate="0" containsDate="1" containsString="0" containsBlank="1" minDate="2012-07-30T00:00:00" maxDate="2012-07-31T00:00:00"/>
    </cacheField>
    <cacheField name="ENGANCHE 7 FECH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OMAR CASILLAS" refreshedDate="41102.38630648148" createdVersion="4" refreshedVersion="4" minRefreshableVersion="3" recordCount="296">
  <cacheSource type="worksheet">
    <worksheetSource ref="A1:CC297" sheet="BASE"/>
  </cacheSource>
  <cacheFields count="81">
    <cacheField name="No." numFmtId="0">
      <sharedItems containsString="0" containsBlank="1" containsNumber="1" containsInteger="1" minValue="1" maxValue="233"/>
    </cacheField>
    <cacheField name="Fracc" numFmtId="0">
      <sharedItems containsBlank="1"/>
    </cacheField>
    <cacheField name="ID" numFmtId="0">
      <sharedItems containsBlank="1"/>
    </cacheField>
    <cacheField name="Manz" numFmtId="0">
      <sharedItems containsString="0" containsBlank="1" containsNumber="1" containsInteger="1" minValue="2" maxValue="6"/>
    </cacheField>
    <cacheField name="Macro Lote" numFmtId="0">
      <sharedItems containsString="0" containsBlank="1" containsNumber="1" containsInteger="1" minValue="1" maxValue="10"/>
    </cacheField>
    <cacheField name="Lote" numFmtId="0">
      <sharedItems containsString="0" containsBlank="1" containsNumber="1" containsInteger="1" minValue="1" maxValue="24"/>
    </cacheField>
    <cacheField name="Calle" numFmtId="0">
      <sharedItems containsBlank="1"/>
    </cacheField>
    <cacheField name="ESTATUS UBICACIÓN" numFmtId="0">
      <sharedItems containsBlank="1" count="6">
        <s v="EN OBRA"/>
        <s v="LIBRE"/>
        <s v="BLOQUEADO"/>
        <s v="CON CLIENTE"/>
        <s v="FIRMADO"/>
        <m/>
      </sharedItems>
    </cacheField>
    <cacheField name="M2 Terreno" numFmtId="4">
      <sharedItems containsString="0" containsBlank="1" containsNumber="1" minValue="80" maxValue="287.90100000000001"/>
    </cacheField>
    <cacheField name="Prototipo" numFmtId="4">
      <sharedItems containsBlank="1"/>
    </cacheField>
    <cacheField name="ETAPA" numFmtId="10">
      <sharedItems containsBlank="1" count="7">
        <s v="ETAPA 3"/>
        <s v="ETAPA 2"/>
        <s v="ETAPA 1"/>
        <m/>
        <s v="E1" u="1"/>
        <s v="E3" u="1"/>
        <s v="E2" u="1"/>
      </sharedItems>
    </cacheField>
    <cacheField name="PRECIO" numFmtId="44">
      <sharedItems containsString="0" containsBlank="1" containsNumber="1" minValue="1126000" maxValue="1925023.8"/>
    </cacheField>
    <cacheField name="ID PORTAL" numFmtId="0">
      <sharedItems containsString="0" containsBlank="1" containsNumber="1" containsInteger="1" minValue="40" maxValue="272"/>
    </cacheField>
    <cacheField name="FECHA TERM. OBRA" numFmtId="14">
      <sharedItems containsNonDate="0" containsDate="1" containsString="0" containsBlank="1" minDate="2012-08-15T00:00:00" maxDate="2012-12-16T00:00:00"/>
    </cacheField>
    <cacheField name="PROY. OBRA" numFmtId="0">
      <sharedItems containsBlank="1"/>
    </cacheField>
    <cacheField name="% OBRA REAL" numFmtId="9">
      <sharedItems containsString="0" containsBlank="1" containsNumber="1" minValue="0" maxValue="1"/>
    </cacheField>
    <cacheField name="CRED. PUENTE" numFmtId="0">
      <sharedItems containsBlank="1" count="3">
        <s v="LIBERADO"/>
        <s v="NO LIBERADO"/>
        <m/>
      </sharedItems>
    </cacheField>
    <cacheField name="FECHA LIBERACIÓN" numFmtId="0">
      <sharedItems containsNonDate="0" containsDate="1" containsString="0" containsBlank="1" minDate="2012-06-01T00:00:00" maxDate="2012-06-02T00:00:00"/>
    </cacheField>
    <cacheField name="VALOR LIBERACIÓN" numFmtId="44">
      <sharedItems containsString="0" containsBlank="1" containsNumber="1" minValue="563000" maxValue="962511.9"/>
    </cacheField>
    <cacheField name="FECHA VISITA" numFmtId="0">
      <sharedItems containsNonDate="0" containsDate="1" containsString="0" containsBlank="1" minDate="2012-03-30T00:00:00" maxDate="2012-07-13T00:00:00"/>
    </cacheField>
    <cacheField name="CAJÓN FECHA VISITA" numFmtId="0">
      <sharedItems count="11">
        <s v="NA"/>
        <s v="MAYOR A 2 MESES"/>
        <s v="4TA SEM"/>
        <s v="8VA SEM"/>
        <s v="5TA SEM"/>
        <s v="7MA SEM"/>
        <s v="2DA SEM"/>
        <s v="HASTA 3 DIAS"/>
        <s v="6TA SEM"/>
        <s v="3RA SEM"/>
        <s v="1RA SEM"/>
      </sharedItems>
    </cacheField>
    <cacheField name="NOMBRE CLIENTE" numFmtId="0">
      <sharedItems containsBlank="1"/>
    </cacheField>
    <cacheField name="CORREO ELECTRONICO" numFmtId="0">
      <sharedItems containsNonDate="0" containsString="0" containsBlank="1"/>
    </cacheField>
    <cacheField name="TELEFONO CASA" numFmtId="0">
      <sharedItems containsString="0" containsBlank="1" containsNumber="1" containsInteger="1" minValue="68846" maxValue="36514654"/>
    </cacheField>
    <cacheField name="TELEFONO MOVIL" numFmtId="0">
      <sharedItems containsString="0" containsBlank="1" containsNumber="1" containsInteger="1" minValue="21" maxValue="651361361"/>
    </cacheField>
    <cacheField name="TELEFONO RECADOS" numFmtId="0">
      <sharedItems containsBlank="1" containsMixedTypes="1" containsNumber="1" containsInteger="1" minValue="84" maxValue="32132"/>
    </cacheField>
    <cacheField name="SEMANA VISITA" numFmtId="0">
      <sharedItems/>
    </cacheField>
    <cacheField name="MES VISITA" numFmtId="0">
      <sharedItems/>
    </cacheField>
    <cacheField name="CANAL PROSPECCIÓN" numFmtId="0">
      <sharedItems containsBlank="1" count="8">
        <m/>
        <s v="PUBLICIDAD"/>
        <s v="FRACCIONAMIENTO"/>
        <s v="EXPO"/>
        <s v="ACTIVACION"/>
        <s v="RECOMENDADO"/>
        <s v="VENDEDOR"/>
        <s v="BASE DE DATOS"/>
      </sharedItems>
    </cacheField>
    <cacheField name="ESTATUS PROSPECCIÓN" numFmtId="0">
      <sharedItems containsBlank="1" count="6">
        <m/>
        <s v="APARTADO"/>
        <s v="POR CERRAR"/>
        <s v="NO PERFILADO"/>
        <s v="SIN INTERES"/>
        <s v="CANCELADO"/>
      </sharedItems>
    </cacheField>
    <cacheField name="CANAL FINANCIERO" numFmtId="0">
      <sharedItems containsBlank="1"/>
    </cacheField>
    <cacheField name="VENDEDOR ASIGNADO" numFmtId="0">
      <sharedItems containsBlank="1" count="6">
        <m/>
        <s v="MJV"/>
        <s v="MRV"/>
        <s v="AMG"/>
        <s v="SNM"/>
        <s v="AR"/>
      </sharedItems>
    </cacheField>
    <cacheField name="FECHA APARTADO" numFmtId="0">
      <sharedItems containsNonDate="0" containsDate="1" containsString="0" containsBlank="1" minDate="2012-03-30T00:00:00" maxDate="2012-07-01T00:00:00"/>
    </cacheField>
    <cacheField name="ESTATUS CLIENTE" numFmtId="0">
      <sharedItems containsBlank="1" count="7">
        <s v="SIN CLIENTE"/>
        <s v="AUTORIZADO"/>
        <s v="COBRADO"/>
        <s v="FIRMADO"/>
        <s v="DICTAMINACIÓN"/>
        <s v="POR FIRMAR"/>
        <m/>
      </sharedItems>
    </cacheField>
    <cacheField name="FECHA INTEGRACIÓN" numFmtId="0">
      <sharedItems containsNonDate="0" containsDate="1" containsString="0" containsBlank="1" minDate="2012-03-30T00:00:00" maxDate="2012-07-01T00:00:00"/>
    </cacheField>
    <cacheField name="FECHA PROYECCIÓN FIRMA" numFmtId="0">
      <sharedItems containsNonDate="0" containsDate="1" containsString="0" containsBlank="1" minDate="2012-04-14T00:00:00" maxDate="2012-11-21T00:00:00"/>
    </cacheField>
    <cacheField name="FECHA AUTORIZACIÓN" numFmtId="0">
      <sharedItems containsNonDate="0" containsDate="1" containsString="0" containsBlank="1" minDate="2012-04-14T00:00:00" maxDate="2012-07-16T00:00:00"/>
    </cacheField>
    <cacheField name="FECHA FIRMA" numFmtId="0">
      <sharedItems containsNonDate="0" containsDate="1" containsString="0" containsBlank="1" minDate="2012-04-26T00:00:00" maxDate="2012-06-28T00:00:00"/>
    </cacheField>
    <cacheField name="FECHA COBRO" numFmtId="0">
      <sharedItems containsNonDate="0" containsDate="1" containsString="0" containsBlank="1" minDate="2012-05-15T00:00:00" maxDate="2012-05-31T00:00:00"/>
    </cacheField>
    <cacheField name="NOTARIA" numFmtId="0">
      <sharedItems containsString="0" containsBlank="1" containsNumber="1" containsInteger="1" minValue="58" maxValue="130"/>
    </cacheField>
    <cacheField name="FECHA ENTREGA VIV." numFmtId="0">
      <sharedItems containsNonDate="0" containsDate="1" containsString="0" containsBlank="1" minDate="2012-05-30T00:00:00" maxDate="2012-06-06T00:00:00"/>
    </cacheField>
    <cacheField name="SEMANA APARTADO" numFmtId="0">
      <sharedItems/>
    </cacheField>
    <cacheField name="MES APARTADO" numFmtId="0">
      <sharedItems/>
    </cacheField>
    <cacheField name="SEMANA FIRMA" numFmtId="0">
      <sharedItems/>
    </cacheField>
    <cacheField name="MES FIRMA" numFmtId="0">
      <sharedItems/>
    </cacheField>
    <cacheField name="SEMANA ENTREGA VIV" numFmtId="0">
      <sharedItems/>
    </cacheField>
    <cacheField name="MES ENTREGA VIV" numFmtId="0">
      <sharedItems/>
    </cacheField>
    <cacheField name="CAJÓN PROY. FIRMA" numFmtId="0">
      <sharedItems containsBlank="1" count="8">
        <s v="NA"/>
        <s v="2DA-NOV"/>
        <s v="2DA-MAY"/>
        <s v="2DA-ABR"/>
        <s v="1RA-MAY"/>
        <s v="2DA-AGO"/>
        <s v="2DA-JUN"/>
        <m/>
      </sharedItems>
    </cacheField>
    <cacheField name="DIAS APARTADO" numFmtId="0">
      <sharedItems containsBlank="1"/>
    </cacheField>
    <cacheField name="DIAS FIRMA" numFmtId="0">
      <sharedItems containsBlank="1"/>
    </cacheField>
    <cacheField name="APARTADO $" numFmtId="0">
      <sharedItems containsString="0" containsBlank="1" containsNumber="1" containsInteger="1" minValue="1000" maxValue="50000"/>
    </cacheField>
    <cacheField name="ENGANCHE 1" numFmtId="0">
      <sharedItems containsString="0" containsBlank="1" containsNumber="1" containsInteger="1" minValue="5000" maxValue="110000"/>
    </cacheField>
    <cacheField name="ENGANCHE 2" numFmtId="0">
      <sharedItems containsString="0" containsBlank="1" containsNumber="1" containsInteger="1" minValue="5000" maxValue="500000"/>
    </cacheField>
    <cacheField name="ENGANCHE 3" numFmtId="0">
      <sharedItems containsString="0" containsBlank="1" containsNumber="1" containsInteger="1" minValue="10000" maxValue="100000"/>
    </cacheField>
    <cacheField name="ENGANCHE 4" numFmtId="0">
      <sharedItems containsString="0" containsBlank="1" containsNumber="1" containsInteger="1" minValue="5000" maxValue="10000"/>
    </cacheField>
    <cacheField name="ENGANCHE 5" numFmtId="0">
      <sharedItems containsString="0" containsBlank="1" containsNumber="1" containsInteger="1" minValue="50000" maxValue="50000"/>
    </cacheField>
    <cacheField name="ENGANCHE 6" numFmtId="0">
      <sharedItems containsString="0" containsBlank="1" containsNumber="1" containsInteger="1" minValue="10000" maxValue="10000"/>
    </cacheField>
    <cacheField name="ENGANCHE 7" numFmtId="0">
      <sharedItems containsNonDate="0" containsString="0" containsBlank="1"/>
    </cacheField>
    <cacheField name="ENGANCHE 8" numFmtId="0">
      <sharedItems containsNonDate="0" containsString="0" containsBlank="1"/>
    </cacheField>
    <cacheField name="ENGANCHE 9" numFmtId="0">
      <sharedItems containsNonDate="0" containsString="0" containsBlank="1"/>
    </cacheField>
    <cacheField name="ENGANCHE 10" numFmtId="0">
      <sharedItems containsNonDate="0" containsString="0" containsBlank="1"/>
    </cacheField>
    <cacheField name="ESTATUS ENGANCHE 1" numFmtId="0">
      <sharedItems containsBlank="1"/>
    </cacheField>
    <cacheField name="ESTATUS ENGANCHE 2" numFmtId="0">
      <sharedItems containsBlank="1"/>
    </cacheField>
    <cacheField name="ESTATUS ENGANCHE 3" numFmtId="0">
      <sharedItems containsBlank="1"/>
    </cacheField>
    <cacheField name="ESTATUS ENGANCHE 4" numFmtId="0">
      <sharedItems containsBlank="1"/>
    </cacheField>
    <cacheField name="ESTATUS ENGANCHE 5" numFmtId="0">
      <sharedItems containsBlank="1"/>
    </cacheField>
    <cacheField name="ESTATUS ENGANCHE 6" numFmtId="0">
      <sharedItems containsBlank="1"/>
    </cacheField>
    <cacheField name="ESTATUS ENGANCHE 7" numFmtId="0">
      <sharedItems containsNonDate="0" containsString="0" containsBlank="1"/>
    </cacheField>
    <cacheField name="ESTATUS ENGANCHE 8" numFmtId="0">
      <sharedItems containsNonDate="0" containsString="0" containsBlank="1"/>
    </cacheField>
    <cacheField name="ESTATUS ENGANCHE 9" numFmtId="0">
      <sharedItems containsNonDate="0" containsString="0" containsBlank="1"/>
    </cacheField>
    <cacheField name="ESTATUS ENGANCHE 10" numFmtId="0">
      <sharedItems containsNonDate="0" containsString="0" containsBlank="1"/>
    </cacheField>
    <cacheField name="SUMA VIGENTE" numFmtId="0">
      <sharedItems containsSemiMixedTypes="0" containsString="0" containsNumber="1" containsInteger="1" minValue="0" maxValue="60000"/>
    </cacheField>
    <cacheField name="SUMA PAGADO" numFmtId="0">
      <sharedItems containsSemiMixedTypes="0" containsString="0" containsNumber="1" containsInteger="1" minValue="0" maxValue="512000"/>
    </cacheField>
    <cacheField name="SUMA VENCIDO" numFmtId="0">
      <sharedItems containsSemiMixedTypes="0" containsString="0" containsNumber="1" containsInteger="1" minValue="0" maxValue="60000"/>
    </cacheField>
    <cacheField name="ENGANCHE 1 FECHA" numFmtId="0">
      <sharedItems containsNonDate="0" containsDate="1" containsString="0" containsBlank="1" minDate="2012-04-14T00:00:00" maxDate="2012-07-16T00:00:00"/>
    </cacheField>
    <cacheField name="ENGANCHE 2 FECHA" numFmtId="0">
      <sharedItems containsNonDate="0" containsDate="1" containsString="0" containsBlank="1" minDate="2012-04-29T00:00:00" maxDate="2012-07-31T00:00:00"/>
    </cacheField>
    <cacheField name="ENGANCHE 3 FECHA" numFmtId="0">
      <sharedItems containsNonDate="0" containsDate="1" containsString="0" containsBlank="1" minDate="2012-05-14T00:00:00" maxDate="2012-06-30T00:00:00"/>
    </cacheField>
    <cacheField name="ENGANCHE 4 FECHA" numFmtId="0">
      <sharedItems containsNonDate="0" containsDate="1" containsString="0" containsBlank="1" minDate="2012-05-29T00:00:00" maxDate="2012-07-03T00:00:00"/>
    </cacheField>
    <cacheField name="ENGANCHE 5 FECHA" numFmtId="0">
      <sharedItems containsNonDate="0" containsDate="1" containsString="0" containsBlank="1" minDate="2012-07-22T00:00:00" maxDate="2012-07-30T00:00:00"/>
    </cacheField>
    <cacheField name="ENGANCHE 6 FECHA" numFmtId="0">
      <sharedItems containsNonDate="0" containsDate="1" containsString="0" containsBlank="1" minDate="2012-07-30T00:00:00" maxDate="2012-07-31T00:00:00"/>
    </cacheField>
    <cacheField name="ENGANCHE 7 FECH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6">
  <r>
    <n v="1"/>
    <s v="PTA NORTE "/>
    <s v="002001001"/>
    <n v="2"/>
    <n v="1"/>
    <n v="1"/>
    <s v="TALAVERA"/>
    <s v="EN OBRA"/>
    <n v="90.179000000000002"/>
    <s v="AQUA"/>
    <x v="0"/>
    <n v="1164680.2"/>
    <n v="40"/>
    <d v="2012-11-15T00:00:00"/>
    <s v="2DA-NOV"/>
    <n v="0.1"/>
    <s v="LIBERADO"/>
    <d v="2012-06-01T00:00:00"/>
    <n v="582340.1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64680.2"/>
  </r>
  <r>
    <n v="2"/>
    <s v="PTA NORTE "/>
    <s v="002001002"/>
    <n v="2"/>
    <n v="1"/>
    <n v="2"/>
    <s v="TALAVERA"/>
    <s v="LIBRE"/>
    <n v="88.006"/>
    <s v="AQUA"/>
    <x v="0"/>
    <n v="1156422.8"/>
    <n v="41"/>
    <d v="2012-11-15T00:00:00"/>
    <s v="2DA-NOV"/>
    <n v="0.1"/>
    <s v="NO LIBERADO"/>
    <m/>
    <n v="578211.4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56422.8"/>
  </r>
  <r>
    <n v="3"/>
    <s v="PTA NORTE "/>
    <s v="002001003"/>
    <n v="2"/>
    <n v="1"/>
    <n v="3"/>
    <s v="TALAVERA"/>
    <s v="BLOQUEADO"/>
    <n v="89.86"/>
    <s v="MARINE"/>
    <x v="0"/>
    <n v="1172468"/>
    <n v="42"/>
    <d v="2012-11-15T00:00:00"/>
    <s v="2DA-NOV"/>
    <n v="0.1"/>
    <s v="NO LIBERADO"/>
    <m/>
    <n v="586234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72468"/>
  </r>
  <r>
    <n v="4"/>
    <s v="PTA NORTE "/>
    <s v="002001004"/>
    <n v="2"/>
    <n v="1"/>
    <n v="4"/>
    <s v="TALAVERA"/>
    <s v="CON CLIENTE"/>
    <n v="91.715000000000003"/>
    <s v="AQUA"/>
    <x v="0"/>
    <n v="1170517"/>
    <n v="43"/>
    <d v="2012-11-15T00:00:00"/>
    <s v="2DA-NOV"/>
    <n v="0.1"/>
    <s v="NO LIBERADO"/>
    <m/>
    <n v="585258.5"/>
    <d v="2012-03-30T00:00:00"/>
    <s v="MAYOR A 2 MESES"/>
    <s v="IVONNE WIBON CORTES"/>
    <m/>
    <n v="513541"/>
    <n v="65416514"/>
    <s v="6+54351"/>
    <s v="SEM 13"/>
    <s v="MAR"/>
    <s v="PUBLICIDAD"/>
    <s v="APARTADO"/>
    <s v="FOVISSSTE"/>
    <s v="MJV"/>
    <d v="2012-03-30T00:00:00"/>
    <x v="1"/>
    <d v="2012-03-30T00:00:00"/>
    <d v="2012-11-20T00:00:00"/>
    <d v="2012-04-15T00:00:00"/>
    <m/>
    <m/>
    <n v="86"/>
    <m/>
    <s v="SEM 13"/>
    <s v="MAR"/>
    <s v="NA"/>
    <s v=""/>
    <s v="NA"/>
    <s v=""/>
    <s v="2DA-NOV"/>
    <s v="MAYOR A 2 MESES"/>
    <s v="NA"/>
    <n v="5000"/>
    <n v="30000"/>
    <x v="1"/>
    <x v="1"/>
    <x v="1"/>
    <x v="0"/>
    <x v="0"/>
    <x v="0"/>
    <x v="0"/>
    <x v="0"/>
    <x v="0"/>
    <x v="1"/>
    <x v="1"/>
    <x v="1"/>
    <x v="1"/>
    <x v="0"/>
    <x v="0"/>
    <x v="0"/>
    <x v="0"/>
    <x v="0"/>
    <x v="0"/>
    <n v="0"/>
    <n v="35000"/>
    <x v="1"/>
    <d v="2012-04-14T00:00:00"/>
    <d v="2012-04-29T00:00:00"/>
    <d v="2012-05-14T00:00:00"/>
    <d v="2012-05-29T00:00:00"/>
    <m/>
    <m/>
    <m/>
    <m/>
    <m/>
    <m/>
    <s v="SEM 15"/>
    <s v="SEM 18"/>
    <s v="SEM 20"/>
    <s v="SEM 22"/>
    <s v="NA"/>
    <s v="NA"/>
    <s v="NA"/>
    <s v="NA"/>
    <s v="NA"/>
    <s v="NA"/>
    <x v="1"/>
    <x v="1"/>
    <x v="1"/>
    <x v="1"/>
    <x v="0"/>
    <x v="0"/>
    <x v="0"/>
    <x v="0"/>
    <x v="0"/>
    <x v="0"/>
    <n v="2012"/>
    <n v="2012"/>
    <n v="2012"/>
    <n v="2012"/>
    <s v=""/>
    <s v=""/>
    <s v=""/>
    <s v=""/>
    <s v=""/>
    <s v=""/>
    <n v="1070517"/>
  </r>
  <r>
    <n v="5"/>
    <s v="PTA NORTE "/>
    <s v="002001005"/>
    <n v="2"/>
    <n v="1"/>
    <n v="5"/>
    <s v="TALAVERA"/>
    <s v="FIRMADO"/>
    <n v="93.569000000000003"/>
    <s v="AQUA"/>
    <x v="0"/>
    <n v="1177562.2"/>
    <n v="44"/>
    <d v="2012-11-15T00:00:00"/>
    <s v="2DA-NOV"/>
    <n v="0.1"/>
    <s v="NO LIBERADO"/>
    <m/>
    <n v="588781.1"/>
    <d v="2012-04-15T00:00:00"/>
    <s v="MAYOR A 2 MESES"/>
    <s v="JOSE CARTER RAZO"/>
    <m/>
    <n v="36321654"/>
    <n v="3216543"/>
    <m/>
    <s v="SEM 16"/>
    <s v="ABR"/>
    <s v="FRACCIONAMIENTO"/>
    <s v="APARTADO"/>
    <s v="BANCOS"/>
    <s v="MRV"/>
    <d v="2012-04-16T00:00:00"/>
    <x v="2"/>
    <d v="2012-04-30T00:00:00"/>
    <d v="2012-05-21T00:00:00"/>
    <d v="2012-05-12T00:00:00"/>
    <d v="2012-05-21T00:00:00"/>
    <d v="2012-05-30T00:00:00"/>
    <n v="86"/>
    <d v="2012-06-05T00:00:00"/>
    <s v="SEM 16"/>
    <s v="ABR"/>
    <s v="SEM 21"/>
    <s v="MAY"/>
    <s v="SEM 23"/>
    <s v="JUN"/>
    <s v="2DA-MAY"/>
    <s v="MAYOR A 2 MESES"/>
    <s v="8VA SEM"/>
    <n v="5000"/>
    <n v="20000"/>
    <x v="2"/>
    <x v="0"/>
    <x v="0"/>
    <x v="0"/>
    <x v="0"/>
    <x v="0"/>
    <x v="0"/>
    <x v="0"/>
    <x v="0"/>
    <x v="1"/>
    <x v="1"/>
    <x v="0"/>
    <x v="0"/>
    <x v="0"/>
    <x v="0"/>
    <x v="0"/>
    <x v="0"/>
    <x v="0"/>
    <x v="0"/>
    <n v="0"/>
    <n v="220000"/>
    <x v="0"/>
    <d v="2012-04-20T00:00:00"/>
    <d v="2012-05-15T00:00:00"/>
    <m/>
    <m/>
    <m/>
    <m/>
    <m/>
    <m/>
    <m/>
    <m/>
    <s v="SEM 16"/>
    <s v="SEM 20"/>
    <s v="NA"/>
    <s v="NA"/>
    <s v="NA"/>
    <s v="NA"/>
    <s v="NA"/>
    <s v="NA"/>
    <s v="NA"/>
    <s v="NA"/>
    <x v="1"/>
    <x v="2"/>
    <x v="0"/>
    <x v="0"/>
    <x v="0"/>
    <x v="0"/>
    <x v="0"/>
    <x v="0"/>
    <x v="0"/>
    <x v="0"/>
    <n v="2012"/>
    <n v="2012"/>
    <s v=""/>
    <s v=""/>
    <s v=""/>
    <s v=""/>
    <s v=""/>
    <s v=""/>
    <s v=""/>
    <s v=""/>
    <n v="952562.2"/>
  </r>
  <r>
    <n v="6"/>
    <s v="PTA NORTE "/>
    <s v="002001006"/>
    <n v="2"/>
    <n v="1"/>
    <n v="6"/>
    <s v="TALAVERA"/>
    <s v="EN OBRA"/>
    <n v="104.95099999999999"/>
    <s v="MARINE"/>
    <x v="0"/>
    <n v="1229813.8"/>
    <n v="45"/>
    <d v="2012-11-15T00:00:00"/>
    <s v="2DA-NOV"/>
    <n v="0.1"/>
    <s v="NO LIBERADO"/>
    <m/>
    <n v="614906.9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29813.8"/>
  </r>
  <r>
    <n v="7"/>
    <s v="PTA NORTE "/>
    <s v="002002001"/>
    <n v="2"/>
    <n v="2"/>
    <n v="1"/>
    <s v="ESTRELLA ORIENTE"/>
    <s v="EN OBRA"/>
    <n v="83.653999999999996"/>
    <s v="MARINE"/>
    <x v="0"/>
    <n v="1148885.2"/>
    <n v="46"/>
    <d v="2012-11-15T00:00:00"/>
    <s v="2DA-NOV"/>
    <n v="0.1"/>
    <s v="NO LIBERADO"/>
    <m/>
    <n v="574442.6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8885.2"/>
  </r>
  <r>
    <n v="8"/>
    <s v="PTA NORTE "/>
    <s v="002002002"/>
    <n v="2"/>
    <n v="2"/>
    <n v="2"/>
    <s v="ESTRELLA ORIENTE"/>
    <s v="EN OBRA"/>
    <n v="80"/>
    <s v="AQUA"/>
    <x v="0"/>
    <n v="1126000"/>
    <n v="47"/>
    <d v="2012-11-15T00:00:00"/>
    <s v="2DA-NOV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9"/>
    <s v="PTA NORTE "/>
    <s v="002002003"/>
    <n v="2"/>
    <n v="2"/>
    <n v="3"/>
    <s v="ESTRELLA ORIENTE"/>
    <s v="EN OBRA"/>
    <n v="80"/>
    <s v="AQUA"/>
    <x v="0"/>
    <n v="1126000"/>
    <n v="48"/>
    <d v="2012-11-15T00:00:00"/>
    <s v="2DA-NOV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0"/>
    <s v="PTA NORTE "/>
    <s v="002002004"/>
    <n v="2"/>
    <n v="2"/>
    <n v="4"/>
    <s v="ESTRELLA ORIENTE"/>
    <s v="EN OBRA"/>
    <n v="80"/>
    <s v="MARINE"/>
    <x v="0"/>
    <n v="1135000"/>
    <n v="49"/>
    <d v="2012-11-15T00:00:00"/>
    <s v="2DA-NOV"/>
    <n v="0.1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1"/>
    <s v="PTA NORTE "/>
    <s v="002002005"/>
    <n v="2"/>
    <n v="2"/>
    <n v="5"/>
    <s v="ESTRELLA ORIENTE"/>
    <s v="EN OBRA"/>
    <n v="80"/>
    <s v="AQUA"/>
    <x v="0"/>
    <n v="1126000"/>
    <n v="50"/>
    <d v="2012-11-15T00:00:00"/>
    <s v="2DA-NOV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2"/>
    <s v="PTA NORTE "/>
    <s v="002002006"/>
    <n v="2"/>
    <n v="2"/>
    <n v="6"/>
    <s v="ESTRELLA ORIENTE"/>
    <s v="EN OBRA"/>
    <n v="80"/>
    <s v="AQUA"/>
    <x v="0"/>
    <n v="1126000"/>
    <n v="51"/>
    <d v="2012-11-15T00:00:00"/>
    <s v="2DA-NOV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3"/>
    <s v="PTA NORTE "/>
    <s v="002002007"/>
    <n v="2"/>
    <n v="2"/>
    <n v="7"/>
    <s v="ESTRELLA ORIENTE"/>
    <s v="EN OBRA"/>
    <n v="106.81"/>
    <s v="MARINE"/>
    <x v="0"/>
    <n v="1236878"/>
    <n v="52"/>
    <d v="2012-11-15T00:00:00"/>
    <s v="2DA-NOV"/>
    <n v="0.1"/>
    <s v="NO LIBERADO"/>
    <m/>
    <n v="618439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36878"/>
  </r>
  <r>
    <n v="14"/>
    <s v="PTA NORTE "/>
    <s v="002002008"/>
    <n v="2"/>
    <n v="2"/>
    <n v="8"/>
    <s v="ESTRELLA ORIENTE"/>
    <s v="EN OBRA"/>
    <n v="80"/>
    <s v="AQUA"/>
    <x v="0"/>
    <n v="1126000"/>
    <n v="53"/>
    <d v="2012-11-15T00:00:00"/>
    <s v="2DA-NOV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5"/>
    <s v="PTA NORTE "/>
    <s v="002002009"/>
    <n v="2"/>
    <n v="2"/>
    <n v="9"/>
    <s v="ESTRELLA ORIENTE"/>
    <s v="EN OBRA"/>
    <n v="80"/>
    <s v="AQUA"/>
    <x v="0"/>
    <n v="1126000"/>
    <n v="54"/>
    <d v="2012-11-15T00:00:00"/>
    <s v="2DA-NOV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6"/>
    <s v="PTA NORTE "/>
    <s v="002002010"/>
    <n v="2"/>
    <n v="2"/>
    <n v="10"/>
    <s v="ESTRELLA ORIENTE"/>
    <s v="EN OBRA"/>
    <n v="80"/>
    <s v="MARINE"/>
    <x v="0"/>
    <n v="1135000"/>
    <n v="55"/>
    <d v="2012-11-15T00:00:00"/>
    <s v="2DA-NOV"/>
    <n v="0.1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7"/>
    <s v="PTA NORTE "/>
    <s v="002002011"/>
    <n v="2"/>
    <n v="2"/>
    <n v="11"/>
    <s v="ESTRELLA ORIENTE"/>
    <s v="EN OBRA"/>
    <n v="80"/>
    <s v="AQUA"/>
    <x v="0"/>
    <n v="1126000"/>
    <n v="56"/>
    <d v="2012-11-15T00:00:00"/>
    <s v="2DA-NOV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8"/>
    <s v="PTA NORTE "/>
    <s v="002002012"/>
    <n v="2"/>
    <n v="2"/>
    <n v="12"/>
    <s v="ESTRELLA ORIENTE"/>
    <s v="EN OBRA"/>
    <n v="80"/>
    <s v="AQUA"/>
    <x v="0"/>
    <n v="1126000"/>
    <n v="57"/>
    <d v="2012-11-23T00:00:00"/>
    <s v="2DA-NOV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9"/>
    <s v="PTA NORTE "/>
    <s v="002002013"/>
    <n v="2"/>
    <n v="2"/>
    <n v="13"/>
    <s v="ESTRELLA ORIENTE"/>
    <s v="EN OBRA"/>
    <n v="83.468999999999994"/>
    <s v="MARINE"/>
    <x v="0"/>
    <n v="1148182.2"/>
    <n v="58"/>
    <d v="2012-11-23T00:00:00"/>
    <s v="2DA-NOV"/>
    <n v="0.1"/>
    <s v="NO LIBERADO"/>
    <m/>
    <n v="574091.1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8182.2"/>
  </r>
  <r>
    <n v="20"/>
    <s v="PTA NORTE "/>
    <s v="002003001"/>
    <n v="2"/>
    <n v="3"/>
    <n v="1"/>
    <s v="ESTRELLA VIAJERA"/>
    <s v="EN OBRA"/>
    <n v="83.346000000000004"/>
    <s v="MARINE"/>
    <x v="0"/>
    <n v="1147714.8"/>
    <n v="59"/>
    <d v="2012-11-23T00:00:00"/>
    <s v="2DA-NOV"/>
    <n v="0.1"/>
    <s v="NO LIBERADO"/>
    <m/>
    <n v="573857.4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7714.8"/>
  </r>
  <r>
    <n v="21"/>
    <s v="PTA NORTE "/>
    <s v="002003002"/>
    <n v="2"/>
    <n v="3"/>
    <n v="2"/>
    <s v="ESTRELLA VIAJERA"/>
    <s v="EN OBRA"/>
    <n v="80"/>
    <s v="AQUA"/>
    <x v="0"/>
    <n v="1126000"/>
    <n v="60"/>
    <d v="2012-11-23T00:00:00"/>
    <s v="2DA-NOV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2"/>
    <s v="PTA NORTE "/>
    <s v="002003003"/>
    <n v="2"/>
    <n v="3"/>
    <n v="3"/>
    <s v="ESTRELLA VIAJERA"/>
    <s v="EN OBRA"/>
    <n v="80"/>
    <s v="AQUA"/>
    <x v="0"/>
    <n v="1126000"/>
    <n v="61"/>
    <d v="2012-11-23T00:00:00"/>
    <s v="2DA-NOV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3"/>
    <s v="PTA NORTE "/>
    <s v="002003004"/>
    <n v="2"/>
    <n v="3"/>
    <n v="4"/>
    <s v="ESTRELLA VIAJERA"/>
    <s v="EN OBRA"/>
    <n v="80"/>
    <s v="MARINE"/>
    <x v="0"/>
    <n v="1135000"/>
    <n v="62"/>
    <d v="2012-11-23T00:00:00"/>
    <s v="2DA-NOV"/>
    <n v="0.1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24"/>
    <s v="PTA NORTE "/>
    <s v="002003005"/>
    <n v="2"/>
    <n v="3"/>
    <n v="5"/>
    <s v="ESTRELLA VIAJERA"/>
    <s v="EN OBRA"/>
    <n v="80"/>
    <s v="AQUA"/>
    <x v="0"/>
    <n v="1126000"/>
    <n v="63"/>
    <d v="2012-11-15T00:00:00"/>
    <s v="2DA-NOV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5"/>
    <s v="PTA NORTE "/>
    <s v="002003006"/>
    <n v="2"/>
    <n v="3"/>
    <n v="6"/>
    <s v="ESTRELLA VIAJERA"/>
    <s v="EN OBRA"/>
    <n v="80"/>
    <s v="AQUA"/>
    <x v="0"/>
    <n v="1126000"/>
    <n v="64"/>
    <d v="2012-11-15T00:00:00"/>
    <s v="2DA-NOV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6"/>
    <s v="PTA NORTE "/>
    <s v="002003007"/>
    <n v="2"/>
    <n v="3"/>
    <n v="7"/>
    <s v="ESTRELLA VIAJERA"/>
    <s v="EN OBRA"/>
    <n v="80"/>
    <s v="MARINE"/>
    <x v="0"/>
    <n v="1135000"/>
    <n v="65"/>
    <d v="2012-11-15T00:00:00"/>
    <s v="2DA-NOV"/>
    <n v="0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27"/>
    <s v="PTA NORTE "/>
    <s v="002003008"/>
    <n v="2"/>
    <n v="3"/>
    <n v="8"/>
    <s v="TARRAGONA"/>
    <s v="EN OBRA"/>
    <n v="101.45"/>
    <s v="MARINE"/>
    <x v="0"/>
    <n v="1216510"/>
    <n v="66"/>
    <d v="2012-11-30T00:00:00"/>
    <s v="2DA-NOV"/>
    <n v="0"/>
    <s v="NO LIBERADO"/>
    <m/>
    <n v="60825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16510"/>
  </r>
  <r>
    <n v="28"/>
    <s v="PTA NORTE "/>
    <s v="002003009"/>
    <n v="2"/>
    <n v="3"/>
    <n v="9"/>
    <s v="TARRAGONA"/>
    <s v="EN OBRA"/>
    <n v="88.497"/>
    <s v="AQUA"/>
    <x v="0"/>
    <n v="1158288.6000000001"/>
    <n v="67"/>
    <d v="2012-11-30T00:00:00"/>
    <s v="2DA-NOV"/>
    <n v="0"/>
    <s v="NO LIBERADO"/>
    <m/>
    <n v="579144.3000000000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58288.6000000001"/>
  </r>
  <r>
    <n v="29"/>
    <s v="PTA NORTE "/>
    <s v="002003010"/>
    <n v="2"/>
    <n v="3"/>
    <n v="10"/>
    <s v="TARRAGONA"/>
    <s v="EN OBRA"/>
    <n v="92.209000000000003"/>
    <s v="AQUA"/>
    <x v="0"/>
    <n v="1172394.2"/>
    <n v="68"/>
    <d v="2012-11-30T00:00:00"/>
    <s v="2DA-NOV"/>
    <n v="0"/>
    <s v="NO LIBERADO"/>
    <m/>
    <n v="586197.1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72394.2"/>
  </r>
  <r>
    <n v="30"/>
    <s v="PTA NORTE "/>
    <s v="002003011"/>
    <n v="2"/>
    <n v="3"/>
    <n v="11"/>
    <s v="ESTRELLA VIAJERA"/>
    <s v="EN OBRA"/>
    <n v="80"/>
    <s v="AQUA"/>
    <x v="0"/>
    <n v="1126000"/>
    <n v="69"/>
    <d v="2012-11-30T00:00:00"/>
    <s v="2DA-NOV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31"/>
    <s v="PTA NORTE "/>
    <s v="002003012"/>
    <n v="2"/>
    <n v="3"/>
    <n v="12"/>
    <s v="ESTRELLA VIAJERA"/>
    <s v="EN OBRA"/>
    <n v="80"/>
    <s v="MARINE"/>
    <x v="0"/>
    <n v="1135000"/>
    <n v="70"/>
    <d v="2012-11-30T00:00:00"/>
    <s v="2DA-NOV"/>
    <n v="0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32"/>
    <s v="PTA NORTE "/>
    <s v="002003013"/>
    <n v="2"/>
    <n v="3"/>
    <n v="13"/>
    <s v="ESTRELLA VIAJERA"/>
    <s v="EN OBRA"/>
    <n v="80"/>
    <s v="AQUA"/>
    <x v="0"/>
    <n v="1126000"/>
    <n v="71"/>
    <d v="2012-11-30T00:00:00"/>
    <s v="2DA-NOV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33"/>
    <s v="PTA NORTE "/>
    <s v="002003014"/>
    <n v="2"/>
    <n v="3"/>
    <n v="14"/>
    <s v="ESTRELLA VIAJERA"/>
    <s v="EN OBRA"/>
    <n v="80"/>
    <s v="AQUA"/>
    <x v="0"/>
    <n v="1126000"/>
    <n v="72"/>
    <d v="2012-11-30T00:00:00"/>
    <s v="2DA-NOV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34"/>
    <s v="PTA NORTE "/>
    <s v="002003015"/>
    <n v="2"/>
    <n v="3"/>
    <n v="15"/>
    <s v="ESTRELLA VIAJERA"/>
    <s v="EN OBRA"/>
    <n v="83.161000000000001"/>
    <s v="MARINE"/>
    <x v="0"/>
    <n v="1147011.8"/>
    <n v="73"/>
    <d v="2012-11-30T00:00:00"/>
    <s v="2DA-NOV"/>
    <n v="0"/>
    <s v="NO LIBERADO"/>
    <m/>
    <n v="573505.9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7011.8"/>
  </r>
  <r>
    <n v="35"/>
    <s v="PTA NORTE "/>
    <s v="002004001"/>
    <n v="2"/>
    <n v="4"/>
    <n v="1"/>
    <s v="ESTRELLA MARINA"/>
    <s v="EN OBRA"/>
    <n v="83.037999999999997"/>
    <s v="AQUA"/>
    <x v="0"/>
    <n v="1137544.3999999999"/>
    <n v="74"/>
    <d v="2012-11-30T00:00:00"/>
    <s v="2DA-NOV"/>
    <n v="0"/>
    <s v="NO LIBERADO"/>
    <m/>
    <n v="568772.1999999999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7544.3999999999"/>
  </r>
  <r>
    <n v="36"/>
    <s v="PTA NORTE "/>
    <s v="002004002"/>
    <n v="2"/>
    <n v="4"/>
    <n v="2"/>
    <s v="ESTRELLA MARINA"/>
    <s v="EN OBRA"/>
    <n v="80"/>
    <s v="AQUA"/>
    <x v="0"/>
    <n v="1126000"/>
    <n v="75"/>
    <d v="2012-11-30T00:00:00"/>
    <s v="2DA-NOV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37"/>
    <s v="PTA NORTE "/>
    <s v="002004003"/>
    <n v="2"/>
    <n v="4"/>
    <n v="3"/>
    <s v="ESTRELLA MARINA"/>
    <s v="EN OBRA"/>
    <n v="80"/>
    <s v="MARINE"/>
    <x v="0"/>
    <n v="1135000"/>
    <n v="76"/>
    <d v="2012-11-30T00:00:00"/>
    <s v="2DA-NOV"/>
    <n v="0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38"/>
    <s v="PTA NORTE "/>
    <s v="002004004"/>
    <n v="2"/>
    <n v="4"/>
    <n v="4"/>
    <s v="ESTRELLA MARINA"/>
    <s v="EN OBRA"/>
    <n v="80"/>
    <s v="AQUA"/>
    <x v="0"/>
    <n v="1126000"/>
    <n v="77"/>
    <d v="2012-11-30T00:00:00"/>
    <s v="2DA-NOV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39"/>
    <s v="PTA NORTE "/>
    <s v="002004005"/>
    <n v="2"/>
    <n v="4"/>
    <n v="5"/>
    <s v="ESTRELLA MARINA"/>
    <s v="EN OBRA"/>
    <n v="80"/>
    <s v="AQUA"/>
    <x v="0"/>
    <n v="1126000"/>
    <n v="78"/>
    <d v="2012-11-30T00:00:00"/>
    <s v="2DA-NOV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40"/>
    <s v="PTA NORTE "/>
    <s v="002004006"/>
    <n v="2"/>
    <n v="4"/>
    <n v="6"/>
    <s v="ESTRELLA MARINA"/>
    <s v="EN OBRA"/>
    <n v="80"/>
    <s v="MARINE"/>
    <x v="0"/>
    <n v="1135000"/>
    <n v="79"/>
    <d v="2012-11-30T00:00:00"/>
    <s v="2DA-NOV"/>
    <n v="0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41"/>
    <s v="PTA NORTE "/>
    <s v="002004007"/>
    <n v="2"/>
    <n v="4"/>
    <n v="7"/>
    <s v="ESTRELLA MARINA"/>
    <s v="EN OBRA"/>
    <n v="80"/>
    <s v="AQUA"/>
    <x v="0"/>
    <n v="1126000"/>
    <n v="80"/>
    <d v="2012-11-30T00:00:00"/>
    <s v="2DA-NOV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42"/>
    <s v="PTA NORTE "/>
    <s v="002004008"/>
    <n v="2"/>
    <n v="4"/>
    <n v="8"/>
    <s v="ESTRELLA MARINA"/>
    <s v="EN OBRA"/>
    <n v="80"/>
    <s v="MARINE"/>
    <x v="0"/>
    <n v="1135000"/>
    <n v="81"/>
    <d v="2012-11-30T00:00:00"/>
    <s v="2DA-NOV"/>
    <n v="0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43"/>
    <s v="PTA NORTE "/>
    <s v="002004009"/>
    <n v="2"/>
    <n v="4"/>
    <n v="9"/>
    <s v="ESTRELLA MARINA"/>
    <s v="EN OBRA"/>
    <n v="80"/>
    <s v="AQUA"/>
    <x v="0"/>
    <n v="1126000"/>
    <n v="82"/>
    <d v="2012-11-30T00:00:00"/>
    <s v="2DA-NOV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44"/>
    <s v="PTA NORTE "/>
    <s v="002004010"/>
    <n v="2"/>
    <n v="4"/>
    <n v="10"/>
    <s v="ESTRELLA MARINA"/>
    <s v="EN OBRA"/>
    <n v="80"/>
    <s v="AQUA"/>
    <x v="0"/>
    <n v="1126000"/>
    <n v="83"/>
    <d v="2012-11-30T00:00:00"/>
    <s v="2DA-NOV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45"/>
    <s v="PTA NORTE "/>
    <s v="002004011"/>
    <n v="2"/>
    <n v="4"/>
    <n v="11"/>
    <s v="ESTRELLA MARINA"/>
    <s v="EN OBRA"/>
    <n v="80"/>
    <s v="MARINE"/>
    <x v="0"/>
    <n v="1135000"/>
    <n v="84"/>
    <d v="2012-11-30T00:00:00"/>
    <s v="2DA-NOV"/>
    <n v="0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46"/>
    <s v="PTA NORTE "/>
    <s v="002004012"/>
    <n v="2"/>
    <n v="4"/>
    <n v="12"/>
    <s v="ESTRELLA MARINA"/>
    <s v="EN OBRA"/>
    <n v="80"/>
    <s v="AQUA"/>
    <x v="0"/>
    <n v="1126000"/>
    <n v="85"/>
    <d v="2012-11-30T00:00:00"/>
    <s v="2DA-NOV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47"/>
    <s v="PTA NORTE "/>
    <s v="002004013"/>
    <n v="2"/>
    <n v="4"/>
    <n v="13"/>
    <s v="ESTRELLA MARINA"/>
    <s v="EN OBRA"/>
    <n v="80"/>
    <s v="AQUA"/>
    <x v="0"/>
    <n v="1126000"/>
    <n v="86"/>
    <d v="2012-11-30T00:00:00"/>
    <s v="2DA-NOV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48"/>
    <s v="PTA NORTE "/>
    <s v="002004014"/>
    <n v="2"/>
    <n v="4"/>
    <n v="14"/>
    <s v="ESTRELLA MARINA"/>
    <s v="EN OBRA"/>
    <n v="80"/>
    <s v="MARINE"/>
    <x v="0"/>
    <n v="1135000"/>
    <n v="87"/>
    <d v="2012-11-30T00:00:00"/>
    <s v="2DA-NOV"/>
    <n v="0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49"/>
    <s v="PTA NORTE "/>
    <s v="002004015"/>
    <n v="2"/>
    <n v="4"/>
    <n v="15"/>
    <s v="ESTRELLA MARINA"/>
    <s v="EN OBRA"/>
    <n v="80"/>
    <s v="AQUA"/>
    <x v="0"/>
    <n v="1126000"/>
    <n v="88"/>
    <d v="2012-11-30T00:00:00"/>
    <s v="2DA-NOV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50"/>
    <s v="PTA NORTE "/>
    <s v="002004016"/>
    <n v="2"/>
    <n v="4"/>
    <n v="16"/>
    <s v="ESTRELLA MARINA"/>
    <s v="EN OBRA"/>
    <n v="80"/>
    <s v="AQUA"/>
    <x v="0"/>
    <n v="1126000"/>
    <n v="89"/>
    <d v="2012-11-30T00:00:00"/>
    <s v="2DA-NOV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51"/>
    <s v="PTA NORTE "/>
    <s v="002004017"/>
    <n v="2"/>
    <n v="4"/>
    <n v="17"/>
    <s v="ESTRELLA MARINA"/>
    <s v="EN OBRA"/>
    <n v="82.852999999999994"/>
    <s v="MARINE"/>
    <x v="0"/>
    <n v="1145841.3999999999"/>
    <n v="90"/>
    <d v="2012-11-30T00:00:00"/>
    <s v="2DA-NOV"/>
    <n v="0"/>
    <s v="NO LIBERADO"/>
    <m/>
    <n v="572920.6999999999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5841.3999999999"/>
  </r>
  <r>
    <n v="52"/>
    <s v="PTA NORTE "/>
    <s v="002005001"/>
    <n v="2"/>
    <n v="5"/>
    <n v="1"/>
    <s v="ESTRELLA FUGAZ"/>
    <s v="EN OBRA"/>
    <n v="82.73"/>
    <s v="MARINE"/>
    <x v="0"/>
    <n v="1145374"/>
    <n v="91"/>
    <d v="2012-12-15T00:00:00"/>
    <s v="2DA-DIC"/>
    <n v="0"/>
    <s v="NO LIBERADO"/>
    <m/>
    <n v="572687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5374"/>
  </r>
  <r>
    <n v="53"/>
    <s v="PTA NORTE "/>
    <s v="002005002"/>
    <n v="2"/>
    <n v="5"/>
    <n v="2"/>
    <s v="ESTRELLA FUGAZ"/>
    <s v="EN OBRA"/>
    <n v="80"/>
    <s v="AQUA"/>
    <x v="0"/>
    <n v="1126000"/>
    <n v="92"/>
    <d v="2012-12-15T00:00:00"/>
    <s v="2DA-DIC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54"/>
    <s v="PTA NORTE "/>
    <s v="002005003"/>
    <n v="2"/>
    <n v="5"/>
    <n v="3"/>
    <s v="ESTRELLA FUGAZ"/>
    <s v="EN OBRA"/>
    <n v="80"/>
    <s v="AQUA"/>
    <x v="0"/>
    <n v="1126000"/>
    <n v="93"/>
    <d v="2012-12-15T00:00:00"/>
    <s v="2DA-DIC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55"/>
    <s v="PTA NORTE "/>
    <s v="002005004"/>
    <n v="2"/>
    <n v="5"/>
    <n v="4"/>
    <s v="ESTRELLA FUGAZ"/>
    <s v="EN OBRA"/>
    <n v="80"/>
    <s v="MARINE"/>
    <x v="0"/>
    <n v="1135000"/>
    <n v="94"/>
    <d v="2012-12-15T00:00:00"/>
    <s v="2DA-DIC"/>
    <n v="0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56"/>
    <s v="PTA NORTE "/>
    <s v="002005005"/>
    <n v="2"/>
    <n v="5"/>
    <n v="5"/>
    <s v="ESTRELLA FUGAZ"/>
    <s v="EN OBRA"/>
    <n v="80"/>
    <s v="AQUA"/>
    <x v="0"/>
    <n v="1126000"/>
    <n v="95"/>
    <d v="2012-12-15T00:00:00"/>
    <s v="2DA-DIC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57"/>
    <s v="PTA NORTE "/>
    <s v="002005006"/>
    <n v="2"/>
    <n v="5"/>
    <n v="6"/>
    <s v="ESTRELLA FUGAZ"/>
    <s v="EN OBRA"/>
    <n v="80"/>
    <s v="AQUA"/>
    <x v="0"/>
    <n v="1126000"/>
    <n v="96"/>
    <d v="2012-12-15T00:00:00"/>
    <s v="2DA-DIC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58"/>
    <s v="PTA NORTE "/>
    <s v="002005007"/>
    <n v="2"/>
    <n v="5"/>
    <n v="7"/>
    <s v="ESTRELLA FUGAZ"/>
    <s v="EN OBRA"/>
    <n v="80"/>
    <s v="MARINE"/>
    <x v="0"/>
    <n v="1135000"/>
    <n v="97"/>
    <d v="2012-12-15T00:00:00"/>
    <s v="2DA-DIC"/>
    <n v="0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59"/>
    <s v="PTA NORTE "/>
    <s v="002005008"/>
    <n v="2"/>
    <n v="5"/>
    <n v="8"/>
    <s v="ESTRELLA FUGAZ"/>
    <s v="EN OBRA"/>
    <n v="80"/>
    <s v="AQUA"/>
    <x v="0"/>
    <n v="1126000"/>
    <n v="98"/>
    <d v="2012-12-15T00:00:00"/>
    <s v="2DA-DIC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60"/>
    <s v="PTA NORTE "/>
    <s v="002005009"/>
    <n v="2"/>
    <n v="5"/>
    <n v="9"/>
    <s v="ESTRELLA FUGAZ"/>
    <s v="EN OBRA"/>
    <n v="80"/>
    <s v="AQUA"/>
    <x v="0"/>
    <n v="1126000"/>
    <n v="99"/>
    <d v="2012-12-15T00:00:00"/>
    <s v="2DA-DIC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61"/>
    <s v="PTA NORTE "/>
    <s v="002005010"/>
    <n v="2"/>
    <n v="5"/>
    <n v="10"/>
    <s v="ESTRELLA FUGAZ"/>
    <s v="EN OBRA"/>
    <n v="94.759"/>
    <s v="MARINE"/>
    <x v="0"/>
    <n v="1191084.2"/>
    <n v="100"/>
    <d v="2012-12-15T00:00:00"/>
    <s v="2DA-DIC"/>
    <n v="0"/>
    <s v="NO LIBERADO"/>
    <m/>
    <n v="595542.1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91084.2"/>
  </r>
  <r>
    <n v="62"/>
    <s v="PTA NORTE "/>
    <s v="002005011"/>
    <n v="2"/>
    <n v="5"/>
    <n v="11"/>
    <s v="ESTRELLA FUGAZ"/>
    <s v="EN OBRA"/>
    <n v="80"/>
    <s v="MARINE"/>
    <x v="0"/>
    <n v="1135000"/>
    <n v="101"/>
    <d v="2012-12-15T00:00:00"/>
    <s v="2DA-DIC"/>
    <n v="0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63"/>
    <s v="PTA NORTE "/>
    <s v="002005012"/>
    <n v="2"/>
    <n v="5"/>
    <n v="12"/>
    <s v="ESTRELLA FUGAZ"/>
    <s v="EN OBRA"/>
    <n v="80"/>
    <s v="AQUA"/>
    <x v="0"/>
    <n v="1126000"/>
    <n v="102"/>
    <d v="2012-12-15T00:00:00"/>
    <s v="2DA-DIC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64"/>
    <s v="PTA NORTE "/>
    <s v="002005013"/>
    <n v="2"/>
    <n v="5"/>
    <n v="13"/>
    <s v="ESTRELLA FUGAZ"/>
    <s v="EN OBRA"/>
    <n v="80"/>
    <s v="AQUA"/>
    <x v="0"/>
    <n v="1126000"/>
    <n v="103"/>
    <d v="2012-12-15T00:00:00"/>
    <s v="2DA-DIC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65"/>
    <s v="PTA NORTE "/>
    <s v="002005014"/>
    <n v="2"/>
    <n v="5"/>
    <n v="14"/>
    <s v="ESTRELLA FUGAZ"/>
    <s v="EN OBRA"/>
    <n v="80"/>
    <s v="MARINE"/>
    <x v="0"/>
    <n v="1135000"/>
    <n v="104"/>
    <d v="2012-12-15T00:00:00"/>
    <s v="2DA-DIC"/>
    <n v="0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66"/>
    <s v="PTA NORTE "/>
    <s v="002005015"/>
    <n v="2"/>
    <n v="5"/>
    <n v="15"/>
    <s v="ESTRELLA FUGAZ"/>
    <s v="EN OBRA"/>
    <n v="80"/>
    <s v="AQUA"/>
    <x v="0"/>
    <n v="1126000"/>
    <n v="105"/>
    <d v="2012-12-15T00:00:00"/>
    <s v="2DA-DIC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67"/>
    <s v="PTA NORTE "/>
    <s v="002005016"/>
    <n v="2"/>
    <n v="5"/>
    <n v="16"/>
    <s v="ESTRELLA FUGAZ"/>
    <s v="EN OBRA"/>
    <n v="80"/>
    <s v="AQUA"/>
    <x v="0"/>
    <n v="1126000"/>
    <n v="106"/>
    <d v="2012-12-15T00:00:00"/>
    <s v="2DA-DIC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68"/>
    <s v="PTA NORTE "/>
    <s v="002005017"/>
    <n v="2"/>
    <n v="5"/>
    <n v="17"/>
    <s v="ESTRELLA FUGAZ"/>
    <s v="EN OBRA"/>
    <n v="80"/>
    <s v="MARINE"/>
    <x v="0"/>
    <n v="1135000"/>
    <n v="107"/>
    <d v="2012-12-15T00:00:00"/>
    <s v="2DA-DIC"/>
    <n v="0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69"/>
    <s v="PTA NORTE "/>
    <s v="002005018"/>
    <n v="2"/>
    <n v="5"/>
    <n v="18"/>
    <s v="ESTRELLA FUGAZ"/>
    <s v="EN OBRA"/>
    <n v="80"/>
    <s v="AQUA"/>
    <x v="0"/>
    <n v="1126000"/>
    <n v="108"/>
    <d v="2012-12-15T00:00:00"/>
    <s v="2DA-DIC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70"/>
    <s v="PTA NORTE "/>
    <s v="002005019"/>
    <n v="2"/>
    <n v="5"/>
    <n v="19"/>
    <s v="ESTRELLA FUGAZ"/>
    <s v="EN OBRA"/>
    <n v="80"/>
    <s v="AQUA"/>
    <x v="0"/>
    <n v="1126000"/>
    <n v="109"/>
    <d v="2012-12-15T00:00:00"/>
    <s v="2DA-DIC"/>
    <n v="0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71"/>
    <s v="PTA NORTE "/>
    <s v="002005020"/>
    <n v="2"/>
    <n v="5"/>
    <n v="20"/>
    <s v="ESTRELLA FUGAZ"/>
    <s v="EN OBRA"/>
    <n v="82.545000000000002"/>
    <s v="MARINE"/>
    <x v="0"/>
    <n v="1144671"/>
    <n v="110"/>
    <d v="2012-12-15T00:00:00"/>
    <s v="2DA-DIC"/>
    <n v="0"/>
    <s v="NO LIBERADO"/>
    <m/>
    <n v="572335.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4671"/>
  </r>
  <r>
    <n v="72"/>
    <s v="PTA NORTE "/>
    <s v="002006001"/>
    <n v="2"/>
    <n v="6"/>
    <n v="1"/>
    <s v="ESTRELLA POLAR"/>
    <s v="EN OBRA"/>
    <n v="82.421000000000006"/>
    <s v="MARINE"/>
    <x v="1"/>
    <n v="1144199.8"/>
    <n v="111"/>
    <d v="2012-09-30T00:00:00"/>
    <s v="2DA-SEP"/>
    <n v="0.1"/>
    <s v="NO LIBERADO"/>
    <m/>
    <n v="572099.9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4199.8"/>
  </r>
  <r>
    <n v="73"/>
    <s v="PTA NORTE "/>
    <s v="002006002"/>
    <n v="2"/>
    <n v="6"/>
    <n v="2"/>
    <s v="ESTRELLA POLAR"/>
    <s v="EN OBRA"/>
    <n v="80"/>
    <s v="AQUA"/>
    <x v="1"/>
    <n v="1126000"/>
    <n v="112"/>
    <d v="2012-09-30T00:00:00"/>
    <s v="2DA-SEP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74"/>
    <s v="PTA NORTE "/>
    <s v="002006003"/>
    <n v="2"/>
    <n v="6"/>
    <n v="3"/>
    <s v="ESTRELLA POLAR"/>
    <s v="EN OBRA"/>
    <n v="80"/>
    <s v="AQUA"/>
    <x v="1"/>
    <n v="1126000"/>
    <n v="113"/>
    <d v="2012-09-30T00:00:00"/>
    <s v="2DA-SEP"/>
    <n v="0.2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75"/>
    <s v="PTA NORTE "/>
    <s v="002006004"/>
    <n v="2"/>
    <n v="6"/>
    <n v="4"/>
    <s v="ESTRELLA POLAR"/>
    <s v="EN OBRA"/>
    <n v="80"/>
    <s v="MARINE"/>
    <x v="1"/>
    <n v="1135000"/>
    <n v="114"/>
    <d v="2012-09-30T00:00:00"/>
    <s v="2DA-SEP"/>
    <n v="0.2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76"/>
    <s v="PTA NORTE "/>
    <s v="002006005"/>
    <n v="2"/>
    <n v="6"/>
    <n v="5"/>
    <s v="ESTRELLA POLAR"/>
    <s v="EN OBRA"/>
    <n v="80"/>
    <s v="AQUA"/>
    <x v="1"/>
    <n v="1126000"/>
    <n v="115"/>
    <d v="2012-09-30T00:00:00"/>
    <s v="2DA-SEP"/>
    <n v="0.2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77"/>
    <s v="PTA NORTE "/>
    <s v="002006006"/>
    <n v="2"/>
    <n v="6"/>
    <n v="6"/>
    <s v="ESTRELLA POLAR"/>
    <s v="EN OBRA"/>
    <n v="80"/>
    <s v="AQUA"/>
    <x v="1"/>
    <n v="1126000"/>
    <n v="116"/>
    <d v="2012-09-30T00:00:00"/>
    <s v="2DA-SEP"/>
    <n v="0.2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78"/>
    <s v="PTA NORTE "/>
    <s v="002006007"/>
    <n v="2"/>
    <n v="6"/>
    <n v="7"/>
    <s v="ESTRELLA POLAR"/>
    <s v="EN OBRA"/>
    <n v="80"/>
    <s v="MARINE"/>
    <x v="1"/>
    <n v="1135000"/>
    <n v="117"/>
    <d v="2012-09-30T00:00:00"/>
    <s v="2DA-SEP"/>
    <n v="0.2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79"/>
    <s v="PTA NORTE "/>
    <s v="002006008"/>
    <n v="2"/>
    <n v="6"/>
    <n v="8"/>
    <s v="ESTRELLA POLAR"/>
    <s v="EN OBRA"/>
    <n v="80"/>
    <s v="AQUA"/>
    <x v="1"/>
    <n v="1126000"/>
    <n v="118"/>
    <d v="2012-09-30T00:00:00"/>
    <s v="2DA-SEP"/>
    <n v="0.2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80"/>
    <s v="PTA NORTE "/>
    <s v="002006009"/>
    <n v="2"/>
    <n v="6"/>
    <n v="9"/>
    <s v="TARRAGONA"/>
    <s v="EN OBRA"/>
    <n v="80.322999999999993"/>
    <s v="AQUA"/>
    <x v="1"/>
    <n v="1127227.3999999999"/>
    <n v="119"/>
    <d v="2012-09-30T00:00:00"/>
    <s v="2DA-SEP"/>
    <n v="0.2"/>
    <s v="NO LIBERADO"/>
    <m/>
    <n v="563613.6999999999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7227.3999999999"/>
  </r>
  <r>
    <n v="81"/>
    <s v="PTA NORTE "/>
    <s v="002006010"/>
    <n v="2"/>
    <n v="6"/>
    <n v="10"/>
    <s v="TARRAGONA"/>
    <s v="EN OBRA"/>
    <n v="84.034999999999997"/>
    <s v="AQUA"/>
    <x v="1"/>
    <n v="1141333"/>
    <n v="120"/>
    <d v="2012-09-30T00:00:00"/>
    <s v="2DA-SEP"/>
    <n v="0.2"/>
    <s v="NO LIBERADO"/>
    <m/>
    <n v="570666.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1333"/>
  </r>
  <r>
    <n v="82"/>
    <s v="PTA NORTE "/>
    <s v="002006011"/>
    <n v="2"/>
    <n v="6"/>
    <n v="11"/>
    <s v="TARRAGONA"/>
    <s v="EN OBRA"/>
    <n v="105.44199999999999"/>
    <s v="MARINE"/>
    <x v="1"/>
    <n v="1231679.6000000001"/>
    <n v="121"/>
    <d v="2012-09-30T00:00:00"/>
    <s v="2DA-SEP"/>
    <n v="0.2"/>
    <s v="NO LIBERADO"/>
    <m/>
    <n v="615839.8000000000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31679.6000000001"/>
  </r>
  <r>
    <n v="83"/>
    <s v="PTA NORTE "/>
    <s v="002006012"/>
    <n v="2"/>
    <n v="6"/>
    <n v="12"/>
    <s v="ESTRELLA POLAR"/>
    <s v="EN OBRA"/>
    <n v="80"/>
    <s v="AQUA"/>
    <x v="1"/>
    <n v="1126000"/>
    <n v="122"/>
    <d v="2012-10-15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84"/>
    <s v="PTA NORTE "/>
    <s v="002006013"/>
    <n v="2"/>
    <n v="6"/>
    <n v="13"/>
    <s v="ESTRELLA POLAR"/>
    <s v="EN OBRA"/>
    <n v="80"/>
    <s v="MARINE"/>
    <x v="1"/>
    <n v="1135000"/>
    <n v="123"/>
    <d v="2012-10-15T00:00:00"/>
    <s v="2DA-OCT"/>
    <n v="0.1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85"/>
    <s v="PTA NORTE "/>
    <s v="002006014"/>
    <n v="2"/>
    <n v="6"/>
    <n v="14"/>
    <s v="ESTRELLA POLAR"/>
    <s v="EN OBRA"/>
    <n v="80"/>
    <s v="AQUA"/>
    <x v="1"/>
    <n v="1126000"/>
    <n v="124"/>
    <d v="2012-10-15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86"/>
    <s v="PTA NORTE "/>
    <s v="002006015"/>
    <n v="2"/>
    <n v="6"/>
    <n v="15"/>
    <s v="ESTRELLA POLAR"/>
    <s v="EN OBRA"/>
    <n v="80"/>
    <s v="AQUA"/>
    <x v="1"/>
    <n v="1126000"/>
    <n v="125"/>
    <d v="2012-10-15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87"/>
    <s v="PTA NORTE "/>
    <s v="002006006"/>
    <n v="2"/>
    <n v="6"/>
    <n v="6"/>
    <s v="ESTRELLA POLAR"/>
    <s v="EN OBRA"/>
    <n v="80"/>
    <s v="MARINE"/>
    <x v="1"/>
    <n v="1135000"/>
    <n v="126"/>
    <d v="2012-10-15T00:00:00"/>
    <s v="2DA-OCT"/>
    <n v="0.1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88"/>
    <s v="PTA NORTE "/>
    <s v="002006017"/>
    <n v="2"/>
    <n v="6"/>
    <n v="17"/>
    <s v="ESTRELLA POLAR"/>
    <s v="EN OBRA"/>
    <n v="80"/>
    <s v="AQUA"/>
    <x v="1"/>
    <n v="1126000"/>
    <n v="127"/>
    <d v="2012-10-15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89"/>
    <s v="PTA NORTE "/>
    <s v="002006018"/>
    <n v="2"/>
    <n v="6"/>
    <n v="18"/>
    <s v="ESTRELLA POLAR"/>
    <s v="EN OBRA"/>
    <n v="80"/>
    <s v="AQUA"/>
    <x v="1"/>
    <n v="1126000"/>
    <n v="128"/>
    <d v="2012-10-15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90"/>
    <s v="PTA NORTE "/>
    <s v="002006019"/>
    <n v="2"/>
    <n v="6"/>
    <n v="19"/>
    <s v="ESTRELLA POLAR"/>
    <s v="EN OBRA"/>
    <n v="80"/>
    <s v="MARINE"/>
    <x v="1"/>
    <n v="1135000"/>
    <n v="129"/>
    <d v="2012-10-15T00:00:00"/>
    <s v="2DA-OCT"/>
    <n v="0.1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91"/>
    <s v="PTA NORTE "/>
    <s v="002006020"/>
    <n v="2"/>
    <n v="6"/>
    <n v="20"/>
    <s v="ESTRELLA POLAR"/>
    <s v="EN OBRA"/>
    <n v="80"/>
    <s v="AQUA"/>
    <x v="1"/>
    <n v="1126000"/>
    <n v="130"/>
    <d v="2012-10-15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92"/>
    <s v="PTA NORTE "/>
    <s v="002006021"/>
    <n v="2"/>
    <n v="6"/>
    <n v="21"/>
    <s v="ESTRELLA POLAR"/>
    <s v="EN OBRA"/>
    <n v="80"/>
    <s v="AQUA"/>
    <x v="1"/>
    <n v="1126000"/>
    <n v="131"/>
    <d v="2012-10-15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93"/>
    <s v="PTA NORTE "/>
    <s v="002006022"/>
    <n v="2"/>
    <n v="6"/>
    <n v="22"/>
    <s v="ESTRELLA POLAR"/>
    <s v="EN OBRA"/>
    <n v="82.236000000000004"/>
    <s v="MARINE"/>
    <x v="1"/>
    <n v="1143496.8"/>
    <n v="132"/>
    <d v="2012-10-15T00:00:00"/>
    <s v="2DA-OCT"/>
    <n v="0.1"/>
    <s v="NO LIBERADO"/>
    <m/>
    <n v="571748.4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3496.8"/>
  </r>
  <r>
    <n v="94"/>
    <s v="PTA NORTE "/>
    <s v="002007001"/>
    <n v="2"/>
    <n v="7"/>
    <n v="1"/>
    <s v="ESTRELLA LUMINOSA"/>
    <s v="EN OBRA"/>
    <n v="82.113"/>
    <s v="AQUA"/>
    <x v="1"/>
    <n v="1134029.3999999999"/>
    <n v="133"/>
    <d v="2012-10-15T00:00:00"/>
    <s v="2DA-OCT"/>
    <n v="0.1"/>
    <s v="NO LIBERADO"/>
    <m/>
    <n v="567014.6999999999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4029.3999999999"/>
  </r>
  <r>
    <n v="95"/>
    <s v="PTA NORTE "/>
    <s v="002007002"/>
    <n v="2"/>
    <n v="7"/>
    <n v="2"/>
    <s v="ESTRELLA LUMINOSA"/>
    <s v="EN OBRA"/>
    <n v="80"/>
    <s v="AQUA"/>
    <x v="1"/>
    <n v="1126000"/>
    <n v="134"/>
    <d v="2012-10-15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96"/>
    <s v="PTA NORTE "/>
    <s v="002007003"/>
    <n v="2"/>
    <n v="7"/>
    <n v="3"/>
    <s v="ESTRELLA LUMINOSA"/>
    <s v="EN OBRA"/>
    <n v="80"/>
    <s v="MARINE"/>
    <x v="1"/>
    <n v="1135000"/>
    <n v="135"/>
    <d v="2012-10-15T00:00:00"/>
    <s v="2DA-OCT"/>
    <n v="0.1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97"/>
    <s v="PTA NORTE "/>
    <s v="002007004"/>
    <n v="2"/>
    <n v="7"/>
    <n v="4"/>
    <s v="ESTRELLA LUMINOSA"/>
    <s v="EN OBRA"/>
    <n v="80"/>
    <s v="AQUA"/>
    <x v="1"/>
    <n v="1126000"/>
    <n v="136"/>
    <d v="2012-10-15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98"/>
    <s v="PTA NORTE "/>
    <s v="002007005"/>
    <n v="2"/>
    <n v="7"/>
    <n v="5"/>
    <s v="ESTRELLA LUMINOSA"/>
    <s v="EN OBRA"/>
    <n v="80"/>
    <s v="AQUA"/>
    <x v="1"/>
    <n v="1126000"/>
    <n v="137"/>
    <d v="2012-10-15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99"/>
    <s v="PTA NORTE "/>
    <s v="002007006"/>
    <n v="2"/>
    <n v="7"/>
    <n v="6"/>
    <s v="ESTRELLA LUMINOSA"/>
    <s v="EN OBRA"/>
    <n v="80"/>
    <s v="MARINE"/>
    <x v="1"/>
    <n v="1135000"/>
    <n v="138"/>
    <d v="2012-10-15T00:00:00"/>
    <s v="2DA-OCT"/>
    <n v="0.1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00"/>
    <s v="PTA NORTE "/>
    <s v="002007007"/>
    <n v="2"/>
    <n v="7"/>
    <n v="7"/>
    <s v="ESTRELLA LUMINOSA"/>
    <s v="EN OBRA"/>
    <n v="80"/>
    <s v="AQUA"/>
    <x v="1"/>
    <n v="1126000"/>
    <n v="139"/>
    <d v="2012-10-15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01"/>
    <s v="PTA NORTE "/>
    <s v="002007008"/>
    <n v="2"/>
    <n v="7"/>
    <n v="8"/>
    <s v="ESTRELLA LUMINOSA"/>
    <s v="EN OBRA"/>
    <n v="80"/>
    <s v="AQUA"/>
    <x v="1"/>
    <n v="1126000"/>
    <n v="140"/>
    <d v="2012-10-15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02"/>
    <s v="PTA NORTE "/>
    <s v="002007009"/>
    <n v="2"/>
    <n v="7"/>
    <n v="9"/>
    <s v="ESTRELLA LUMINOSA"/>
    <s v="EN OBRA"/>
    <n v="80"/>
    <s v="MARINE"/>
    <x v="1"/>
    <n v="1135000"/>
    <n v="141"/>
    <d v="2012-10-15T00:00:00"/>
    <s v="2DA-OCT"/>
    <n v="0.1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03"/>
    <s v="PTA NORTE "/>
    <s v="002007010"/>
    <n v="2"/>
    <n v="7"/>
    <n v="10"/>
    <s v="ESTRELLA LUMINOSA"/>
    <s v="EN OBRA"/>
    <n v="80"/>
    <s v="AQUA"/>
    <x v="1"/>
    <n v="1126000"/>
    <n v="142"/>
    <d v="2012-10-15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04"/>
    <s v="PTA NORTE "/>
    <s v="002007011"/>
    <n v="2"/>
    <n v="7"/>
    <n v="11"/>
    <s v="ESTRELLA LUMINOSA"/>
    <s v="EN OBRA"/>
    <n v="80"/>
    <s v="AQUA"/>
    <x v="1"/>
    <n v="1126000"/>
    <n v="143"/>
    <d v="2012-10-15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05"/>
    <s v="PTA NORTE "/>
    <s v="002007012"/>
    <n v="2"/>
    <n v="7"/>
    <n v="12"/>
    <s v="ESTRELLA LUMINOSA"/>
    <s v="EN OBRA"/>
    <n v="80"/>
    <s v="MARINE"/>
    <x v="1"/>
    <n v="1135000"/>
    <n v="144"/>
    <d v="2012-10-15T00:00:00"/>
    <s v="2DA-OCT"/>
    <n v="0.1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06"/>
    <s v="PTA NORTE "/>
    <s v="002007013"/>
    <n v="2"/>
    <n v="7"/>
    <n v="13"/>
    <s v="ESTRELLA LUMINOSA"/>
    <s v="EN OBRA"/>
    <n v="114.78100000000001"/>
    <s v="MARINE"/>
    <x v="1"/>
    <n v="1267167.8"/>
    <n v="145"/>
    <d v="2012-10-15T00:00:00"/>
    <s v="2DA-OCT"/>
    <n v="0.1"/>
    <s v="NO LIBERADO"/>
    <m/>
    <n v="633583.9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67167.8"/>
  </r>
  <r>
    <n v="107"/>
    <s v="PTA NORTE "/>
    <s v="002007014"/>
    <n v="2"/>
    <n v="7"/>
    <n v="14"/>
    <s v="ESTRELLA LUMINOSA"/>
    <s v="EN OBRA"/>
    <n v="80"/>
    <s v="AQUA"/>
    <x v="1"/>
    <n v="1126000"/>
    <n v="146"/>
    <d v="2012-10-15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08"/>
    <s v="PTA NORTE "/>
    <s v="002007015"/>
    <n v="2"/>
    <n v="7"/>
    <n v="15"/>
    <s v="ESTRELLA LUMINOSA"/>
    <s v="EN OBRA"/>
    <n v="80"/>
    <s v="AQUA"/>
    <x v="1"/>
    <n v="1126000"/>
    <n v="147"/>
    <d v="2012-10-15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09"/>
    <s v="PTA NORTE "/>
    <s v="002007016"/>
    <n v="2"/>
    <n v="7"/>
    <n v="16"/>
    <s v="ESTRELLA LUMINOSA"/>
    <s v="EN OBRA"/>
    <n v="80"/>
    <s v="MARINE"/>
    <x v="1"/>
    <n v="1135000"/>
    <n v="148"/>
    <d v="2012-10-15T00:00:00"/>
    <s v="2DA-OCT"/>
    <n v="0.1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10"/>
    <s v="PTA NORTE "/>
    <s v="002007017"/>
    <n v="2"/>
    <n v="7"/>
    <n v="17"/>
    <s v="ESTRELLA LUMINOSA"/>
    <s v="EN OBRA"/>
    <n v="80"/>
    <s v="AQUA"/>
    <x v="1"/>
    <n v="1126000"/>
    <n v="149"/>
    <d v="2012-10-15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11"/>
    <s v="PTA NORTE "/>
    <s v="002007018"/>
    <n v="2"/>
    <n v="7"/>
    <n v="18"/>
    <s v="ESTRELLA LUMINOSA"/>
    <s v="EN OBRA"/>
    <n v="80"/>
    <s v="AQUA"/>
    <x v="1"/>
    <n v="1126000"/>
    <n v="150"/>
    <d v="2012-10-15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12"/>
    <s v="PTA NORTE "/>
    <s v="002007019"/>
    <n v="2"/>
    <n v="7"/>
    <n v="19"/>
    <s v="ESTRELLA LUMINOSA"/>
    <s v="EN OBRA"/>
    <n v="80"/>
    <s v="MARINE"/>
    <x v="1"/>
    <n v="1135000"/>
    <n v="151"/>
    <d v="2012-10-15T00:00:00"/>
    <s v="2DA-OCT"/>
    <n v="0.1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13"/>
    <s v="PTA NORTE "/>
    <s v="002007020"/>
    <n v="2"/>
    <n v="7"/>
    <n v="20"/>
    <s v="ESTRELLA LUMINOSA"/>
    <s v="EN OBRA"/>
    <n v="80"/>
    <s v="AQUA"/>
    <x v="1"/>
    <n v="1126000"/>
    <n v="152"/>
    <d v="2012-10-15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14"/>
    <s v="PTA NORTE "/>
    <s v="002007021"/>
    <n v="2"/>
    <n v="7"/>
    <n v="21"/>
    <s v="ESTRELLA LUMINOSA"/>
    <s v="EN OBRA"/>
    <n v="80"/>
    <s v="AQUA"/>
    <x v="1"/>
    <n v="1126000"/>
    <n v="153"/>
    <d v="2012-10-15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15"/>
    <s v="PTA NORTE "/>
    <s v="002007022"/>
    <n v="2"/>
    <n v="7"/>
    <n v="22"/>
    <s v="ESTRELLA LUMINOSA"/>
    <s v="EN OBRA"/>
    <n v="80"/>
    <s v="MARINE"/>
    <x v="1"/>
    <n v="1135000"/>
    <n v="154"/>
    <d v="2012-10-15T00:00:00"/>
    <s v="2DA-OCT"/>
    <n v="0.1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16"/>
    <s v="PTA NORTE "/>
    <s v="002007023"/>
    <n v="2"/>
    <n v="7"/>
    <n v="23"/>
    <s v="ESTRELLA LUMINOSA"/>
    <s v="EN OBRA"/>
    <n v="80"/>
    <s v="AQUA"/>
    <x v="1"/>
    <n v="1126000"/>
    <n v="155"/>
    <d v="2012-10-15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17"/>
    <s v="PTA NORTE "/>
    <s v="002007024"/>
    <n v="2"/>
    <n v="7"/>
    <n v="24"/>
    <s v="ESTRELLA LUMINOSA"/>
    <s v="EN OBRA"/>
    <n v="81.927999999999997"/>
    <s v="AQUA"/>
    <x v="1"/>
    <n v="1133326.3999999999"/>
    <n v="156"/>
    <d v="2012-10-15T00:00:00"/>
    <s v="2DA-OCT"/>
    <n v="0.1"/>
    <s v="NO LIBERADO"/>
    <m/>
    <n v="566663.1999999999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3326.3999999999"/>
  </r>
  <r>
    <n v="118"/>
    <s v="PTA NORTE "/>
    <s v="002008001"/>
    <n v="2"/>
    <n v="8"/>
    <n v="1"/>
    <s v="ESTRELLA PONIENTE"/>
    <s v="EN OBRA"/>
    <n v="81.805000000000007"/>
    <s v="MARINE"/>
    <x v="1"/>
    <n v="1141859"/>
    <n v="157"/>
    <d v="2012-10-15T00:00:00"/>
    <s v="2DA-OCT"/>
    <n v="0.1"/>
    <s v="NO LIBERADO"/>
    <m/>
    <n v="570929.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1859"/>
  </r>
  <r>
    <n v="119"/>
    <s v="PTA NORTE "/>
    <s v="002008002"/>
    <n v="2"/>
    <n v="8"/>
    <n v="2"/>
    <s v="ESTRELLA PONIENTE"/>
    <s v="EN OBRA"/>
    <n v="80"/>
    <s v="AQUA"/>
    <x v="1"/>
    <n v="1126000"/>
    <n v="158"/>
    <d v="2012-10-30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20"/>
    <s v="PTA NORTE "/>
    <s v="002008003"/>
    <n v="2"/>
    <n v="8"/>
    <n v="3"/>
    <s v="ESTRELLA PONIENTE"/>
    <s v="EN OBRA"/>
    <n v="80"/>
    <s v="AQUA"/>
    <x v="1"/>
    <n v="1126000"/>
    <n v="159"/>
    <d v="2012-10-30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21"/>
    <s v="PTA NORTE "/>
    <s v="002008004"/>
    <n v="2"/>
    <n v="8"/>
    <n v="4"/>
    <s v="ESTRELLA PONIENTE"/>
    <s v="EN OBRA"/>
    <n v="80"/>
    <s v="MARINE"/>
    <x v="1"/>
    <n v="1135000"/>
    <n v="160"/>
    <d v="2012-10-30T00:00:00"/>
    <s v="2DA-OCT"/>
    <n v="0.1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22"/>
    <s v="PTA NORTE "/>
    <s v="002008005"/>
    <n v="2"/>
    <n v="8"/>
    <n v="5"/>
    <s v="ESTRELLA PONIENTE"/>
    <s v="EN OBRA"/>
    <n v="80"/>
    <s v="AQUA"/>
    <x v="1"/>
    <n v="1126000"/>
    <n v="161"/>
    <d v="2012-10-30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23"/>
    <s v="PTA NORTE "/>
    <s v="002008006"/>
    <n v="2"/>
    <n v="8"/>
    <n v="6"/>
    <s v="ESTRELLA PONIENTE"/>
    <s v="EN OBRA"/>
    <n v="80"/>
    <s v="AQUA"/>
    <x v="1"/>
    <n v="1126000"/>
    <n v="162"/>
    <d v="2012-10-30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24"/>
    <s v="PTA NORTE "/>
    <s v="002008007"/>
    <n v="2"/>
    <n v="8"/>
    <n v="7"/>
    <s v="ESTRELLA PONIENTE"/>
    <s v="EN OBRA"/>
    <n v="80"/>
    <s v="MARINE"/>
    <x v="1"/>
    <n v="1135000"/>
    <n v="163"/>
    <d v="2012-10-30T00:00:00"/>
    <s v="2DA-OCT"/>
    <n v="0.1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25"/>
    <s v="PTA NORTE "/>
    <s v="002008008"/>
    <n v="2"/>
    <n v="8"/>
    <n v="8"/>
    <s v="ESTRELLA PONIENTE"/>
    <s v="EN OBRA"/>
    <n v="80"/>
    <s v="AQUA"/>
    <x v="1"/>
    <n v="1126000"/>
    <n v="164"/>
    <d v="2012-10-30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26"/>
    <s v="PTA NORTE "/>
    <s v="002008009"/>
    <n v="2"/>
    <n v="8"/>
    <n v="9"/>
    <s v="TARRAGONA"/>
    <s v="EN OBRA"/>
    <n v="95.784999999999997"/>
    <s v="AQUA"/>
    <x v="1"/>
    <n v="1185983"/>
    <n v="165"/>
    <d v="2012-10-30T00:00:00"/>
    <s v="2DA-OCT"/>
    <n v="0.1"/>
    <s v="NO LIBERADO"/>
    <m/>
    <n v="592991.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85983"/>
  </r>
  <r>
    <n v="127"/>
    <s v="PTA NORTE "/>
    <s v="002008010"/>
    <n v="2"/>
    <n v="8"/>
    <n v="10"/>
    <s v="TARRAGONA"/>
    <s v="EN OBRA"/>
    <n v="88.542000000000002"/>
    <s v="AQUA"/>
    <x v="1"/>
    <n v="1158459.6000000001"/>
    <n v="166"/>
    <d v="2012-10-30T00:00:00"/>
    <s v="2DA-OCT"/>
    <n v="0.1"/>
    <s v="NO LIBERADO"/>
    <m/>
    <n v="579229.8000000000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58459.6000000001"/>
  </r>
  <r>
    <n v="128"/>
    <s v="PTA NORTE "/>
    <s v="002008011"/>
    <n v="2"/>
    <n v="8"/>
    <n v="11"/>
    <s v="TARRAGONA"/>
    <s v="EN OBRA"/>
    <n v="96.582999999999998"/>
    <s v="MARINE"/>
    <x v="1"/>
    <n v="1198015.3999999999"/>
    <n v="167"/>
    <d v="2012-10-30T00:00:00"/>
    <s v="2DA-OCT"/>
    <n v="0.1"/>
    <s v="NO LIBERADO"/>
    <m/>
    <n v="599007.6999999999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98015.3999999999"/>
  </r>
  <r>
    <n v="129"/>
    <s v="PTA NORTE "/>
    <s v="002008012"/>
    <n v="2"/>
    <n v="8"/>
    <n v="12"/>
    <s v="ESTRELLA PONIENTE"/>
    <s v="EN OBRA"/>
    <n v="80"/>
    <s v="AQUA"/>
    <x v="1"/>
    <n v="1126000"/>
    <n v="168"/>
    <d v="2012-10-30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30"/>
    <s v="PTA NORTE "/>
    <s v="002008013"/>
    <n v="2"/>
    <n v="8"/>
    <n v="13"/>
    <s v="ESTRELLA PONIENTE"/>
    <s v="EN OBRA"/>
    <n v="80"/>
    <s v="AQUA"/>
    <x v="1"/>
    <n v="1126000"/>
    <n v="169"/>
    <d v="2012-10-30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31"/>
    <s v="PTA NORTE "/>
    <s v="002008014"/>
    <n v="2"/>
    <n v="8"/>
    <n v="14"/>
    <s v="ESTRELLA PONIENTE"/>
    <s v="EN OBRA"/>
    <n v="80"/>
    <s v="MARINE"/>
    <x v="1"/>
    <n v="1135000"/>
    <n v="170"/>
    <d v="2012-10-30T00:00:00"/>
    <s v="2DA-OCT"/>
    <n v="0.1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32"/>
    <s v="PTA NORTE "/>
    <s v="002008015"/>
    <n v="2"/>
    <n v="8"/>
    <n v="15"/>
    <s v="ESTRELLA PONIENTE"/>
    <s v="EN OBRA"/>
    <n v="80"/>
    <s v="AQUA"/>
    <x v="1"/>
    <n v="1126000"/>
    <n v="171"/>
    <d v="2012-10-30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33"/>
    <s v="PTA NORTE "/>
    <s v="002008016"/>
    <n v="2"/>
    <n v="8"/>
    <n v="16"/>
    <s v="ESTRELLA PONIENTE"/>
    <s v="EN OBRA"/>
    <n v="80"/>
    <s v="AQUA"/>
    <x v="1"/>
    <n v="1126000"/>
    <n v="172"/>
    <d v="2012-10-30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34"/>
    <s v="PTA NORTE "/>
    <s v="002008017"/>
    <n v="2"/>
    <n v="8"/>
    <n v="17"/>
    <s v="ESTRELLA PONIENTE"/>
    <s v="EN OBRA"/>
    <n v="80"/>
    <s v="MARINE"/>
    <x v="1"/>
    <n v="1135000"/>
    <n v="173"/>
    <d v="2012-10-30T00:00:00"/>
    <s v="2DA-OCT"/>
    <n v="0.1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35"/>
    <s v="PTA NORTE "/>
    <s v="002008018"/>
    <n v="2"/>
    <n v="8"/>
    <n v="18"/>
    <s v="ESTRELLA PONIENTE"/>
    <s v="EN OBRA"/>
    <n v="80"/>
    <s v="AQUA"/>
    <x v="1"/>
    <n v="1126000"/>
    <n v="174"/>
    <d v="2012-10-30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36"/>
    <s v="PTA NORTE "/>
    <s v="002008019"/>
    <n v="2"/>
    <n v="8"/>
    <n v="19"/>
    <s v="ESTRELLA PONIENTE"/>
    <s v="EN OBRA"/>
    <n v="80"/>
    <s v="AQUA"/>
    <x v="1"/>
    <n v="1126000"/>
    <n v="175"/>
    <d v="2012-10-30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37"/>
    <s v="PTA NORTE "/>
    <s v="002008020"/>
    <n v="2"/>
    <n v="8"/>
    <n v="20"/>
    <s v="ESTRELLA PONIENTE"/>
    <s v="EN OBRA"/>
    <n v="81.62"/>
    <s v="MARINE"/>
    <x v="1"/>
    <n v="1141156"/>
    <n v="176"/>
    <d v="2012-10-30T00:00:00"/>
    <s v="2DA-OCT"/>
    <n v="0.1"/>
    <s v="NO LIBERADO"/>
    <m/>
    <n v="570578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1156"/>
  </r>
  <r>
    <n v="138"/>
    <s v="PTA NORTE "/>
    <s v="002009001"/>
    <n v="2"/>
    <n v="9"/>
    <n v="1"/>
    <s v="ESTRELLA NORTE"/>
    <s v="FIRMADO"/>
    <n v="81.495999999999995"/>
    <s v="MARINE"/>
    <x v="2"/>
    <n v="1140684.8"/>
    <n v="177"/>
    <d v="2012-08-15T00:00:00"/>
    <s v="2DA-AGO"/>
    <n v="1"/>
    <s v="LIBERADO"/>
    <d v="2012-06-01T00:00:00"/>
    <n v="570342.40000000002"/>
    <d v="2012-03-30T00:00:00"/>
    <s v="MAYOR A 2 MESES"/>
    <s v="JOSE LUIS CASILLAS DIAZ"/>
    <m/>
    <n v="32168543"/>
    <n v="3215436"/>
    <m/>
    <s v="SEM 13"/>
    <s v="MAR"/>
    <s v="EXPO"/>
    <s v="APARTADO"/>
    <s v="COFINAVIT"/>
    <s v="MJV"/>
    <d v="2012-03-30T00:00:00"/>
    <x v="3"/>
    <d v="2012-04-07T00:00:00"/>
    <d v="2012-04-14T00:00:00"/>
    <d v="2012-04-14T00:00:00"/>
    <d v="2012-04-26T00:00:00"/>
    <m/>
    <n v="86"/>
    <m/>
    <s v="SEM 13"/>
    <s v="MAR"/>
    <s v="SEM 17"/>
    <s v="ABR"/>
    <s v="NA"/>
    <s v=""/>
    <s v="2DA-ABR"/>
    <s v="MAYOR A 2 MESES"/>
    <s v="MAYOR A 2 MESES"/>
    <n v="30000"/>
    <n v="50000"/>
    <x v="3"/>
    <x v="0"/>
    <x v="0"/>
    <x v="0"/>
    <x v="0"/>
    <x v="0"/>
    <x v="0"/>
    <x v="0"/>
    <x v="0"/>
    <x v="1"/>
    <x v="1"/>
    <x v="0"/>
    <x v="0"/>
    <x v="0"/>
    <x v="0"/>
    <x v="0"/>
    <x v="0"/>
    <x v="0"/>
    <x v="0"/>
    <n v="0"/>
    <n v="170000"/>
    <x v="0"/>
    <d v="2012-04-15T00:00:00"/>
    <d v="2012-04-30T00:00:00"/>
    <m/>
    <m/>
    <m/>
    <m/>
    <m/>
    <m/>
    <m/>
    <m/>
    <s v="SEM 16"/>
    <s v="SEM 18"/>
    <s v="NA"/>
    <s v="NA"/>
    <s v="NA"/>
    <s v="NA"/>
    <s v="NA"/>
    <s v="NA"/>
    <s v="NA"/>
    <s v="NA"/>
    <x v="1"/>
    <x v="1"/>
    <x v="0"/>
    <x v="0"/>
    <x v="0"/>
    <x v="0"/>
    <x v="0"/>
    <x v="0"/>
    <x v="0"/>
    <x v="0"/>
    <n v="2012"/>
    <n v="2012"/>
    <s v=""/>
    <s v=""/>
    <s v=""/>
    <s v=""/>
    <s v=""/>
    <s v=""/>
    <s v=""/>
    <s v=""/>
    <n v="940684.80000000005"/>
  </r>
  <r>
    <n v="139"/>
    <s v="PTA NORTE "/>
    <s v="002009002"/>
    <n v="2"/>
    <n v="9"/>
    <n v="2"/>
    <s v="ESTRELLA NORTE"/>
    <s v="FIRMADO"/>
    <n v="80"/>
    <s v="AQUA"/>
    <x v="2"/>
    <n v="1126000"/>
    <n v="178"/>
    <d v="2012-08-15T00:00:00"/>
    <s v="2DA-AGO"/>
    <n v="1"/>
    <s v="LIBERADO"/>
    <d v="2012-06-01T00:00:00"/>
    <n v="563000"/>
    <d v="2012-03-30T00:00:00"/>
    <s v="MAYOR A 2 MESES"/>
    <s v="CAROLINA AUZETA PRADO"/>
    <m/>
    <n v="3216543"/>
    <n v="665654"/>
    <m/>
    <s v="SEM 13"/>
    <s v="MAR"/>
    <s v="EXPO"/>
    <s v="APARTADO"/>
    <s v="ALIA2"/>
    <s v="AMG"/>
    <d v="2012-03-30T00:00:00"/>
    <x v="2"/>
    <d v="2012-04-05T00:00:00"/>
    <d v="2012-04-20T00:00:00"/>
    <d v="2012-04-20T00:00:00"/>
    <d v="2012-05-05T00:00:00"/>
    <d v="2012-05-15T00:00:00"/>
    <n v="58"/>
    <d v="2012-05-30T00:00:00"/>
    <s v="SEM 13"/>
    <s v="MAR"/>
    <s v="SEM 18"/>
    <s v="MAY"/>
    <s v="SEM 22"/>
    <s v="MAY"/>
    <s v="1RA-MAY"/>
    <s v="MAYOR A 2 MESES"/>
    <s v="MAYOR A 2 MESES"/>
    <n v="30000"/>
    <n v="50000"/>
    <x v="4"/>
    <x v="0"/>
    <x v="0"/>
    <x v="0"/>
    <x v="0"/>
    <x v="0"/>
    <x v="0"/>
    <x v="0"/>
    <x v="0"/>
    <x v="1"/>
    <x v="1"/>
    <x v="0"/>
    <x v="0"/>
    <x v="0"/>
    <x v="0"/>
    <x v="0"/>
    <x v="0"/>
    <x v="0"/>
    <x v="0"/>
    <n v="0"/>
    <n v="125000"/>
    <x v="0"/>
    <d v="2012-04-15T00:00:00"/>
    <d v="2012-05-01T00:00:00"/>
    <m/>
    <m/>
    <m/>
    <m/>
    <m/>
    <m/>
    <m/>
    <m/>
    <s v="SEM 16"/>
    <s v="SEM 18"/>
    <s v="NA"/>
    <s v="NA"/>
    <s v="NA"/>
    <s v="NA"/>
    <s v="NA"/>
    <s v="NA"/>
    <s v="NA"/>
    <s v="NA"/>
    <x v="1"/>
    <x v="2"/>
    <x v="0"/>
    <x v="0"/>
    <x v="0"/>
    <x v="0"/>
    <x v="0"/>
    <x v="0"/>
    <x v="0"/>
    <x v="0"/>
    <n v="2012"/>
    <n v="2012"/>
    <s v=""/>
    <s v=""/>
    <s v=""/>
    <s v=""/>
    <s v=""/>
    <s v=""/>
    <s v=""/>
    <s v=""/>
    <n v="971000"/>
  </r>
  <r>
    <n v="140"/>
    <s v="PTA NORTE "/>
    <s v="002009003"/>
    <n v="2"/>
    <n v="9"/>
    <n v="3"/>
    <s v="ESTRELLA NORTE"/>
    <s v="BLOQUEADO"/>
    <n v="80"/>
    <s v="AQUA"/>
    <x v="2"/>
    <n v="1126000"/>
    <n v="179"/>
    <d v="2012-08-15T00:00:00"/>
    <s v="2DA-AGO"/>
    <n v="0.8"/>
    <s v="LIBERADO"/>
    <d v="2012-06-01T00:00:00"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41"/>
    <s v="PTA NORTE "/>
    <s v="002009004"/>
    <n v="2"/>
    <n v="9"/>
    <n v="4"/>
    <s v="ESTRELLA NORTE"/>
    <s v="BLOQUEADO"/>
    <n v="80"/>
    <s v="MARINE"/>
    <x v="2"/>
    <n v="1135000"/>
    <n v="180"/>
    <d v="2012-08-15T00:00:00"/>
    <s v="2DA-AGO"/>
    <n v="0.8"/>
    <s v="LIBERADO"/>
    <d v="2012-06-01T00:00:00"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42"/>
    <s v="PTA NORTE "/>
    <s v="002009005"/>
    <n v="2"/>
    <n v="9"/>
    <n v="5"/>
    <s v="ESTRELLA NORTE"/>
    <s v="CON CLIENTE"/>
    <n v="80"/>
    <s v="AQUA"/>
    <x v="2"/>
    <n v="1126000"/>
    <n v="181"/>
    <d v="2012-08-15T00:00:00"/>
    <s v="2DA-AGO"/>
    <n v="0.8"/>
    <s v="LIBERADO"/>
    <d v="2012-06-01T00:00:00"/>
    <n v="563000"/>
    <d v="2012-04-20T00:00:00"/>
    <s v="MAYOR A 2 MESES"/>
    <s v="JAVIER SANCHEZ LEDEZMA"/>
    <m/>
    <n v="32516351"/>
    <n v="651"/>
    <n v="351"/>
    <s v="SEM 16"/>
    <s v="ABR"/>
    <s v="ACTIVACION"/>
    <s v="APARTADO"/>
    <s v="OTROS"/>
    <s v="AMG"/>
    <d v="2012-04-30T00:00:00"/>
    <x v="1"/>
    <d v="2012-05-05T00:00:00"/>
    <d v="2012-08-20T00:00:00"/>
    <d v="2012-05-05T00:00:00"/>
    <m/>
    <m/>
    <n v="86"/>
    <m/>
    <s v="SEM 18"/>
    <s v="ABR"/>
    <s v="NA"/>
    <s v=""/>
    <s v="NA"/>
    <s v=""/>
    <s v="2DA-AGO"/>
    <s v="MAYOR A 2 MESES"/>
    <s v="NA"/>
    <n v="30000"/>
    <n v="10000"/>
    <x v="1"/>
    <x v="1"/>
    <x v="1"/>
    <x v="1"/>
    <x v="0"/>
    <x v="0"/>
    <x v="0"/>
    <x v="0"/>
    <x v="0"/>
    <x v="1"/>
    <x v="1"/>
    <x v="2"/>
    <x v="2"/>
    <x v="1"/>
    <x v="0"/>
    <x v="0"/>
    <x v="0"/>
    <x v="0"/>
    <x v="0"/>
    <n v="50000"/>
    <n v="75000"/>
    <x v="0"/>
    <d v="2012-05-15T00:00:00"/>
    <d v="2012-05-30T00:00:00"/>
    <d v="2012-06-14T00:00:00"/>
    <d v="2012-06-29T00:00:00"/>
    <d v="2012-07-29T00:00:00"/>
    <m/>
    <m/>
    <m/>
    <m/>
    <m/>
    <s v="SEM 20"/>
    <s v="SEM 22"/>
    <s v="SEM 24"/>
    <s v="SEM 26"/>
    <s v="SEM 31"/>
    <s v="NA"/>
    <s v="NA"/>
    <s v="NA"/>
    <s v="NA"/>
    <s v="NA"/>
    <x v="2"/>
    <x v="2"/>
    <x v="2"/>
    <x v="2"/>
    <x v="1"/>
    <x v="0"/>
    <x v="0"/>
    <x v="0"/>
    <x v="0"/>
    <x v="0"/>
    <n v="2012"/>
    <n v="2012"/>
    <n v="2012"/>
    <n v="2012"/>
    <n v="2012"/>
    <s v=""/>
    <s v=""/>
    <s v=""/>
    <s v=""/>
    <s v=""/>
    <n v="971000"/>
  </r>
  <r>
    <n v="143"/>
    <s v="PTA NORTE "/>
    <s v="002009006"/>
    <n v="2"/>
    <n v="9"/>
    <n v="6"/>
    <s v="ESTRELLA NORTE"/>
    <s v="CON CLIENTE"/>
    <n v="80"/>
    <s v="AQUA"/>
    <x v="2"/>
    <n v="1126000"/>
    <n v="182"/>
    <d v="2012-08-15T00:00:00"/>
    <s v="2DA-AGO"/>
    <n v="0.8"/>
    <s v="LIBERADO"/>
    <d v="2012-06-01T00:00:00"/>
    <n v="563000"/>
    <d v="2012-04-20T00:00:00"/>
    <s v="MAYOR A 2 MESES"/>
    <s v="ANA PEREZ DEL TORO"/>
    <m/>
    <n v="36514654"/>
    <n v="651"/>
    <n v="321"/>
    <s v="SEM 16"/>
    <s v="ABR"/>
    <s v="PUBLICIDAD"/>
    <s v="APARTADO"/>
    <s v="BANCOS"/>
    <s v="AMG"/>
    <d v="2012-04-20T00:00:00"/>
    <x v="4"/>
    <d v="2012-04-30T00:00:00"/>
    <d v="2012-08-20T00:00:00"/>
    <d v="2012-05-15T00:00:00"/>
    <m/>
    <m/>
    <n v="86"/>
    <m/>
    <s v="SEM 16"/>
    <s v="ABR"/>
    <s v="NA"/>
    <s v=""/>
    <s v="NA"/>
    <s v=""/>
    <s v="2DA-AGO"/>
    <s v="MAYOR A 2 MESES"/>
    <s v="NA"/>
    <n v="30000"/>
    <n v="5000"/>
    <x v="5"/>
    <x v="2"/>
    <x v="1"/>
    <x v="0"/>
    <x v="0"/>
    <x v="0"/>
    <x v="0"/>
    <x v="0"/>
    <x v="0"/>
    <x v="1"/>
    <x v="1"/>
    <x v="2"/>
    <x v="1"/>
    <x v="0"/>
    <x v="0"/>
    <x v="0"/>
    <x v="0"/>
    <x v="0"/>
    <x v="0"/>
    <n v="0"/>
    <n v="65000"/>
    <x v="2"/>
    <d v="2012-05-05T00:00:00"/>
    <d v="2012-05-20T00:00:00"/>
    <d v="2012-06-04T00:00:00"/>
    <d v="2012-06-19T00:00:00"/>
    <m/>
    <m/>
    <m/>
    <m/>
    <m/>
    <m/>
    <s v="SEM 18"/>
    <s v="SEM 21"/>
    <s v="SEM 23"/>
    <s v="SEM 25"/>
    <s v="NA"/>
    <s v="NA"/>
    <s v="NA"/>
    <s v="NA"/>
    <s v="NA"/>
    <s v="NA"/>
    <x v="2"/>
    <x v="2"/>
    <x v="2"/>
    <x v="2"/>
    <x v="0"/>
    <x v="0"/>
    <x v="0"/>
    <x v="0"/>
    <x v="0"/>
    <x v="0"/>
    <n v="2012"/>
    <n v="2012"/>
    <n v="2012"/>
    <n v="2012"/>
    <s v=""/>
    <s v=""/>
    <s v=""/>
    <s v=""/>
    <s v=""/>
    <s v=""/>
    <n v="1021000"/>
  </r>
  <r>
    <n v="144"/>
    <s v="PTA NORTE "/>
    <s v="002009007"/>
    <n v="2"/>
    <n v="9"/>
    <n v="7"/>
    <s v="ESTRELLA NORTE"/>
    <s v="CON CLIENTE"/>
    <n v="80"/>
    <s v="MARINE"/>
    <x v="2"/>
    <n v="1135000"/>
    <n v="183"/>
    <d v="2012-08-15T00:00:00"/>
    <s v="2DA-AGO"/>
    <n v="0.8"/>
    <s v="LIBERADO"/>
    <d v="2012-06-01T00:00:00"/>
    <n v="567500"/>
    <d v="2012-05-01T00:00:00"/>
    <s v="MAYOR A 2 MESES"/>
    <s v="LUIS SMITH CARMONA"/>
    <m/>
    <n v="6546546"/>
    <n v="651361361"/>
    <n v="321"/>
    <s v="SEM 18"/>
    <s v="MAY"/>
    <s v="PUBLICIDAD"/>
    <s v="APARTADO"/>
    <s v="FOVISSSTE"/>
    <s v="AMG"/>
    <d v="2012-05-05T00:00:00"/>
    <x v="4"/>
    <d v="2012-05-10T00:00:00"/>
    <d v="2012-08-20T00:00:00"/>
    <d v="2012-05-10T00:00:00"/>
    <m/>
    <m/>
    <n v="130"/>
    <m/>
    <s v="SEM 18"/>
    <s v="MAY"/>
    <s v="NA"/>
    <s v=""/>
    <s v="NA"/>
    <s v=""/>
    <s v="2DA-AGO"/>
    <s v="MAYOR A 2 MESES"/>
    <s v="NA"/>
    <n v="30000"/>
    <n v="110000"/>
    <x v="6"/>
    <x v="0"/>
    <x v="0"/>
    <x v="0"/>
    <x v="0"/>
    <x v="0"/>
    <x v="0"/>
    <x v="0"/>
    <x v="0"/>
    <x v="1"/>
    <x v="2"/>
    <x v="0"/>
    <x v="0"/>
    <x v="0"/>
    <x v="0"/>
    <x v="0"/>
    <x v="0"/>
    <x v="0"/>
    <x v="0"/>
    <n v="0"/>
    <n v="110000"/>
    <x v="2"/>
    <d v="2012-05-20T00:00:00"/>
    <d v="2012-06-04T00:00:00"/>
    <m/>
    <m/>
    <m/>
    <m/>
    <m/>
    <m/>
    <m/>
    <m/>
    <s v="SEM 21"/>
    <s v="SEM 23"/>
    <s v="NA"/>
    <s v="NA"/>
    <s v="NA"/>
    <s v="NA"/>
    <s v="NA"/>
    <s v="NA"/>
    <s v="NA"/>
    <s v="NA"/>
    <x v="2"/>
    <x v="3"/>
    <x v="0"/>
    <x v="0"/>
    <x v="0"/>
    <x v="0"/>
    <x v="0"/>
    <x v="0"/>
    <x v="0"/>
    <x v="0"/>
    <n v="2012"/>
    <n v="2012"/>
    <s v=""/>
    <s v=""/>
    <s v=""/>
    <s v=""/>
    <s v=""/>
    <s v=""/>
    <s v=""/>
    <s v=""/>
    <n v="985000"/>
  </r>
  <r>
    <n v="145"/>
    <s v="PTA NORTE "/>
    <s v="002009008"/>
    <n v="2"/>
    <n v="9"/>
    <n v="8"/>
    <s v="ESTRELLA NORTE"/>
    <s v="CON CLIENTE"/>
    <n v="80"/>
    <s v="AQUA"/>
    <x v="2"/>
    <n v="1126000"/>
    <n v="184"/>
    <d v="2012-08-15T00:00:00"/>
    <s v="2DA-AGO"/>
    <n v="0.9"/>
    <s v="LIBERADO"/>
    <d v="2012-06-01T00:00:00"/>
    <n v="563000"/>
    <d v="2012-05-01T00:00:00"/>
    <s v="MAYOR A 2 MESES"/>
    <s v="JUAN VELASCO ELIZONDO"/>
    <m/>
    <n v="3654684"/>
    <n v="651"/>
    <n v="321"/>
    <s v="SEM 18"/>
    <s v="MAY"/>
    <s v="RECOMENDADO"/>
    <s v="APARTADO"/>
    <s v="BANCOS"/>
    <s v="AMG"/>
    <d v="2012-05-03T00:00:00"/>
    <x v="1"/>
    <d v="2012-05-10T00:00:00"/>
    <d v="2012-08-20T00:00:00"/>
    <d v="2012-05-15T00:00:00"/>
    <m/>
    <m/>
    <n v="130"/>
    <m/>
    <s v="SEM 18"/>
    <s v="MAY"/>
    <s v="NA"/>
    <s v=""/>
    <s v="NA"/>
    <s v=""/>
    <s v="2DA-AGO"/>
    <s v="MAYOR A 2 MESES"/>
    <s v="NA"/>
    <n v="5000"/>
    <n v="10000"/>
    <x v="7"/>
    <x v="3"/>
    <x v="2"/>
    <x v="1"/>
    <x v="1"/>
    <x v="0"/>
    <x v="0"/>
    <x v="0"/>
    <x v="0"/>
    <x v="1"/>
    <x v="1"/>
    <x v="2"/>
    <x v="2"/>
    <x v="1"/>
    <x v="1"/>
    <x v="0"/>
    <x v="0"/>
    <x v="0"/>
    <x v="0"/>
    <n v="60000"/>
    <n v="165000"/>
    <x v="0"/>
    <d v="2012-05-18T00:00:00"/>
    <d v="2012-06-02T00:00:00"/>
    <d v="2012-06-17T00:00:00"/>
    <d v="2012-07-02T00:00:00"/>
    <d v="2012-07-22T00:00:00"/>
    <d v="2012-07-30T00:00:00"/>
    <m/>
    <m/>
    <m/>
    <m/>
    <s v="SEM 20"/>
    <s v="SEM 22"/>
    <s v="SEM 25"/>
    <s v="SEM 27"/>
    <s v="SEM 30"/>
    <s v="SEM 31"/>
    <s v="NA"/>
    <s v="NA"/>
    <s v="NA"/>
    <s v="NA"/>
    <x v="2"/>
    <x v="3"/>
    <x v="2"/>
    <x v="3"/>
    <x v="1"/>
    <x v="1"/>
    <x v="0"/>
    <x v="0"/>
    <x v="0"/>
    <x v="0"/>
    <n v="2012"/>
    <n v="2012"/>
    <n v="2012"/>
    <n v="2012"/>
    <n v="2012"/>
    <n v="2012"/>
    <s v=""/>
    <s v=""/>
    <s v=""/>
    <s v=""/>
    <n v="896000"/>
  </r>
  <r>
    <n v="146"/>
    <s v="PTA NORTE "/>
    <s v="002009009"/>
    <n v="2"/>
    <n v="9"/>
    <n v="9"/>
    <s v="ESTRELLA NORTE"/>
    <s v="EN OBRA"/>
    <n v="80"/>
    <s v="MARINE"/>
    <x v="1"/>
    <n v="1135000"/>
    <n v="185"/>
    <d v="2012-10-30T00:00:00"/>
    <s v="2DA-OCT"/>
    <n v="0.1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47"/>
    <s v="PTA NORTE "/>
    <s v="002009010"/>
    <n v="2"/>
    <n v="9"/>
    <n v="10"/>
    <s v="ESTRELLA NORTE"/>
    <s v="EN OBRA"/>
    <n v="80"/>
    <s v="AQUA"/>
    <x v="1"/>
    <n v="1126000"/>
    <n v="186"/>
    <d v="2012-10-30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48"/>
    <s v="PTA NORTE "/>
    <s v="002009011"/>
    <n v="2"/>
    <n v="9"/>
    <n v="11"/>
    <s v="ESTRELLA NORTE"/>
    <s v="EN OBRA"/>
    <n v="80"/>
    <s v="AQUA"/>
    <x v="1"/>
    <n v="1126000"/>
    <n v="187"/>
    <d v="2012-10-30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49"/>
    <s v="PTA NORTE "/>
    <s v="002009012"/>
    <n v="2"/>
    <n v="9"/>
    <n v="12"/>
    <s v="ESTRELLA NORTE"/>
    <s v="EN OBRA"/>
    <n v="80"/>
    <s v="MARINE"/>
    <x v="1"/>
    <n v="1135000"/>
    <n v="188"/>
    <d v="2012-10-30T00:00:00"/>
    <s v="2DA-OCT"/>
    <n v="0.1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50"/>
    <s v="PTA NORTE "/>
    <s v="002009013"/>
    <n v="2"/>
    <n v="9"/>
    <n v="13"/>
    <s v="ESTRELLA NORTE"/>
    <s v="CON CLIENTE"/>
    <n v="80"/>
    <s v="AQUA"/>
    <x v="2"/>
    <n v="1126000"/>
    <n v="189"/>
    <d v="2012-08-15T00:00:00"/>
    <s v="2DA-AGO"/>
    <n v="0.9"/>
    <s v="LIBERADO"/>
    <d v="2012-06-01T00:00:00"/>
    <n v="563000"/>
    <d v="2012-05-01T00:00:00"/>
    <s v="MAYOR A 2 MESES"/>
    <s v="ALBERTO ARIAS GARCIA"/>
    <m/>
    <n v="654654"/>
    <n v="651"/>
    <n v="32132"/>
    <s v="SEM 18"/>
    <s v="MAY"/>
    <s v="VENDEDOR"/>
    <s v="APARTADO"/>
    <s v="IPEJAL"/>
    <s v="SNM"/>
    <d v="2012-05-01T00:00:00"/>
    <x v="4"/>
    <d v="2012-05-05T00:00:00"/>
    <d v="2012-08-20T00:00:00"/>
    <d v="2012-07-15T00:00:00"/>
    <m/>
    <m/>
    <n v="130"/>
    <m/>
    <s v="SEM 18"/>
    <s v="MAY"/>
    <s v="NA"/>
    <s v=""/>
    <s v="NA"/>
    <s v=""/>
    <s v="2DA-AGO"/>
    <s v="MAYOR A 2 MESES"/>
    <s v="NA"/>
    <n v="5000"/>
    <n v="20000"/>
    <x v="6"/>
    <x v="0"/>
    <x v="0"/>
    <x v="0"/>
    <x v="0"/>
    <x v="0"/>
    <x v="0"/>
    <x v="0"/>
    <x v="0"/>
    <x v="1"/>
    <x v="1"/>
    <x v="0"/>
    <x v="0"/>
    <x v="0"/>
    <x v="0"/>
    <x v="0"/>
    <x v="0"/>
    <x v="0"/>
    <x v="0"/>
    <n v="0"/>
    <n v="30000"/>
    <x v="0"/>
    <d v="2012-05-16T00:00:00"/>
    <d v="2012-05-31T00:00:00"/>
    <m/>
    <m/>
    <m/>
    <m/>
    <m/>
    <m/>
    <m/>
    <m/>
    <s v="SEM 20"/>
    <s v="SEM 22"/>
    <s v="NA"/>
    <s v="NA"/>
    <s v="NA"/>
    <s v="NA"/>
    <s v="NA"/>
    <s v="NA"/>
    <s v="NA"/>
    <s v="NA"/>
    <x v="2"/>
    <x v="2"/>
    <x v="0"/>
    <x v="0"/>
    <x v="0"/>
    <x v="0"/>
    <x v="0"/>
    <x v="0"/>
    <x v="0"/>
    <x v="0"/>
    <n v="2012"/>
    <n v="2012"/>
    <s v=""/>
    <s v=""/>
    <s v=""/>
    <s v=""/>
    <s v=""/>
    <s v=""/>
    <s v=""/>
    <s v=""/>
    <n v="1091000"/>
  </r>
  <r>
    <n v="151"/>
    <s v="PTA NORTE "/>
    <s v="002009014"/>
    <n v="2"/>
    <n v="9"/>
    <n v="14"/>
    <s v="ESTRELLA NORTE"/>
    <s v="CON CLIENTE"/>
    <n v="80"/>
    <s v="AQUA"/>
    <x v="2"/>
    <n v="1126000"/>
    <n v="190"/>
    <d v="2012-08-15T00:00:00"/>
    <s v="2DA-AGO"/>
    <n v="0.9"/>
    <s v="LIBERADO"/>
    <d v="2012-06-01T00:00:00"/>
    <n v="563000"/>
    <d v="2012-06-14T00:00:00"/>
    <s v="4TA SEM"/>
    <s v="ESTEFANIA DEL TORO ENRIQUEZ"/>
    <m/>
    <n v="654654"/>
    <n v="361"/>
    <n v="1321"/>
    <s v="SEM 24"/>
    <s v="JUN"/>
    <s v="VENDEDOR"/>
    <s v="APARTADO"/>
    <s v="INFONAVIT"/>
    <s v="SNM"/>
    <d v="2012-06-30T00:00:00"/>
    <x v="5"/>
    <d v="2012-06-30T00:00:00"/>
    <d v="2012-08-20T00:00:00"/>
    <d v="2012-07-10T00:00:00"/>
    <m/>
    <m/>
    <n v="130"/>
    <m/>
    <s v="SEM 26"/>
    <s v="JUN"/>
    <s v="NA"/>
    <s v=""/>
    <s v="NA"/>
    <s v=""/>
    <s v="2DA-AGO"/>
    <s v="2DA SEM"/>
    <s v="NA"/>
    <n v="30000"/>
    <n v="15000"/>
    <x v="8"/>
    <x v="0"/>
    <x v="0"/>
    <x v="0"/>
    <x v="0"/>
    <x v="0"/>
    <x v="0"/>
    <x v="0"/>
    <x v="0"/>
    <x v="1"/>
    <x v="3"/>
    <x v="0"/>
    <x v="0"/>
    <x v="0"/>
    <x v="0"/>
    <x v="0"/>
    <x v="0"/>
    <x v="0"/>
    <x v="0"/>
    <n v="12000"/>
    <n v="15000"/>
    <x v="0"/>
    <d v="2012-07-15T00:00:00"/>
    <d v="2012-07-30T00:00:00"/>
    <m/>
    <m/>
    <m/>
    <m/>
    <m/>
    <m/>
    <m/>
    <m/>
    <s v="SEM 29"/>
    <s v="SEM 31"/>
    <s v="NA"/>
    <s v="NA"/>
    <s v="NA"/>
    <s v="NA"/>
    <s v="NA"/>
    <s v="NA"/>
    <s v="NA"/>
    <s v="NA"/>
    <x v="3"/>
    <x v="4"/>
    <x v="0"/>
    <x v="0"/>
    <x v="0"/>
    <x v="0"/>
    <x v="0"/>
    <x v="0"/>
    <x v="0"/>
    <x v="0"/>
    <n v="2012"/>
    <n v="2012"/>
    <s v=""/>
    <s v=""/>
    <s v=""/>
    <s v=""/>
    <s v=""/>
    <s v=""/>
    <s v=""/>
    <s v=""/>
    <n v="1069000"/>
  </r>
  <r>
    <n v="152"/>
    <s v="PTA NORTE "/>
    <s v="002009015"/>
    <n v="2"/>
    <n v="9"/>
    <n v="15"/>
    <s v="ESTRELLA NORTE"/>
    <s v="CON CLIENTE"/>
    <n v="81.311000000000007"/>
    <s v="MARINE"/>
    <x v="2"/>
    <n v="1139981.8"/>
    <n v="191"/>
    <d v="2012-08-15T00:00:00"/>
    <s v="2DA-AGO"/>
    <n v="0.9"/>
    <s v="LIBERADO"/>
    <d v="2012-06-01T00:00:00"/>
    <n v="569990.9"/>
    <d v="2012-05-20T00:00:00"/>
    <s v="8VA SEM"/>
    <s v="ANDREA OLEA DE ANDA"/>
    <m/>
    <n v="6588464"/>
    <n v="321"/>
    <n v="312"/>
    <s v="SEM 21"/>
    <s v="MAY"/>
    <s v="VENDEDOR"/>
    <s v="APARTADO"/>
    <s v="ALIA2"/>
    <s v="SNM"/>
    <d v="2012-05-30T00:00:00"/>
    <x v="5"/>
    <d v="2012-06-01T00:00:00"/>
    <d v="2012-08-20T00:00:00"/>
    <d v="2012-06-15T00:00:00"/>
    <m/>
    <m/>
    <n v="130"/>
    <m/>
    <s v="SEM 22"/>
    <s v="MAY"/>
    <s v="NA"/>
    <s v=""/>
    <s v="NA"/>
    <s v=""/>
    <s v="2DA-AGO"/>
    <s v="7MA SEM"/>
    <s v="NA"/>
    <n v="50000"/>
    <n v="10000"/>
    <x v="9"/>
    <x v="0"/>
    <x v="0"/>
    <x v="0"/>
    <x v="0"/>
    <x v="0"/>
    <x v="0"/>
    <x v="0"/>
    <x v="0"/>
    <x v="2"/>
    <x v="2"/>
    <x v="0"/>
    <x v="0"/>
    <x v="0"/>
    <x v="0"/>
    <x v="0"/>
    <x v="0"/>
    <x v="0"/>
    <x v="0"/>
    <n v="0"/>
    <n v="0"/>
    <x v="3"/>
    <d v="2012-06-14T00:00:00"/>
    <d v="2012-06-29T00:00:00"/>
    <m/>
    <m/>
    <m/>
    <m/>
    <m/>
    <m/>
    <m/>
    <m/>
    <s v="SEM 24"/>
    <s v="SEM 26"/>
    <s v="NA"/>
    <s v="NA"/>
    <s v="NA"/>
    <s v="NA"/>
    <s v="NA"/>
    <s v="NA"/>
    <s v="NA"/>
    <s v="NA"/>
    <x v="4"/>
    <x v="3"/>
    <x v="0"/>
    <x v="0"/>
    <x v="0"/>
    <x v="0"/>
    <x v="0"/>
    <x v="0"/>
    <x v="0"/>
    <x v="0"/>
    <n v="2012"/>
    <n v="2012"/>
    <s v=""/>
    <s v=""/>
    <s v=""/>
    <s v=""/>
    <s v=""/>
    <s v=""/>
    <s v=""/>
    <s v=""/>
    <n v="1062981.8"/>
  </r>
  <r>
    <n v="153"/>
    <s v="PTA NORTE "/>
    <s v="002010001"/>
    <n v="2"/>
    <n v="10"/>
    <n v="1"/>
    <s v="ESTRELLA SUR"/>
    <s v="EN OBRA"/>
    <n v="81.188000000000002"/>
    <s v="MARINE"/>
    <x v="1"/>
    <n v="1139514.3999999999"/>
    <n v="192"/>
    <d v="2012-10-30T00:00:00"/>
    <s v="2DA-OCT"/>
    <n v="0.1"/>
    <s v="NO LIBERADO"/>
    <m/>
    <n v="569757.1999999999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9514.3999999999"/>
  </r>
  <r>
    <n v="154"/>
    <s v="PTA NORTE "/>
    <s v="002010002"/>
    <n v="2"/>
    <n v="10"/>
    <n v="2"/>
    <s v="ESTRELLA SUR"/>
    <s v="EN OBRA"/>
    <n v="80"/>
    <s v="AQUA"/>
    <x v="1"/>
    <n v="1126000"/>
    <n v="193"/>
    <d v="2012-10-30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55"/>
    <s v="PTA NORTE "/>
    <s v="002010003"/>
    <n v="2"/>
    <n v="10"/>
    <n v="3"/>
    <s v="ESTRELLA SUR"/>
    <s v="EN OBRA"/>
    <n v="80"/>
    <s v="AQUA"/>
    <x v="1"/>
    <n v="1126000"/>
    <n v="194"/>
    <d v="2012-10-30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56"/>
    <s v="PTA NORTE "/>
    <s v="002010004"/>
    <n v="2"/>
    <n v="10"/>
    <n v="4"/>
    <s v="ESTRELLA SUR"/>
    <s v="EN OBRA"/>
    <n v="80"/>
    <s v="MARINE"/>
    <x v="1"/>
    <n v="1135000"/>
    <n v="195"/>
    <d v="2012-10-30T00:00:00"/>
    <s v="2DA-OCT"/>
    <n v="0.1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57"/>
    <s v="PTA NORTE "/>
    <s v="002010005"/>
    <n v="2"/>
    <n v="10"/>
    <n v="5"/>
    <s v="ESTRELLA SUR"/>
    <s v="EN OBRA"/>
    <n v="80"/>
    <s v="AQUA"/>
    <x v="1"/>
    <n v="1126000"/>
    <n v="196"/>
    <d v="2012-10-30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58"/>
    <s v="PTA NORTE "/>
    <s v="002010006"/>
    <n v="2"/>
    <n v="10"/>
    <n v="6"/>
    <s v="ESTRELLA SUR"/>
    <s v="EN OBRA"/>
    <n v="80"/>
    <s v="AQUA"/>
    <x v="1"/>
    <n v="1126000"/>
    <n v="197"/>
    <d v="2012-10-30T00:00:00"/>
    <s v="2DA-OCT"/>
    <n v="0.1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59"/>
    <s v="PTA NORTE "/>
    <s v="002010007"/>
    <n v="2"/>
    <n v="10"/>
    <n v="7"/>
    <s v="TARRAGONA"/>
    <s v="EN OBRA"/>
    <n v="111.129"/>
    <s v="MARINE"/>
    <x v="1"/>
    <n v="1253290.2"/>
    <n v="198"/>
    <d v="2012-10-30T00:00:00"/>
    <s v="2DA-OCT"/>
    <n v="0.1"/>
    <s v="NO LIBERADO"/>
    <m/>
    <n v="626645.1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53290.2"/>
  </r>
  <r>
    <n v="160"/>
    <s v="PTA NORTE "/>
    <s v="002010008"/>
    <n v="2"/>
    <n v="10"/>
    <n v="8"/>
    <s v="TARRAGONA"/>
    <s v="EN OBRA"/>
    <n v="86.584999999999994"/>
    <s v="AQUA"/>
    <x v="1"/>
    <n v="1151023"/>
    <n v="199"/>
    <d v="2012-10-30T00:00:00"/>
    <s v="2DA-OCT"/>
    <n v="0.1"/>
    <s v="NO LIBERADO"/>
    <m/>
    <n v="575511.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51023"/>
  </r>
  <r>
    <n v="161"/>
    <s v="PTA NORTE "/>
    <s v="002010009"/>
    <n v="2"/>
    <n v="10"/>
    <n v="9"/>
    <s v="TARRAGONA"/>
    <s v="EN OBRA"/>
    <n v="80.855000000000004"/>
    <s v="AQUA"/>
    <x v="1"/>
    <n v="1129249"/>
    <n v="200"/>
    <d v="2012-10-30T00:00:00"/>
    <s v="2DA-OCT"/>
    <n v="0.1"/>
    <s v="NO LIBERADO"/>
    <m/>
    <n v="564624.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9249"/>
  </r>
  <r>
    <n v="162"/>
    <s v="PTA NORTE "/>
    <s v="002010010"/>
    <n v="2"/>
    <n v="10"/>
    <n v="10"/>
    <s v="ESTRELLA SUR"/>
    <s v="EN OBRA"/>
    <n v="80.004999999999995"/>
    <s v="AQUA"/>
    <x v="1"/>
    <n v="1126019"/>
    <n v="201"/>
    <d v="2012-10-30T00:00:00"/>
    <s v="2DA-OCT"/>
    <n v="0.1"/>
    <s v="NO LIBERADO"/>
    <m/>
    <n v="563009.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19"/>
  </r>
  <r>
    <n v="163"/>
    <s v="PTA NORTE "/>
    <s v="002010011"/>
    <n v="2"/>
    <n v="10"/>
    <n v="11"/>
    <s v="ESTRELLA SUR"/>
    <s v="EN OBRA"/>
    <n v="81.004999999999995"/>
    <s v="MARINE"/>
    <x v="1"/>
    <n v="1138819"/>
    <n v="202"/>
    <d v="2012-10-30T00:00:00"/>
    <s v="2DA-OCT"/>
    <n v="0.1"/>
    <s v="NO LIBERADO"/>
    <m/>
    <n v="569409.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8819"/>
  </r>
  <r>
    <n v="164"/>
    <s v="PTA NORTE "/>
    <s v="003001001"/>
    <n v="3"/>
    <n v="1"/>
    <n v="1"/>
    <s v="TARRAGONA"/>
    <s v="CON CLIENTE"/>
    <n v="287.90100000000001"/>
    <s v="MARINE"/>
    <x v="2"/>
    <n v="1925023.8"/>
    <n v="203"/>
    <d v="2012-08-15T00:00:00"/>
    <s v="2DA-AGO"/>
    <n v="0.9"/>
    <s v="LIBERADO"/>
    <d v="2012-06-01T00:00:00"/>
    <n v="962511.9"/>
    <d v="2012-05-14T00:00:00"/>
    <s v="MAYOR A 2 MESES"/>
    <s v="GABRIELA ARAGON ORTIZ"/>
    <m/>
    <n v="68846"/>
    <n v="3213"/>
    <n v="321"/>
    <s v="SEM 20"/>
    <s v="MAY"/>
    <s v="BASE DE DATOS"/>
    <s v="APARTADO"/>
    <s v="COFINAVIT"/>
    <s v="SNM"/>
    <d v="2012-05-30T00:00:00"/>
    <x v="3"/>
    <d v="2012-06-10T00:00:00"/>
    <d v="2012-08-20T00:00:00"/>
    <d v="2012-06-20T00:00:00"/>
    <d v="2012-06-27T00:00:00"/>
    <m/>
    <n v="86"/>
    <m/>
    <s v="SEM 22"/>
    <s v="MAY"/>
    <s v="SEM 26"/>
    <s v="JUN"/>
    <s v="NA"/>
    <s v=""/>
    <s v="2DA-JUN"/>
    <s v="7MA SEM"/>
    <s v="3RA SEM"/>
    <n v="1000"/>
    <n v="20000"/>
    <x v="7"/>
    <x v="0"/>
    <x v="0"/>
    <x v="0"/>
    <x v="0"/>
    <x v="0"/>
    <x v="0"/>
    <x v="0"/>
    <x v="0"/>
    <x v="1"/>
    <x v="1"/>
    <x v="0"/>
    <x v="0"/>
    <x v="0"/>
    <x v="0"/>
    <x v="0"/>
    <x v="0"/>
    <x v="0"/>
    <x v="0"/>
    <n v="0"/>
    <n v="70000"/>
    <x v="0"/>
    <d v="2012-06-14T00:00:00"/>
    <d v="2012-06-29T00:00:00"/>
    <m/>
    <m/>
    <m/>
    <m/>
    <m/>
    <m/>
    <m/>
    <m/>
    <s v="SEM 24"/>
    <s v="SEM 26"/>
    <s v="NA"/>
    <s v="NA"/>
    <s v="NA"/>
    <s v="NA"/>
    <s v="NA"/>
    <s v="NA"/>
    <s v="NA"/>
    <s v="NA"/>
    <x v="4"/>
    <x v="3"/>
    <x v="0"/>
    <x v="0"/>
    <x v="0"/>
    <x v="0"/>
    <x v="0"/>
    <x v="0"/>
    <x v="0"/>
    <x v="0"/>
    <n v="2012"/>
    <n v="2012"/>
    <s v=""/>
    <s v=""/>
    <s v=""/>
    <s v=""/>
    <s v=""/>
    <s v=""/>
    <s v=""/>
    <s v=""/>
    <n v="1854023.8"/>
  </r>
  <r>
    <n v="165"/>
    <s v="PTA NORTE "/>
    <s v="003001002"/>
    <n v="3"/>
    <n v="1"/>
    <n v="2"/>
    <s v="TARRAGONA"/>
    <s v="CON CLIENTE"/>
    <n v="82.712999999999994"/>
    <s v="AQUA"/>
    <x v="2"/>
    <n v="1136309.3999999999"/>
    <n v="204"/>
    <d v="2012-08-15T00:00:00"/>
    <s v="2DA-AGO"/>
    <n v="0.9"/>
    <s v="LIBERADO"/>
    <d v="2012-06-01T00:00:00"/>
    <n v="568154.69999999995"/>
    <d v="2012-03-30T00:00:00"/>
    <s v="MAYOR A 2 MESES"/>
    <s v="JAVIER DIAZ BECERRA"/>
    <m/>
    <n v="68846"/>
    <n v="21"/>
    <n v="84"/>
    <s v="SEM 13"/>
    <s v="MAR"/>
    <s v="BASE DE DATOS"/>
    <s v="APARTADO"/>
    <s v="COFINAVIT"/>
    <s v="AR"/>
    <d v="2012-04-15T00:00:00"/>
    <x v="5"/>
    <d v="2012-06-20T00:00:00"/>
    <d v="2012-08-20T00:00:00"/>
    <d v="2012-06-30T00:00:00"/>
    <m/>
    <m/>
    <n v="58"/>
    <m/>
    <s v="SEM 16"/>
    <s v="ABR"/>
    <s v="NA"/>
    <s v=""/>
    <s v="NA"/>
    <s v=""/>
    <s v="2DA-AGO"/>
    <s v="MAYOR A 2 MESES"/>
    <s v="NA"/>
    <n v="3000"/>
    <n v="12000"/>
    <x v="1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n v="0"/>
    <n v="512000"/>
    <x v="0"/>
    <d v="2012-04-30T00:00:00"/>
    <d v="2012-05-15T00:00:00"/>
    <m/>
    <m/>
    <m/>
    <m/>
    <m/>
    <m/>
    <m/>
    <m/>
    <s v="SEM 18"/>
    <s v="SEM 20"/>
    <s v="NA"/>
    <s v="NA"/>
    <s v="NA"/>
    <s v="NA"/>
    <s v="NA"/>
    <s v="NA"/>
    <s v="NA"/>
    <s v="NA"/>
    <x v="1"/>
    <x v="2"/>
    <x v="0"/>
    <x v="0"/>
    <x v="0"/>
    <x v="0"/>
    <x v="0"/>
    <x v="0"/>
    <x v="0"/>
    <x v="0"/>
    <n v="2012"/>
    <n v="2012"/>
    <s v=""/>
    <s v=""/>
    <s v=""/>
    <s v=""/>
    <s v=""/>
    <s v=""/>
    <s v=""/>
    <s v=""/>
    <n v="621309.39999999991"/>
  </r>
  <r>
    <n v="166"/>
    <s v="PTA NORTE "/>
    <s v="003001003"/>
    <n v="3"/>
    <n v="1"/>
    <n v="3"/>
    <s v="TARRAGONA"/>
    <s v="CON CLIENTE"/>
    <n v="87.340999999999994"/>
    <s v="AQUA"/>
    <x v="2"/>
    <n v="1153895.8"/>
    <n v="205"/>
    <d v="2012-08-15T00:00:00"/>
    <s v="2DA-AGO"/>
    <n v="0.7"/>
    <s v="LIBERADO"/>
    <d v="2012-06-01T00:00:00"/>
    <n v="576947.9"/>
    <d v="2012-05-01T00:00:00"/>
    <s v="MAYOR A 2 MESES"/>
    <s v="ANDREA CARMONA SMITH"/>
    <m/>
    <n v="654654"/>
    <n v="5814"/>
    <n v="321"/>
    <s v="SEM 18"/>
    <s v="MAY"/>
    <s v="EXPO"/>
    <s v="APARTADO"/>
    <s v="COFINAVIT"/>
    <s v="AR"/>
    <d v="2012-05-15T00:00:00"/>
    <x v="1"/>
    <d v="2012-06-22T00:00:00"/>
    <d v="2012-08-20T00:00:00"/>
    <d v="2012-06-30T00:00:00"/>
    <m/>
    <m/>
    <n v="58"/>
    <m/>
    <s v="SEM 20"/>
    <s v="MAY"/>
    <s v="NA"/>
    <s v=""/>
    <s v="NA"/>
    <s v=""/>
    <s v="2DA-AGO"/>
    <s v="MAYOR A 2 MESES"/>
    <s v="NA"/>
    <n v="5000"/>
    <n v="17000"/>
    <x v="3"/>
    <x v="4"/>
    <x v="0"/>
    <x v="0"/>
    <x v="0"/>
    <x v="0"/>
    <x v="0"/>
    <x v="0"/>
    <x v="0"/>
    <x v="1"/>
    <x v="1"/>
    <x v="2"/>
    <x v="0"/>
    <x v="0"/>
    <x v="0"/>
    <x v="0"/>
    <x v="0"/>
    <x v="0"/>
    <x v="0"/>
    <n v="0"/>
    <n v="147000"/>
    <x v="0"/>
    <d v="2012-05-30T00:00:00"/>
    <d v="2012-06-14T00:00:00"/>
    <d v="2012-06-29T00:00:00"/>
    <m/>
    <m/>
    <m/>
    <m/>
    <m/>
    <m/>
    <m/>
    <s v="SEM 22"/>
    <s v="SEM 24"/>
    <s v="SEM 26"/>
    <s v="NA"/>
    <s v="NA"/>
    <s v="NA"/>
    <s v="NA"/>
    <s v="NA"/>
    <s v="NA"/>
    <s v="NA"/>
    <x v="2"/>
    <x v="3"/>
    <x v="2"/>
    <x v="0"/>
    <x v="0"/>
    <x v="0"/>
    <x v="0"/>
    <x v="0"/>
    <x v="0"/>
    <x v="0"/>
    <n v="2012"/>
    <n v="2012"/>
    <n v="2012"/>
    <s v=""/>
    <s v=""/>
    <s v=""/>
    <s v=""/>
    <s v=""/>
    <s v=""/>
    <s v=""/>
    <n v="1001895.8"/>
  </r>
  <r>
    <n v="167"/>
    <s v="PTA NORTE "/>
    <s v="003001004"/>
    <n v="3"/>
    <n v="1"/>
    <n v="4"/>
    <s v="TARRAGONA"/>
    <s v="LIBRE"/>
    <n v="97.638000000000005"/>
    <s v="MARINE"/>
    <x v="2"/>
    <n v="1202024.3999999999"/>
    <n v="206"/>
    <d v="2012-08-15T00:00:00"/>
    <s v="2DA-AGO"/>
    <n v="0.7"/>
    <s v="NO LIBERADO"/>
    <m/>
    <n v="601012.1999999999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02024.3999999999"/>
  </r>
  <r>
    <n v="168"/>
    <s v="PTA NORTE "/>
    <s v="003001005"/>
    <n v="3"/>
    <n v="1"/>
    <n v="5"/>
    <s v="TARRAGONA"/>
    <s v="LIBRE"/>
    <n v="105.361"/>
    <s v="AQUA"/>
    <x v="2"/>
    <n v="1222371.8"/>
    <n v="207"/>
    <d v="2012-08-15T00:00:00"/>
    <s v="2DA-AGO"/>
    <n v="0.8"/>
    <s v="NO LIBERADO"/>
    <m/>
    <n v="611185.9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22371.8"/>
  </r>
  <r>
    <n v="169"/>
    <s v="PTA NORTE "/>
    <s v="003002001"/>
    <n v="3"/>
    <n v="2"/>
    <n v="1"/>
    <s v="ESTRELLA BLANCA"/>
    <s v="LIBRE"/>
    <n v="150.715"/>
    <s v="MARINE"/>
    <x v="2"/>
    <n v="1403717"/>
    <n v="208"/>
    <d v="2012-08-15T00:00:00"/>
    <s v="2DA-AGO"/>
    <n v="0.8"/>
    <s v="NO LIBERADO"/>
    <m/>
    <n v="701858.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403717"/>
  </r>
  <r>
    <n v="170"/>
    <s v="PTA NORTE "/>
    <s v="003002002"/>
    <n v="3"/>
    <n v="2"/>
    <n v="2"/>
    <s v="ESTRELLA BLANCA"/>
    <s v="EN OBRA"/>
    <n v="84.649000000000001"/>
    <s v="AQUA"/>
    <x v="2"/>
    <n v="1143666.2"/>
    <n v="209"/>
    <d v="2012-08-15T00:00:00"/>
    <s v="2DA-AGO"/>
    <n v="0.6"/>
    <s v="NO LIBERADO"/>
    <m/>
    <n v="571833.1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3666.2"/>
  </r>
  <r>
    <n v="171"/>
    <s v="PTA NORTE "/>
    <s v="003002003"/>
    <n v="3"/>
    <n v="2"/>
    <n v="3"/>
    <s v="ESTRELLA BLANCA"/>
    <s v="EN OBRA"/>
    <n v="81.147000000000006"/>
    <s v="AQUA"/>
    <x v="2"/>
    <n v="1130358.6000000001"/>
    <n v="210"/>
    <d v="2012-08-15T00:00:00"/>
    <s v="2DA-AGO"/>
    <n v="0.6"/>
    <s v="NO LIBERADO"/>
    <m/>
    <n v="565179.3000000000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0358.6000000001"/>
  </r>
  <r>
    <n v="172"/>
    <s v="PTA NORTE "/>
    <s v="003002004"/>
    <n v="3"/>
    <n v="2"/>
    <n v="4"/>
    <s v="ESTRELLA BLANCA"/>
    <s v="EN OBRA"/>
    <n v="112.72499999999999"/>
    <s v="MARINE"/>
    <x v="2"/>
    <n v="1259355"/>
    <n v="211"/>
    <d v="2012-08-15T00:00:00"/>
    <s v="2DA-AGO"/>
    <n v="0.6"/>
    <s v="NO LIBERADO"/>
    <m/>
    <n v="629677.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59355"/>
  </r>
  <r>
    <n v="173"/>
    <s v="PTA NORTE "/>
    <s v="003002005"/>
    <n v="3"/>
    <n v="2"/>
    <n v="5"/>
    <s v="ESTRELLA BLANCA"/>
    <s v="EN OBRA"/>
    <n v="116.286"/>
    <s v="AQUA"/>
    <x v="2"/>
    <n v="1263886.8"/>
    <n v="212"/>
    <d v="2012-08-15T00:00:00"/>
    <s v="2DA-AGO"/>
    <n v="0.6"/>
    <s v="NO LIBERADO"/>
    <m/>
    <n v="631943.4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63886.8"/>
  </r>
  <r>
    <n v="174"/>
    <s v="PTA NORTE "/>
    <s v="003002006"/>
    <n v="3"/>
    <n v="2"/>
    <n v="6"/>
    <s v="ESTRELLA BLANCA"/>
    <s v="EN OBRA"/>
    <n v="80"/>
    <s v="MARINE"/>
    <x v="2"/>
    <n v="1135000"/>
    <n v="213"/>
    <d v="2012-08-15T00:00:00"/>
    <s v="2DA-AGO"/>
    <n v="0.6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75"/>
    <s v="PTA NORTE "/>
    <s v="003002007"/>
    <n v="3"/>
    <n v="2"/>
    <n v="7"/>
    <s v="ESTRELLA BLANCA"/>
    <s v="EN OBRA"/>
    <n v="80"/>
    <s v="AQUA"/>
    <x v="2"/>
    <n v="1126000"/>
    <n v="214"/>
    <d v="2012-08-15T00:00:00"/>
    <s v="2DA-AGO"/>
    <n v="0.6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76"/>
    <s v="PTA NORTE "/>
    <s v="003002008"/>
    <n v="3"/>
    <n v="2"/>
    <n v="8"/>
    <s v="ESTRELLA BLANCA"/>
    <s v="EN OBRA"/>
    <n v="80"/>
    <s v="AQUA"/>
    <x v="2"/>
    <n v="1126000"/>
    <n v="215"/>
    <d v="2012-08-15T00:00:00"/>
    <s v="2DA-AGO"/>
    <n v="0.6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77"/>
    <s v="PTA NORTE "/>
    <s v="003002009"/>
    <n v="3"/>
    <n v="2"/>
    <n v="9"/>
    <s v="ESTRELLA BLANCA"/>
    <s v="EN OBRA"/>
    <n v="80"/>
    <s v="MARINE"/>
    <x v="2"/>
    <n v="1135000"/>
    <n v="216"/>
    <d v="2012-08-15T00:00:00"/>
    <s v="2DA-AGO"/>
    <n v="0.6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78"/>
    <s v="PTA NORTE "/>
    <s v="003002010"/>
    <n v="3"/>
    <n v="2"/>
    <n v="10"/>
    <s v="ESTRELLA BLANCA"/>
    <s v="EN OBRA"/>
    <n v="80"/>
    <s v="AQUA"/>
    <x v="2"/>
    <n v="1126000"/>
    <n v="217"/>
    <d v="2012-08-15T00:00:00"/>
    <s v="2DA-AGO"/>
    <n v="0.6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79"/>
    <s v="PTA NORTE "/>
    <s v="003003001"/>
    <n v="3"/>
    <n v="3"/>
    <n v="1"/>
    <s v="ESTRELLA DE LA PRIMAVERA"/>
    <s v="EN OBRA"/>
    <n v="80"/>
    <s v="MARINE"/>
    <x v="2"/>
    <n v="1135000"/>
    <n v="218"/>
    <d v="2012-09-15T00:00:00"/>
    <s v="2DA-SEP"/>
    <n v="0.5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80"/>
    <s v="PTA NORTE "/>
    <s v="003003002"/>
    <n v="3"/>
    <n v="3"/>
    <n v="2"/>
    <s v="ESTRELLA DE LA PRIMAVERA"/>
    <s v="EN OBRA"/>
    <n v="80"/>
    <s v="AQUA"/>
    <x v="2"/>
    <n v="1126000"/>
    <n v="219"/>
    <d v="2012-09-15T00:00:00"/>
    <s v="2DA-SEP"/>
    <n v="0.5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81"/>
    <s v="PTA NORTE "/>
    <s v="003003003"/>
    <n v="3"/>
    <n v="3"/>
    <n v="3"/>
    <s v="ESTRELLA DE LA PRIMAVERA"/>
    <s v="EN OBRA"/>
    <n v="80"/>
    <s v="AQUA"/>
    <x v="2"/>
    <n v="1126000"/>
    <n v="220"/>
    <d v="2012-09-15T00:00:00"/>
    <s v="2DA-SEP"/>
    <n v="0.5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82"/>
    <s v="PTA NORTE "/>
    <s v="003003004"/>
    <n v="3"/>
    <n v="3"/>
    <n v="4"/>
    <s v="ESTRELLA DE LA PRIMAVERA"/>
    <s v="EN OBRA"/>
    <n v="80"/>
    <s v="MARINE"/>
    <x v="2"/>
    <n v="1135000"/>
    <n v="221"/>
    <d v="2012-09-15T00:00:00"/>
    <s v="2DA-SEP"/>
    <n v="0.3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83"/>
    <s v="PTA NORTE "/>
    <s v="003003005"/>
    <n v="3"/>
    <n v="3"/>
    <n v="5"/>
    <s v="ESTRELLA DE LA PRIMAVERA"/>
    <s v="EN OBRA"/>
    <n v="80"/>
    <s v="AQUA"/>
    <x v="2"/>
    <n v="1126000"/>
    <n v="222"/>
    <d v="2012-09-15T00:00:00"/>
    <s v="2DA-SEP"/>
    <n v="0.4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84"/>
    <s v="PTA NORTE "/>
    <s v="003003006"/>
    <n v="3"/>
    <n v="3"/>
    <n v="6"/>
    <s v="ESTRELLA DE LA PRIMAVERA"/>
    <s v="EN OBRA"/>
    <n v="80"/>
    <s v="AQUA"/>
    <x v="2"/>
    <n v="1126000"/>
    <n v="223"/>
    <d v="2012-09-15T00:00:00"/>
    <s v="2DA-SEP"/>
    <n v="0.4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85"/>
    <s v="PTA NORTE "/>
    <s v="003003007"/>
    <n v="3"/>
    <n v="3"/>
    <n v="7"/>
    <s v="ESTRELLA DE LA PRIMAVERA"/>
    <s v="EN OBRA"/>
    <n v="108.857"/>
    <s v="MARINE"/>
    <x v="2"/>
    <n v="1244656.6000000001"/>
    <n v="224"/>
    <d v="2012-09-15T00:00:00"/>
    <s v="2DA-SEP"/>
    <n v="0.3"/>
    <s v="NO LIBERADO"/>
    <m/>
    <n v="622328.3000000000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44656.6000000001"/>
  </r>
  <r>
    <n v="186"/>
    <s v="PTA NORTE "/>
    <s v="003003008"/>
    <n v="3"/>
    <n v="3"/>
    <n v="8"/>
    <s v="ESTRELLA DE LA PRIMAVERA"/>
    <s v="EN OBRA"/>
    <n v="116.286"/>
    <s v="MARINE"/>
    <x v="2"/>
    <n v="1272886.8"/>
    <n v="225"/>
    <d v="2012-09-15T00:00:00"/>
    <s v="2DA-SEP"/>
    <n v="0.3"/>
    <s v="NO LIBERADO"/>
    <m/>
    <n v="636443.4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72886.8"/>
  </r>
  <r>
    <n v="187"/>
    <s v="PTA NORTE "/>
    <s v="003003009"/>
    <n v="3"/>
    <n v="3"/>
    <n v="9"/>
    <s v="ESTRELLA DE LA PRIMAVERA"/>
    <s v="EN OBRA"/>
    <n v="80"/>
    <s v="AQUA"/>
    <x v="2"/>
    <n v="1126000"/>
    <n v="226"/>
    <d v="2012-09-15T00:00:00"/>
    <s v="2DA-SEP"/>
    <n v="0.3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88"/>
    <s v="PTA NORTE "/>
    <s v="003003010"/>
    <n v="3"/>
    <n v="3"/>
    <n v="10"/>
    <s v="ESTRELLA DE LA PRIMAVERA"/>
    <s v="EN OBRA"/>
    <n v="80"/>
    <s v="AQUA"/>
    <x v="2"/>
    <n v="1126000"/>
    <n v="227"/>
    <d v="2012-09-15T00:00:00"/>
    <s v="2DA-SEP"/>
    <n v="0.3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89"/>
    <s v="PTA NORTE "/>
    <s v="003003011"/>
    <n v="3"/>
    <n v="3"/>
    <n v="11"/>
    <s v="ESTRELLA DE LA PRIMAVERA"/>
    <s v="EN OBRA"/>
    <n v="80"/>
    <s v="MARINE"/>
    <x v="2"/>
    <n v="1135000"/>
    <n v="228"/>
    <d v="2012-09-15T00:00:00"/>
    <s v="2DA-SEP"/>
    <n v="0.3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90"/>
    <s v="PTA NORTE "/>
    <s v="003003012"/>
    <n v="3"/>
    <n v="3"/>
    <n v="12"/>
    <s v="ESTRELLA DE LA PRIMAVERA"/>
    <s v="EN OBRA"/>
    <n v="80"/>
    <s v="AQUA"/>
    <x v="2"/>
    <n v="1126000"/>
    <n v="229"/>
    <d v="2012-09-15T00:00:00"/>
    <s v="2DA-SEP"/>
    <n v="0.3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91"/>
    <s v="PTA NORTE "/>
    <s v="003003013"/>
    <n v="3"/>
    <n v="3"/>
    <n v="13"/>
    <s v="ESTRELLA DE LA PRIMAVERA"/>
    <s v="EN OBRA"/>
    <n v="80"/>
    <s v="AQUA"/>
    <x v="2"/>
    <n v="1126000"/>
    <n v="230"/>
    <d v="2012-09-15T00:00:00"/>
    <s v="2DA-SEP"/>
    <n v="0.3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92"/>
    <s v="PTA NORTE "/>
    <s v="003003014"/>
    <n v="3"/>
    <n v="3"/>
    <n v="14"/>
    <s v="ESTRELLA DE LA PRIMAVERA"/>
    <s v="EN OBRA"/>
    <n v="80"/>
    <s v="MARINE"/>
    <x v="2"/>
    <n v="1135000"/>
    <n v="231"/>
    <d v="2012-09-15T00:00:00"/>
    <s v="2DA-SEP"/>
    <n v="0.3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93"/>
    <s v="PTA NORTE "/>
    <s v="003003015"/>
    <n v="3"/>
    <n v="3"/>
    <n v="15"/>
    <s v="ESTRELLA DE LA PRIMAVERA"/>
    <s v="EN OBRA"/>
    <n v="80"/>
    <s v="AQUA"/>
    <x v="2"/>
    <n v="1126000"/>
    <n v="232"/>
    <d v="2012-09-15T00:00:00"/>
    <s v="2DA-SEP"/>
    <n v="0.3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94"/>
    <s v="PTA NORTE "/>
    <s v="003003016"/>
    <n v="3"/>
    <n v="3"/>
    <n v="16"/>
    <s v="ESTRELLA DE LA PRIMAVERA"/>
    <s v="EN OBRA"/>
    <n v="80"/>
    <s v="AQUA"/>
    <x v="2"/>
    <n v="1126000"/>
    <n v="233"/>
    <d v="2012-09-15T00:00:00"/>
    <s v="2DA-SEP"/>
    <n v="0.3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95"/>
    <s v="PTA NORTE "/>
    <s v="003004001"/>
    <n v="3"/>
    <n v="4"/>
    <n v="1"/>
    <s v="ESTRELLA DE INVIERNO"/>
    <s v="EN OBRA"/>
    <n v="115.05200000000001"/>
    <s v="MARINE"/>
    <x v="2"/>
    <n v="1268197.6000000001"/>
    <n v="234"/>
    <d v="2012-09-30T00:00:00"/>
    <s v="2DA-SEP"/>
    <n v="0.3"/>
    <s v="NO LIBERADO"/>
    <m/>
    <n v="634098.8000000000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68197.6000000001"/>
  </r>
  <r>
    <n v="196"/>
    <s v="PTA NORTE "/>
    <s v="003004002"/>
    <n v="3"/>
    <n v="4"/>
    <n v="2"/>
    <s v="ESTRELLA DE INVIERNO"/>
    <s v="EN OBRA"/>
    <n v="80"/>
    <s v="AQUA"/>
    <x v="2"/>
    <n v="1126000"/>
    <n v="235"/>
    <d v="2012-09-30T00:00:00"/>
    <s v="2DA-SEP"/>
    <n v="0.3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97"/>
    <s v="PTA NORTE "/>
    <s v="003004003"/>
    <n v="3"/>
    <n v="4"/>
    <n v="3"/>
    <s v="ESTRELLA DE INVIERNO"/>
    <s v="EN OBRA"/>
    <n v="80"/>
    <s v="AQUA"/>
    <x v="2"/>
    <n v="1126000"/>
    <n v="236"/>
    <d v="2012-09-30T00:00:00"/>
    <s v="2DA-SEP"/>
    <n v="0.3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198"/>
    <s v="PTA NORTE "/>
    <s v="003004004"/>
    <n v="3"/>
    <n v="4"/>
    <n v="4"/>
    <s v="ESTRELLA DE INVIERNO"/>
    <s v="EN OBRA"/>
    <n v="80"/>
    <s v="MARINE"/>
    <x v="2"/>
    <n v="1135000"/>
    <n v="237"/>
    <d v="2012-09-30T00:00:00"/>
    <s v="2DA-SEP"/>
    <n v="0.3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199"/>
    <s v="PTA NORTE "/>
    <s v="003004005"/>
    <n v="3"/>
    <n v="4"/>
    <n v="5"/>
    <s v="ESTRELLA DE INVIERNO"/>
    <s v="EN OBRA"/>
    <n v="80"/>
    <s v="AQUA"/>
    <x v="2"/>
    <n v="1126000"/>
    <n v="238"/>
    <d v="2012-09-30T00:00:00"/>
    <s v="2DA-SEP"/>
    <n v="0.3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00"/>
    <s v="PTA NORTE "/>
    <s v="003004006"/>
    <n v="3"/>
    <n v="4"/>
    <n v="6"/>
    <s v="ESTRELLA DE INVIERNO"/>
    <s v="EN OBRA"/>
    <n v="80"/>
    <s v="AQUA"/>
    <x v="2"/>
    <n v="1126000"/>
    <n v="239"/>
    <d v="2012-09-30T00:00:00"/>
    <s v="2DA-SEP"/>
    <n v="0.3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01"/>
    <s v="PTA NORTE "/>
    <s v="003004007"/>
    <n v="3"/>
    <n v="4"/>
    <n v="7"/>
    <s v="ESTRELLA DE INVIERNO"/>
    <s v="EN OBRA"/>
    <n v="80"/>
    <s v="MARINE"/>
    <x v="2"/>
    <n v="1135000"/>
    <n v="240"/>
    <d v="2012-09-30T00:00:00"/>
    <s v="2DA-SEP"/>
    <n v="0.3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202"/>
    <s v="PTA NORTE "/>
    <s v="003004008"/>
    <n v="3"/>
    <n v="4"/>
    <n v="8"/>
    <s v="ESTRELLA DE INVIERNO"/>
    <s v="EN OBRA"/>
    <n v="80"/>
    <s v="AQUA"/>
    <x v="2"/>
    <n v="1126000"/>
    <n v="241"/>
    <d v="2012-09-30T00:00:00"/>
    <s v="2DA-SEP"/>
    <n v="0.3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03"/>
    <s v="PTA NORTE "/>
    <s v="003004009"/>
    <n v="3"/>
    <n v="4"/>
    <n v="9"/>
    <s v="ESTRELLA DE INVIERNO"/>
    <s v="EN OBRA"/>
    <n v="80"/>
    <s v="AQUA"/>
    <x v="2"/>
    <n v="1126000"/>
    <n v="242"/>
    <d v="2012-09-30T00:00:00"/>
    <s v="2DA-SEP"/>
    <n v="0.3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04"/>
    <s v="PTA NORTE "/>
    <s v="003004010"/>
    <n v="3"/>
    <n v="4"/>
    <n v="10"/>
    <s v="ESTRELLA DE INVIERNO"/>
    <s v="EN OBRA"/>
    <n v="80"/>
    <s v="MARINE"/>
    <x v="2"/>
    <n v="1135000"/>
    <n v="243"/>
    <d v="2012-09-30T00:00:00"/>
    <s v="2DA-SEP"/>
    <n v="0.3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205"/>
    <s v="PTA NORTE "/>
    <s v="003004011"/>
    <n v="3"/>
    <n v="4"/>
    <n v="11"/>
    <s v="ESTRELLA DE INVIERNO"/>
    <s v="EN OBRA"/>
    <n v="108.857"/>
    <s v="AQUA"/>
    <x v="2"/>
    <n v="1235656.6000000001"/>
    <n v="244"/>
    <d v="2012-09-30T00:00:00"/>
    <s v="2DA-SEP"/>
    <n v="0.3"/>
    <s v="NO LIBERADO"/>
    <m/>
    <n v="617828.3000000000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35656.6000000001"/>
  </r>
  <r>
    <n v="206"/>
    <s v="PTA NORTE "/>
    <s v="003004012"/>
    <n v="3"/>
    <n v="4"/>
    <n v="12"/>
    <s v="ESTRELLA DE INVIERNO"/>
    <s v="EN OBRA"/>
    <n v="116.286"/>
    <s v="AQUA"/>
    <x v="2"/>
    <n v="1263886.8"/>
    <n v="245"/>
    <d v="2012-09-30T00:00:00"/>
    <s v="2DA-SEP"/>
    <n v="0.3"/>
    <s v="NO LIBERADO"/>
    <m/>
    <n v="631943.4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63886.8"/>
  </r>
  <r>
    <n v="207"/>
    <s v="PTA NORTE "/>
    <s v="003004013"/>
    <n v="3"/>
    <n v="4"/>
    <n v="13"/>
    <s v="ESTRELLA DE INVIERNO"/>
    <s v="EN OBRA"/>
    <n v="80"/>
    <s v="AQUA"/>
    <x v="2"/>
    <n v="1126000"/>
    <n v="246"/>
    <d v="2012-09-30T00:00:00"/>
    <s v="2DA-SEP"/>
    <n v="0.3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08"/>
    <s v="PTA NORTE "/>
    <s v="003004014"/>
    <n v="3"/>
    <n v="4"/>
    <n v="14"/>
    <s v="ESTRELLA DE INVIERNO"/>
    <s v="EN OBRA"/>
    <n v="80"/>
    <s v="MARINE"/>
    <x v="2"/>
    <n v="1135000"/>
    <n v="247"/>
    <d v="2012-09-30T00:00:00"/>
    <s v="2DA-SEP"/>
    <n v="0.3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209"/>
    <s v="PTA NORTE "/>
    <s v="003004015"/>
    <n v="3"/>
    <n v="4"/>
    <n v="15"/>
    <s v="ESTRELLA DE INVIERNO"/>
    <s v="EN OBRA"/>
    <n v="80"/>
    <s v="AQUA"/>
    <x v="2"/>
    <n v="1126000"/>
    <n v="248"/>
    <d v="2012-09-30T00:00:00"/>
    <s v="2DA-SEP"/>
    <n v="0.3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10"/>
    <s v="PTA NORTE "/>
    <s v="003004016"/>
    <n v="3"/>
    <n v="4"/>
    <n v="16"/>
    <s v="ESTRELLA DE INVIERNO"/>
    <s v="EN OBRA"/>
    <n v="80"/>
    <s v="AQUA"/>
    <x v="2"/>
    <n v="1126000"/>
    <n v="249"/>
    <d v="2012-09-30T00:00:00"/>
    <s v="2DA-SEP"/>
    <n v="0.3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11"/>
    <s v="PTA NORTE "/>
    <s v="003004017"/>
    <n v="3"/>
    <n v="4"/>
    <n v="17"/>
    <s v="ESTRELLA DE INVIERNO"/>
    <s v="EN OBRA"/>
    <n v="80"/>
    <s v="MARINE"/>
    <x v="2"/>
    <n v="1135000"/>
    <n v="250"/>
    <d v="2012-09-30T00:00:00"/>
    <s v="2DA-SEP"/>
    <n v="0.3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212"/>
    <s v="PTA NORTE "/>
    <s v="003004018"/>
    <n v="3"/>
    <n v="4"/>
    <n v="18"/>
    <s v="ESTRELLA DE INVIERNO"/>
    <s v="EN OBRA"/>
    <n v="80"/>
    <s v="AQUA"/>
    <x v="2"/>
    <n v="1126000"/>
    <n v="251"/>
    <d v="2012-09-30T00:00:00"/>
    <s v="2DA-SEP"/>
    <n v="0.3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13"/>
    <s v="PTA NORTE "/>
    <s v="003004019"/>
    <n v="3"/>
    <n v="4"/>
    <n v="19"/>
    <s v="ESTRELLA DE INVIERNO"/>
    <s v="EN OBRA"/>
    <n v="80"/>
    <s v="AQUA"/>
    <x v="2"/>
    <n v="1126000"/>
    <n v="252"/>
    <d v="2012-09-30T00:00:00"/>
    <s v="2DA-SEP"/>
    <n v="0.3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14"/>
    <s v="PTA NORTE "/>
    <s v="003004020"/>
    <n v="3"/>
    <n v="4"/>
    <n v="20"/>
    <s v="ESTRELLA DE INVIERNO"/>
    <s v="EN OBRA"/>
    <n v="80"/>
    <s v="MARINE"/>
    <x v="2"/>
    <n v="1135000"/>
    <n v="253"/>
    <d v="2012-09-30T00:00:00"/>
    <s v="2DA-SEP"/>
    <n v="0.3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215"/>
    <s v="PTA NORTE "/>
    <s v="003004021"/>
    <n v="3"/>
    <n v="4"/>
    <n v="21"/>
    <s v="ESTRELLA DE INVIERNO"/>
    <s v="EN OBRA"/>
    <n v="80"/>
    <s v="AQUA"/>
    <x v="2"/>
    <n v="1126000"/>
    <n v="254"/>
    <d v="2012-09-30T00:00:00"/>
    <s v="2DA-SEP"/>
    <n v="0.3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16"/>
    <s v="PTA NORTE "/>
    <s v="003004022"/>
    <n v="3"/>
    <n v="4"/>
    <n v="22"/>
    <s v="ESTRELLA DE INVIERNO"/>
    <s v="EN OBRA"/>
    <n v="80"/>
    <s v="AQUA"/>
    <x v="2"/>
    <n v="1126000"/>
    <n v="255"/>
    <d v="2012-09-30T00:00:00"/>
    <s v="2DA-SEP"/>
    <n v="0.3"/>
    <s v="NO LIBERADO"/>
    <m/>
    <n v="5630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00"/>
  </r>
  <r>
    <n v="217"/>
    <s v="PTA NORTE "/>
    <s v="003004023"/>
    <n v="3"/>
    <n v="4"/>
    <n v="23"/>
    <s v="ESTRELLA DE INVIERNO"/>
    <s v="EN OBRA"/>
    <n v="80"/>
    <s v="MARINE"/>
    <x v="2"/>
    <n v="1135000"/>
    <n v="256"/>
    <d v="2012-09-30T00:00:00"/>
    <s v="2DA-SEP"/>
    <n v="0.3"/>
    <s v="NO LIBERADO"/>
    <m/>
    <n v="567500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5000"/>
  </r>
  <r>
    <n v="218"/>
    <s v="PTA NORTE "/>
    <s v="003004024"/>
    <n v="3"/>
    <n v="4"/>
    <n v="24"/>
    <s v="ESTRELLA DE INVIERNO"/>
    <s v="EN OBRA"/>
    <n v="109.501"/>
    <s v="AQUA"/>
    <x v="2"/>
    <n v="1238103.8"/>
    <n v="257"/>
    <d v="2012-09-30T00:00:00"/>
    <s v="2DA-SEP"/>
    <n v="0.3"/>
    <s v="NO LIBERADO"/>
    <m/>
    <n v="619051.9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38103.8"/>
  </r>
  <r>
    <n v="219"/>
    <s v="PTA NORTE "/>
    <s v="004001001"/>
    <n v="4"/>
    <n v="1"/>
    <n v="1"/>
    <s v="AV. DEL ESCORIAL"/>
    <s v="EN OBRA"/>
    <n v="138.72200000000001"/>
    <s v="MARINE"/>
    <x v="1"/>
    <n v="1358143.6"/>
    <n v="258"/>
    <d v="2012-10-30T00:00:00"/>
    <s v="2DA-OCT"/>
    <n v="0.1"/>
    <s v="NO LIBERADO"/>
    <m/>
    <n v="679071.8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358143.6"/>
  </r>
  <r>
    <n v="220"/>
    <s v="PTA NORTE "/>
    <s v="004001002"/>
    <n v="4"/>
    <n v="1"/>
    <n v="2"/>
    <s v="CAMPO ALEGRE"/>
    <s v="EN OBRA"/>
    <n v="130.87899999999999"/>
    <s v="MARINE"/>
    <x v="1"/>
    <n v="1328340.2"/>
    <n v="259"/>
    <d v="2012-10-30T00:00:00"/>
    <s v="2DA-OCT"/>
    <n v="0.1"/>
    <s v="NO LIBERADO"/>
    <m/>
    <n v="664170.1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328340.2"/>
  </r>
  <r>
    <n v="221"/>
    <s v="PTA NORTE "/>
    <s v="005001001"/>
    <n v="5"/>
    <n v="1"/>
    <n v="1"/>
    <s v="TALAVERA"/>
    <s v="EN OBRA"/>
    <n v="80.302999999999997"/>
    <s v="MARINE"/>
    <x v="0"/>
    <n v="1136151.3999999999"/>
    <n v="260"/>
    <d v="2012-12-15T00:00:00"/>
    <s v="2DA-DIC"/>
    <n v="0"/>
    <s v="NO LIBERADO"/>
    <m/>
    <n v="568075.6999999999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6151.3999999999"/>
  </r>
  <r>
    <n v="222"/>
    <s v="PTA NORTE "/>
    <s v="006001001"/>
    <n v="6"/>
    <n v="1"/>
    <n v="1"/>
    <s v="TARRAGONA"/>
    <s v="EN OBRA"/>
    <n v="102.812"/>
    <s v="MARINE"/>
    <x v="0"/>
    <n v="1221685.6000000001"/>
    <n v="261"/>
    <d v="2012-12-15T00:00:00"/>
    <s v="2DA-DIC"/>
    <n v="0"/>
    <s v="NO LIBERADO"/>
    <m/>
    <n v="610842.8000000000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221685.6000000001"/>
  </r>
  <r>
    <n v="223"/>
    <s v="PTA NORTE "/>
    <s v="006001002"/>
    <n v="6"/>
    <n v="1"/>
    <n v="2"/>
    <s v="TARRAGONA"/>
    <s v="EN OBRA"/>
    <n v="91.775999999999996"/>
    <s v="AQUA"/>
    <x v="0"/>
    <n v="1170748.8"/>
    <n v="262"/>
    <d v="2012-12-15T00:00:00"/>
    <s v="2DA-DIC"/>
    <n v="0"/>
    <s v="NO LIBERADO"/>
    <m/>
    <n v="585374.4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70748.8"/>
  </r>
  <r>
    <n v="224"/>
    <s v="PTA NORTE "/>
    <s v="006001003"/>
    <n v="6"/>
    <n v="1"/>
    <n v="3"/>
    <s v="TARRAGONA"/>
    <s v="EN OBRA"/>
    <n v="89.816999999999993"/>
    <s v="AQUA"/>
    <x v="0"/>
    <n v="1163304.6000000001"/>
    <n v="263"/>
    <d v="2012-12-15T00:00:00"/>
    <s v="2DA-DIC"/>
    <n v="0"/>
    <s v="NO LIBERADO"/>
    <m/>
    <n v="581652.3000000000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63304.6000000001"/>
  </r>
  <r>
    <n v="225"/>
    <s v="PTA NORTE "/>
    <s v="006001004"/>
    <n v="6"/>
    <n v="1"/>
    <n v="4"/>
    <s v="TARRAGONA"/>
    <s v="EN OBRA"/>
    <n v="87.858999999999995"/>
    <s v="MARINE"/>
    <x v="0"/>
    <n v="1164864.2"/>
    <n v="264"/>
    <d v="2012-12-15T00:00:00"/>
    <s v="2DA-DIC"/>
    <n v="0"/>
    <s v="NO LIBERADO"/>
    <m/>
    <n v="582432.1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64864.2"/>
  </r>
  <r>
    <n v="226"/>
    <s v="PTA NORTE "/>
    <s v="006001005"/>
    <n v="6"/>
    <n v="1"/>
    <n v="5"/>
    <s v="TARRAGONA"/>
    <s v="EN OBRA"/>
    <n v="85.900999999999996"/>
    <s v="AQUA"/>
    <x v="0"/>
    <n v="1148423.8"/>
    <n v="265"/>
    <d v="2012-12-15T00:00:00"/>
    <s v="2DA-DIC"/>
    <n v="0"/>
    <s v="NO LIBERADO"/>
    <m/>
    <n v="574211.9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8423.8"/>
  </r>
  <r>
    <n v="227"/>
    <s v="PTA NORTE "/>
    <s v="006001006"/>
    <n v="6"/>
    <n v="1"/>
    <n v="6"/>
    <s v="TARRAGONA"/>
    <s v="EN OBRA"/>
    <n v="83.941999999999993"/>
    <s v="AQUA"/>
    <x v="0"/>
    <n v="1140979.5999999999"/>
    <n v="266"/>
    <d v="2012-12-15T00:00:00"/>
    <s v="2DA-DIC"/>
    <n v="0"/>
    <s v="NO LIBERADO"/>
    <m/>
    <n v="570489.79999999993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0979.5999999999"/>
  </r>
  <r>
    <n v="228"/>
    <s v="PTA NORTE "/>
    <s v="006001007"/>
    <n v="6"/>
    <n v="1"/>
    <n v="7"/>
    <s v="TARRAGONA"/>
    <s v="EN OBRA"/>
    <n v="81.983999999999995"/>
    <s v="MARINE"/>
    <x v="0"/>
    <n v="1142539.2"/>
    <n v="267"/>
    <d v="2012-12-15T00:00:00"/>
    <s v="2DA-DIC"/>
    <n v="0"/>
    <s v="NO LIBERADO"/>
    <m/>
    <n v="571269.6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2539.2"/>
  </r>
  <r>
    <n v="229"/>
    <s v="PTA NORTE "/>
    <s v="006001008"/>
    <n v="6"/>
    <n v="1"/>
    <n v="8"/>
    <s v="TARRAGONA"/>
    <s v="EN OBRA"/>
    <n v="80.025999999999996"/>
    <s v="AQUA"/>
    <x v="0"/>
    <n v="1126098.8"/>
    <n v="268"/>
    <d v="2012-12-15T00:00:00"/>
    <s v="2DA-DIC"/>
    <n v="0"/>
    <s v="NO LIBERADO"/>
    <m/>
    <n v="563049.4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26098.8"/>
  </r>
  <r>
    <n v="230"/>
    <s v="PTA NORTE "/>
    <s v="006001009"/>
    <n v="6"/>
    <n v="1"/>
    <n v="9"/>
    <s v="TARRAGONA"/>
    <s v="EN OBRA"/>
    <n v="81.149000000000001"/>
    <s v="AQUA"/>
    <x v="0"/>
    <n v="1130366.2"/>
    <n v="269"/>
    <d v="2012-12-15T00:00:00"/>
    <s v="2DA-DIC"/>
    <n v="0"/>
    <s v="NO LIBERADO"/>
    <m/>
    <n v="565183.1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30366.2"/>
  </r>
  <r>
    <n v="231"/>
    <s v="PTA NORTE "/>
    <s v="006001010"/>
    <n v="6"/>
    <n v="1"/>
    <n v="10"/>
    <s v="TARRAGONA"/>
    <s v="EN OBRA"/>
    <n v="82.01"/>
    <s v="MARINE"/>
    <x v="0"/>
    <n v="1142638"/>
    <n v="270"/>
    <d v="2012-12-15T00:00:00"/>
    <s v="2DA-DIC"/>
    <n v="0"/>
    <s v="NO LIBERADO"/>
    <m/>
    <n v="571319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42638"/>
  </r>
  <r>
    <n v="232"/>
    <s v="PTA NORTE "/>
    <s v="006001011"/>
    <n v="6"/>
    <n v="1"/>
    <n v="11"/>
    <s v="TALAVERA"/>
    <s v="EN OBRA"/>
    <n v="147.453"/>
    <s v="MARINE"/>
    <x v="0"/>
    <n v="1391321.4"/>
    <n v="271"/>
    <d v="2012-12-15T00:00:00"/>
    <s v="2DA-DIC"/>
    <n v="0"/>
    <s v="NO LIBERADO"/>
    <m/>
    <n v="695660.7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391321.4"/>
  </r>
  <r>
    <n v="233"/>
    <s v="PTA NORTE "/>
    <s v="006001012"/>
    <n v="6"/>
    <n v="1"/>
    <n v="12"/>
    <s v="TALAVERA"/>
    <s v="EN OBRA"/>
    <n v="91.872"/>
    <s v="AQUA"/>
    <x v="0"/>
    <n v="1171113.6000000001"/>
    <n v="272"/>
    <d v="2012-12-15T00:00:00"/>
    <s v="2DA-DIC"/>
    <n v="0"/>
    <s v="NO LIBERADO"/>
    <m/>
    <n v="585556.80000000005"/>
    <m/>
    <s v="NA"/>
    <m/>
    <m/>
    <m/>
    <m/>
    <m/>
    <s v="NA"/>
    <s v=""/>
    <m/>
    <m/>
    <m/>
    <m/>
    <m/>
    <x v="0"/>
    <m/>
    <m/>
    <m/>
    <m/>
    <m/>
    <m/>
    <m/>
    <s v="NA"/>
    <s v=""/>
    <s v="NA"/>
    <s v=""/>
    <s v="NA"/>
    <s v=""/>
    <s v="NA"/>
    <s v="NA"/>
    <s v="NA"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s v="NA"/>
    <s v="NA"/>
    <s v="NA"/>
    <s v="NA"/>
    <s v="NA"/>
    <s v="NA"/>
    <s v="NA"/>
    <s v="NA"/>
    <s v="NA"/>
    <s v="NA"/>
    <x v="0"/>
    <x v="0"/>
    <x v="0"/>
    <x v="0"/>
    <x v="0"/>
    <x v="0"/>
    <x v="0"/>
    <x v="0"/>
    <x v="0"/>
    <x v="0"/>
    <s v=""/>
    <s v=""/>
    <s v=""/>
    <s v=""/>
    <s v=""/>
    <s v=""/>
    <s v=""/>
    <s v=""/>
    <s v=""/>
    <s v=""/>
    <n v="1171113.6000000001"/>
  </r>
  <r>
    <m/>
    <m/>
    <m/>
    <m/>
    <m/>
    <m/>
    <m/>
    <m/>
    <m/>
    <m/>
    <x v="3"/>
    <m/>
    <m/>
    <m/>
    <m/>
    <m/>
    <m/>
    <m/>
    <m/>
    <d v="2012-05-14T00:00:00"/>
    <s v="MAYOR A 2 MESES"/>
    <s v="ROSA ROSAS SANCHEZ"/>
    <m/>
    <m/>
    <m/>
    <m/>
    <s v="SEM 20"/>
    <s v="MAY"/>
    <s v="RECOMENDADO"/>
    <s v="POR CERRAR"/>
    <s v="COFINAVIT"/>
    <s v="AR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6-07T00:00:00"/>
    <s v="5TA SEM"/>
    <s v="GABRIELA ELIZONDO VELASCO"/>
    <m/>
    <m/>
    <m/>
    <m/>
    <s v="SEM 23"/>
    <s v="JUN"/>
    <s v="PUBLICIDAD"/>
    <s v="NO PERFILADO"/>
    <s v="ALIA2"/>
    <s v="AR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5-30T00:00:00"/>
    <s v="7MA SEM"/>
    <s v="JAVIER GARCIA ARIAS"/>
    <m/>
    <m/>
    <m/>
    <m/>
    <s v="SEM 22"/>
    <s v="MAY"/>
    <s v="PUBLICIDAD"/>
    <s v="SIN INTERES"/>
    <s v="BANCOS"/>
    <s v="AMG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5-14T00:00:00"/>
    <s v="MAYOR A 2 MESES"/>
    <s v="ALBERTO LEDEZMA OLEA"/>
    <m/>
    <m/>
    <m/>
    <m/>
    <s v="SEM 20"/>
    <s v="MAY"/>
    <s v="PUBLICIDAD"/>
    <s v="NO PERFILADO"/>
    <s v="BANCOS"/>
    <s v="AMG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5-30T00:00:00"/>
    <s v="7MA SEM"/>
    <s v="ESTEFANIA ENRIQUEZ SANCHEZ"/>
    <m/>
    <m/>
    <m/>
    <m/>
    <s v="SEM 22"/>
    <s v="MAY"/>
    <s v="PUBLICIDAD"/>
    <s v="SIN INTERES"/>
    <s v="BANCOS"/>
    <s v="AMG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5-30T00:00:00"/>
    <s v="7MA SEM"/>
    <s v="ANA DE ANDA PEREZ"/>
    <m/>
    <m/>
    <m/>
    <m/>
    <s v="SEM 22"/>
    <s v="MAY"/>
    <s v="PUBLICIDAD"/>
    <s v="NO PERFILADO"/>
    <s v="ALIA2"/>
    <s v="AMG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01T00:00:00"/>
    <s v="2DA SEM"/>
    <s v="ROSA ORTIZ ROSAS"/>
    <m/>
    <m/>
    <m/>
    <m/>
    <s v="SEM 27"/>
    <s v="JUL"/>
    <s v="VENDEDOR"/>
    <s v="SIN INTERES"/>
    <s v="ALIA2"/>
    <s v="SNM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3-30T00:00:00"/>
    <s v="MAYOR A 2 MESES"/>
    <s v="IVONNE BECERRA WIBON"/>
    <m/>
    <m/>
    <m/>
    <m/>
    <s v="SEM 13"/>
    <s v="MAR"/>
    <s v="FRACCIONAMIENTO"/>
    <s v="SIN INTERES"/>
    <s v="ALIA2"/>
    <s v="SNM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5-14T00:00:00"/>
    <s v="MAYOR A 2 MESES"/>
    <s v="JOSE DEL TORO CARTER"/>
    <m/>
    <m/>
    <m/>
    <m/>
    <s v="SEM 20"/>
    <s v="MAY"/>
    <s v="EXPO"/>
    <s v="POR CERRAR"/>
    <s v="ALIA2"/>
    <s v="SNM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6-07T00:00:00"/>
    <s v="5TA SEM"/>
    <s v="JAVIER SANCHEZ DEL TORO"/>
    <m/>
    <m/>
    <m/>
    <m/>
    <s v="SEM 23"/>
    <s v="JUN"/>
    <s v="BASE DE DATOS"/>
    <s v="POR CERRAR"/>
    <s v="ALIA2"/>
    <s v="MJV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6-07T00:00:00"/>
    <s v="5TA SEM"/>
    <s v="LUIS CORTES ARAGON"/>
    <m/>
    <m/>
    <m/>
    <m/>
    <s v="SEM 23"/>
    <s v="JUN"/>
    <s v="RECOMENDADO"/>
    <s v="POR CERRAR"/>
    <s v="OTROS"/>
    <s v="MJV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5-14T00:00:00"/>
    <s v="MAYOR A 2 MESES"/>
    <s v="JUAN RAZO DIAZ"/>
    <m/>
    <m/>
    <m/>
    <m/>
    <s v="SEM 20"/>
    <s v="MAY"/>
    <s v="RECOMENDADO"/>
    <s v="POR CERRAR"/>
    <s v="OTROS"/>
    <s v="MRV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11T00:00:00"/>
    <s v="HASTA 3 DIAS"/>
    <s v="JUAN SANCHEZ ALDANA"/>
    <m/>
    <m/>
    <m/>
    <m/>
    <s v="SEM 28"/>
    <s v="JUL"/>
    <s v="RECOMENDADO"/>
    <s v="POR CERRAR"/>
    <s v="IPEJAL"/>
    <s v="MRV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6-07T00:00:00"/>
    <s v="5TA SEM"/>
    <s v="RODRIGO MEDINA ALCAR"/>
    <m/>
    <m/>
    <m/>
    <m/>
    <s v="SEM 23"/>
    <s v="JUN"/>
    <s v="RECOMENDADO"/>
    <s v="POR CERRAR"/>
    <s v="INFONAVIT"/>
    <s v="SNM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6-07T00:00:00"/>
    <s v="5TA SEM"/>
    <s v="ROSA DIEZ NUÑO"/>
    <m/>
    <m/>
    <m/>
    <m/>
    <s v="SEM 23"/>
    <s v="JUN"/>
    <s v="ACTIVACION"/>
    <s v="POR CERRAR"/>
    <s v="INFONAVIT"/>
    <s v="AR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6-07T00:00:00"/>
    <s v="5TA SEM"/>
    <s v="GERARDO MEZA SOLIS"/>
    <m/>
    <m/>
    <m/>
    <m/>
    <s v="SEM 23"/>
    <s v="JUN"/>
    <s v="ACTIVACION"/>
    <s v="POR CERRAR"/>
    <s v="COFINAVIT"/>
    <s v="AR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01T00:00:00"/>
    <s v="2DA SEM"/>
    <s v="BRENDA ARAGON PEZ"/>
    <m/>
    <m/>
    <m/>
    <m/>
    <s v="SEM 27"/>
    <s v="JUL"/>
    <s v="FRACCIONAMIENTO"/>
    <s v="NO PERFILADO"/>
    <s v="COFINAVIT"/>
    <s v="AR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01T00:00:00"/>
    <s v="2DA SEM"/>
    <s v="ALEJANDRA ORTIZ SOLA"/>
    <m/>
    <m/>
    <m/>
    <m/>
    <s v="SEM 27"/>
    <s v="JUL"/>
    <s v="FRACCIONAMIENTO"/>
    <s v="NO PERFILADO"/>
    <s v="COFINAVIT"/>
    <s v="AMG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4-14T00:00:00"/>
    <s v="MAYOR A 2 MESES"/>
    <s v="ANDREA CASTELLANOS ROCHA"/>
    <m/>
    <m/>
    <m/>
    <m/>
    <s v="SEM 15"/>
    <s v="ABR"/>
    <s v="VENDEDOR"/>
    <s v="NO PERFILADO"/>
    <s v="COFINAVIT"/>
    <s v="AMG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4-14T00:00:00"/>
    <s v="MAYOR A 2 MESES"/>
    <s v="ALBERTO SUCAR MIGUEL"/>
    <m/>
    <m/>
    <m/>
    <m/>
    <s v="SEM 15"/>
    <s v="ABR"/>
    <s v="VENDEDOR"/>
    <s v="CANCELADO"/>
    <s v="COFINAVIT"/>
    <s v="AMG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4-20T00:00:00"/>
    <s v="MAYOR A 2 MESES"/>
    <s v="JAVIER SANCHEZ GONZALEZ"/>
    <m/>
    <m/>
    <m/>
    <m/>
    <s v="SEM 16"/>
    <s v="ABR"/>
    <s v="ACTIVACION"/>
    <s v="CANCELADO"/>
    <s v="INFONAVIT"/>
    <s v="AMG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4-26T00:00:00"/>
    <s v="MAYOR A 2 MESES"/>
    <s v="ROSA ROSAS SANCHEZ"/>
    <m/>
    <m/>
    <m/>
    <m/>
    <s v="SEM 17"/>
    <s v="ABR"/>
    <s v="RECOMENDADO"/>
    <s v="POR CERRAR"/>
    <s v="COFINAVIT"/>
    <s v="SNM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5-02T00:00:00"/>
    <s v="MAYOR A 2 MESES"/>
    <s v="GABRIELA ELIZONDO VELASCO"/>
    <m/>
    <m/>
    <m/>
    <m/>
    <s v="SEM 18"/>
    <s v="MAY"/>
    <s v="PUBLICIDAD"/>
    <s v="NO PERFILADO"/>
    <s v="ALIA2"/>
    <s v="SNM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5-08T00:00:00"/>
    <s v="MAYOR A 2 MESES"/>
    <s v="JAVIER GARCIA ARIAS"/>
    <m/>
    <m/>
    <m/>
    <m/>
    <s v="SEM 19"/>
    <s v="MAY"/>
    <s v="PUBLICIDAD"/>
    <s v="SIN INTERES"/>
    <s v="BANCOS"/>
    <s v="SNM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5-14T00:00:00"/>
    <s v="MAYOR A 2 MESES"/>
    <s v="ALBERTO LEDEZMA OLEA"/>
    <m/>
    <m/>
    <m/>
    <m/>
    <s v="SEM 20"/>
    <s v="MAY"/>
    <s v="PUBLICIDAD"/>
    <s v="NO PERFILADO"/>
    <s v="BANCOS"/>
    <s v="MJV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5-20T00:00:00"/>
    <s v="8VA SEM"/>
    <s v="ESTEFANIA ENRIQUEZ SANCHEZ"/>
    <m/>
    <m/>
    <m/>
    <m/>
    <s v="SEM 21"/>
    <s v="MAY"/>
    <s v="PUBLICIDAD"/>
    <s v="SIN INTERES"/>
    <s v="BANCOS"/>
    <s v="MJV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5-26T00:00:00"/>
    <s v="7MA SEM"/>
    <s v="ANA DE ANDA PEREZ"/>
    <m/>
    <m/>
    <m/>
    <m/>
    <s v="SEM 21"/>
    <s v="MAY"/>
    <s v="PUBLICIDAD"/>
    <s v="NO PERFILADO"/>
    <s v="ALIA2"/>
    <s v="MRV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6-01T00:00:00"/>
    <s v="6TA SEM"/>
    <s v="ROSA ORTIZ ROSAS"/>
    <m/>
    <m/>
    <m/>
    <m/>
    <s v="SEM 22"/>
    <s v="JUN"/>
    <s v="VENDEDOR"/>
    <s v="SIN INTERES"/>
    <s v="ALIA2"/>
    <s v="MRV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6-07T00:00:00"/>
    <s v="5TA SEM"/>
    <s v="IVONNE BECERRA WIBON"/>
    <m/>
    <m/>
    <m/>
    <m/>
    <s v="SEM 23"/>
    <s v="JUN"/>
    <s v="FRACCIONAMIENTO"/>
    <s v="SIN INTERES"/>
    <s v="ALIA2"/>
    <s v="SNM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6-13T00:00:00"/>
    <s v="5TA SEM"/>
    <s v="JOSE DEL TORO CARTER"/>
    <m/>
    <m/>
    <m/>
    <m/>
    <s v="SEM 24"/>
    <s v="JUN"/>
    <s v="EXPO"/>
    <s v="POR CERRAR"/>
    <s v="ALIA2"/>
    <s v="AR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6-20T00:00:00"/>
    <s v="4TA SEM"/>
    <s v="JAVIER SANCHEZ DEL TORO"/>
    <m/>
    <m/>
    <m/>
    <m/>
    <s v="SEM 25"/>
    <s v="JUN"/>
    <s v="BASE DE DATOS"/>
    <s v="POR CERRAR"/>
    <s v="ALIA2"/>
    <s v="AR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6-20T00:00:00"/>
    <s v="4TA SEM"/>
    <s v="LUIS CORTES ARAGON"/>
    <m/>
    <m/>
    <m/>
    <m/>
    <s v="SEM 25"/>
    <s v="JUN"/>
    <s v="RECOMENDADO"/>
    <s v="POR CERRAR"/>
    <s v="OTROS"/>
    <s v="AR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6-20T00:00:00"/>
    <s v="4TA SEM"/>
    <s v="JUAN RAZO DIAZ"/>
    <m/>
    <m/>
    <m/>
    <m/>
    <s v="SEM 25"/>
    <s v="JUN"/>
    <s v="RECOMENDADO"/>
    <s v="POR CERRAR"/>
    <s v="OTROS"/>
    <s v="AMG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6-20T00:00:00"/>
    <s v="4TA SEM"/>
    <s v="JUAN SANCHEZ ALDANA"/>
    <m/>
    <m/>
    <m/>
    <m/>
    <s v="SEM 25"/>
    <s v="JUN"/>
    <s v="RECOMENDADO"/>
    <s v="POR CERRAR"/>
    <s v="IPEJAL"/>
    <s v="AMG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6-25T00:00:00"/>
    <s v="3RA SEM"/>
    <s v="RODRIGO MEDINA ALCAR"/>
    <m/>
    <m/>
    <m/>
    <m/>
    <s v="SEM 26"/>
    <s v="JUN"/>
    <s v="RECOMENDADO"/>
    <s v="POR CERRAR"/>
    <s v="INFONAVIT"/>
    <s v="AMG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6-25T00:00:00"/>
    <s v="3RA SEM"/>
    <s v="ROSA DIEZ NUÑO"/>
    <m/>
    <m/>
    <m/>
    <m/>
    <s v="SEM 26"/>
    <s v="JUN"/>
    <s v="ACTIVACION"/>
    <s v="POR CERRAR"/>
    <s v="INFONAVIT"/>
    <s v="AMG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6-25T00:00:00"/>
    <s v="3RA SEM"/>
    <s v="GERARDO MEZA SOLIS"/>
    <m/>
    <m/>
    <m/>
    <m/>
    <s v="SEM 26"/>
    <s v="JUN"/>
    <s v="ACTIVACION"/>
    <s v="POR CERRAR"/>
    <s v="COFINAVIT"/>
    <s v="SNM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6-25T00:00:00"/>
    <s v="3RA SEM"/>
    <s v="BRENDA ARAGON PEZ"/>
    <m/>
    <m/>
    <m/>
    <m/>
    <s v="SEM 26"/>
    <s v="JUN"/>
    <s v="FRACCIONAMIENTO"/>
    <s v="NO PERFILADO"/>
    <s v="COFINAVIT"/>
    <s v="SNM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6-25T00:00:00"/>
    <s v="3RA SEM"/>
    <s v="ALEJANDRA ORTIZ SOLA"/>
    <m/>
    <m/>
    <m/>
    <m/>
    <s v="SEM 26"/>
    <s v="JUN"/>
    <s v="FRACCIONAMIENTO"/>
    <s v="NO PERFILADO"/>
    <s v="COFINAVIT"/>
    <s v="SNM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6-25T00:00:00"/>
    <s v="3RA SEM"/>
    <s v="ANDREA CASTELLANOS ROCHA"/>
    <m/>
    <m/>
    <m/>
    <m/>
    <s v="SEM 26"/>
    <s v="JUN"/>
    <s v="VENDEDOR"/>
    <s v="NO PERFILADO"/>
    <s v="COFINAVIT"/>
    <s v="MJV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02T00:00:00"/>
    <s v="2DA SEM"/>
    <s v="ALBERTO SUCAR MIGUEL"/>
    <m/>
    <m/>
    <m/>
    <m/>
    <s v="SEM 27"/>
    <s v="JUL"/>
    <s v="VENDEDOR"/>
    <s v="CANCELADO"/>
    <s v="COFINAVIT"/>
    <s v="MJV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02T00:00:00"/>
    <s v="2DA SEM"/>
    <s v="JAVIER SANCHEZ GONZALEZ"/>
    <m/>
    <m/>
    <m/>
    <m/>
    <s v="SEM 27"/>
    <s v="JUL"/>
    <s v="ACTIVACION"/>
    <s v="CANCELADO"/>
    <s v="INFONAVIT"/>
    <s v="MRV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02T00:00:00"/>
    <s v="2DA SEM"/>
    <s v="ROSA ROSAS SANCHEZ"/>
    <m/>
    <m/>
    <m/>
    <m/>
    <s v="SEM 27"/>
    <s v="JUL"/>
    <s v="RECOMENDADO"/>
    <s v="POR CERRAR"/>
    <s v="COFINAVIT"/>
    <s v="MRV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02T00:00:00"/>
    <s v="2DA SEM"/>
    <s v="GABRIELA ELIZONDO VELASCO"/>
    <m/>
    <m/>
    <m/>
    <m/>
    <s v="SEM 27"/>
    <s v="JUL"/>
    <s v="PUBLICIDAD"/>
    <s v="NO PERFILADO"/>
    <s v="ALIA2"/>
    <s v="SNM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05T00:00:00"/>
    <s v="1RA SEM"/>
    <s v="JAVIER GARCIA ARIAS"/>
    <m/>
    <m/>
    <m/>
    <m/>
    <s v="SEM 27"/>
    <s v="JUL"/>
    <s v="PUBLICIDAD"/>
    <s v="SIN INTERES"/>
    <s v="BANCOS"/>
    <s v="AR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05T00:00:00"/>
    <s v="1RA SEM"/>
    <s v="ALBERTO LEDEZMA OLEA"/>
    <m/>
    <m/>
    <m/>
    <m/>
    <s v="SEM 27"/>
    <s v="JUL"/>
    <s v="PUBLICIDAD"/>
    <s v="NO PERFILADO"/>
    <s v="BANCOS"/>
    <s v="AR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05T00:00:00"/>
    <s v="1RA SEM"/>
    <s v="ESTEFANIA ENRIQUEZ SANCHEZ"/>
    <m/>
    <m/>
    <m/>
    <m/>
    <s v="SEM 27"/>
    <s v="JUL"/>
    <s v="PUBLICIDAD"/>
    <s v="SIN INTERES"/>
    <s v="BANCOS"/>
    <s v="AR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05T00:00:00"/>
    <s v="1RA SEM"/>
    <s v="ANA DE ANDA PEREZ"/>
    <m/>
    <m/>
    <m/>
    <m/>
    <s v="SEM 27"/>
    <s v="JUL"/>
    <s v="PUBLICIDAD"/>
    <s v="NO PERFILADO"/>
    <s v="ALIA2"/>
    <s v="AMG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05T00:00:00"/>
    <s v="1RA SEM"/>
    <s v="ROSA ORTIZ ROSAS"/>
    <m/>
    <m/>
    <m/>
    <m/>
    <s v="SEM 27"/>
    <s v="JUL"/>
    <s v="VENDEDOR"/>
    <s v="SIN INTERES"/>
    <s v="ALIA2"/>
    <s v="AMG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05T00:00:00"/>
    <s v="1RA SEM"/>
    <s v="IVONNE BECERRA WIBON"/>
    <m/>
    <m/>
    <m/>
    <m/>
    <s v="SEM 27"/>
    <s v="JUL"/>
    <s v="FRACCIONAMIENTO"/>
    <s v="SIN INTERES"/>
    <s v="ALIA2"/>
    <s v="AMG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05T00:00:00"/>
    <s v="1RA SEM"/>
    <s v="JOSE DEL TORO CARTER"/>
    <m/>
    <m/>
    <m/>
    <m/>
    <s v="SEM 27"/>
    <s v="JUL"/>
    <s v="EXPO"/>
    <s v="POR CERRAR"/>
    <s v="ALIA2"/>
    <s v="AMG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12T00:00:00"/>
    <s v="HASTA 3 DIAS"/>
    <s v="JAVIER SANCHEZ DEL TORO"/>
    <m/>
    <m/>
    <m/>
    <m/>
    <s v="SEM 28"/>
    <s v="JUL"/>
    <s v="BASE DE DATOS"/>
    <s v="POR CERRAR"/>
    <s v="ALIA2"/>
    <s v="SNM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12T00:00:00"/>
    <s v="HASTA 3 DIAS"/>
    <s v="LUIS CORTES ARAGON"/>
    <m/>
    <m/>
    <m/>
    <m/>
    <s v="SEM 28"/>
    <s v="JUL"/>
    <s v="RECOMENDADO"/>
    <s v="POR CERRAR"/>
    <s v="OTROS"/>
    <s v="SNM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12T00:00:00"/>
    <s v="HASTA 3 DIAS"/>
    <s v="JUAN RAZO DIAZ"/>
    <m/>
    <m/>
    <m/>
    <m/>
    <s v="SEM 28"/>
    <s v="JUL"/>
    <s v="RECOMENDADO"/>
    <s v="POR CERRAR"/>
    <s v="OTROS"/>
    <s v="SNM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11T00:00:00"/>
    <s v="HASTA 3 DIAS"/>
    <s v="JUAN SANCHEZ ALDANA"/>
    <m/>
    <m/>
    <m/>
    <m/>
    <s v="SEM 28"/>
    <s v="JUL"/>
    <s v="RECOMENDADO"/>
    <s v="POR CERRAR"/>
    <s v="IPEJAL"/>
    <s v="MJV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6-07T00:00:00"/>
    <s v="5TA SEM"/>
    <s v="RODRIGO MEDINA ALCAR"/>
    <m/>
    <m/>
    <m/>
    <m/>
    <s v="SEM 23"/>
    <s v="JUN"/>
    <s v="RECOMENDADO"/>
    <s v="POR CERRAR"/>
    <s v="INFONAVIT"/>
    <s v="MJV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6-07T00:00:00"/>
    <s v="5TA SEM"/>
    <s v="ROSA DIEZ NUÑO"/>
    <m/>
    <m/>
    <m/>
    <m/>
    <s v="SEM 23"/>
    <s v="JUN"/>
    <s v="ACTIVACION"/>
    <s v="POR CERRAR"/>
    <s v="INFONAVIT"/>
    <s v="MRV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6-07T00:00:00"/>
    <s v="5TA SEM"/>
    <s v="GERARDO MEZA SOLIS"/>
    <m/>
    <m/>
    <m/>
    <m/>
    <s v="SEM 23"/>
    <s v="JUN"/>
    <s v="ACTIVACION"/>
    <s v="POR CERRAR"/>
    <s v="COFINAVIT"/>
    <s v="MRV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01T00:00:00"/>
    <s v="2DA SEM"/>
    <s v="BRENDA ARAGON PEZ"/>
    <m/>
    <m/>
    <m/>
    <m/>
    <s v="SEM 27"/>
    <s v="JUL"/>
    <s v="FRACCIONAMIENTO"/>
    <s v="NO PERFILADO"/>
    <s v="COFINAVIT"/>
    <s v="SNM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02T00:00:00"/>
    <s v="2DA SEM"/>
    <s v="ALEJANDRA ORTIZ SOLA"/>
    <m/>
    <m/>
    <m/>
    <m/>
    <s v="SEM 27"/>
    <s v="JUL"/>
    <s v="FRACCIONAMIENTO"/>
    <s v="NO PERFILADO"/>
    <s v="COFINAVIT"/>
    <s v="AR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05T00:00:00"/>
    <s v="1RA SEM"/>
    <s v="ANDREA CASTELLANOS ROCHA"/>
    <m/>
    <m/>
    <m/>
    <m/>
    <s v="SEM 27"/>
    <s v="JUL"/>
    <s v="VENDEDOR"/>
    <s v="NO PERFILADO"/>
    <s v="COFINAVIT"/>
    <s v="AMG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05T00:00:00"/>
    <s v="1RA SEM"/>
    <s v="ALBERTO SUCAR MIGUEL"/>
    <m/>
    <m/>
    <m/>
    <m/>
    <s v="SEM 27"/>
    <s v="JUL"/>
    <s v="VENDEDOR"/>
    <s v="CANCELADO"/>
    <s v="COFINAVIT"/>
    <s v="AR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  <r>
    <m/>
    <m/>
    <m/>
    <m/>
    <m/>
    <m/>
    <m/>
    <m/>
    <m/>
    <m/>
    <x v="3"/>
    <m/>
    <m/>
    <m/>
    <m/>
    <m/>
    <m/>
    <m/>
    <m/>
    <d v="2012-07-05T00:00:00"/>
    <s v="1RA SEM"/>
    <s v="JAVIER SANCHEZ GONZALEZ"/>
    <m/>
    <m/>
    <m/>
    <m/>
    <s v="SEM 27"/>
    <s v="JUL"/>
    <s v="ACTIVACION"/>
    <s v="CANCELADO"/>
    <s v="INFONAVIT"/>
    <s v="SNM"/>
    <m/>
    <x v="6"/>
    <m/>
    <m/>
    <m/>
    <m/>
    <m/>
    <m/>
    <m/>
    <s v="NA"/>
    <s v=""/>
    <s v="NA"/>
    <s v=""/>
    <s v="NA"/>
    <s v=""/>
    <m/>
    <m/>
    <m/>
    <m/>
    <m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  <m/>
    <m/>
    <m/>
    <m/>
    <m/>
    <m/>
    <m/>
    <m/>
    <m/>
    <m/>
    <m/>
    <m/>
    <m/>
    <m/>
    <m/>
    <m/>
    <m/>
    <m/>
    <m/>
    <m/>
    <x v="5"/>
    <x v="5"/>
    <x v="3"/>
    <x v="4"/>
    <x v="2"/>
    <x v="2"/>
    <x v="1"/>
    <x v="1"/>
    <x v="1"/>
    <x v="1"/>
    <m/>
    <m/>
    <m/>
    <m/>
    <m/>
    <m/>
    <m/>
    <m/>
    <m/>
    <m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33">
  <r>
    <n v="1"/>
    <s v="PTA NORTE "/>
    <s v="002001001"/>
    <x v="0"/>
    <n v="1"/>
    <n v="1"/>
    <s v="TALAVERA"/>
    <x v="0"/>
    <n v="90.179000000000002"/>
    <x v="0"/>
    <x v="0"/>
    <n v="1164680.2"/>
    <n v="40"/>
    <d v="2012-11-15T00:00:00"/>
    <x v="0"/>
    <x v="0"/>
    <s v="LIBERADO"/>
    <d v="2012-06-01T00:00:00"/>
    <n v="582340.1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"/>
    <s v="PTA NORTE "/>
    <s v="002001002"/>
    <x v="0"/>
    <n v="1"/>
    <n v="2"/>
    <s v="TALAVERA"/>
    <x v="1"/>
    <n v="88.006"/>
    <x v="0"/>
    <x v="0"/>
    <n v="1156422.8"/>
    <n v="41"/>
    <d v="2012-11-15T00:00:00"/>
    <x v="0"/>
    <x v="0"/>
    <s v="NO LIBERADO"/>
    <m/>
    <n v="578211.4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"/>
    <s v="PTA NORTE "/>
    <s v="002001003"/>
    <x v="0"/>
    <n v="1"/>
    <n v="3"/>
    <s v="TALAVERA"/>
    <x v="2"/>
    <n v="89.86"/>
    <x v="1"/>
    <x v="0"/>
    <n v="1172468"/>
    <n v="42"/>
    <d v="2012-11-15T00:00:00"/>
    <x v="0"/>
    <x v="0"/>
    <s v="NO LIBERADO"/>
    <m/>
    <n v="586234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"/>
    <s v="PTA NORTE "/>
    <s v="002001004"/>
    <x v="0"/>
    <n v="1"/>
    <n v="4"/>
    <s v="TALAVERA"/>
    <x v="3"/>
    <n v="91.715000000000003"/>
    <x v="0"/>
    <x v="0"/>
    <n v="1170517"/>
    <n v="43"/>
    <d v="2012-11-15T00:00:00"/>
    <x v="0"/>
    <x v="0"/>
    <s v="NO LIBERADO"/>
    <m/>
    <n v="585258.5"/>
    <d v="2012-03-30T00:00:00"/>
    <s v="MAYOR A 2 MESES"/>
    <s v="IVONNE WIBON CORTES"/>
    <m/>
    <n v="513541"/>
    <n v="65416514"/>
    <s v="6+54351"/>
    <s v="SEM 13"/>
    <s v="MAR"/>
    <s v="PUBLICIDAD"/>
    <s v="APARTADO"/>
    <s v="FOVISSSTE"/>
    <s v="MJV"/>
    <d v="2012-03-30T00:00:00"/>
    <s v="AUTORIZADO"/>
    <d v="2012-03-30T00:00:00"/>
    <d v="2012-11-20T00:00:00"/>
    <d v="2012-04-15T00:00:00"/>
    <m/>
    <m/>
    <n v="86"/>
    <m/>
    <s v="SEM 13"/>
    <s v="MAR"/>
    <s v="NA"/>
    <s v=""/>
    <s v="NA"/>
    <s v=""/>
    <s v="2DA-NOV"/>
    <s v="MAYOR A 2 MESES"/>
    <s v="NA"/>
    <n v="5000"/>
    <n v="30000"/>
    <n v="5000"/>
    <n v="50000"/>
    <n v="10000"/>
    <m/>
    <m/>
    <m/>
    <m/>
    <m/>
    <m/>
    <s v="PAGADO"/>
    <s v="PAGADO"/>
    <s v="VENCIDO"/>
    <s v="VENCIDO"/>
    <m/>
    <m/>
    <m/>
    <m/>
    <m/>
    <m/>
    <n v="0"/>
    <n v="35000"/>
    <n v="60000"/>
    <d v="2012-04-14T00:00:00"/>
    <d v="2012-04-29T00:00:00"/>
    <d v="2012-05-14T00:00:00"/>
    <d v="2012-05-29T00:00:00"/>
    <m/>
    <m/>
    <m/>
  </r>
  <r>
    <n v="5"/>
    <s v="PTA NORTE "/>
    <s v="002001005"/>
    <x v="0"/>
    <n v="1"/>
    <n v="5"/>
    <s v="TALAVERA"/>
    <x v="4"/>
    <n v="93.569000000000003"/>
    <x v="0"/>
    <x v="0"/>
    <n v="1177562.2"/>
    <n v="44"/>
    <d v="2012-11-15T00:00:00"/>
    <x v="0"/>
    <x v="0"/>
    <s v="NO LIBERADO"/>
    <m/>
    <n v="588781.1"/>
    <d v="2012-04-15T00:00:00"/>
    <s v="MAYOR A 2 MESES"/>
    <s v="JOSE CARTER RAZO"/>
    <m/>
    <n v="36321654"/>
    <n v="3216543"/>
    <m/>
    <s v="SEM 16"/>
    <s v="ABR"/>
    <s v="FRACCIONAMIENTO"/>
    <s v="APARTADO"/>
    <s v="BANCOS"/>
    <s v="MRV"/>
    <d v="2012-04-16T00:00:00"/>
    <s v="COBRADO"/>
    <d v="2012-04-30T00:00:00"/>
    <d v="2012-05-21T00:00:00"/>
    <d v="2012-05-12T00:00:00"/>
    <d v="2012-05-21T00:00:00"/>
    <d v="2012-05-30T00:00:00"/>
    <n v="86"/>
    <d v="2012-06-05T00:00:00"/>
    <s v="SEM 16"/>
    <s v="ABR"/>
    <s v="SEM 21"/>
    <s v="MAY"/>
    <s v="SEM 23"/>
    <s v="JUN"/>
    <s v="2DA-MAY"/>
    <s v="MAYOR A 2 MESES"/>
    <s v="8VA SEM"/>
    <n v="5000"/>
    <n v="20000"/>
    <n v="200000"/>
    <m/>
    <m/>
    <m/>
    <m/>
    <m/>
    <m/>
    <m/>
    <m/>
    <s v="PAGADO"/>
    <s v="PAGADO"/>
    <m/>
    <m/>
    <m/>
    <m/>
    <m/>
    <m/>
    <m/>
    <m/>
    <n v="0"/>
    <n v="220000"/>
    <n v="0"/>
    <d v="2012-04-20T00:00:00"/>
    <d v="2012-05-15T00:00:00"/>
    <m/>
    <m/>
    <m/>
    <m/>
    <m/>
  </r>
  <r>
    <n v="6"/>
    <s v="PTA NORTE "/>
    <s v="002001006"/>
    <x v="0"/>
    <n v="1"/>
    <n v="6"/>
    <s v="TALAVERA"/>
    <x v="0"/>
    <n v="104.95099999999999"/>
    <x v="1"/>
    <x v="0"/>
    <n v="1229813.8"/>
    <n v="45"/>
    <d v="2012-11-15T00:00:00"/>
    <x v="0"/>
    <x v="0"/>
    <s v="NO LIBERADO"/>
    <m/>
    <n v="614906.9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"/>
    <s v="PTA NORTE "/>
    <s v="002002001"/>
    <x v="0"/>
    <n v="2"/>
    <n v="1"/>
    <s v="ESTRELLA ORIENTE"/>
    <x v="0"/>
    <n v="83.653999999999996"/>
    <x v="1"/>
    <x v="0"/>
    <n v="1148885.2"/>
    <n v="46"/>
    <d v="2012-11-15T00:00:00"/>
    <x v="0"/>
    <x v="0"/>
    <s v="NO LIBERADO"/>
    <m/>
    <n v="574442.6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"/>
    <s v="PTA NORTE "/>
    <s v="002002002"/>
    <x v="0"/>
    <n v="2"/>
    <n v="2"/>
    <s v="ESTRELLA ORIENTE"/>
    <x v="0"/>
    <n v="80"/>
    <x v="0"/>
    <x v="0"/>
    <n v="1126000"/>
    <n v="47"/>
    <d v="2012-11-15T00:00:00"/>
    <x v="0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"/>
    <s v="PTA NORTE "/>
    <s v="002002003"/>
    <x v="0"/>
    <n v="2"/>
    <n v="3"/>
    <s v="ESTRELLA ORIENTE"/>
    <x v="0"/>
    <n v="80"/>
    <x v="0"/>
    <x v="0"/>
    <n v="1126000"/>
    <n v="48"/>
    <d v="2012-11-15T00:00:00"/>
    <x v="0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"/>
    <s v="PTA NORTE "/>
    <s v="002002004"/>
    <x v="0"/>
    <n v="2"/>
    <n v="4"/>
    <s v="ESTRELLA ORIENTE"/>
    <x v="0"/>
    <n v="80"/>
    <x v="1"/>
    <x v="0"/>
    <n v="1135000"/>
    <n v="49"/>
    <d v="2012-11-15T00:00:00"/>
    <x v="0"/>
    <x v="0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"/>
    <s v="PTA NORTE "/>
    <s v="002002005"/>
    <x v="0"/>
    <n v="2"/>
    <n v="5"/>
    <s v="ESTRELLA ORIENTE"/>
    <x v="0"/>
    <n v="80"/>
    <x v="0"/>
    <x v="0"/>
    <n v="1126000"/>
    <n v="50"/>
    <d v="2012-11-15T00:00:00"/>
    <x v="0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"/>
    <s v="PTA NORTE "/>
    <s v="002002006"/>
    <x v="0"/>
    <n v="2"/>
    <n v="6"/>
    <s v="ESTRELLA ORIENTE"/>
    <x v="0"/>
    <n v="80"/>
    <x v="0"/>
    <x v="0"/>
    <n v="1126000"/>
    <n v="51"/>
    <d v="2012-11-15T00:00:00"/>
    <x v="0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"/>
    <s v="PTA NORTE "/>
    <s v="002002007"/>
    <x v="0"/>
    <n v="2"/>
    <n v="7"/>
    <s v="ESTRELLA ORIENTE"/>
    <x v="0"/>
    <n v="106.81"/>
    <x v="1"/>
    <x v="0"/>
    <n v="1236878"/>
    <n v="52"/>
    <d v="2012-11-15T00:00:00"/>
    <x v="0"/>
    <x v="0"/>
    <s v="NO LIBERADO"/>
    <m/>
    <n v="618439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"/>
    <s v="PTA NORTE "/>
    <s v="002002008"/>
    <x v="0"/>
    <n v="2"/>
    <n v="8"/>
    <s v="ESTRELLA ORIENTE"/>
    <x v="0"/>
    <n v="80"/>
    <x v="0"/>
    <x v="0"/>
    <n v="1126000"/>
    <n v="53"/>
    <d v="2012-11-15T00:00:00"/>
    <x v="0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"/>
    <s v="PTA NORTE "/>
    <s v="002002009"/>
    <x v="0"/>
    <n v="2"/>
    <n v="9"/>
    <s v="ESTRELLA ORIENTE"/>
    <x v="0"/>
    <n v="80"/>
    <x v="0"/>
    <x v="0"/>
    <n v="1126000"/>
    <n v="54"/>
    <d v="2012-11-15T00:00:00"/>
    <x v="0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"/>
    <s v="PTA NORTE "/>
    <s v="002002010"/>
    <x v="0"/>
    <n v="2"/>
    <n v="10"/>
    <s v="ESTRELLA ORIENTE"/>
    <x v="0"/>
    <n v="80"/>
    <x v="1"/>
    <x v="0"/>
    <n v="1135000"/>
    <n v="55"/>
    <d v="2012-11-15T00:00:00"/>
    <x v="0"/>
    <x v="0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"/>
    <s v="PTA NORTE "/>
    <s v="002002011"/>
    <x v="0"/>
    <n v="2"/>
    <n v="11"/>
    <s v="ESTRELLA ORIENTE"/>
    <x v="0"/>
    <n v="80"/>
    <x v="0"/>
    <x v="0"/>
    <n v="1126000"/>
    <n v="56"/>
    <d v="2012-11-15T00:00:00"/>
    <x v="0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"/>
    <s v="PTA NORTE "/>
    <s v="002002012"/>
    <x v="0"/>
    <n v="2"/>
    <n v="12"/>
    <s v="ESTRELLA ORIENTE"/>
    <x v="0"/>
    <n v="80"/>
    <x v="0"/>
    <x v="0"/>
    <n v="1126000"/>
    <n v="57"/>
    <d v="2012-11-23T00:00:00"/>
    <x v="0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"/>
    <s v="PTA NORTE "/>
    <s v="002002013"/>
    <x v="0"/>
    <n v="2"/>
    <n v="13"/>
    <s v="ESTRELLA ORIENTE"/>
    <x v="0"/>
    <n v="83.468999999999994"/>
    <x v="1"/>
    <x v="0"/>
    <n v="1148182.2"/>
    <n v="58"/>
    <d v="2012-11-23T00:00:00"/>
    <x v="0"/>
    <x v="0"/>
    <s v="NO LIBERADO"/>
    <m/>
    <n v="574091.1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"/>
    <s v="PTA NORTE "/>
    <s v="002003001"/>
    <x v="0"/>
    <n v="3"/>
    <n v="1"/>
    <s v="ESTRELLA VIAJERA"/>
    <x v="0"/>
    <n v="83.346000000000004"/>
    <x v="1"/>
    <x v="0"/>
    <n v="1147714.8"/>
    <n v="59"/>
    <d v="2012-11-23T00:00:00"/>
    <x v="0"/>
    <x v="0"/>
    <s v="NO LIBERADO"/>
    <m/>
    <n v="573857.4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"/>
    <s v="PTA NORTE "/>
    <s v="002003002"/>
    <x v="0"/>
    <n v="3"/>
    <n v="2"/>
    <s v="ESTRELLA VIAJERA"/>
    <x v="0"/>
    <n v="80"/>
    <x v="0"/>
    <x v="0"/>
    <n v="1126000"/>
    <n v="60"/>
    <d v="2012-11-23T00:00:00"/>
    <x v="0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"/>
    <s v="PTA NORTE "/>
    <s v="002003003"/>
    <x v="0"/>
    <n v="3"/>
    <n v="3"/>
    <s v="ESTRELLA VIAJERA"/>
    <x v="0"/>
    <n v="80"/>
    <x v="0"/>
    <x v="0"/>
    <n v="1126000"/>
    <n v="61"/>
    <d v="2012-11-23T00:00:00"/>
    <x v="0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3"/>
    <s v="PTA NORTE "/>
    <s v="002003004"/>
    <x v="0"/>
    <n v="3"/>
    <n v="4"/>
    <s v="ESTRELLA VIAJERA"/>
    <x v="0"/>
    <n v="80"/>
    <x v="1"/>
    <x v="0"/>
    <n v="1135000"/>
    <n v="62"/>
    <d v="2012-11-23T00:00:00"/>
    <x v="0"/>
    <x v="0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4"/>
    <s v="PTA NORTE "/>
    <s v="002003005"/>
    <x v="0"/>
    <n v="3"/>
    <n v="5"/>
    <s v="ESTRELLA VIAJERA"/>
    <x v="0"/>
    <n v="80"/>
    <x v="0"/>
    <x v="0"/>
    <n v="1126000"/>
    <n v="63"/>
    <d v="2012-11-15T00:00:00"/>
    <x v="0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5"/>
    <s v="PTA NORTE "/>
    <s v="002003006"/>
    <x v="0"/>
    <n v="3"/>
    <n v="6"/>
    <s v="ESTRELLA VIAJERA"/>
    <x v="0"/>
    <n v="80"/>
    <x v="0"/>
    <x v="0"/>
    <n v="1126000"/>
    <n v="64"/>
    <d v="2012-11-15T00:00:00"/>
    <x v="0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6"/>
    <s v="PTA NORTE "/>
    <s v="002003007"/>
    <x v="0"/>
    <n v="3"/>
    <n v="7"/>
    <s v="ESTRELLA VIAJERA"/>
    <x v="0"/>
    <n v="80"/>
    <x v="1"/>
    <x v="0"/>
    <n v="1135000"/>
    <n v="65"/>
    <d v="2012-11-15T00:00:00"/>
    <x v="0"/>
    <x v="1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7"/>
    <s v="PTA NORTE "/>
    <s v="002003008"/>
    <x v="0"/>
    <n v="3"/>
    <n v="8"/>
    <s v="TARRAGONA"/>
    <x v="0"/>
    <n v="101.45"/>
    <x v="1"/>
    <x v="0"/>
    <n v="1216510"/>
    <n v="66"/>
    <d v="2012-11-30T00:00:00"/>
    <x v="0"/>
    <x v="1"/>
    <s v="NO LIBERADO"/>
    <m/>
    <n v="60825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8"/>
    <s v="PTA NORTE "/>
    <s v="002003009"/>
    <x v="0"/>
    <n v="3"/>
    <n v="9"/>
    <s v="TARRAGONA"/>
    <x v="0"/>
    <n v="88.497"/>
    <x v="0"/>
    <x v="0"/>
    <n v="1158288.6000000001"/>
    <n v="67"/>
    <d v="2012-11-30T00:00:00"/>
    <x v="0"/>
    <x v="1"/>
    <s v="NO LIBERADO"/>
    <m/>
    <n v="579144.3000000000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9"/>
    <s v="PTA NORTE "/>
    <s v="002003010"/>
    <x v="0"/>
    <n v="3"/>
    <n v="10"/>
    <s v="TARRAGONA"/>
    <x v="0"/>
    <n v="92.209000000000003"/>
    <x v="0"/>
    <x v="0"/>
    <n v="1172394.2"/>
    <n v="68"/>
    <d v="2012-11-30T00:00:00"/>
    <x v="0"/>
    <x v="1"/>
    <s v="NO LIBERADO"/>
    <m/>
    <n v="586197.1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0"/>
    <s v="PTA NORTE "/>
    <s v="002003011"/>
    <x v="0"/>
    <n v="3"/>
    <n v="11"/>
    <s v="ESTRELLA VIAJERA"/>
    <x v="0"/>
    <n v="80"/>
    <x v="0"/>
    <x v="0"/>
    <n v="1126000"/>
    <n v="69"/>
    <d v="2012-11-30T00:00:00"/>
    <x v="0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1"/>
    <s v="PTA NORTE "/>
    <s v="002003012"/>
    <x v="0"/>
    <n v="3"/>
    <n v="12"/>
    <s v="ESTRELLA VIAJERA"/>
    <x v="0"/>
    <n v="80"/>
    <x v="1"/>
    <x v="0"/>
    <n v="1135000"/>
    <n v="70"/>
    <d v="2012-11-30T00:00:00"/>
    <x v="0"/>
    <x v="1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2"/>
    <s v="PTA NORTE "/>
    <s v="002003013"/>
    <x v="0"/>
    <n v="3"/>
    <n v="13"/>
    <s v="ESTRELLA VIAJERA"/>
    <x v="0"/>
    <n v="80"/>
    <x v="0"/>
    <x v="0"/>
    <n v="1126000"/>
    <n v="71"/>
    <d v="2012-11-30T00:00:00"/>
    <x v="0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3"/>
    <s v="PTA NORTE "/>
    <s v="002003014"/>
    <x v="0"/>
    <n v="3"/>
    <n v="14"/>
    <s v="ESTRELLA VIAJERA"/>
    <x v="0"/>
    <n v="80"/>
    <x v="0"/>
    <x v="0"/>
    <n v="1126000"/>
    <n v="72"/>
    <d v="2012-11-30T00:00:00"/>
    <x v="0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4"/>
    <s v="PTA NORTE "/>
    <s v="002003015"/>
    <x v="0"/>
    <n v="3"/>
    <n v="15"/>
    <s v="ESTRELLA VIAJERA"/>
    <x v="0"/>
    <n v="83.161000000000001"/>
    <x v="1"/>
    <x v="0"/>
    <n v="1147011.8"/>
    <n v="73"/>
    <d v="2012-11-30T00:00:00"/>
    <x v="0"/>
    <x v="1"/>
    <s v="NO LIBERADO"/>
    <m/>
    <n v="573505.9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5"/>
    <s v="PTA NORTE "/>
    <s v="002004001"/>
    <x v="0"/>
    <n v="4"/>
    <n v="1"/>
    <s v="ESTRELLA MARINA"/>
    <x v="0"/>
    <n v="83.037999999999997"/>
    <x v="0"/>
    <x v="0"/>
    <n v="1137544.3999999999"/>
    <n v="74"/>
    <d v="2012-11-30T00:00:00"/>
    <x v="0"/>
    <x v="1"/>
    <s v="NO LIBERADO"/>
    <m/>
    <n v="568772.1999999999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6"/>
    <s v="PTA NORTE "/>
    <s v="002004002"/>
    <x v="0"/>
    <n v="4"/>
    <n v="2"/>
    <s v="ESTRELLA MARINA"/>
    <x v="0"/>
    <n v="80"/>
    <x v="0"/>
    <x v="0"/>
    <n v="1126000"/>
    <n v="75"/>
    <d v="2012-11-30T00:00:00"/>
    <x v="0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7"/>
    <s v="PTA NORTE "/>
    <s v="002004003"/>
    <x v="0"/>
    <n v="4"/>
    <n v="3"/>
    <s v="ESTRELLA MARINA"/>
    <x v="0"/>
    <n v="80"/>
    <x v="1"/>
    <x v="0"/>
    <n v="1135000"/>
    <n v="76"/>
    <d v="2012-11-30T00:00:00"/>
    <x v="0"/>
    <x v="1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8"/>
    <s v="PTA NORTE "/>
    <s v="002004004"/>
    <x v="0"/>
    <n v="4"/>
    <n v="4"/>
    <s v="ESTRELLA MARINA"/>
    <x v="0"/>
    <n v="80"/>
    <x v="0"/>
    <x v="0"/>
    <n v="1126000"/>
    <n v="77"/>
    <d v="2012-11-30T00:00:00"/>
    <x v="0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9"/>
    <s v="PTA NORTE "/>
    <s v="002004005"/>
    <x v="0"/>
    <n v="4"/>
    <n v="5"/>
    <s v="ESTRELLA MARINA"/>
    <x v="0"/>
    <n v="80"/>
    <x v="0"/>
    <x v="0"/>
    <n v="1126000"/>
    <n v="78"/>
    <d v="2012-11-30T00:00:00"/>
    <x v="0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0"/>
    <s v="PTA NORTE "/>
    <s v="002004006"/>
    <x v="0"/>
    <n v="4"/>
    <n v="6"/>
    <s v="ESTRELLA MARINA"/>
    <x v="0"/>
    <n v="80"/>
    <x v="1"/>
    <x v="0"/>
    <n v="1135000"/>
    <n v="79"/>
    <d v="2012-11-30T00:00:00"/>
    <x v="0"/>
    <x v="1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1"/>
    <s v="PTA NORTE "/>
    <s v="002004007"/>
    <x v="0"/>
    <n v="4"/>
    <n v="7"/>
    <s v="ESTRELLA MARINA"/>
    <x v="0"/>
    <n v="80"/>
    <x v="0"/>
    <x v="0"/>
    <n v="1126000"/>
    <n v="80"/>
    <d v="2012-11-30T00:00:00"/>
    <x v="0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2"/>
    <s v="PTA NORTE "/>
    <s v="002004008"/>
    <x v="0"/>
    <n v="4"/>
    <n v="8"/>
    <s v="ESTRELLA MARINA"/>
    <x v="0"/>
    <n v="80"/>
    <x v="1"/>
    <x v="0"/>
    <n v="1135000"/>
    <n v="81"/>
    <d v="2012-11-30T00:00:00"/>
    <x v="0"/>
    <x v="1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3"/>
    <s v="PTA NORTE "/>
    <s v="002004009"/>
    <x v="0"/>
    <n v="4"/>
    <n v="9"/>
    <s v="ESTRELLA MARINA"/>
    <x v="0"/>
    <n v="80"/>
    <x v="0"/>
    <x v="0"/>
    <n v="1126000"/>
    <n v="82"/>
    <d v="2012-11-30T00:00:00"/>
    <x v="0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4"/>
    <s v="PTA NORTE "/>
    <s v="002004010"/>
    <x v="0"/>
    <n v="4"/>
    <n v="10"/>
    <s v="ESTRELLA MARINA"/>
    <x v="0"/>
    <n v="80"/>
    <x v="0"/>
    <x v="0"/>
    <n v="1126000"/>
    <n v="83"/>
    <d v="2012-11-30T00:00:00"/>
    <x v="0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5"/>
    <s v="PTA NORTE "/>
    <s v="002004011"/>
    <x v="0"/>
    <n v="4"/>
    <n v="11"/>
    <s v="ESTRELLA MARINA"/>
    <x v="0"/>
    <n v="80"/>
    <x v="1"/>
    <x v="0"/>
    <n v="1135000"/>
    <n v="84"/>
    <d v="2012-11-30T00:00:00"/>
    <x v="0"/>
    <x v="1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6"/>
    <s v="PTA NORTE "/>
    <s v="002004012"/>
    <x v="0"/>
    <n v="4"/>
    <n v="12"/>
    <s v="ESTRELLA MARINA"/>
    <x v="0"/>
    <n v="80"/>
    <x v="0"/>
    <x v="0"/>
    <n v="1126000"/>
    <n v="85"/>
    <d v="2012-11-30T00:00:00"/>
    <x v="0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7"/>
    <s v="PTA NORTE "/>
    <s v="002004013"/>
    <x v="0"/>
    <n v="4"/>
    <n v="13"/>
    <s v="ESTRELLA MARINA"/>
    <x v="0"/>
    <n v="80"/>
    <x v="0"/>
    <x v="0"/>
    <n v="1126000"/>
    <n v="86"/>
    <d v="2012-11-30T00:00:00"/>
    <x v="0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8"/>
    <s v="PTA NORTE "/>
    <s v="002004014"/>
    <x v="0"/>
    <n v="4"/>
    <n v="14"/>
    <s v="ESTRELLA MARINA"/>
    <x v="0"/>
    <n v="80"/>
    <x v="1"/>
    <x v="0"/>
    <n v="1135000"/>
    <n v="87"/>
    <d v="2012-11-30T00:00:00"/>
    <x v="0"/>
    <x v="1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9"/>
    <s v="PTA NORTE "/>
    <s v="002004015"/>
    <x v="0"/>
    <n v="4"/>
    <n v="15"/>
    <s v="ESTRELLA MARINA"/>
    <x v="0"/>
    <n v="80"/>
    <x v="0"/>
    <x v="0"/>
    <n v="1126000"/>
    <n v="88"/>
    <d v="2012-11-30T00:00:00"/>
    <x v="0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0"/>
    <s v="PTA NORTE "/>
    <s v="002004016"/>
    <x v="0"/>
    <n v="4"/>
    <n v="16"/>
    <s v="ESTRELLA MARINA"/>
    <x v="0"/>
    <n v="80"/>
    <x v="0"/>
    <x v="0"/>
    <n v="1126000"/>
    <n v="89"/>
    <d v="2012-11-30T00:00:00"/>
    <x v="0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1"/>
    <s v="PTA NORTE "/>
    <s v="002004017"/>
    <x v="0"/>
    <n v="4"/>
    <n v="17"/>
    <s v="ESTRELLA MARINA"/>
    <x v="0"/>
    <n v="82.852999999999994"/>
    <x v="1"/>
    <x v="0"/>
    <n v="1145841.3999999999"/>
    <n v="90"/>
    <d v="2012-11-30T00:00:00"/>
    <x v="0"/>
    <x v="1"/>
    <s v="NO LIBERADO"/>
    <m/>
    <n v="572920.6999999999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2"/>
    <s v="PTA NORTE "/>
    <s v="002005001"/>
    <x v="0"/>
    <n v="5"/>
    <n v="1"/>
    <s v="ESTRELLA FUGAZ"/>
    <x v="0"/>
    <n v="82.73"/>
    <x v="1"/>
    <x v="0"/>
    <n v="1145374"/>
    <n v="91"/>
    <d v="2012-12-15T00:00:00"/>
    <x v="1"/>
    <x v="1"/>
    <s v="NO LIBERADO"/>
    <m/>
    <n v="572687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3"/>
    <s v="PTA NORTE "/>
    <s v="002005002"/>
    <x v="0"/>
    <n v="5"/>
    <n v="2"/>
    <s v="ESTRELLA FUGAZ"/>
    <x v="0"/>
    <n v="80"/>
    <x v="0"/>
    <x v="0"/>
    <n v="1126000"/>
    <n v="92"/>
    <d v="2012-12-15T00:00:00"/>
    <x v="1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4"/>
    <s v="PTA NORTE "/>
    <s v="002005003"/>
    <x v="0"/>
    <n v="5"/>
    <n v="3"/>
    <s v="ESTRELLA FUGAZ"/>
    <x v="0"/>
    <n v="80"/>
    <x v="0"/>
    <x v="0"/>
    <n v="1126000"/>
    <n v="93"/>
    <d v="2012-12-15T00:00:00"/>
    <x v="1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5"/>
    <s v="PTA NORTE "/>
    <s v="002005004"/>
    <x v="0"/>
    <n v="5"/>
    <n v="4"/>
    <s v="ESTRELLA FUGAZ"/>
    <x v="0"/>
    <n v="80"/>
    <x v="1"/>
    <x v="0"/>
    <n v="1135000"/>
    <n v="94"/>
    <d v="2012-12-15T00:00:00"/>
    <x v="1"/>
    <x v="1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6"/>
    <s v="PTA NORTE "/>
    <s v="002005005"/>
    <x v="0"/>
    <n v="5"/>
    <n v="5"/>
    <s v="ESTRELLA FUGAZ"/>
    <x v="0"/>
    <n v="80"/>
    <x v="0"/>
    <x v="0"/>
    <n v="1126000"/>
    <n v="95"/>
    <d v="2012-12-15T00:00:00"/>
    <x v="1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7"/>
    <s v="PTA NORTE "/>
    <s v="002005006"/>
    <x v="0"/>
    <n v="5"/>
    <n v="6"/>
    <s v="ESTRELLA FUGAZ"/>
    <x v="0"/>
    <n v="80"/>
    <x v="0"/>
    <x v="0"/>
    <n v="1126000"/>
    <n v="96"/>
    <d v="2012-12-15T00:00:00"/>
    <x v="1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8"/>
    <s v="PTA NORTE "/>
    <s v="002005007"/>
    <x v="0"/>
    <n v="5"/>
    <n v="7"/>
    <s v="ESTRELLA FUGAZ"/>
    <x v="0"/>
    <n v="80"/>
    <x v="1"/>
    <x v="0"/>
    <n v="1135000"/>
    <n v="97"/>
    <d v="2012-12-15T00:00:00"/>
    <x v="1"/>
    <x v="1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9"/>
    <s v="PTA NORTE "/>
    <s v="002005008"/>
    <x v="0"/>
    <n v="5"/>
    <n v="8"/>
    <s v="ESTRELLA FUGAZ"/>
    <x v="0"/>
    <n v="80"/>
    <x v="0"/>
    <x v="0"/>
    <n v="1126000"/>
    <n v="98"/>
    <d v="2012-12-15T00:00:00"/>
    <x v="1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0"/>
    <s v="PTA NORTE "/>
    <s v="002005009"/>
    <x v="0"/>
    <n v="5"/>
    <n v="9"/>
    <s v="ESTRELLA FUGAZ"/>
    <x v="0"/>
    <n v="80"/>
    <x v="0"/>
    <x v="0"/>
    <n v="1126000"/>
    <n v="99"/>
    <d v="2012-12-15T00:00:00"/>
    <x v="1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1"/>
    <s v="PTA NORTE "/>
    <s v="002005010"/>
    <x v="0"/>
    <n v="5"/>
    <n v="10"/>
    <s v="ESTRELLA FUGAZ"/>
    <x v="0"/>
    <n v="94.759"/>
    <x v="1"/>
    <x v="0"/>
    <n v="1191084.2"/>
    <n v="100"/>
    <d v="2012-12-15T00:00:00"/>
    <x v="1"/>
    <x v="1"/>
    <s v="NO LIBERADO"/>
    <m/>
    <n v="595542.1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2"/>
    <s v="PTA NORTE "/>
    <s v="002005011"/>
    <x v="0"/>
    <n v="5"/>
    <n v="11"/>
    <s v="ESTRELLA FUGAZ"/>
    <x v="0"/>
    <n v="80"/>
    <x v="1"/>
    <x v="0"/>
    <n v="1135000"/>
    <n v="101"/>
    <d v="2012-12-15T00:00:00"/>
    <x v="1"/>
    <x v="1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3"/>
    <s v="PTA NORTE "/>
    <s v="002005012"/>
    <x v="0"/>
    <n v="5"/>
    <n v="12"/>
    <s v="ESTRELLA FUGAZ"/>
    <x v="0"/>
    <n v="80"/>
    <x v="0"/>
    <x v="0"/>
    <n v="1126000"/>
    <n v="102"/>
    <d v="2012-12-15T00:00:00"/>
    <x v="1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4"/>
    <s v="PTA NORTE "/>
    <s v="002005013"/>
    <x v="0"/>
    <n v="5"/>
    <n v="13"/>
    <s v="ESTRELLA FUGAZ"/>
    <x v="0"/>
    <n v="80"/>
    <x v="0"/>
    <x v="0"/>
    <n v="1126000"/>
    <n v="103"/>
    <d v="2012-12-15T00:00:00"/>
    <x v="1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5"/>
    <s v="PTA NORTE "/>
    <s v="002005014"/>
    <x v="0"/>
    <n v="5"/>
    <n v="14"/>
    <s v="ESTRELLA FUGAZ"/>
    <x v="0"/>
    <n v="80"/>
    <x v="1"/>
    <x v="0"/>
    <n v="1135000"/>
    <n v="104"/>
    <d v="2012-12-15T00:00:00"/>
    <x v="1"/>
    <x v="1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6"/>
    <s v="PTA NORTE "/>
    <s v="002005015"/>
    <x v="0"/>
    <n v="5"/>
    <n v="15"/>
    <s v="ESTRELLA FUGAZ"/>
    <x v="0"/>
    <n v="80"/>
    <x v="0"/>
    <x v="0"/>
    <n v="1126000"/>
    <n v="105"/>
    <d v="2012-12-15T00:00:00"/>
    <x v="1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7"/>
    <s v="PTA NORTE "/>
    <s v="002005016"/>
    <x v="0"/>
    <n v="5"/>
    <n v="16"/>
    <s v="ESTRELLA FUGAZ"/>
    <x v="0"/>
    <n v="80"/>
    <x v="0"/>
    <x v="0"/>
    <n v="1126000"/>
    <n v="106"/>
    <d v="2012-12-15T00:00:00"/>
    <x v="1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8"/>
    <s v="PTA NORTE "/>
    <s v="002005017"/>
    <x v="0"/>
    <n v="5"/>
    <n v="17"/>
    <s v="ESTRELLA FUGAZ"/>
    <x v="0"/>
    <n v="80"/>
    <x v="1"/>
    <x v="0"/>
    <n v="1135000"/>
    <n v="107"/>
    <d v="2012-12-15T00:00:00"/>
    <x v="1"/>
    <x v="1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9"/>
    <s v="PTA NORTE "/>
    <s v="002005018"/>
    <x v="0"/>
    <n v="5"/>
    <n v="18"/>
    <s v="ESTRELLA FUGAZ"/>
    <x v="0"/>
    <n v="80"/>
    <x v="0"/>
    <x v="0"/>
    <n v="1126000"/>
    <n v="108"/>
    <d v="2012-12-15T00:00:00"/>
    <x v="1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0"/>
    <s v="PTA NORTE "/>
    <s v="002005019"/>
    <x v="0"/>
    <n v="5"/>
    <n v="19"/>
    <s v="ESTRELLA FUGAZ"/>
    <x v="0"/>
    <n v="80"/>
    <x v="0"/>
    <x v="0"/>
    <n v="1126000"/>
    <n v="109"/>
    <d v="2012-12-15T00:00:00"/>
    <x v="1"/>
    <x v="1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1"/>
    <s v="PTA NORTE "/>
    <s v="002005020"/>
    <x v="0"/>
    <n v="5"/>
    <n v="20"/>
    <s v="ESTRELLA FUGAZ"/>
    <x v="0"/>
    <n v="82.545000000000002"/>
    <x v="1"/>
    <x v="0"/>
    <n v="1144671"/>
    <n v="110"/>
    <d v="2012-12-15T00:00:00"/>
    <x v="1"/>
    <x v="1"/>
    <s v="NO LIBERADO"/>
    <m/>
    <n v="572335.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2"/>
    <s v="PTA NORTE "/>
    <s v="002006001"/>
    <x v="0"/>
    <n v="6"/>
    <n v="1"/>
    <s v="ESTRELLA POLAR"/>
    <x v="0"/>
    <n v="82.421000000000006"/>
    <x v="1"/>
    <x v="1"/>
    <n v="1144199.8"/>
    <n v="111"/>
    <d v="2012-09-30T00:00:00"/>
    <x v="2"/>
    <x v="0"/>
    <s v="NO LIBERADO"/>
    <m/>
    <n v="572099.9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3"/>
    <s v="PTA NORTE "/>
    <s v="002006002"/>
    <x v="0"/>
    <n v="6"/>
    <n v="2"/>
    <s v="ESTRELLA POLAR"/>
    <x v="0"/>
    <n v="80"/>
    <x v="0"/>
    <x v="1"/>
    <n v="1126000"/>
    <n v="112"/>
    <d v="2012-09-30T00:00:00"/>
    <x v="2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4"/>
    <s v="PTA NORTE "/>
    <s v="002006003"/>
    <x v="0"/>
    <n v="6"/>
    <n v="3"/>
    <s v="ESTRELLA POLAR"/>
    <x v="0"/>
    <n v="80"/>
    <x v="0"/>
    <x v="1"/>
    <n v="1126000"/>
    <n v="113"/>
    <d v="2012-09-30T00:00:00"/>
    <x v="2"/>
    <x v="2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5"/>
    <s v="PTA NORTE "/>
    <s v="002006004"/>
    <x v="0"/>
    <n v="6"/>
    <n v="4"/>
    <s v="ESTRELLA POLAR"/>
    <x v="0"/>
    <n v="80"/>
    <x v="1"/>
    <x v="1"/>
    <n v="1135000"/>
    <n v="114"/>
    <d v="2012-09-30T00:00:00"/>
    <x v="2"/>
    <x v="2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6"/>
    <s v="PTA NORTE "/>
    <s v="002006005"/>
    <x v="0"/>
    <n v="6"/>
    <n v="5"/>
    <s v="ESTRELLA POLAR"/>
    <x v="0"/>
    <n v="80"/>
    <x v="0"/>
    <x v="1"/>
    <n v="1126000"/>
    <n v="115"/>
    <d v="2012-09-30T00:00:00"/>
    <x v="2"/>
    <x v="2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7"/>
    <s v="PTA NORTE "/>
    <s v="002006006"/>
    <x v="0"/>
    <n v="6"/>
    <n v="6"/>
    <s v="ESTRELLA POLAR"/>
    <x v="0"/>
    <n v="80"/>
    <x v="0"/>
    <x v="1"/>
    <n v="1126000"/>
    <n v="116"/>
    <d v="2012-09-30T00:00:00"/>
    <x v="2"/>
    <x v="2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8"/>
    <s v="PTA NORTE "/>
    <s v="002006007"/>
    <x v="0"/>
    <n v="6"/>
    <n v="7"/>
    <s v="ESTRELLA POLAR"/>
    <x v="0"/>
    <n v="80"/>
    <x v="1"/>
    <x v="1"/>
    <n v="1135000"/>
    <n v="117"/>
    <d v="2012-09-30T00:00:00"/>
    <x v="2"/>
    <x v="2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9"/>
    <s v="PTA NORTE "/>
    <s v="002006008"/>
    <x v="0"/>
    <n v="6"/>
    <n v="8"/>
    <s v="ESTRELLA POLAR"/>
    <x v="0"/>
    <n v="80"/>
    <x v="0"/>
    <x v="1"/>
    <n v="1126000"/>
    <n v="118"/>
    <d v="2012-09-30T00:00:00"/>
    <x v="2"/>
    <x v="2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0"/>
    <s v="PTA NORTE "/>
    <s v="002006009"/>
    <x v="0"/>
    <n v="6"/>
    <n v="9"/>
    <s v="TARRAGONA"/>
    <x v="0"/>
    <n v="80.322999999999993"/>
    <x v="0"/>
    <x v="1"/>
    <n v="1127227.3999999999"/>
    <n v="119"/>
    <d v="2012-09-30T00:00:00"/>
    <x v="2"/>
    <x v="2"/>
    <s v="NO LIBERADO"/>
    <m/>
    <n v="563613.6999999999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1"/>
    <s v="PTA NORTE "/>
    <s v="002006010"/>
    <x v="0"/>
    <n v="6"/>
    <n v="10"/>
    <s v="TARRAGONA"/>
    <x v="0"/>
    <n v="84.034999999999997"/>
    <x v="0"/>
    <x v="1"/>
    <n v="1141333"/>
    <n v="120"/>
    <d v="2012-09-30T00:00:00"/>
    <x v="2"/>
    <x v="2"/>
    <s v="NO LIBERADO"/>
    <m/>
    <n v="570666.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2"/>
    <s v="PTA NORTE "/>
    <s v="002006011"/>
    <x v="0"/>
    <n v="6"/>
    <n v="11"/>
    <s v="TARRAGONA"/>
    <x v="0"/>
    <n v="105.44199999999999"/>
    <x v="1"/>
    <x v="1"/>
    <n v="1231679.6000000001"/>
    <n v="121"/>
    <d v="2012-09-30T00:00:00"/>
    <x v="2"/>
    <x v="2"/>
    <s v="NO LIBERADO"/>
    <m/>
    <n v="615839.8000000000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3"/>
    <s v="PTA NORTE "/>
    <s v="002006012"/>
    <x v="0"/>
    <n v="6"/>
    <n v="12"/>
    <s v="ESTRELLA POLAR"/>
    <x v="0"/>
    <n v="80"/>
    <x v="0"/>
    <x v="1"/>
    <n v="1126000"/>
    <n v="122"/>
    <d v="2012-10-15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4"/>
    <s v="PTA NORTE "/>
    <s v="002006013"/>
    <x v="0"/>
    <n v="6"/>
    <n v="13"/>
    <s v="ESTRELLA POLAR"/>
    <x v="0"/>
    <n v="80"/>
    <x v="1"/>
    <x v="1"/>
    <n v="1135000"/>
    <n v="123"/>
    <d v="2012-10-15T00:00:00"/>
    <x v="3"/>
    <x v="0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5"/>
    <s v="PTA NORTE "/>
    <s v="002006014"/>
    <x v="0"/>
    <n v="6"/>
    <n v="14"/>
    <s v="ESTRELLA POLAR"/>
    <x v="0"/>
    <n v="80"/>
    <x v="0"/>
    <x v="1"/>
    <n v="1126000"/>
    <n v="124"/>
    <d v="2012-10-15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6"/>
    <s v="PTA NORTE "/>
    <s v="002006015"/>
    <x v="0"/>
    <n v="6"/>
    <n v="15"/>
    <s v="ESTRELLA POLAR"/>
    <x v="0"/>
    <n v="80"/>
    <x v="0"/>
    <x v="1"/>
    <n v="1126000"/>
    <n v="125"/>
    <d v="2012-10-15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7"/>
    <s v="PTA NORTE "/>
    <s v="002006006"/>
    <x v="0"/>
    <n v="6"/>
    <n v="6"/>
    <s v="ESTRELLA POLAR"/>
    <x v="0"/>
    <n v="80"/>
    <x v="1"/>
    <x v="1"/>
    <n v="1135000"/>
    <n v="126"/>
    <d v="2012-10-15T00:00:00"/>
    <x v="3"/>
    <x v="0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8"/>
    <s v="PTA NORTE "/>
    <s v="002006017"/>
    <x v="0"/>
    <n v="6"/>
    <n v="17"/>
    <s v="ESTRELLA POLAR"/>
    <x v="0"/>
    <n v="80"/>
    <x v="0"/>
    <x v="1"/>
    <n v="1126000"/>
    <n v="127"/>
    <d v="2012-10-15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9"/>
    <s v="PTA NORTE "/>
    <s v="002006018"/>
    <x v="0"/>
    <n v="6"/>
    <n v="18"/>
    <s v="ESTRELLA POLAR"/>
    <x v="0"/>
    <n v="80"/>
    <x v="0"/>
    <x v="1"/>
    <n v="1126000"/>
    <n v="128"/>
    <d v="2012-10-15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0"/>
    <s v="PTA NORTE "/>
    <s v="002006019"/>
    <x v="0"/>
    <n v="6"/>
    <n v="19"/>
    <s v="ESTRELLA POLAR"/>
    <x v="0"/>
    <n v="80"/>
    <x v="1"/>
    <x v="1"/>
    <n v="1135000"/>
    <n v="129"/>
    <d v="2012-10-15T00:00:00"/>
    <x v="3"/>
    <x v="0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1"/>
    <s v="PTA NORTE "/>
    <s v="002006020"/>
    <x v="0"/>
    <n v="6"/>
    <n v="20"/>
    <s v="ESTRELLA POLAR"/>
    <x v="0"/>
    <n v="80"/>
    <x v="0"/>
    <x v="1"/>
    <n v="1126000"/>
    <n v="130"/>
    <d v="2012-10-15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2"/>
    <s v="PTA NORTE "/>
    <s v="002006021"/>
    <x v="0"/>
    <n v="6"/>
    <n v="21"/>
    <s v="ESTRELLA POLAR"/>
    <x v="0"/>
    <n v="80"/>
    <x v="0"/>
    <x v="1"/>
    <n v="1126000"/>
    <n v="131"/>
    <d v="2012-10-15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3"/>
    <s v="PTA NORTE "/>
    <s v="002006022"/>
    <x v="0"/>
    <n v="6"/>
    <n v="22"/>
    <s v="ESTRELLA POLAR"/>
    <x v="0"/>
    <n v="82.236000000000004"/>
    <x v="1"/>
    <x v="1"/>
    <n v="1143496.8"/>
    <n v="132"/>
    <d v="2012-10-15T00:00:00"/>
    <x v="3"/>
    <x v="0"/>
    <s v="NO LIBERADO"/>
    <m/>
    <n v="571748.4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4"/>
    <s v="PTA NORTE "/>
    <s v="002007001"/>
    <x v="0"/>
    <n v="7"/>
    <n v="1"/>
    <s v="ESTRELLA LUMINOSA"/>
    <x v="0"/>
    <n v="82.113"/>
    <x v="0"/>
    <x v="1"/>
    <n v="1134029.3999999999"/>
    <n v="133"/>
    <d v="2012-10-15T00:00:00"/>
    <x v="3"/>
    <x v="0"/>
    <s v="NO LIBERADO"/>
    <m/>
    <n v="567014.6999999999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5"/>
    <s v="PTA NORTE "/>
    <s v="002007002"/>
    <x v="0"/>
    <n v="7"/>
    <n v="2"/>
    <s v="ESTRELLA LUMINOSA"/>
    <x v="0"/>
    <n v="80"/>
    <x v="0"/>
    <x v="1"/>
    <n v="1126000"/>
    <n v="134"/>
    <d v="2012-10-15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6"/>
    <s v="PTA NORTE "/>
    <s v="002007003"/>
    <x v="0"/>
    <n v="7"/>
    <n v="3"/>
    <s v="ESTRELLA LUMINOSA"/>
    <x v="0"/>
    <n v="80"/>
    <x v="1"/>
    <x v="1"/>
    <n v="1135000"/>
    <n v="135"/>
    <d v="2012-10-15T00:00:00"/>
    <x v="3"/>
    <x v="0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7"/>
    <s v="PTA NORTE "/>
    <s v="002007004"/>
    <x v="0"/>
    <n v="7"/>
    <n v="4"/>
    <s v="ESTRELLA LUMINOSA"/>
    <x v="0"/>
    <n v="80"/>
    <x v="0"/>
    <x v="1"/>
    <n v="1126000"/>
    <n v="136"/>
    <d v="2012-10-15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8"/>
    <s v="PTA NORTE "/>
    <s v="002007005"/>
    <x v="0"/>
    <n v="7"/>
    <n v="5"/>
    <s v="ESTRELLA LUMINOSA"/>
    <x v="0"/>
    <n v="80"/>
    <x v="0"/>
    <x v="1"/>
    <n v="1126000"/>
    <n v="137"/>
    <d v="2012-10-15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9"/>
    <s v="PTA NORTE "/>
    <s v="002007006"/>
    <x v="0"/>
    <n v="7"/>
    <n v="6"/>
    <s v="ESTRELLA LUMINOSA"/>
    <x v="0"/>
    <n v="80"/>
    <x v="1"/>
    <x v="1"/>
    <n v="1135000"/>
    <n v="138"/>
    <d v="2012-10-15T00:00:00"/>
    <x v="3"/>
    <x v="0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0"/>
    <s v="PTA NORTE "/>
    <s v="002007007"/>
    <x v="0"/>
    <n v="7"/>
    <n v="7"/>
    <s v="ESTRELLA LUMINOSA"/>
    <x v="0"/>
    <n v="80"/>
    <x v="0"/>
    <x v="1"/>
    <n v="1126000"/>
    <n v="139"/>
    <d v="2012-10-15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1"/>
    <s v="PTA NORTE "/>
    <s v="002007008"/>
    <x v="0"/>
    <n v="7"/>
    <n v="8"/>
    <s v="ESTRELLA LUMINOSA"/>
    <x v="0"/>
    <n v="80"/>
    <x v="0"/>
    <x v="1"/>
    <n v="1126000"/>
    <n v="140"/>
    <d v="2012-10-15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2"/>
    <s v="PTA NORTE "/>
    <s v="002007009"/>
    <x v="0"/>
    <n v="7"/>
    <n v="9"/>
    <s v="ESTRELLA LUMINOSA"/>
    <x v="0"/>
    <n v="80"/>
    <x v="1"/>
    <x v="1"/>
    <n v="1135000"/>
    <n v="141"/>
    <d v="2012-10-15T00:00:00"/>
    <x v="3"/>
    <x v="0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3"/>
    <s v="PTA NORTE "/>
    <s v="002007010"/>
    <x v="0"/>
    <n v="7"/>
    <n v="10"/>
    <s v="ESTRELLA LUMINOSA"/>
    <x v="0"/>
    <n v="80"/>
    <x v="0"/>
    <x v="1"/>
    <n v="1126000"/>
    <n v="142"/>
    <d v="2012-10-15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4"/>
    <s v="PTA NORTE "/>
    <s v="002007011"/>
    <x v="0"/>
    <n v="7"/>
    <n v="11"/>
    <s v="ESTRELLA LUMINOSA"/>
    <x v="0"/>
    <n v="80"/>
    <x v="0"/>
    <x v="1"/>
    <n v="1126000"/>
    <n v="143"/>
    <d v="2012-10-15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5"/>
    <s v="PTA NORTE "/>
    <s v="002007012"/>
    <x v="0"/>
    <n v="7"/>
    <n v="12"/>
    <s v="ESTRELLA LUMINOSA"/>
    <x v="0"/>
    <n v="80"/>
    <x v="1"/>
    <x v="1"/>
    <n v="1135000"/>
    <n v="144"/>
    <d v="2012-10-15T00:00:00"/>
    <x v="3"/>
    <x v="0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6"/>
    <s v="PTA NORTE "/>
    <s v="002007013"/>
    <x v="0"/>
    <n v="7"/>
    <n v="13"/>
    <s v="ESTRELLA LUMINOSA"/>
    <x v="0"/>
    <n v="114.78100000000001"/>
    <x v="1"/>
    <x v="1"/>
    <n v="1267167.8"/>
    <n v="145"/>
    <d v="2012-10-15T00:00:00"/>
    <x v="3"/>
    <x v="0"/>
    <s v="NO LIBERADO"/>
    <m/>
    <n v="633583.9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7"/>
    <s v="PTA NORTE "/>
    <s v="002007014"/>
    <x v="0"/>
    <n v="7"/>
    <n v="14"/>
    <s v="ESTRELLA LUMINOSA"/>
    <x v="0"/>
    <n v="80"/>
    <x v="0"/>
    <x v="1"/>
    <n v="1126000"/>
    <n v="146"/>
    <d v="2012-10-15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8"/>
    <s v="PTA NORTE "/>
    <s v="002007015"/>
    <x v="0"/>
    <n v="7"/>
    <n v="15"/>
    <s v="ESTRELLA LUMINOSA"/>
    <x v="0"/>
    <n v="80"/>
    <x v="0"/>
    <x v="1"/>
    <n v="1126000"/>
    <n v="147"/>
    <d v="2012-10-15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9"/>
    <s v="PTA NORTE "/>
    <s v="002007016"/>
    <x v="0"/>
    <n v="7"/>
    <n v="16"/>
    <s v="ESTRELLA LUMINOSA"/>
    <x v="0"/>
    <n v="80"/>
    <x v="1"/>
    <x v="1"/>
    <n v="1135000"/>
    <n v="148"/>
    <d v="2012-10-15T00:00:00"/>
    <x v="3"/>
    <x v="0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0"/>
    <s v="PTA NORTE "/>
    <s v="002007017"/>
    <x v="0"/>
    <n v="7"/>
    <n v="17"/>
    <s v="ESTRELLA LUMINOSA"/>
    <x v="0"/>
    <n v="80"/>
    <x v="0"/>
    <x v="1"/>
    <n v="1126000"/>
    <n v="149"/>
    <d v="2012-10-15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1"/>
    <s v="PTA NORTE "/>
    <s v="002007018"/>
    <x v="0"/>
    <n v="7"/>
    <n v="18"/>
    <s v="ESTRELLA LUMINOSA"/>
    <x v="0"/>
    <n v="80"/>
    <x v="0"/>
    <x v="1"/>
    <n v="1126000"/>
    <n v="150"/>
    <d v="2012-10-15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2"/>
    <s v="PTA NORTE "/>
    <s v="002007019"/>
    <x v="0"/>
    <n v="7"/>
    <n v="19"/>
    <s v="ESTRELLA LUMINOSA"/>
    <x v="0"/>
    <n v="80"/>
    <x v="1"/>
    <x v="1"/>
    <n v="1135000"/>
    <n v="151"/>
    <d v="2012-10-15T00:00:00"/>
    <x v="3"/>
    <x v="0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3"/>
    <s v="PTA NORTE "/>
    <s v="002007020"/>
    <x v="0"/>
    <n v="7"/>
    <n v="20"/>
    <s v="ESTRELLA LUMINOSA"/>
    <x v="0"/>
    <n v="80"/>
    <x v="0"/>
    <x v="1"/>
    <n v="1126000"/>
    <n v="152"/>
    <d v="2012-10-15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4"/>
    <s v="PTA NORTE "/>
    <s v="002007021"/>
    <x v="0"/>
    <n v="7"/>
    <n v="21"/>
    <s v="ESTRELLA LUMINOSA"/>
    <x v="0"/>
    <n v="80"/>
    <x v="0"/>
    <x v="1"/>
    <n v="1126000"/>
    <n v="153"/>
    <d v="2012-10-15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5"/>
    <s v="PTA NORTE "/>
    <s v="002007022"/>
    <x v="0"/>
    <n v="7"/>
    <n v="22"/>
    <s v="ESTRELLA LUMINOSA"/>
    <x v="0"/>
    <n v="80"/>
    <x v="1"/>
    <x v="1"/>
    <n v="1135000"/>
    <n v="154"/>
    <d v="2012-10-15T00:00:00"/>
    <x v="3"/>
    <x v="0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6"/>
    <s v="PTA NORTE "/>
    <s v="002007023"/>
    <x v="0"/>
    <n v="7"/>
    <n v="23"/>
    <s v="ESTRELLA LUMINOSA"/>
    <x v="0"/>
    <n v="80"/>
    <x v="0"/>
    <x v="1"/>
    <n v="1126000"/>
    <n v="155"/>
    <d v="2012-10-15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7"/>
    <s v="PTA NORTE "/>
    <s v="002007024"/>
    <x v="0"/>
    <n v="7"/>
    <n v="24"/>
    <s v="ESTRELLA LUMINOSA"/>
    <x v="0"/>
    <n v="81.927999999999997"/>
    <x v="0"/>
    <x v="1"/>
    <n v="1133326.3999999999"/>
    <n v="156"/>
    <d v="2012-10-15T00:00:00"/>
    <x v="3"/>
    <x v="0"/>
    <s v="NO LIBERADO"/>
    <m/>
    <n v="566663.1999999999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8"/>
    <s v="PTA NORTE "/>
    <s v="002008001"/>
    <x v="0"/>
    <n v="8"/>
    <n v="1"/>
    <s v="ESTRELLA PONIENTE"/>
    <x v="0"/>
    <n v="81.805000000000007"/>
    <x v="1"/>
    <x v="1"/>
    <n v="1141859"/>
    <n v="157"/>
    <d v="2012-10-15T00:00:00"/>
    <x v="3"/>
    <x v="0"/>
    <s v="NO LIBERADO"/>
    <m/>
    <n v="570929.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9"/>
    <s v="PTA NORTE "/>
    <s v="002008002"/>
    <x v="0"/>
    <n v="8"/>
    <n v="2"/>
    <s v="ESTRELLA PONIENTE"/>
    <x v="0"/>
    <n v="80"/>
    <x v="0"/>
    <x v="1"/>
    <n v="1126000"/>
    <n v="158"/>
    <d v="2012-10-30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0"/>
    <s v="PTA NORTE "/>
    <s v="002008003"/>
    <x v="0"/>
    <n v="8"/>
    <n v="3"/>
    <s v="ESTRELLA PONIENTE"/>
    <x v="0"/>
    <n v="80"/>
    <x v="0"/>
    <x v="1"/>
    <n v="1126000"/>
    <n v="159"/>
    <d v="2012-10-30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1"/>
    <s v="PTA NORTE "/>
    <s v="002008004"/>
    <x v="0"/>
    <n v="8"/>
    <n v="4"/>
    <s v="ESTRELLA PONIENTE"/>
    <x v="0"/>
    <n v="80"/>
    <x v="1"/>
    <x v="1"/>
    <n v="1135000"/>
    <n v="160"/>
    <d v="2012-10-30T00:00:00"/>
    <x v="3"/>
    <x v="0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2"/>
    <s v="PTA NORTE "/>
    <s v="002008005"/>
    <x v="0"/>
    <n v="8"/>
    <n v="5"/>
    <s v="ESTRELLA PONIENTE"/>
    <x v="0"/>
    <n v="80"/>
    <x v="0"/>
    <x v="1"/>
    <n v="1126000"/>
    <n v="161"/>
    <d v="2012-10-30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3"/>
    <s v="PTA NORTE "/>
    <s v="002008006"/>
    <x v="0"/>
    <n v="8"/>
    <n v="6"/>
    <s v="ESTRELLA PONIENTE"/>
    <x v="0"/>
    <n v="80"/>
    <x v="0"/>
    <x v="1"/>
    <n v="1126000"/>
    <n v="162"/>
    <d v="2012-10-30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4"/>
    <s v="PTA NORTE "/>
    <s v="002008007"/>
    <x v="0"/>
    <n v="8"/>
    <n v="7"/>
    <s v="ESTRELLA PONIENTE"/>
    <x v="0"/>
    <n v="80"/>
    <x v="1"/>
    <x v="1"/>
    <n v="1135000"/>
    <n v="163"/>
    <d v="2012-10-30T00:00:00"/>
    <x v="3"/>
    <x v="0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5"/>
    <s v="PTA NORTE "/>
    <s v="002008008"/>
    <x v="0"/>
    <n v="8"/>
    <n v="8"/>
    <s v="ESTRELLA PONIENTE"/>
    <x v="0"/>
    <n v="80"/>
    <x v="0"/>
    <x v="1"/>
    <n v="1126000"/>
    <n v="164"/>
    <d v="2012-10-30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6"/>
    <s v="PTA NORTE "/>
    <s v="002008009"/>
    <x v="0"/>
    <n v="8"/>
    <n v="9"/>
    <s v="TARRAGONA"/>
    <x v="0"/>
    <n v="95.784999999999997"/>
    <x v="0"/>
    <x v="1"/>
    <n v="1185983"/>
    <n v="165"/>
    <d v="2012-10-30T00:00:00"/>
    <x v="3"/>
    <x v="0"/>
    <s v="NO LIBERADO"/>
    <m/>
    <n v="592991.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7"/>
    <s v="PTA NORTE "/>
    <s v="002008010"/>
    <x v="0"/>
    <n v="8"/>
    <n v="10"/>
    <s v="TARRAGONA"/>
    <x v="0"/>
    <n v="88.542000000000002"/>
    <x v="0"/>
    <x v="1"/>
    <n v="1158459.6000000001"/>
    <n v="166"/>
    <d v="2012-10-30T00:00:00"/>
    <x v="3"/>
    <x v="0"/>
    <s v="NO LIBERADO"/>
    <m/>
    <n v="579229.8000000000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8"/>
    <s v="PTA NORTE "/>
    <s v="002008011"/>
    <x v="0"/>
    <n v="8"/>
    <n v="11"/>
    <s v="TARRAGONA"/>
    <x v="0"/>
    <n v="96.582999999999998"/>
    <x v="1"/>
    <x v="1"/>
    <n v="1198015.3999999999"/>
    <n v="167"/>
    <d v="2012-10-30T00:00:00"/>
    <x v="3"/>
    <x v="0"/>
    <s v="NO LIBERADO"/>
    <m/>
    <n v="599007.6999999999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9"/>
    <s v="PTA NORTE "/>
    <s v="002008012"/>
    <x v="0"/>
    <n v="8"/>
    <n v="12"/>
    <s v="ESTRELLA PONIENTE"/>
    <x v="0"/>
    <n v="80"/>
    <x v="0"/>
    <x v="1"/>
    <n v="1126000"/>
    <n v="168"/>
    <d v="2012-10-30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0"/>
    <s v="PTA NORTE "/>
    <s v="002008013"/>
    <x v="0"/>
    <n v="8"/>
    <n v="13"/>
    <s v="ESTRELLA PONIENTE"/>
    <x v="0"/>
    <n v="80"/>
    <x v="0"/>
    <x v="1"/>
    <n v="1126000"/>
    <n v="169"/>
    <d v="2012-10-30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1"/>
    <s v="PTA NORTE "/>
    <s v="002008014"/>
    <x v="0"/>
    <n v="8"/>
    <n v="14"/>
    <s v="ESTRELLA PONIENTE"/>
    <x v="0"/>
    <n v="80"/>
    <x v="1"/>
    <x v="1"/>
    <n v="1135000"/>
    <n v="170"/>
    <d v="2012-10-30T00:00:00"/>
    <x v="3"/>
    <x v="0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2"/>
    <s v="PTA NORTE "/>
    <s v="002008015"/>
    <x v="0"/>
    <n v="8"/>
    <n v="15"/>
    <s v="ESTRELLA PONIENTE"/>
    <x v="0"/>
    <n v="80"/>
    <x v="0"/>
    <x v="1"/>
    <n v="1126000"/>
    <n v="171"/>
    <d v="2012-10-30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3"/>
    <s v="PTA NORTE "/>
    <s v="002008016"/>
    <x v="0"/>
    <n v="8"/>
    <n v="16"/>
    <s v="ESTRELLA PONIENTE"/>
    <x v="0"/>
    <n v="80"/>
    <x v="0"/>
    <x v="1"/>
    <n v="1126000"/>
    <n v="172"/>
    <d v="2012-10-30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4"/>
    <s v="PTA NORTE "/>
    <s v="002008017"/>
    <x v="0"/>
    <n v="8"/>
    <n v="17"/>
    <s v="ESTRELLA PONIENTE"/>
    <x v="0"/>
    <n v="80"/>
    <x v="1"/>
    <x v="1"/>
    <n v="1135000"/>
    <n v="173"/>
    <d v="2012-10-30T00:00:00"/>
    <x v="3"/>
    <x v="0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5"/>
    <s v="PTA NORTE "/>
    <s v="002008018"/>
    <x v="0"/>
    <n v="8"/>
    <n v="18"/>
    <s v="ESTRELLA PONIENTE"/>
    <x v="0"/>
    <n v="80"/>
    <x v="0"/>
    <x v="1"/>
    <n v="1126000"/>
    <n v="174"/>
    <d v="2012-10-30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6"/>
    <s v="PTA NORTE "/>
    <s v="002008019"/>
    <x v="0"/>
    <n v="8"/>
    <n v="19"/>
    <s v="ESTRELLA PONIENTE"/>
    <x v="0"/>
    <n v="80"/>
    <x v="0"/>
    <x v="1"/>
    <n v="1126000"/>
    <n v="175"/>
    <d v="2012-10-30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7"/>
    <s v="PTA NORTE "/>
    <s v="002008020"/>
    <x v="0"/>
    <n v="8"/>
    <n v="20"/>
    <s v="ESTRELLA PONIENTE"/>
    <x v="0"/>
    <n v="81.62"/>
    <x v="1"/>
    <x v="1"/>
    <n v="1141156"/>
    <n v="176"/>
    <d v="2012-10-30T00:00:00"/>
    <x v="3"/>
    <x v="0"/>
    <s v="NO LIBERADO"/>
    <m/>
    <n v="570578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8"/>
    <s v="PTA NORTE "/>
    <s v="002009001"/>
    <x v="0"/>
    <n v="9"/>
    <n v="1"/>
    <s v="ESTRELLA NORTE"/>
    <x v="4"/>
    <n v="81.495999999999995"/>
    <x v="1"/>
    <x v="2"/>
    <n v="1140684.8"/>
    <n v="177"/>
    <d v="2012-08-15T00:00:00"/>
    <x v="4"/>
    <x v="3"/>
    <s v="LIBERADO"/>
    <d v="2012-06-01T00:00:00"/>
    <n v="570342.40000000002"/>
    <d v="2012-03-30T00:00:00"/>
    <s v="MAYOR A 2 MESES"/>
    <s v="JOSE LUIS CASILLAS DIAZ"/>
    <m/>
    <n v="32168543"/>
    <n v="3215436"/>
    <m/>
    <s v="SEM 13"/>
    <s v="MAR"/>
    <s v="EXPO"/>
    <s v="APARTADO"/>
    <s v="COFINAVIT"/>
    <s v="MJV"/>
    <d v="2012-03-30T00:00:00"/>
    <s v="FIRMADO"/>
    <d v="2012-04-07T00:00:00"/>
    <d v="2012-04-14T00:00:00"/>
    <d v="2012-04-14T00:00:00"/>
    <d v="2012-04-26T00:00:00"/>
    <m/>
    <n v="86"/>
    <m/>
    <s v="SEM 13"/>
    <s v="MAR"/>
    <s v="SEM 17"/>
    <s v="ABR"/>
    <s v="NA"/>
    <s v=""/>
    <s v="2DA-ABR"/>
    <s v="MAYOR A 2 MESES"/>
    <s v="MAYOR A 2 MESES"/>
    <n v="30000"/>
    <n v="50000"/>
    <n v="120000"/>
    <m/>
    <m/>
    <m/>
    <m/>
    <m/>
    <m/>
    <m/>
    <m/>
    <s v="PAGADO"/>
    <s v="PAGADO"/>
    <m/>
    <m/>
    <m/>
    <m/>
    <m/>
    <m/>
    <m/>
    <m/>
    <n v="0"/>
    <n v="170000"/>
    <n v="0"/>
    <d v="2012-04-15T00:00:00"/>
    <d v="2012-04-30T00:00:00"/>
    <m/>
    <m/>
    <m/>
    <m/>
    <m/>
  </r>
  <r>
    <n v="139"/>
    <s v="PTA NORTE "/>
    <s v="002009002"/>
    <x v="0"/>
    <n v="9"/>
    <n v="2"/>
    <s v="ESTRELLA NORTE"/>
    <x v="4"/>
    <n v="80"/>
    <x v="0"/>
    <x v="2"/>
    <n v="1126000"/>
    <n v="178"/>
    <d v="2012-08-15T00:00:00"/>
    <x v="4"/>
    <x v="3"/>
    <s v="LIBERADO"/>
    <d v="2012-06-01T00:00:00"/>
    <n v="563000"/>
    <d v="2012-03-30T00:00:00"/>
    <s v="MAYOR A 2 MESES"/>
    <s v="CAROLINA AUZETA PRADO"/>
    <m/>
    <n v="3216543"/>
    <n v="665654"/>
    <m/>
    <s v="SEM 13"/>
    <s v="MAR"/>
    <s v="EXPO"/>
    <s v="APARTADO"/>
    <s v="ALIA2"/>
    <s v="AMG"/>
    <d v="2012-03-30T00:00:00"/>
    <s v="COBRADO"/>
    <d v="2012-04-05T00:00:00"/>
    <d v="2012-04-20T00:00:00"/>
    <d v="2012-04-20T00:00:00"/>
    <d v="2012-05-05T00:00:00"/>
    <d v="2012-05-15T00:00:00"/>
    <n v="58"/>
    <d v="2012-05-30T00:00:00"/>
    <s v="SEM 13"/>
    <s v="MAR"/>
    <s v="SEM 18"/>
    <s v="MAY"/>
    <s v="SEM 22"/>
    <s v="MAY"/>
    <s v="1RA-MAY"/>
    <s v="MAYOR A 2 MESES"/>
    <s v="MAYOR A 2 MESES"/>
    <n v="30000"/>
    <n v="50000"/>
    <n v="75000"/>
    <m/>
    <m/>
    <m/>
    <m/>
    <m/>
    <m/>
    <m/>
    <m/>
    <s v="PAGADO"/>
    <s v="PAGADO"/>
    <m/>
    <m/>
    <m/>
    <m/>
    <m/>
    <m/>
    <m/>
    <m/>
    <n v="0"/>
    <n v="125000"/>
    <n v="0"/>
    <d v="2012-04-15T00:00:00"/>
    <d v="2012-05-01T00:00:00"/>
    <m/>
    <m/>
    <m/>
    <m/>
    <m/>
  </r>
  <r>
    <n v="140"/>
    <s v="PTA NORTE "/>
    <s v="002009003"/>
    <x v="0"/>
    <n v="9"/>
    <n v="3"/>
    <s v="ESTRELLA NORTE"/>
    <x v="2"/>
    <n v="80"/>
    <x v="0"/>
    <x v="2"/>
    <n v="1126000"/>
    <n v="179"/>
    <d v="2012-08-15T00:00:00"/>
    <x v="4"/>
    <x v="4"/>
    <s v="LIBERADO"/>
    <d v="2012-06-01T00:00:00"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1"/>
    <s v="PTA NORTE "/>
    <s v="002009004"/>
    <x v="0"/>
    <n v="9"/>
    <n v="4"/>
    <s v="ESTRELLA NORTE"/>
    <x v="2"/>
    <n v="80"/>
    <x v="1"/>
    <x v="2"/>
    <n v="1135000"/>
    <n v="180"/>
    <d v="2012-08-15T00:00:00"/>
    <x v="4"/>
    <x v="4"/>
    <s v="LIBERADO"/>
    <d v="2012-06-01T00:00:00"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2"/>
    <s v="PTA NORTE "/>
    <s v="002009005"/>
    <x v="0"/>
    <n v="9"/>
    <n v="5"/>
    <s v="ESTRELLA NORTE"/>
    <x v="3"/>
    <n v="80"/>
    <x v="0"/>
    <x v="2"/>
    <n v="1126000"/>
    <n v="181"/>
    <d v="2012-08-15T00:00:00"/>
    <x v="4"/>
    <x v="4"/>
    <s v="LIBERADO"/>
    <d v="2012-06-01T00:00:00"/>
    <n v="563000"/>
    <d v="2012-04-20T00:00:00"/>
    <s v="MAYOR A 2 MESES"/>
    <s v="JAVIER SANCHEZ LEDEZMA"/>
    <m/>
    <n v="32516351"/>
    <n v="651"/>
    <n v="351"/>
    <s v="SEM 16"/>
    <s v="ABR"/>
    <s v="ACTIVACION"/>
    <s v="APARTADO"/>
    <s v="OTROS"/>
    <s v="AMG"/>
    <d v="2012-04-30T00:00:00"/>
    <s v="AUTORIZADO"/>
    <d v="2012-05-05T00:00:00"/>
    <d v="2012-08-20T00:00:00"/>
    <d v="2012-05-05T00:00:00"/>
    <m/>
    <m/>
    <n v="86"/>
    <m/>
    <s v="SEM 18"/>
    <s v="ABR"/>
    <s v="NA"/>
    <s v=""/>
    <s v="NA"/>
    <s v=""/>
    <s v="2DA-AGO"/>
    <s v="MAYOR A 2 MESES"/>
    <s v="NA"/>
    <n v="30000"/>
    <n v="10000"/>
    <n v="5000"/>
    <n v="50000"/>
    <n v="10000"/>
    <n v="50000"/>
    <m/>
    <m/>
    <m/>
    <m/>
    <m/>
    <s v="PAGADO"/>
    <s v="PAGADO"/>
    <s v="PAGADO"/>
    <s v="PAGADO"/>
    <s v="VIGENTE"/>
    <m/>
    <m/>
    <m/>
    <m/>
    <m/>
    <n v="50000"/>
    <n v="75000"/>
    <n v="0"/>
    <d v="2012-05-15T00:00:00"/>
    <d v="2012-05-30T00:00:00"/>
    <d v="2012-06-14T00:00:00"/>
    <d v="2012-06-29T00:00:00"/>
    <d v="2012-07-29T00:00:00"/>
    <m/>
    <m/>
  </r>
  <r>
    <n v="143"/>
    <s v="PTA NORTE "/>
    <s v="002009006"/>
    <x v="0"/>
    <n v="9"/>
    <n v="6"/>
    <s v="ESTRELLA NORTE"/>
    <x v="3"/>
    <n v="80"/>
    <x v="0"/>
    <x v="2"/>
    <n v="1126000"/>
    <n v="182"/>
    <d v="2012-08-15T00:00:00"/>
    <x v="4"/>
    <x v="4"/>
    <s v="LIBERADO"/>
    <d v="2012-06-01T00:00:00"/>
    <n v="563000"/>
    <d v="2012-04-20T00:00:00"/>
    <s v="MAYOR A 2 MESES"/>
    <s v="ANA PEREZ DEL TORO"/>
    <m/>
    <n v="36514654"/>
    <n v="651"/>
    <n v="321"/>
    <s v="SEM 16"/>
    <s v="ABR"/>
    <s v="PUBLICIDAD"/>
    <s v="APARTADO"/>
    <s v="BANCOS"/>
    <s v="AMG"/>
    <d v="2012-04-20T00:00:00"/>
    <s v="DICTAMINACIÓN"/>
    <d v="2012-04-30T00:00:00"/>
    <d v="2012-08-20T00:00:00"/>
    <d v="2012-05-15T00:00:00"/>
    <m/>
    <m/>
    <n v="86"/>
    <m/>
    <s v="SEM 16"/>
    <s v="ABR"/>
    <s v="NA"/>
    <s v=""/>
    <s v="NA"/>
    <s v=""/>
    <s v="2DA-AGO"/>
    <s v="MAYOR A 2 MESES"/>
    <s v="NA"/>
    <n v="30000"/>
    <n v="5000"/>
    <n v="45000"/>
    <n v="15000"/>
    <n v="10000"/>
    <m/>
    <m/>
    <m/>
    <m/>
    <m/>
    <m/>
    <s v="PAGADO"/>
    <s v="PAGADO"/>
    <s v="PAGADO"/>
    <s v="VENCIDO"/>
    <m/>
    <m/>
    <m/>
    <m/>
    <m/>
    <m/>
    <n v="0"/>
    <n v="65000"/>
    <n v="10000"/>
    <d v="2012-05-05T00:00:00"/>
    <d v="2012-05-20T00:00:00"/>
    <d v="2012-06-04T00:00:00"/>
    <d v="2012-06-19T00:00:00"/>
    <m/>
    <m/>
    <m/>
  </r>
  <r>
    <n v="144"/>
    <s v="PTA NORTE "/>
    <s v="002009007"/>
    <x v="0"/>
    <n v="9"/>
    <n v="7"/>
    <s v="ESTRELLA NORTE"/>
    <x v="3"/>
    <n v="80"/>
    <x v="1"/>
    <x v="2"/>
    <n v="1135000"/>
    <n v="183"/>
    <d v="2012-08-15T00:00:00"/>
    <x v="4"/>
    <x v="4"/>
    <s v="LIBERADO"/>
    <d v="2012-06-01T00:00:00"/>
    <n v="567500"/>
    <d v="2012-05-01T00:00:00"/>
    <s v="MAYOR A 2 MESES"/>
    <s v="LUIS SMITH CARMONA"/>
    <m/>
    <n v="6546546"/>
    <n v="651361361"/>
    <n v="321"/>
    <s v="SEM 18"/>
    <s v="MAY"/>
    <s v="PUBLICIDAD"/>
    <s v="APARTADO"/>
    <s v="FOVISSSTE"/>
    <s v="AMG"/>
    <d v="2012-05-05T00:00:00"/>
    <s v="DICTAMINACIÓN"/>
    <d v="2012-05-10T00:00:00"/>
    <d v="2012-08-20T00:00:00"/>
    <d v="2012-05-10T00:00:00"/>
    <m/>
    <m/>
    <n v="130"/>
    <m/>
    <s v="SEM 18"/>
    <s v="MAY"/>
    <s v="NA"/>
    <s v=""/>
    <s v="NA"/>
    <s v=""/>
    <s v="2DA-AGO"/>
    <s v="MAYOR A 2 MESES"/>
    <s v="NA"/>
    <n v="30000"/>
    <n v="110000"/>
    <n v="10000"/>
    <m/>
    <m/>
    <m/>
    <m/>
    <m/>
    <m/>
    <m/>
    <m/>
    <s v="PAGADO"/>
    <s v="VENCIDO"/>
    <m/>
    <m/>
    <m/>
    <m/>
    <m/>
    <m/>
    <m/>
    <m/>
    <n v="0"/>
    <n v="110000"/>
    <n v="10000"/>
    <d v="2012-05-20T00:00:00"/>
    <d v="2012-06-04T00:00:00"/>
    <m/>
    <m/>
    <m/>
    <m/>
    <m/>
  </r>
  <r>
    <n v="145"/>
    <s v="PTA NORTE "/>
    <s v="002009008"/>
    <x v="0"/>
    <n v="9"/>
    <n v="8"/>
    <s v="ESTRELLA NORTE"/>
    <x v="3"/>
    <n v="80"/>
    <x v="0"/>
    <x v="2"/>
    <n v="1126000"/>
    <n v="184"/>
    <d v="2012-08-15T00:00:00"/>
    <x v="4"/>
    <x v="5"/>
    <s v="LIBERADO"/>
    <d v="2012-06-01T00:00:00"/>
    <n v="563000"/>
    <d v="2012-05-01T00:00:00"/>
    <s v="MAYOR A 2 MESES"/>
    <s v="JUAN VELASCO ELIZONDO"/>
    <m/>
    <n v="3654684"/>
    <n v="651"/>
    <n v="321"/>
    <s v="SEM 18"/>
    <s v="MAY"/>
    <s v="RECOMENDADO"/>
    <s v="APARTADO"/>
    <s v="BANCOS"/>
    <s v="AMG"/>
    <d v="2012-05-03T00:00:00"/>
    <s v="AUTORIZADO"/>
    <d v="2012-05-10T00:00:00"/>
    <d v="2012-08-20T00:00:00"/>
    <d v="2012-05-15T00:00:00"/>
    <m/>
    <m/>
    <n v="130"/>
    <m/>
    <s v="SEM 18"/>
    <s v="MAY"/>
    <s v="NA"/>
    <s v=""/>
    <s v="NA"/>
    <s v=""/>
    <s v="2DA-AGO"/>
    <s v="MAYOR A 2 MESES"/>
    <s v="NA"/>
    <n v="5000"/>
    <n v="10000"/>
    <n v="50000"/>
    <n v="100000"/>
    <n v="5000"/>
    <n v="50000"/>
    <n v="10000"/>
    <m/>
    <m/>
    <m/>
    <m/>
    <s v="PAGADO"/>
    <s v="PAGADO"/>
    <s v="PAGADO"/>
    <s v="PAGADO"/>
    <s v="VIGENTE"/>
    <s v="VIGENTE"/>
    <m/>
    <m/>
    <m/>
    <m/>
    <n v="60000"/>
    <n v="165000"/>
    <n v="0"/>
    <d v="2012-05-18T00:00:00"/>
    <d v="2012-06-02T00:00:00"/>
    <d v="2012-06-17T00:00:00"/>
    <d v="2012-07-02T00:00:00"/>
    <d v="2012-07-22T00:00:00"/>
    <d v="2012-07-30T00:00:00"/>
    <m/>
  </r>
  <r>
    <n v="146"/>
    <s v="PTA NORTE "/>
    <s v="002009009"/>
    <x v="0"/>
    <n v="9"/>
    <n v="9"/>
    <s v="ESTRELLA NORTE"/>
    <x v="0"/>
    <n v="80"/>
    <x v="1"/>
    <x v="1"/>
    <n v="1135000"/>
    <n v="185"/>
    <d v="2012-10-30T00:00:00"/>
    <x v="3"/>
    <x v="0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7"/>
    <s v="PTA NORTE "/>
    <s v="002009010"/>
    <x v="0"/>
    <n v="9"/>
    <n v="10"/>
    <s v="ESTRELLA NORTE"/>
    <x v="0"/>
    <n v="80"/>
    <x v="0"/>
    <x v="1"/>
    <n v="1126000"/>
    <n v="186"/>
    <d v="2012-10-30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8"/>
    <s v="PTA NORTE "/>
    <s v="002009011"/>
    <x v="0"/>
    <n v="9"/>
    <n v="11"/>
    <s v="ESTRELLA NORTE"/>
    <x v="0"/>
    <n v="80"/>
    <x v="0"/>
    <x v="1"/>
    <n v="1126000"/>
    <n v="187"/>
    <d v="2012-10-30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9"/>
    <s v="PTA NORTE "/>
    <s v="002009012"/>
    <x v="0"/>
    <n v="9"/>
    <n v="12"/>
    <s v="ESTRELLA NORTE"/>
    <x v="0"/>
    <n v="80"/>
    <x v="1"/>
    <x v="1"/>
    <n v="1135000"/>
    <n v="188"/>
    <d v="2012-10-30T00:00:00"/>
    <x v="3"/>
    <x v="0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0"/>
    <s v="PTA NORTE "/>
    <s v="002009013"/>
    <x v="0"/>
    <n v="9"/>
    <n v="13"/>
    <s v="ESTRELLA NORTE"/>
    <x v="3"/>
    <n v="80"/>
    <x v="0"/>
    <x v="2"/>
    <n v="1126000"/>
    <n v="189"/>
    <d v="2012-08-15T00:00:00"/>
    <x v="4"/>
    <x v="5"/>
    <s v="LIBERADO"/>
    <d v="2012-06-01T00:00:00"/>
    <n v="563000"/>
    <d v="2012-05-01T00:00:00"/>
    <s v="MAYOR A 2 MESES"/>
    <s v="ALBERTO ARIAS GARCIA"/>
    <m/>
    <n v="654654"/>
    <n v="651"/>
    <n v="32132"/>
    <s v="SEM 18"/>
    <s v="MAY"/>
    <s v="VENDEDOR"/>
    <s v="APARTADO"/>
    <s v="IPEJAL"/>
    <s v="SNM"/>
    <d v="2012-05-01T00:00:00"/>
    <s v="DICTAMINACIÓN"/>
    <d v="2012-05-05T00:00:00"/>
    <d v="2012-08-20T00:00:00"/>
    <d v="2012-07-15T00:00:00"/>
    <m/>
    <m/>
    <n v="130"/>
    <m/>
    <s v="SEM 18"/>
    <s v="MAY"/>
    <s v="NA"/>
    <s v=""/>
    <s v="NA"/>
    <s v=""/>
    <s v="2DA-AGO"/>
    <s v="MAYOR A 2 MESES"/>
    <s v="NA"/>
    <n v="5000"/>
    <n v="20000"/>
    <n v="10000"/>
    <m/>
    <m/>
    <m/>
    <m/>
    <m/>
    <m/>
    <m/>
    <m/>
    <s v="PAGADO"/>
    <s v="PAGADO"/>
    <m/>
    <m/>
    <m/>
    <m/>
    <m/>
    <m/>
    <m/>
    <m/>
    <n v="0"/>
    <n v="30000"/>
    <n v="0"/>
    <d v="2012-05-16T00:00:00"/>
    <d v="2012-05-31T00:00:00"/>
    <m/>
    <m/>
    <m/>
    <m/>
    <m/>
  </r>
  <r>
    <n v="151"/>
    <s v="PTA NORTE "/>
    <s v="002009014"/>
    <x v="0"/>
    <n v="9"/>
    <n v="14"/>
    <s v="ESTRELLA NORTE"/>
    <x v="3"/>
    <n v="80"/>
    <x v="0"/>
    <x v="2"/>
    <n v="1126000"/>
    <n v="190"/>
    <d v="2012-08-15T00:00:00"/>
    <x v="4"/>
    <x v="5"/>
    <s v="LIBERADO"/>
    <d v="2012-06-01T00:00:00"/>
    <n v="563000"/>
    <d v="2012-06-14T00:00:00"/>
    <s v="4TA SEM"/>
    <s v="ESTEFANIA DEL TORO ENRIQUEZ"/>
    <m/>
    <n v="654654"/>
    <n v="361"/>
    <n v="1321"/>
    <s v="SEM 24"/>
    <s v="JUN"/>
    <s v="VENDEDOR"/>
    <s v="APARTADO"/>
    <s v="INFONAVIT"/>
    <s v="SNM"/>
    <d v="2012-06-30T00:00:00"/>
    <s v="POR FIRMAR"/>
    <d v="2012-06-30T00:00:00"/>
    <d v="2012-08-20T00:00:00"/>
    <d v="2012-07-10T00:00:00"/>
    <m/>
    <m/>
    <n v="130"/>
    <m/>
    <s v="SEM 26"/>
    <s v="JUN"/>
    <s v="NA"/>
    <s v=""/>
    <s v="NA"/>
    <s v=""/>
    <s v="2DA-AGO"/>
    <s v="2DA SEM"/>
    <s v="NA"/>
    <n v="30000"/>
    <n v="15000"/>
    <n v="12000"/>
    <m/>
    <m/>
    <m/>
    <m/>
    <m/>
    <m/>
    <m/>
    <m/>
    <s v="PAGADO"/>
    <s v="VIGENTE"/>
    <m/>
    <m/>
    <m/>
    <m/>
    <m/>
    <m/>
    <m/>
    <m/>
    <n v="12000"/>
    <n v="15000"/>
    <n v="0"/>
    <d v="2012-07-15T00:00:00"/>
    <d v="2012-07-30T00:00:00"/>
    <m/>
    <m/>
    <m/>
    <m/>
    <m/>
  </r>
  <r>
    <n v="152"/>
    <s v="PTA NORTE "/>
    <s v="002009015"/>
    <x v="0"/>
    <n v="9"/>
    <n v="15"/>
    <s v="ESTRELLA NORTE"/>
    <x v="3"/>
    <n v="81.311000000000007"/>
    <x v="1"/>
    <x v="2"/>
    <n v="1139981.8"/>
    <n v="191"/>
    <d v="2012-08-15T00:00:00"/>
    <x v="4"/>
    <x v="5"/>
    <s v="LIBERADO"/>
    <d v="2012-06-01T00:00:00"/>
    <n v="569990.9"/>
    <d v="2012-05-20T00:00:00"/>
    <s v="8VA SEM"/>
    <s v="ANDREA OLEA DE ANDA"/>
    <m/>
    <n v="6588464"/>
    <n v="321"/>
    <n v="312"/>
    <s v="SEM 21"/>
    <s v="MAY"/>
    <s v="VENDEDOR"/>
    <s v="APARTADO"/>
    <s v="ALIA2"/>
    <s v="SNM"/>
    <d v="2012-05-30T00:00:00"/>
    <s v="POR FIRMAR"/>
    <d v="2012-06-01T00:00:00"/>
    <d v="2012-08-20T00:00:00"/>
    <d v="2012-06-15T00:00:00"/>
    <m/>
    <m/>
    <n v="130"/>
    <m/>
    <s v="SEM 22"/>
    <s v="MAY"/>
    <s v="NA"/>
    <s v=""/>
    <s v="NA"/>
    <s v=""/>
    <s v="2DA-AGO"/>
    <s v="7MA SEM"/>
    <s v="NA"/>
    <n v="50000"/>
    <n v="10000"/>
    <n v="17000"/>
    <m/>
    <m/>
    <m/>
    <m/>
    <m/>
    <m/>
    <m/>
    <m/>
    <s v="VENCIDO"/>
    <s v="VENCIDO"/>
    <m/>
    <m/>
    <m/>
    <m/>
    <m/>
    <m/>
    <m/>
    <m/>
    <n v="0"/>
    <n v="0"/>
    <n v="27000"/>
    <d v="2012-06-14T00:00:00"/>
    <d v="2012-06-29T00:00:00"/>
    <m/>
    <m/>
    <m/>
    <m/>
    <m/>
  </r>
  <r>
    <n v="153"/>
    <s v="PTA NORTE "/>
    <s v="002010001"/>
    <x v="0"/>
    <n v="10"/>
    <n v="1"/>
    <s v="ESTRELLA SUR"/>
    <x v="0"/>
    <n v="81.188000000000002"/>
    <x v="1"/>
    <x v="1"/>
    <n v="1139514.3999999999"/>
    <n v="192"/>
    <d v="2012-10-30T00:00:00"/>
    <x v="3"/>
    <x v="0"/>
    <s v="NO LIBERADO"/>
    <m/>
    <n v="569757.1999999999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4"/>
    <s v="PTA NORTE "/>
    <s v="002010002"/>
    <x v="0"/>
    <n v="10"/>
    <n v="2"/>
    <s v="ESTRELLA SUR"/>
    <x v="0"/>
    <n v="80"/>
    <x v="0"/>
    <x v="1"/>
    <n v="1126000"/>
    <n v="193"/>
    <d v="2012-10-30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5"/>
    <s v="PTA NORTE "/>
    <s v="002010003"/>
    <x v="0"/>
    <n v="10"/>
    <n v="3"/>
    <s v="ESTRELLA SUR"/>
    <x v="0"/>
    <n v="80"/>
    <x v="0"/>
    <x v="1"/>
    <n v="1126000"/>
    <n v="194"/>
    <d v="2012-10-30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6"/>
    <s v="PTA NORTE "/>
    <s v="002010004"/>
    <x v="0"/>
    <n v="10"/>
    <n v="4"/>
    <s v="ESTRELLA SUR"/>
    <x v="0"/>
    <n v="80"/>
    <x v="1"/>
    <x v="1"/>
    <n v="1135000"/>
    <n v="195"/>
    <d v="2012-10-30T00:00:00"/>
    <x v="3"/>
    <x v="0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7"/>
    <s v="PTA NORTE "/>
    <s v="002010005"/>
    <x v="0"/>
    <n v="10"/>
    <n v="5"/>
    <s v="ESTRELLA SUR"/>
    <x v="0"/>
    <n v="80"/>
    <x v="0"/>
    <x v="1"/>
    <n v="1126000"/>
    <n v="196"/>
    <d v="2012-10-30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8"/>
    <s v="PTA NORTE "/>
    <s v="002010006"/>
    <x v="0"/>
    <n v="10"/>
    <n v="6"/>
    <s v="ESTRELLA SUR"/>
    <x v="0"/>
    <n v="80"/>
    <x v="0"/>
    <x v="1"/>
    <n v="1126000"/>
    <n v="197"/>
    <d v="2012-10-30T00:00:00"/>
    <x v="3"/>
    <x v="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9"/>
    <s v="PTA NORTE "/>
    <s v="002010007"/>
    <x v="0"/>
    <n v="10"/>
    <n v="7"/>
    <s v="TARRAGONA"/>
    <x v="0"/>
    <n v="111.129"/>
    <x v="1"/>
    <x v="1"/>
    <n v="1253290.2"/>
    <n v="198"/>
    <d v="2012-10-30T00:00:00"/>
    <x v="3"/>
    <x v="0"/>
    <s v="NO LIBERADO"/>
    <m/>
    <n v="626645.1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0"/>
    <s v="PTA NORTE "/>
    <s v="002010008"/>
    <x v="0"/>
    <n v="10"/>
    <n v="8"/>
    <s v="TARRAGONA"/>
    <x v="0"/>
    <n v="86.584999999999994"/>
    <x v="0"/>
    <x v="1"/>
    <n v="1151023"/>
    <n v="199"/>
    <d v="2012-10-30T00:00:00"/>
    <x v="3"/>
    <x v="0"/>
    <s v="NO LIBERADO"/>
    <m/>
    <n v="575511.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1"/>
    <s v="PTA NORTE "/>
    <s v="002010009"/>
    <x v="0"/>
    <n v="10"/>
    <n v="9"/>
    <s v="TARRAGONA"/>
    <x v="0"/>
    <n v="80.855000000000004"/>
    <x v="0"/>
    <x v="1"/>
    <n v="1129249"/>
    <n v="200"/>
    <d v="2012-10-30T00:00:00"/>
    <x v="3"/>
    <x v="0"/>
    <s v="NO LIBERADO"/>
    <m/>
    <n v="564624.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2"/>
    <s v="PTA NORTE "/>
    <s v="002010010"/>
    <x v="0"/>
    <n v="10"/>
    <n v="10"/>
    <s v="ESTRELLA SUR"/>
    <x v="0"/>
    <n v="80.004999999999995"/>
    <x v="0"/>
    <x v="1"/>
    <n v="1126019"/>
    <n v="201"/>
    <d v="2012-10-30T00:00:00"/>
    <x v="3"/>
    <x v="0"/>
    <s v="NO LIBERADO"/>
    <m/>
    <n v="563009.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3"/>
    <s v="PTA NORTE "/>
    <s v="002010011"/>
    <x v="0"/>
    <n v="10"/>
    <n v="11"/>
    <s v="ESTRELLA SUR"/>
    <x v="0"/>
    <n v="81.004999999999995"/>
    <x v="1"/>
    <x v="1"/>
    <n v="1138819"/>
    <n v="202"/>
    <d v="2012-10-30T00:00:00"/>
    <x v="3"/>
    <x v="0"/>
    <s v="NO LIBERADO"/>
    <m/>
    <n v="569409.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4"/>
    <s v="PTA NORTE "/>
    <s v="003001001"/>
    <x v="1"/>
    <n v="1"/>
    <n v="1"/>
    <s v="TARRAGONA"/>
    <x v="3"/>
    <n v="287.90100000000001"/>
    <x v="1"/>
    <x v="2"/>
    <n v="1925023.8"/>
    <n v="203"/>
    <d v="2012-08-15T00:00:00"/>
    <x v="4"/>
    <x v="5"/>
    <s v="LIBERADO"/>
    <d v="2012-06-01T00:00:00"/>
    <n v="962511.9"/>
    <d v="2012-05-14T00:00:00"/>
    <s v="MAYOR A 2 MESES"/>
    <s v="GABRIELA ARAGON ORTIZ"/>
    <m/>
    <n v="68846"/>
    <n v="3213"/>
    <n v="321"/>
    <s v="SEM 20"/>
    <s v="MAY"/>
    <s v="BASE DE DATOS"/>
    <s v="APARTADO"/>
    <s v="COFINAVIT"/>
    <s v="SNM"/>
    <d v="2012-05-30T00:00:00"/>
    <s v="FIRMADO"/>
    <d v="2012-06-10T00:00:00"/>
    <d v="2012-08-20T00:00:00"/>
    <d v="2012-06-20T00:00:00"/>
    <d v="2012-06-27T00:00:00"/>
    <m/>
    <n v="86"/>
    <m/>
    <s v="SEM 22"/>
    <s v="MAY"/>
    <s v="SEM 26"/>
    <s v="JUN"/>
    <s v="NA"/>
    <s v=""/>
    <s v="2DA-JUN"/>
    <s v="7MA SEM"/>
    <s v="3RA SEM"/>
    <n v="1000"/>
    <n v="20000"/>
    <n v="50000"/>
    <m/>
    <m/>
    <m/>
    <m/>
    <m/>
    <m/>
    <m/>
    <m/>
    <s v="PAGADO"/>
    <s v="PAGADO"/>
    <m/>
    <m/>
    <m/>
    <m/>
    <m/>
    <m/>
    <m/>
    <m/>
    <n v="0"/>
    <n v="70000"/>
    <n v="0"/>
    <d v="2012-06-14T00:00:00"/>
    <d v="2012-06-29T00:00:00"/>
    <m/>
    <m/>
    <m/>
    <m/>
    <m/>
  </r>
  <r>
    <n v="165"/>
    <s v="PTA NORTE "/>
    <s v="003001002"/>
    <x v="1"/>
    <n v="1"/>
    <n v="2"/>
    <s v="TARRAGONA"/>
    <x v="3"/>
    <n v="82.712999999999994"/>
    <x v="0"/>
    <x v="2"/>
    <n v="1136309.3999999999"/>
    <n v="204"/>
    <d v="2012-08-15T00:00:00"/>
    <x v="4"/>
    <x v="5"/>
    <s v="LIBERADO"/>
    <d v="2012-06-01T00:00:00"/>
    <n v="568154.69999999995"/>
    <d v="2012-03-30T00:00:00"/>
    <s v="MAYOR A 2 MESES"/>
    <s v="JAVIER DIAZ BECERRA"/>
    <m/>
    <n v="68846"/>
    <n v="21"/>
    <n v="84"/>
    <s v="SEM 13"/>
    <s v="MAR"/>
    <s v="BASE DE DATOS"/>
    <s v="APARTADO"/>
    <s v="COFINAVIT"/>
    <s v="AR"/>
    <d v="2012-04-15T00:00:00"/>
    <s v="POR FIRMAR"/>
    <d v="2012-06-20T00:00:00"/>
    <d v="2012-08-20T00:00:00"/>
    <d v="2012-06-30T00:00:00"/>
    <m/>
    <m/>
    <n v="58"/>
    <m/>
    <s v="SEM 16"/>
    <s v="ABR"/>
    <s v="NA"/>
    <s v=""/>
    <s v="NA"/>
    <s v=""/>
    <s v="2DA-AGO"/>
    <s v="MAYOR A 2 MESES"/>
    <s v="NA"/>
    <n v="3000"/>
    <n v="12000"/>
    <n v="500000"/>
    <m/>
    <m/>
    <m/>
    <m/>
    <m/>
    <m/>
    <m/>
    <m/>
    <s v="PAGADO"/>
    <s v="PAGADO"/>
    <m/>
    <m/>
    <m/>
    <m/>
    <m/>
    <m/>
    <m/>
    <m/>
    <n v="0"/>
    <n v="512000"/>
    <n v="0"/>
    <d v="2012-04-30T00:00:00"/>
    <d v="2012-05-15T00:00:00"/>
    <m/>
    <m/>
    <m/>
    <m/>
    <m/>
  </r>
  <r>
    <n v="166"/>
    <s v="PTA NORTE "/>
    <s v="003001003"/>
    <x v="1"/>
    <n v="1"/>
    <n v="3"/>
    <s v="TARRAGONA"/>
    <x v="3"/>
    <n v="87.340999999999994"/>
    <x v="0"/>
    <x v="2"/>
    <n v="1153895.8"/>
    <n v="205"/>
    <d v="2012-08-15T00:00:00"/>
    <x v="4"/>
    <x v="6"/>
    <s v="LIBERADO"/>
    <d v="2012-06-01T00:00:00"/>
    <n v="576947.9"/>
    <d v="2012-05-01T00:00:00"/>
    <s v="MAYOR A 2 MESES"/>
    <s v="ANDREA CARMONA SMITH"/>
    <m/>
    <n v="654654"/>
    <n v="5814"/>
    <n v="321"/>
    <s v="SEM 18"/>
    <s v="MAY"/>
    <s v="EXPO"/>
    <s v="APARTADO"/>
    <s v="COFINAVIT"/>
    <s v="AR"/>
    <d v="2012-05-15T00:00:00"/>
    <s v="AUTORIZADO"/>
    <d v="2012-06-22T00:00:00"/>
    <d v="2012-08-20T00:00:00"/>
    <d v="2012-06-30T00:00:00"/>
    <m/>
    <m/>
    <n v="58"/>
    <m/>
    <s v="SEM 20"/>
    <s v="MAY"/>
    <s v="NA"/>
    <s v=""/>
    <s v="NA"/>
    <s v=""/>
    <s v="2DA-AGO"/>
    <s v="MAYOR A 2 MESES"/>
    <s v="NA"/>
    <n v="5000"/>
    <n v="17000"/>
    <n v="120000"/>
    <n v="10000"/>
    <m/>
    <m/>
    <m/>
    <m/>
    <m/>
    <m/>
    <m/>
    <s v="PAGADO"/>
    <s v="PAGADO"/>
    <s v="PAGADO"/>
    <m/>
    <m/>
    <m/>
    <m/>
    <m/>
    <m/>
    <m/>
    <n v="0"/>
    <n v="147000"/>
    <n v="0"/>
    <d v="2012-05-30T00:00:00"/>
    <d v="2012-06-14T00:00:00"/>
    <d v="2012-06-29T00:00:00"/>
    <m/>
    <m/>
    <m/>
    <m/>
  </r>
  <r>
    <n v="167"/>
    <s v="PTA NORTE "/>
    <s v="003001004"/>
    <x v="1"/>
    <n v="1"/>
    <n v="4"/>
    <s v="TARRAGONA"/>
    <x v="1"/>
    <n v="97.638000000000005"/>
    <x v="1"/>
    <x v="2"/>
    <n v="1202024.3999999999"/>
    <n v="206"/>
    <d v="2012-08-15T00:00:00"/>
    <x v="4"/>
    <x v="6"/>
    <s v="NO LIBERADO"/>
    <m/>
    <n v="601012.1999999999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8"/>
    <s v="PTA NORTE "/>
    <s v="003001005"/>
    <x v="1"/>
    <n v="1"/>
    <n v="5"/>
    <s v="TARRAGONA"/>
    <x v="1"/>
    <n v="105.361"/>
    <x v="0"/>
    <x v="2"/>
    <n v="1222371.8"/>
    <n v="207"/>
    <d v="2012-08-15T00:00:00"/>
    <x v="4"/>
    <x v="4"/>
    <s v="NO LIBERADO"/>
    <m/>
    <n v="611185.9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9"/>
    <s v="PTA NORTE "/>
    <s v="003002001"/>
    <x v="1"/>
    <n v="2"/>
    <n v="1"/>
    <s v="ESTRELLA BLANCA"/>
    <x v="1"/>
    <n v="150.715"/>
    <x v="1"/>
    <x v="2"/>
    <n v="1403717"/>
    <n v="208"/>
    <d v="2012-08-15T00:00:00"/>
    <x v="4"/>
    <x v="4"/>
    <s v="NO LIBERADO"/>
    <m/>
    <n v="701858.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0"/>
    <s v="PTA NORTE "/>
    <s v="003002002"/>
    <x v="1"/>
    <n v="2"/>
    <n v="2"/>
    <s v="ESTRELLA BLANCA"/>
    <x v="0"/>
    <n v="84.649000000000001"/>
    <x v="0"/>
    <x v="2"/>
    <n v="1143666.2"/>
    <n v="209"/>
    <d v="2012-08-15T00:00:00"/>
    <x v="4"/>
    <x v="7"/>
    <s v="NO LIBERADO"/>
    <m/>
    <n v="571833.1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1"/>
    <s v="PTA NORTE "/>
    <s v="003002003"/>
    <x v="1"/>
    <n v="2"/>
    <n v="3"/>
    <s v="ESTRELLA BLANCA"/>
    <x v="0"/>
    <n v="81.147000000000006"/>
    <x v="0"/>
    <x v="2"/>
    <n v="1130358.6000000001"/>
    <n v="210"/>
    <d v="2012-08-15T00:00:00"/>
    <x v="4"/>
    <x v="7"/>
    <s v="NO LIBERADO"/>
    <m/>
    <n v="565179.3000000000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2"/>
    <s v="PTA NORTE "/>
    <s v="003002004"/>
    <x v="1"/>
    <n v="2"/>
    <n v="4"/>
    <s v="ESTRELLA BLANCA"/>
    <x v="0"/>
    <n v="112.72499999999999"/>
    <x v="1"/>
    <x v="2"/>
    <n v="1259355"/>
    <n v="211"/>
    <d v="2012-08-15T00:00:00"/>
    <x v="4"/>
    <x v="7"/>
    <s v="NO LIBERADO"/>
    <m/>
    <n v="629677.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3"/>
    <s v="PTA NORTE "/>
    <s v="003002005"/>
    <x v="1"/>
    <n v="2"/>
    <n v="5"/>
    <s v="ESTRELLA BLANCA"/>
    <x v="0"/>
    <n v="116.286"/>
    <x v="0"/>
    <x v="2"/>
    <n v="1263886.8"/>
    <n v="212"/>
    <d v="2012-08-15T00:00:00"/>
    <x v="4"/>
    <x v="7"/>
    <s v="NO LIBERADO"/>
    <m/>
    <n v="631943.4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4"/>
    <s v="PTA NORTE "/>
    <s v="003002006"/>
    <x v="1"/>
    <n v="2"/>
    <n v="6"/>
    <s v="ESTRELLA BLANCA"/>
    <x v="0"/>
    <n v="80"/>
    <x v="1"/>
    <x v="2"/>
    <n v="1135000"/>
    <n v="213"/>
    <d v="2012-08-15T00:00:00"/>
    <x v="4"/>
    <x v="7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5"/>
    <s v="PTA NORTE "/>
    <s v="003002007"/>
    <x v="1"/>
    <n v="2"/>
    <n v="7"/>
    <s v="ESTRELLA BLANCA"/>
    <x v="0"/>
    <n v="80"/>
    <x v="0"/>
    <x v="2"/>
    <n v="1126000"/>
    <n v="214"/>
    <d v="2012-08-15T00:00:00"/>
    <x v="4"/>
    <x v="7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6"/>
    <s v="PTA NORTE "/>
    <s v="003002008"/>
    <x v="1"/>
    <n v="2"/>
    <n v="8"/>
    <s v="ESTRELLA BLANCA"/>
    <x v="0"/>
    <n v="80"/>
    <x v="0"/>
    <x v="2"/>
    <n v="1126000"/>
    <n v="215"/>
    <d v="2012-08-15T00:00:00"/>
    <x v="4"/>
    <x v="7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7"/>
    <s v="PTA NORTE "/>
    <s v="003002009"/>
    <x v="1"/>
    <n v="2"/>
    <n v="9"/>
    <s v="ESTRELLA BLANCA"/>
    <x v="0"/>
    <n v="80"/>
    <x v="1"/>
    <x v="2"/>
    <n v="1135000"/>
    <n v="216"/>
    <d v="2012-08-15T00:00:00"/>
    <x v="4"/>
    <x v="7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8"/>
    <s v="PTA NORTE "/>
    <s v="003002010"/>
    <x v="1"/>
    <n v="2"/>
    <n v="10"/>
    <s v="ESTRELLA BLANCA"/>
    <x v="0"/>
    <n v="80"/>
    <x v="0"/>
    <x v="2"/>
    <n v="1126000"/>
    <n v="217"/>
    <d v="2012-08-15T00:00:00"/>
    <x v="4"/>
    <x v="7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9"/>
    <s v="PTA NORTE "/>
    <s v="003003001"/>
    <x v="1"/>
    <n v="3"/>
    <n v="1"/>
    <s v="ESTRELLA DE LA PRIMAVERA"/>
    <x v="0"/>
    <n v="80"/>
    <x v="1"/>
    <x v="2"/>
    <n v="1135000"/>
    <n v="218"/>
    <d v="2012-09-15T00:00:00"/>
    <x v="2"/>
    <x v="8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0"/>
    <s v="PTA NORTE "/>
    <s v="003003002"/>
    <x v="1"/>
    <n v="3"/>
    <n v="2"/>
    <s v="ESTRELLA DE LA PRIMAVERA"/>
    <x v="0"/>
    <n v="80"/>
    <x v="0"/>
    <x v="2"/>
    <n v="1126000"/>
    <n v="219"/>
    <d v="2012-09-15T00:00:00"/>
    <x v="2"/>
    <x v="8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1"/>
    <s v="PTA NORTE "/>
    <s v="003003003"/>
    <x v="1"/>
    <n v="3"/>
    <n v="3"/>
    <s v="ESTRELLA DE LA PRIMAVERA"/>
    <x v="0"/>
    <n v="80"/>
    <x v="0"/>
    <x v="2"/>
    <n v="1126000"/>
    <n v="220"/>
    <d v="2012-09-15T00:00:00"/>
    <x v="2"/>
    <x v="8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2"/>
    <s v="PTA NORTE "/>
    <s v="003003004"/>
    <x v="1"/>
    <n v="3"/>
    <n v="4"/>
    <s v="ESTRELLA DE LA PRIMAVERA"/>
    <x v="0"/>
    <n v="80"/>
    <x v="1"/>
    <x v="2"/>
    <n v="1135000"/>
    <n v="221"/>
    <d v="2012-09-15T00:00:00"/>
    <x v="2"/>
    <x v="9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3"/>
    <s v="PTA NORTE "/>
    <s v="003003005"/>
    <x v="1"/>
    <n v="3"/>
    <n v="5"/>
    <s v="ESTRELLA DE LA PRIMAVERA"/>
    <x v="0"/>
    <n v="80"/>
    <x v="0"/>
    <x v="2"/>
    <n v="1126000"/>
    <n v="222"/>
    <d v="2012-09-15T00:00:00"/>
    <x v="2"/>
    <x v="1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4"/>
    <s v="PTA NORTE "/>
    <s v="003003006"/>
    <x v="1"/>
    <n v="3"/>
    <n v="6"/>
    <s v="ESTRELLA DE LA PRIMAVERA"/>
    <x v="0"/>
    <n v="80"/>
    <x v="0"/>
    <x v="2"/>
    <n v="1126000"/>
    <n v="223"/>
    <d v="2012-09-15T00:00:00"/>
    <x v="2"/>
    <x v="10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5"/>
    <s v="PTA NORTE "/>
    <s v="003003007"/>
    <x v="1"/>
    <n v="3"/>
    <n v="7"/>
    <s v="ESTRELLA DE LA PRIMAVERA"/>
    <x v="0"/>
    <n v="108.857"/>
    <x v="1"/>
    <x v="2"/>
    <n v="1244656.6000000001"/>
    <n v="224"/>
    <d v="2012-09-15T00:00:00"/>
    <x v="2"/>
    <x v="9"/>
    <s v="NO LIBERADO"/>
    <m/>
    <n v="622328.3000000000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6"/>
    <s v="PTA NORTE "/>
    <s v="003003008"/>
    <x v="1"/>
    <n v="3"/>
    <n v="8"/>
    <s v="ESTRELLA DE LA PRIMAVERA"/>
    <x v="0"/>
    <n v="116.286"/>
    <x v="1"/>
    <x v="2"/>
    <n v="1272886.8"/>
    <n v="225"/>
    <d v="2012-09-15T00:00:00"/>
    <x v="2"/>
    <x v="9"/>
    <s v="NO LIBERADO"/>
    <m/>
    <n v="636443.4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7"/>
    <s v="PTA NORTE "/>
    <s v="003003009"/>
    <x v="1"/>
    <n v="3"/>
    <n v="9"/>
    <s v="ESTRELLA DE LA PRIMAVERA"/>
    <x v="0"/>
    <n v="80"/>
    <x v="0"/>
    <x v="2"/>
    <n v="1126000"/>
    <n v="226"/>
    <d v="2012-09-15T00:00:00"/>
    <x v="2"/>
    <x v="9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8"/>
    <s v="PTA NORTE "/>
    <s v="003003010"/>
    <x v="1"/>
    <n v="3"/>
    <n v="10"/>
    <s v="ESTRELLA DE LA PRIMAVERA"/>
    <x v="0"/>
    <n v="80"/>
    <x v="0"/>
    <x v="2"/>
    <n v="1126000"/>
    <n v="227"/>
    <d v="2012-09-15T00:00:00"/>
    <x v="2"/>
    <x v="9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9"/>
    <s v="PTA NORTE "/>
    <s v="003003011"/>
    <x v="1"/>
    <n v="3"/>
    <n v="11"/>
    <s v="ESTRELLA DE LA PRIMAVERA"/>
    <x v="0"/>
    <n v="80"/>
    <x v="1"/>
    <x v="2"/>
    <n v="1135000"/>
    <n v="228"/>
    <d v="2012-09-15T00:00:00"/>
    <x v="2"/>
    <x v="9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0"/>
    <s v="PTA NORTE "/>
    <s v="003003012"/>
    <x v="1"/>
    <n v="3"/>
    <n v="12"/>
    <s v="ESTRELLA DE LA PRIMAVERA"/>
    <x v="0"/>
    <n v="80"/>
    <x v="0"/>
    <x v="2"/>
    <n v="1126000"/>
    <n v="229"/>
    <d v="2012-09-15T00:00:00"/>
    <x v="2"/>
    <x v="9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1"/>
    <s v="PTA NORTE "/>
    <s v="003003013"/>
    <x v="1"/>
    <n v="3"/>
    <n v="13"/>
    <s v="ESTRELLA DE LA PRIMAVERA"/>
    <x v="0"/>
    <n v="80"/>
    <x v="0"/>
    <x v="2"/>
    <n v="1126000"/>
    <n v="230"/>
    <d v="2012-09-15T00:00:00"/>
    <x v="2"/>
    <x v="9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2"/>
    <s v="PTA NORTE "/>
    <s v="003003014"/>
    <x v="1"/>
    <n v="3"/>
    <n v="14"/>
    <s v="ESTRELLA DE LA PRIMAVERA"/>
    <x v="0"/>
    <n v="80"/>
    <x v="1"/>
    <x v="2"/>
    <n v="1135000"/>
    <n v="231"/>
    <d v="2012-09-15T00:00:00"/>
    <x v="2"/>
    <x v="9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3"/>
    <s v="PTA NORTE "/>
    <s v="003003015"/>
    <x v="1"/>
    <n v="3"/>
    <n v="15"/>
    <s v="ESTRELLA DE LA PRIMAVERA"/>
    <x v="0"/>
    <n v="80"/>
    <x v="0"/>
    <x v="2"/>
    <n v="1126000"/>
    <n v="232"/>
    <d v="2012-09-15T00:00:00"/>
    <x v="2"/>
    <x v="9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4"/>
    <s v="PTA NORTE "/>
    <s v="003003016"/>
    <x v="1"/>
    <n v="3"/>
    <n v="16"/>
    <s v="ESTRELLA DE LA PRIMAVERA"/>
    <x v="0"/>
    <n v="80"/>
    <x v="0"/>
    <x v="2"/>
    <n v="1126000"/>
    <n v="233"/>
    <d v="2012-09-15T00:00:00"/>
    <x v="2"/>
    <x v="9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5"/>
    <s v="PTA NORTE "/>
    <s v="003004001"/>
    <x v="1"/>
    <n v="4"/>
    <n v="1"/>
    <s v="ESTRELLA DE INVIERNO"/>
    <x v="0"/>
    <n v="115.05200000000001"/>
    <x v="1"/>
    <x v="2"/>
    <n v="1268197.6000000001"/>
    <n v="234"/>
    <d v="2012-09-30T00:00:00"/>
    <x v="2"/>
    <x v="9"/>
    <s v="NO LIBERADO"/>
    <m/>
    <n v="634098.8000000000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6"/>
    <s v="PTA NORTE "/>
    <s v="003004002"/>
    <x v="1"/>
    <n v="4"/>
    <n v="2"/>
    <s v="ESTRELLA DE INVIERNO"/>
    <x v="0"/>
    <n v="80"/>
    <x v="0"/>
    <x v="2"/>
    <n v="1126000"/>
    <n v="235"/>
    <d v="2012-09-30T00:00:00"/>
    <x v="2"/>
    <x v="9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7"/>
    <s v="PTA NORTE "/>
    <s v="003004003"/>
    <x v="1"/>
    <n v="4"/>
    <n v="3"/>
    <s v="ESTRELLA DE INVIERNO"/>
    <x v="0"/>
    <n v="80"/>
    <x v="0"/>
    <x v="2"/>
    <n v="1126000"/>
    <n v="236"/>
    <d v="2012-09-30T00:00:00"/>
    <x v="2"/>
    <x v="9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8"/>
    <s v="PTA NORTE "/>
    <s v="003004004"/>
    <x v="1"/>
    <n v="4"/>
    <n v="4"/>
    <s v="ESTRELLA DE INVIERNO"/>
    <x v="0"/>
    <n v="80"/>
    <x v="1"/>
    <x v="2"/>
    <n v="1135000"/>
    <n v="237"/>
    <d v="2012-09-30T00:00:00"/>
    <x v="2"/>
    <x v="9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9"/>
    <s v="PTA NORTE "/>
    <s v="003004005"/>
    <x v="1"/>
    <n v="4"/>
    <n v="5"/>
    <s v="ESTRELLA DE INVIERNO"/>
    <x v="0"/>
    <n v="80"/>
    <x v="0"/>
    <x v="2"/>
    <n v="1126000"/>
    <n v="238"/>
    <d v="2012-09-30T00:00:00"/>
    <x v="2"/>
    <x v="9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0"/>
    <s v="PTA NORTE "/>
    <s v="003004006"/>
    <x v="1"/>
    <n v="4"/>
    <n v="6"/>
    <s v="ESTRELLA DE INVIERNO"/>
    <x v="0"/>
    <n v="80"/>
    <x v="0"/>
    <x v="2"/>
    <n v="1126000"/>
    <n v="239"/>
    <d v="2012-09-30T00:00:00"/>
    <x v="2"/>
    <x v="9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1"/>
    <s v="PTA NORTE "/>
    <s v="003004007"/>
    <x v="1"/>
    <n v="4"/>
    <n v="7"/>
    <s v="ESTRELLA DE INVIERNO"/>
    <x v="0"/>
    <n v="80"/>
    <x v="1"/>
    <x v="2"/>
    <n v="1135000"/>
    <n v="240"/>
    <d v="2012-09-30T00:00:00"/>
    <x v="2"/>
    <x v="9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2"/>
    <s v="PTA NORTE "/>
    <s v="003004008"/>
    <x v="1"/>
    <n v="4"/>
    <n v="8"/>
    <s v="ESTRELLA DE INVIERNO"/>
    <x v="0"/>
    <n v="80"/>
    <x v="0"/>
    <x v="2"/>
    <n v="1126000"/>
    <n v="241"/>
    <d v="2012-09-30T00:00:00"/>
    <x v="2"/>
    <x v="9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3"/>
    <s v="PTA NORTE "/>
    <s v="003004009"/>
    <x v="1"/>
    <n v="4"/>
    <n v="9"/>
    <s v="ESTRELLA DE INVIERNO"/>
    <x v="0"/>
    <n v="80"/>
    <x v="0"/>
    <x v="2"/>
    <n v="1126000"/>
    <n v="242"/>
    <d v="2012-09-30T00:00:00"/>
    <x v="2"/>
    <x v="9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4"/>
    <s v="PTA NORTE "/>
    <s v="003004010"/>
    <x v="1"/>
    <n v="4"/>
    <n v="10"/>
    <s v="ESTRELLA DE INVIERNO"/>
    <x v="0"/>
    <n v="80"/>
    <x v="1"/>
    <x v="2"/>
    <n v="1135000"/>
    <n v="243"/>
    <d v="2012-09-30T00:00:00"/>
    <x v="2"/>
    <x v="9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5"/>
    <s v="PTA NORTE "/>
    <s v="003004011"/>
    <x v="1"/>
    <n v="4"/>
    <n v="11"/>
    <s v="ESTRELLA DE INVIERNO"/>
    <x v="0"/>
    <n v="108.857"/>
    <x v="0"/>
    <x v="2"/>
    <n v="1235656.6000000001"/>
    <n v="244"/>
    <d v="2012-09-30T00:00:00"/>
    <x v="2"/>
    <x v="9"/>
    <s v="NO LIBERADO"/>
    <m/>
    <n v="617828.3000000000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6"/>
    <s v="PTA NORTE "/>
    <s v="003004012"/>
    <x v="1"/>
    <n v="4"/>
    <n v="12"/>
    <s v="ESTRELLA DE INVIERNO"/>
    <x v="0"/>
    <n v="116.286"/>
    <x v="0"/>
    <x v="2"/>
    <n v="1263886.8"/>
    <n v="245"/>
    <d v="2012-09-30T00:00:00"/>
    <x v="2"/>
    <x v="9"/>
    <s v="NO LIBERADO"/>
    <m/>
    <n v="631943.4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7"/>
    <s v="PTA NORTE "/>
    <s v="003004013"/>
    <x v="1"/>
    <n v="4"/>
    <n v="13"/>
    <s v="ESTRELLA DE INVIERNO"/>
    <x v="0"/>
    <n v="80"/>
    <x v="0"/>
    <x v="2"/>
    <n v="1126000"/>
    <n v="246"/>
    <d v="2012-09-30T00:00:00"/>
    <x v="2"/>
    <x v="9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8"/>
    <s v="PTA NORTE "/>
    <s v="003004014"/>
    <x v="1"/>
    <n v="4"/>
    <n v="14"/>
    <s v="ESTRELLA DE INVIERNO"/>
    <x v="0"/>
    <n v="80"/>
    <x v="1"/>
    <x v="2"/>
    <n v="1135000"/>
    <n v="247"/>
    <d v="2012-09-30T00:00:00"/>
    <x v="2"/>
    <x v="9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9"/>
    <s v="PTA NORTE "/>
    <s v="003004015"/>
    <x v="1"/>
    <n v="4"/>
    <n v="15"/>
    <s v="ESTRELLA DE INVIERNO"/>
    <x v="0"/>
    <n v="80"/>
    <x v="0"/>
    <x v="2"/>
    <n v="1126000"/>
    <n v="248"/>
    <d v="2012-09-30T00:00:00"/>
    <x v="2"/>
    <x v="9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0"/>
    <s v="PTA NORTE "/>
    <s v="003004016"/>
    <x v="1"/>
    <n v="4"/>
    <n v="16"/>
    <s v="ESTRELLA DE INVIERNO"/>
    <x v="0"/>
    <n v="80"/>
    <x v="0"/>
    <x v="2"/>
    <n v="1126000"/>
    <n v="249"/>
    <d v="2012-09-30T00:00:00"/>
    <x v="2"/>
    <x v="9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1"/>
    <s v="PTA NORTE "/>
    <s v="003004017"/>
    <x v="1"/>
    <n v="4"/>
    <n v="17"/>
    <s v="ESTRELLA DE INVIERNO"/>
    <x v="0"/>
    <n v="80"/>
    <x v="1"/>
    <x v="2"/>
    <n v="1135000"/>
    <n v="250"/>
    <d v="2012-09-30T00:00:00"/>
    <x v="2"/>
    <x v="9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2"/>
    <s v="PTA NORTE "/>
    <s v="003004018"/>
    <x v="1"/>
    <n v="4"/>
    <n v="18"/>
    <s v="ESTRELLA DE INVIERNO"/>
    <x v="0"/>
    <n v="80"/>
    <x v="0"/>
    <x v="2"/>
    <n v="1126000"/>
    <n v="251"/>
    <d v="2012-09-30T00:00:00"/>
    <x v="2"/>
    <x v="9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3"/>
    <s v="PTA NORTE "/>
    <s v="003004019"/>
    <x v="1"/>
    <n v="4"/>
    <n v="19"/>
    <s v="ESTRELLA DE INVIERNO"/>
    <x v="0"/>
    <n v="80"/>
    <x v="0"/>
    <x v="2"/>
    <n v="1126000"/>
    <n v="252"/>
    <d v="2012-09-30T00:00:00"/>
    <x v="2"/>
    <x v="9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4"/>
    <s v="PTA NORTE "/>
    <s v="003004020"/>
    <x v="1"/>
    <n v="4"/>
    <n v="20"/>
    <s v="ESTRELLA DE INVIERNO"/>
    <x v="0"/>
    <n v="80"/>
    <x v="1"/>
    <x v="2"/>
    <n v="1135000"/>
    <n v="253"/>
    <d v="2012-09-30T00:00:00"/>
    <x v="2"/>
    <x v="9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5"/>
    <s v="PTA NORTE "/>
    <s v="003004021"/>
    <x v="1"/>
    <n v="4"/>
    <n v="21"/>
    <s v="ESTRELLA DE INVIERNO"/>
    <x v="0"/>
    <n v="80"/>
    <x v="0"/>
    <x v="2"/>
    <n v="1126000"/>
    <n v="254"/>
    <d v="2012-09-30T00:00:00"/>
    <x v="2"/>
    <x v="9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6"/>
    <s v="PTA NORTE "/>
    <s v="003004022"/>
    <x v="1"/>
    <n v="4"/>
    <n v="22"/>
    <s v="ESTRELLA DE INVIERNO"/>
    <x v="0"/>
    <n v="80"/>
    <x v="0"/>
    <x v="2"/>
    <n v="1126000"/>
    <n v="255"/>
    <d v="2012-09-30T00:00:00"/>
    <x v="2"/>
    <x v="9"/>
    <s v="NO LIBERADO"/>
    <m/>
    <n v="5630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7"/>
    <s v="PTA NORTE "/>
    <s v="003004023"/>
    <x v="1"/>
    <n v="4"/>
    <n v="23"/>
    <s v="ESTRELLA DE INVIERNO"/>
    <x v="0"/>
    <n v="80"/>
    <x v="1"/>
    <x v="2"/>
    <n v="1135000"/>
    <n v="256"/>
    <d v="2012-09-30T00:00:00"/>
    <x v="2"/>
    <x v="9"/>
    <s v="NO LIBERADO"/>
    <m/>
    <n v="567500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8"/>
    <s v="PTA NORTE "/>
    <s v="003004024"/>
    <x v="1"/>
    <n v="4"/>
    <n v="24"/>
    <s v="ESTRELLA DE INVIERNO"/>
    <x v="0"/>
    <n v="109.501"/>
    <x v="0"/>
    <x v="2"/>
    <n v="1238103.8"/>
    <n v="257"/>
    <d v="2012-09-30T00:00:00"/>
    <x v="2"/>
    <x v="9"/>
    <s v="NO LIBERADO"/>
    <m/>
    <n v="619051.9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9"/>
    <s v="PTA NORTE "/>
    <s v="004001001"/>
    <x v="2"/>
    <n v="1"/>
    <n v="1"/>
    <s v="AV. DEL ESCORIAL"/>
    <x v="0"/>
    <n v="138.72200000000001"/>
    <x v="1"/>
    <x v="1"/>
    <n v="1358143.6"/>
    <n v="258"/>
    <d v="2012-10-30T00:00:00"/>
    <x v="3"/>
    <x v="0"/>
    <s v="NO LIBERADO"/>
    <m/>
    <n v="679071.8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0"/>
    <s v="PTA NORTE "/>
    <s v="004001002"/>
    <x v="2"/>
    <n v="1"/>
    <n v="2"/>
    <s v="CAMPO ALEGRE"/>
    <x v="0"/>
    <n v="130.87899999999999"/>
    <x v="1"/>
    <x v="1"/>
    <n v="1328340.2"/>
    <n v="259"/>
    <d v="2012-10-30T00:00:00"/>
    <x v="3"/>
    <x v="0"/>
    <s v="NO LIBERADO"/>
    <m/>
    <n v="664170.1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1"/>
    <s v="PTA NORTE "/>
    <s v="005001001"/>
    <x v="3"/>
    <n v="1"/>
    <n v="1"/>
    <s v="TALAVERA"/>
    <x v="0"/>
    <n v="80.302999999999997"/>
    <x v="1"/>
    <x v="0"/>
    <n v="1136151.3999999999"/>
    <n v="260"/>
    <d v="2012-12-15T00:00:00"/>
    <x v="1"/>
    <x v="1"/>
    <s v="NO LIBERADO"/>
    <m/>
    <n v="568075.6999999999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2"/>
    <s v="PTA NORTE "/>
    <s v="006001001"/>
    <x v="4"/>
    <n v="1"/>
    <n v="1"/>
    <s v="TARRAGONA"/>
    <x v="0"/>
    <n v="102.812"/>
    <x v="1"/>
    <x v="0"/>
    <n v="1221685.6000000001"/>
    <n v="261"/>
    <d v="2012-12-15T00:00:00"/>
    <x v="1"/>
    <x v="1"/>
    <s v="NO LIBERADO"/>
    <m/>
    <n v="610842.8000000000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3"/>
    <s v="PTA NORTE "/>
    <s v="006001002"/>
    <x v="4"/>
    <n v="1"/>
    <n v="2"/>
    <s v="TARRAGONA"/>
    <x v="0"/>
    <n v="91.775999999999996"/>
    <x v="0"/>
    <x v="0"/>
    <n v="1170748.8"/>
    <n v="262"/>
    <d v="2012-12-15T00:00:00"/>
    <x v="1"/>
    <x v="1"/>
    <s v="NO LIBERADO"/>
    <m/>
    <n v="585374.4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4"/>
    <s v="PTA NORTE "/>
    <s v="006001003"/>
    <x v="4"/>
    <n v="1"/>
    <n v="3"/>
    <s v="TARRAGONA"/>
    <x v="0"/>
    <n v="89.816999999999993"/>
    <x v="0"/>
    <x v="0"/>
    <n v="1163304.6000000001"/>
    <n v="263"/>
    <d v="2012-12-15T00:00:00"/>
    <x v="1"/>
    <x v="1"/>
    <s v="NO LIBERADO"/>
    <m/>
    <n v="581652.3000000000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5"/>
    <s v="PTA NORTE "/>
    <s v="006001004"/>
    <x v="4"/>
    <n v="1"/>
    <n v="4"/>
    <s v="TARRAGONA"/>
    <x v="0"/>
    <n v="87.858999999999995"/>
    <x v="1"/>
    <x v="0"/>
    <n v="1164864.2"/>
    <n v="264"/>
    <d v="2012-12-15T00:00:00"/>
    <x v="1"/>
    <x v="1"/>
    <s v="NO LIBERADO"/>
    <m/>
    <n v="582432.1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6"/>
    <s v="PTA NORTE "/>
    <s v="006001005"/>
    <x v="4"/>
    <n v="1"/>
    <n v="5"/>
    <s v="TARRAGONA"/>
    <x v="0"/>
    <n v="85.900999999999996"/>
    <x v="0"/>
    <x v="0"/>
    <n v="1148423.8"/>
    <n v="265"/>
    <d v="2012-12-15T00:00:00"/>
    <x v="1"/>
    <x v="1"/>
    <s v="NO LIBERADO"/>
    <m/>
    <n v="574211.9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7"/>
    <s v="PTA NORTE "/>
    <s v="006001006"/>
    <x v="4"/>
    <n v="1"/>
    <n v="6"/>
    <s v="TARRAGONA"/>
    <x v="0"/>
    <n v="83.941999999999993"/>
    <x v="0"/>
    <x v="0"/>
    <n v="1140979.5999999999"/>
    <n v="266"/>
    <d v="2012-12-15T00:00:00"/>
    <x v="1"/>
    <x v="1"/>
    <s v="NO LIBERADO"/>
    <m/>
    <n v="570489.79999999993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8"/>
    <s v="PTA NORTE "/>
    <s v="006001007"/>
    <x v="4"/>
    <n v="1"/>
    <n v="7"/>
    <s v="TARRAGONA"/>
    <x v="0"/>
    <n v="81.983999999999995"/>
    <x v="1"/>
    <x v="0"/>
    <n v="1142539.2"/>
    <n v="267"/>
    <d v="2012-12-15T00:00:00"/>
    <x v="1"/>
    <x v="1"/>
    <s v="NO LIBERADO"/>
    <m/>
    <n v="571269.6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9"/>
    <s v="PTA NORTE "/>
    <s v="006001008"/>
    <x v="4"/>
    <n v="1"/>
    <n v="8"/>
    <s v="TARRAGONA"/>
    <x v="0"/>
    <n v="80.025999999999996"/>
    <x v="0"/>
    <x v="0"/>
    <n v="1126098.8"/>
    <n v="268"/>
    <d v="2012-12-15T00:00:00"/>
    <x v="1"/>
    <x v="1"/>
    <s v="NO LIBERADO"/>
    <m/>
    <n v="563049.4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30"/>
    <s v="PTA NORTE "/>
    <s v="006001009"/>
    <x v="4"/>
    <n v="1"/>
    <n v="9"/>
    <s v="TARRAGONA"/>
    <x v="0"/>
    <n v="81.149000000000001"/>
    <x v="0"/>
    <x v="0"/>
    <n v="1130366.2"/>
    <n v="269"/>
    <d v="2012-12-15T00:00:00"/>
    <x v="1"/>
    <x v="1"/>
    <s v="NO LIBERADO"/>
    <m/>
    <n v="565183.1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31"/>
    <s v="PTA NORTE "/>
    <s v="006001010"/>
    <x v="4"/>
    <n v="1"/>
    <n v="10"/>
    <s v="TARRAGONA"/>
    <x v="0"/>
    <n v="82.01"/>
    <x v="1"/>
    <x v="0"/>
    <n v="1142638"/>
    <n v="270"/>
    <d v="2012-12-15T00:00:00"/>
    <x v="1"/>
    <x v="1"/>
    <s v="NO LIBERADO"/>
    <m/>
    <n v="571319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32"/>
    <s v="PTA NORTE "/>
    <s v="006001011"/>
    <x v="4"/>
    <n v="1"/>
    <n v="11"/>
    <s v="TALAVERA"/>
    <x v="0"/>
    <n v="147.453"/>
    <x v="1"/>
    <x v="0"/>
    <n v="1391321.4"/>
    <n v="271"/>
    <d v="2012-12-15T00:00:00"/>
    <x v="1"/>
    <x v="1"/>
    <s v="NO LIBERADO"/>
    <m/>
    <n v="695660.7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33"/>
    <s v="PTA NORTE "/>
    <s v="006001012"/>
    <x v="4"/>
    <n v="1"/>
    <n v="12"/>
    <s v="TALAVERA"/>
    <x v="0"/>
    <n v="91.872"/>
    <x v="0"/>
    <x v="0"/>
    <n v="1171113.6000000001"/>
    <n v="272"/>
    <d v="2012-12-15T00:00:00"/>
    <x v="1"/>
    <x v="1"/>
    <s v="NO LIBERADO"/>
    <m/>
    <n v="585556.80000000005"/>
    <m/>
    <s v="NA"/>
    <m/>
    <m/>
    <m/>
    <m/>
    <m/>
    <s v="NA"/>
    <s v=""/>
    <m/>
    <m/>
    <m/>
    <m/>
    <m/>
    <s v="SIN CLIENTE"/>
    <m/>
    <m/>
    <m/>
    <m/>
    <m/>
    <m/>
    <m/>
    <s v="NA"/>
    <s v=""/>
    <s v="NA"/>
    <s v=""/>
    <s v="NA"/>
    <s v=""/>
    <s v="NA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96">
  <r>
    <n v="1"/>
    <s v="PTA NORTE "/>
    <s v="002001001"/>
    <n v="2"/>
    <n v="1"/>
    <n v="1"/>
    <s v="TALAVERA"/>
    <x v="0"/>
    <n v="90.179000000000002"/>
    <s v="AQUA"/>
    <x v="0"/>
    <n v="1164680.2"/>
    <n v="40"/>
    <d v="2012-11-15T00:00:00"/>
    <s v="2DA-NOV"/>
    <n v="0.1"/>
    <x v="0"/>
    <d v="2012-06-01T00:00:00"/>
    <n v="582340.1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"/>
    <s v="PTA NORTE "/>
    <s v="002001002"/>
    <n v="2"/>
    <n v="1"/>
    <n v="2"/>
    <s v="TALAVERA"/>
    <x v="1"/>
    <n v="88.006"/>
    <s v="AQUA"/>
    <x v="0"/>
    <n v="1156422.8"/>
    <n v="41"/>
    <d v="2012-11-15T00:00:00"/>
    <s v="2DA-NOV"/>
    <n v="0.1"/>
    <x v="1"/>
    <m/>
    <n v="578211.4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"/>
    <s v="PTA NORTE "/>
    <s v="002001003"/>
    <n v="2"/>
    <n v="1"/>
    <n v="3"/>
    <s v="TALAVERA"/>
    <x v="2"/>
    <n v="89.86"/>
    <s v="MARINE"/>
    <x v="0"/>
    <n v="1172468"/>
    <n v="42"/>
    <d v="2012-11-15T00:00:00"/>
    <s v="2DA-NOV"/>
    <n v="0.1"/>
    <x v="1"/>
    <m/>
    <n v="586234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"/>
    <s v="PTA NORTE "/>
    <s v="002001004"/>
    <n v="2"/>
    <n v="1"/>
    <n v="4"/>
    <s v="TALAVERA"/>
    <x v="3"/>
    <n v="91.715000000000003"/>
    <s v="AQUA"/>
    <x v="0"/>
    <n v="1170517"/>
    <n v="43"/>
    <d v="2012-11-15T00:00:00"/>
    <s v="2DA-NOV"/>
    <n v="0.1"/>
    <x v="1"/>
    <m/>
    <n v="585258.5"/>
    <d v="2012-03-30T00:00:00"/>
    <x v="1"/>
    <s v="IVONNE WIBON CORTES"/>
    <m/>
    <n v="513541"/>
    <n v="65416514"/>
    <s v="6+54351"/>
    <s v="SEM 13"/>
    <s v="MAR"/>
    <x v="1"/>
    <x v="1"/>
    <s v="FOVISSSTE"/>
    <x v="1"/>
    <d v="2012-03-30T00:00:00"/>
    <x v="1"/>
    <d v="2012-03-30T00:00:00"/>
    <d v="2012-11-20T00:00:00"/>
    <d v="2012-04-15T00:00:00"/>
    <m/>
    <m/>
    <n v="86"/>
    <m/>
    <s v="SEM 13"/>
    <s v="MAR"/>
    <s v="NA"/>
    <s v=""/>
    <s v="NA"/>
    <s v=""/>
    <x v="1"/>
    <s v="MAYOR A 2 MESES"/>
    <s v="NA"/>
    <n v="5000"/>
    <n v="30000"/>
    <n v="5000"/>
    <n v="50000"/>
    <n v="10000"/>
    <m/>
    <m/>
    <m/>
    <m/>
    <m/>
    <m/>
    <s v="PAGADO"/>
    <s v="PAGADO"/>
    <s v="VENCIDO"/>
    <s v="VENCIDO"/>
    <m/>
    <m/>
    <m/>
    <m/>
    <m/>
    <m/>
    <n v="0"/>
    <n v="35000"/>
    <n v="60000"/>
    <d v="2012-04-14T00:00:00"/>
    <d v="2012-04-29T00:00:00"/>
    <d v="2012-05-14T00:00:00"/>
    <d v="2012-05-29T00:00:00"/>
    <m/>
    <m/>
    <m/>
  </r>
  <r>
    <n v="5"/>
    <s v="PTA NORTE "/>
    <s v="002001005"/>
    <n v="2"/>
    <n v="1"/>
    <n v="5"/>
    <s v="TALAVERA"/>
    <x v="4"/>
    <n v="93.569000000000003"/>
    <s v="AQUA"/>
    <x v="0"/>
    <n v="1177562.2"/>
    <n v="44"/>
    <d v="2012-11-15T00:00:00"/>
    <s v="2DA-NOV"/>
    <n v="0.1"/>
    <x v="1"/>
    <m/>
    <n v="588781.1"/>
    <d v="2012-04-15T00:00:00"/>
    <x v="1"/>
    <s v="JOSE CARTER RAZO"/>
    <m/>
    <n v="36321654"/>
    <n v="3216543"/>
    <m/>
    <s v="SEM 16"/>
    <s v="ABR"/>
    <x v="2"/>
    <x v="1"/>
    <s v="BANCOS"/>
    <x v="2"/>
    <d v="2012-04-16T00:00:00"/>
    <x v="2"/>
    <d v="2012-04-30T00:00:00"/>
    <d v="2012-05-21T00:00:00"/>
    <d v="2012-05-12T00:00:00"/>
    <d v="2012-05-21T00:00:00"/>
    <d v="2012-05-30T00:00:00"/>
    <n v="86"/>
    <d v="2012-06-05T00:00:00"/>
    <s v="SEM 16"/>
    <s v="ABR"/>
    <s v="SEM 21"/>
    <s v="MAY"/>
    <s v="SEM 23"/>
    <s v="JUN"/>
    <x v="2"/>
    <s v="MAYOR A 2 MESES"/>
    <s v="8VA SEM"/>
    <n v="5000"/>
    <n v="20000"/>
    <n v="200000"/>
    <m/>
    <m/>
    <m/>
    <m/>
    <m/>
    <m/>
    <m/>
    <m/>
    <s v="PAGADO"/>
    <s v="PAGADO"/>
    <m/>
    <m/>
    <m/>
    <m/>
    <m/>
    <m/>
    <m/>
    <m/>
    <n v="0"/>
    <n v="220000"/>
    <n v="0"/>
    <d v="2012-04-20T00:00:00"/>
    <d v="2012-05-15T00:00:00"/>
    <m/>
    <m/>
    <m/>
    <m/>
    <m/>
  </r>
  <r>
    <n v="6"/>
    <s v="PTA NORTE "/>
    <s v="002001006"/>
    <n v="2"/>
    <n v="1"/>
    <n v="6"/>
    <s v="TALAVERA"/>
    <x v="0"/>
    <n v="104.95099999999999"/>
    <s v="MARINE"/>
    <x v="0"/>
    <n v="1229813.8"/>
    <n v="45"/>
    <d v="2012-11-15T00:00:00"/>
    <s v="2DA-NOV"/>
    <n v="0.1"/>
    <x v="1"/>
    <m/>
    <n v="614906.9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"/>
    <s v="PTA NORTE "/>
    <s v="002002001"/>
    <n v="2"/>
    <n v="2"/>
    <n v="1"/>
    <s v="ESTRELLA ORIENTE"/>
    <x v="0"/>
    <n v="83.653999999999996"/>
    <s v="MARINE"/>
    <x v="0"/>
    <n v="1148885.2"/>
    <n v="46"/>
    <d v="2012-11-15T00:00:00"/>
    <s v="2DA-NOV"/>
    <n v="0.1"/>
    <x v="1"/>
    <m/>
    <n v="574442.6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"/>
    <s v="PTA NORTE "/>
    <s v="002002002"/>
    <n v="2"/>
    <n v="2"/>
    <n v="2"/>
    <s v="ESTRELLA ORIENTE"/>
    <x v="0"/>
    <n v="80"/>
    <s v="AQUA"/>
    <x v="0"/>
    <n v="1126000"/>
    <n v="47"/>
    <d v="2012-11-15T00:00:00"/>
    <s v="2DA-NOV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"/>
    <s v="PTA NORTE "/>
    <s v="002002003"/>
    <n v="2"/>
    <n v="2"/>
    <n v="3"/>
    <s v="ESTRELLA ORIENTE"/>
    <x v="0"/>
    <n v="80"/>
    <s v="AQUA"/>
    <x v="0"/>
    <n v="1126000"/>
    <n v="48"/>
    <d v="2012-11-15T00:00:00"/>
    <s v="2DA-NOV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"/>
    <s v="PTA NORTE "/>
    <s v="002002004"/>
    <n v="2"/>
    <n v="2"/>
    <n v="4"/>
    <s v="ESTRELLA ORIENTE"/>
    <x v="0"/>
    <n v="80"/>
    <s v="MARINE"/>
    <x v="0"/>
    <n v="1135000"/>
    <n v="49"/>
    <d v="2012-11-15T00:00:00"/>
    <s v="2DA-NOV"/>
    <n v="0.1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"/>
    <s v="PTA NORTE "/>
    <s v="002002005"/>
    <n v="2"/>
    <n v="2"/>
    <n v="5"/>
    <s v="ESTRELLA ORIENTE"/>
    <x v="0"/>
    <n v="80"/>
    <s v="AQUA"/>
    <x v="0"/>
    <n v="1126000"/>
    <n v="50"/>
    <d v="2012-11-15T00:00:00"/>
    <s v="2DA-NOV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"/>
    <s v="PTA NORTE "/>
    <s v="002002006"/>
    <n v="2"/>
    <n v="2"/>
    <n v="6"/>
    <s v="ESTRELLA ORIENTE"/>
    <x v="0"/>
    <n v="80"/>
    <s v="AQUA"/>
    <x v="0"/>
    <n v="1126000"/>
    <n v="51"/>
    <d v="2012-11-15T00:00:00"/>
    <s v="2DA-NOV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"/>
    <s v="PTA NORTE "/>
    <s v="002002007"/>
    <n v="2"/>
    <n v="2"/>
    <n v="7"/>
    <s v="ESTRELLA ORIENTE"/>
    <x v="0"/>
    <n v="106.81"/>
    <s v="MARINE"/>
    <x v="0"/>
    <n v="1236878"/>
    <n v="52"/>
    <d v="2012-11-15T00:00:00"/>
    <s v="2DA-NOV"/>
    <n v="0.1"/>
    <x v="1"/>
    <m/>
    <n v="618439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"/>
    <s v="PTA NORTE "/>
    <s v="002002008"/>
    <n v="2"/>
    <n v="2"/>
    <n v="8"/>
    <s v="ESTRELLA ORIENTE"/>
    <x v="0"/>
    <n v="80"/>
    <s v="AQUA"/>
    <x v="0"/>
    <n v="1126000"/>
    <n v="53"/>
    <d v="2012-11-15T00:00:00"/>
    <s v="2DA-NOV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"/>
    <s v="PTA NORTE "/>
    <s v="002002009"/>
    <n v="2"/>
    <n v="2"/>
    <n v="9"/>
    <s v="ESTRELLA ORIENTE"/>
    <x v="0"/>
    <n v="80"/>
    <s v="AQUA"/>
    <x v="0"/>
    <n v="1126000"/>
    <n v="54"/>
    <d v="2012-11-15T00:00:00"/>
    <s v="2DA-NOV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"/>
    <s v="PTA NORTE "/>
    <s v="002002010"/>
    <n v="2"/>
    <n v="2"/>
    <n v="10"/>
    <s v="ESTRELLA ORIENTE"/>
    <x v="0"/>
    <n v="80"/>
    <s v="MARINE"/>
    <x v="0"/>
    <n v="1135000"/>
    <n v="55"/>
    <d v="2012-11-15T00:00:00"/>
    <s v="2DA-NOV"/>
    <n v="0.1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"/>
    <s v="PTA NORTE "/>
    <s v="002002011"/>
    <n v="2"/>
    <n v="2"/>
    <n v="11"/>
    <s v="ESTRELLA ORIENTE"/>
    <x v="0"/>
    <n v="80"/>
    <s v="AQUA"/>
    <x v="0"/>
    <n v="1126000"/>
    <n v="56"/>
    <d v="2012-11-15T00:00:00"/>
    <s v="2DA-NOV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"/>
    <s v="PTA NORTE "/>
    <s v="002002012"/>
    <n v="2"/>
    <n v="2"/>
    <n v="12"/>
    <s v="ESTRELLA ORIENTE"/>
    <x v="0"/>
    <n v="80"/>
    <s v="AQUA"/>
    <x v="0"/>
    <n v="1126000"/>
    <n v="57"/>
    <d v="2012-11-23T00:00:00"/>
    <s v="2DA-NOV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"/>
    <s v="PTA NORTE "/>
    <s v="002002013"/>
    <n v="2"/>
    <n v="2"/>
    <n v="13"/>
    <s v="ESTRELLA ORIENTE"/>
    <x v="0"/>
    <n v="83.468999999999994"/>
    <s v="MARINE"/>
    <x v="0"/>
    <n v="1148182.2"/>
    <n v="58"/>
    <d v="2012-11-23T00:00:00"/>
    <s v="2DA-NOV"/>
    <n v="0.1"/>
    <x v="1"/>
    <m/>
    <n v="574091.1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"/>
    <s v="PTA NORTE "/>
    <s v="002003001"/>
    <n v="2"/>
    <n v="3"/>
    <n v="1"/>
    <s v="ESTRELLA VIAJERA"/>
    <x v="0"/>
    <n v="83.346000000000004"/>
    <s v="MARINE"/>
    <x v="0"/>
    <n v="1147714.8"/>
    <n v="59"/>
    <d v="2012-11-23T00:00:00"/>
    <s v="2DA-NOV"/>
    <n v="0.1"/>
    <x v="1"/>
    <m/>
    <n v="573857.4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"/>
    <s v="PTA NORTE "/>
    <s v="002003002"/>
    <n v="2"/>
    <n v="3"/>
    <n v="2"/>
    <s v="ESTRELLA VIAJERA"/>
    <x v="0"/>
    <n v="80"/>
    <s v="AQUA"/>
    <x v="0"/>
    <n v="1126000"/>
    <n v="60"/>
    <d v="2012-11-23T00:00:00"/>
    <s v="2DA-NOV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"/>
    <s v="PTA NORTE "/>
    <s v="002003003"/>
    <n v="2"/>
    <n v="3"/>
    <n v="3"/>
    <s v="ESTRELLA VIAJERA"/>
    <x v="0"/>
    <n v="80"/>
    <s v="AQUA"/>
    <x v="0"/>
    <n v="1126000"/>
    <n v="61"/>
    <d v="2012-11-23T00:00:00"/>
    <s v="2DA-NOV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3"/>
    <s v="PTA NORTE "/>
    <s v="002003004"/>
    <n v="2"/>
    <n v="3"/>
    <n v="4"/>
    <s v="ESTRELLA VIAJERA"/>
    <x v="0"/>
    <n v="80"/>
    <s v="MARINE"/>
    <x v="0"/>
    <n v="1135000"/>
    <n v="62"/>
    <d v="2012-11-23T00:00:00"/>
    <s v="2DA-NOV"/>
    <n v="0.1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4"/>
    <s v="PTA NORTE "/>
    <s v="002003005"/>
    <n v="2"/>
    <n v="3"/>
    <n v="5"/>
    <s v="ESTRELLA VIAJERA"/>
    <x v="0"/>
    <n v="80"/>
    <s v="AQUA"/>
    <x v="0"/>
    <n v="1126000"/>
    <n v="63"/>
    <d v="2012-11-15T00:00:00"/>
    <s v="2DA-NOV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5"/>
    <s v="PTA NORTE "/>
    <s v="002003006"/>
    <n v="2"/>
    <n v="3"/>
    <n v="6"/>
    <s v="ESTRELLA VIAJERA"/>
    <x v="0"/>
    <n v="80"/>
    <s v="AQUA"/>
    <x v="0"/>
    <n v="1126000"/>
    <n v="64"/>
    <d v="2012-11-15T00:00:00"/>
    <s v="2DA-NOV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6"/>
    <s v="PTA NORTE "/>
    <s v="002003007"/>
    <n v="2"/>
    <n v="3"/>
    <n v="7"/>
    <s v="ESTRELLA VIAJERA"/>
    <x v="0"/>
    <n v="80"/>
    <s v="MARINE"/>
    <x v="0"/>
    <n v="1135000"/>
    <n v="65"/>
    <d v="2012-11-15T00:00:00"/>
    <s v="2DA-NOV"/>
    <n v="0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7"/>
    <s v="PTA NORTE "/>
    <s v="002003008"/>
    <n v="2"/>
    <n v="3"/>
    <n v="8"/>
    <s v="TARRAGONA"/>
    <x v="0"/>
    <n v="101.45"/>
    <s v="MARINE"/>
    <x v="0"/>
    <n v="1216510"/>
    <n v="66"/>
    <d v="2012-11-30T00:00:00"/>
    <s v="2DA-NOV"/>
    <n v="0"/>
    <x v="1"/>
    <m/>
    <n v="60825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8"/>
    <s v="PTA NORTE "/>
    <s v="002003009"/>
    <n v="2"/>
    <n v="3"/>
    <n v="9"/>
    <s v="TARRAGONA"/>
    <x v="0"/>
    <n v="88.497"/>
    <s v="AQUA"/>
    <x v="0"/>
    <n v="1158288.6000000001"/>
    <n v="67"/>
    <d v="2012-11-30T00:00:00"/>
    <s v="2DA-NOV"/>
    <n v="0"/>
    <x v="1"/>
    <m/>
    <n v="579144.3000000000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9"/>
    <s v="PTA NORTE "/>
    <s v="002003010"/>
    <n v="2"/>
    <n v="3"/>
    <n v="10"/>
    <s v="TARRAGONA"/>
    <x v="0"/>
    <n v="92.209000000000003"/>
    <s v="AQUA"/>
    <x v="0"/>
    <n v="1172394.2"/>
    <n v="68"/>
    <d v="2012-11-30T00:00:00"/>
    <s v="2DA-NOV"/>
    <n v="0"/>
    <x v="1"/>
    <m/>
    <n v="586197.1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0"/>
    <s v="PTA NORTE "/>
    <s v="002003011"/>
    <n v="2"/>
    <n v="3"/>
    <n v="11"/>
    <s v="ESTRELLA VIAJERA"/>
    <x v="0"/>
    <n v="80"/>
    <s v="AQUA"/>
    <x v="0"/>
    <n v="1126000"/>
    <n v="69"/>
    <d v="2012-11-30T00:00:00"/>
    <s v="2DA-NOV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1"/>
    <s v="PTA NORTE "/>
    <s v="002003012"/>
    <n v="2"/>
    <n v="3"/>
    <n v="12"/>
    <s v="ESTRELLA VIAJERA"/>
    <x v="0"/>
    <n v="80"/>
    <s v="MARINE"/>
    <x v="0"/>
    <n v="1135000"/>
    <n v="70"/>
    <d v="2012-11-30T00:00:00"/>
    <s v="2DA-NOV"/>
    <n v="0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2"/>
    <s v="PTA NORTE "/>
    <s v="002003013"/>
    <n v="2"/>
    <n v="3"/>
    <n v="13"/>
    <s v="ESTRELLA VIAJERA"/>
    <x v="0"/>
    <n v="80"/>
    <s v="AQUA"/>
    <x v="0"/>
    <n v="1126000"/>
    <n v="71"/>
    <d v="2012-11-30T00:00:00"/>
    <s v="2DA-NOV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3"/>
    <s v="PTA NORTE "/>
    <s v="002003014"/>
    <n v="2"/>
    <n v="3"/>
    <n v="14"/>
    <s v="ESTRELLA VIAJERA"/>
    <x v="0"/>
    <n v="80"/>
    <s v="AQUA"/>
    <x v="0"/>
    <n v="1126000"/>
    <n v="72"/>
    <d v="2012-11-30T00:00:00"/>
    <s v="2DA-NOV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4"/>
    <s v="PTA NORTE "/>
    <s v="002003015"/>
    <n v="2"/>
    <n v="3"/>
    <n v="15"/>
    <s v="ESTRELLA VIAJERA"/>
    <x v="0"/>
    <n v="83.161000000000001"/>
    <s v="MARINE"/>
    <x v="0"/>
    <n v="1147011.8"/>
    <n v="73"/>
    <d v="2012-11-30T00:00:00"/>
    <s v="2DA-NOV"/>
    <n v="0"/>
    <x v="1"/>
    <m/>
    <n v="573505.9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5"/>
    <s v="PTA NORTE "/>
    <s v="002004001"/>
    <n v="2"/>
    <n v="4"/>
    <n v="1"/>
    <s v="ESTRELLA MARINA"/>
    <x v="0"/>
    <n v="83.037999999999997"/>
    <s v="AQUA"/>
    <x v="0"/>
    <n v="1137544.3999999999"/>
    <n v="74"/>
    <d v="2012-11-30T00:00:00"/>
    <s v="2DA-NOV"/>
    <n v="0"/>
    <x v="1"/>
    <m/>
    <n v="568772.1999999999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6"/>
    <s v="PTA NORTE "/>
    <s v="002004002"/>
    <n v="2"/>
    <n v="4"/>
    <n v="2"/>
    <s v="ESTRELLA MARINA"/>
    <x v="0"/>
    <n v="80"/>
    <s v="AQUA"/>
    <x v="0"/>
    <n v="1126000"/>
    <n v="75"/>
    <d v="2012-11-30T00:00:00"/>
    <s v="2DA-NOV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7"/>
    <s v="PTA NORTE "/>
    <s v="002004003"/>
    <n v="2"/>
    <n v="4"/>
    <n v="3"/>
    <s v="ESTRELLA MARINA"/>
    <x v="0"/>
    <n v="80"/>
    <s v="MARINE"/>
    <x v="0"/>
    <n v="1135000"/>
    <n v="76"/>
    <d v="2012-11-30T00:00:00"/>
    <s v="2DA-NOV"/>
    <n v="0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8"/>
    <s v="PTA NORTE "/>
    <s v="002004004"/>
    <n v="2"/>
    <n v="4"/>
    <n v="4"/>
    <s v="ESTRELLA MARINA"/>
    <x v="0"/>
    <n v="80"/>
    <s v="AQUA"/>
    <x v="0"/>
    <n v="1126000"/>
    <n v="77"/>
    <d v="2012-11-30T00:00:00"/>
    <s v="2DA-NOV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39"/>
    <s v="PTA NORTE "/>
    <s v="002004005"/>
    <n v="2"/>
    <n v="4"/>
    <n v="5"/>
    <s v="ESTRELLA MARINA"/>
    <x v="0"/>
    <n v="80"/>
    <s v="AQUA"/>
    <x v="0"/>
    <n v="1126000"/>
    <n v="78"/>
    <d v="2012-11-30T00:00:00"/>
    <s v="2DA-NOV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0"/>
    <s v="PTA NORTE "/>
    <s v="002004006"/>
    <n v="2"/>
    <n v="4"/>
    <n v="6"/>
    <s v="ESTRELLA MARINA"/>
    <x v="0"/>
    <n v="80"/>
    <s v="MARINE"/>
    <x v="0"/>
    <n v="1135000"/>
    <n v="79"/>
    <d v="2012-11-30T00:00:00"/>
    <s v="2DA-NOV"/>
    <n v="0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1"/>
    <s v="PTA NORTE "/>
    <s v="002004007"/>
    <n v="2"/>
    <n v="4"/>
    <n v="7"/>
    <s v="ESTRELLA MARINA"/>
    <x v="0"/>
    <n v="80"/>
    <s v="AQUA"/>
    <x v="0"/>
    <n v="1126000"/>
    <n v="80"/>
    <d v="2012-11-30T00:00:00"/>
    <s v="2DA-NOV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2"/>
    <s v="PTA NORTE "/>
    <s v="002004008"/>
    <n v="2"/>
    <n v="4"/>
    <n v="8"/>
    <s v="ESTRELLA MARINA"/>
    <x v="0"/>
    <n v="80"/>
    <s v="MARINE"/>
    <x v="0"/>
    <n v="1135000"/>
    <n v="81"/>
    <d v="2012-11-30T00:00:00"/>
    <s v="2DA-NOV"/>
    <n v="0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3"/>
    <s v="PTA NORTE "/>
    <s v="002004009"/>
    <n v="2"/>
    <n v="4"/>
    <n v="9"/>
    <s v="ESTRELLA MARINA"/>
    <x v="0"/>
    <n v="80"/>
    <s v="AQUA"/>
    <x v="0"/>
    <n v="1126000"/>
    <n v="82"/>
    <d v="2012-11-30T00:00:00"/>
    <s v="2DA-NOV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4"/>
    <s v="PTA NORTE "/>
    <s v="002004010"/>
    <n v="2"/>
    <n v="4"/>
    <n v="10"/>
    <s v="ESTRELLA MARINA"/>
    <x v="0"/>
    <n v="80"/>
    <s v="AQUA"/>
    <x v="0"/>
    <n v="1126000"/>
    <n v="83"/>
    <d v="2012-11-30T00:00:00"/>
    <s v="2DA-NOV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5"/>
    <s v="PTA NORTE "/>
    <s v="002004011"/>
    <n v="2"/>
    <n v="4"/>
    <n v="11"/>
    <s v="ESTRELLA MARINA"/>
    <x v="0"/>
    <n v="80"/>
    <s v="MARINE"/>
    <x v="0"/>
    <n v="1135000"/>
    <n v="84"/>
    <d v="2012-11-30T00:00:00"/>
    <s v="2DA-NOV"/>
    <n v="0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6"/>
    <s v="PTA NORTE "/>
    <s v="002004012"/>
    <n v="2"/>
    <n v="4"/>
    <n v="12"/>
    <s v="ESTRELLA MARINA"/>
    <x v="0"/>
    <n v="80"/>
    <s v="AQUA"/>
    <x v="0"/>
    <n v="1126000"/>
    <n v="85"/>
    <d v="2012-11-30T00:00:00"/>
    <s v="2DA-NOV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7"/>
    <s v="PTA NORTE "/>
    <s v="002004013"/>
    <n v="2"/>
    <n v="4"/>
    <n v="13"/>
    <s v="ESTRELLA MARINA"/>
    <x v="0"/>
    <n v="80"/>
    <s v="AQUA"/>
    <x v="0"/>
    <n v="1126000"/>
    <n v="86"/>
    <d v="2012-11-30T00:00:00"/>
    <s v="2DA-NOV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8"/>
    <s v="PTA NORTE "/>
    <s v="002004014"/>
    <n v="2"/>
    <n v="4"/>
    <n v="14"/>
    <s v="ESTRELLA MARINA"/>
    <x v="0"/>
    <n v="80"/>
    <s v="MARINE"/>
    <x v="0"/>
    <n v="1135000"/>
    <n v="87"/>
    <d v="2012-11-30T00:00:00"/>
    <s v="2DA-NOV"/>
    <n v="0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49"/>
    <s v="PTA NORTE "/>
    <s v="002004015"/>
    <n v="2"/>
    <n v="4"/>
    <n v="15"/>
    <s v="ESTRELLA MARINA"/>
    <x v="0"/>
    <n v="80"/>
    <s v="AQUA"/>
    <x v="0"/>
    <n v="1126000"/>
    <n v="88"/>
    <d v="2012-11-30T00:00:00"/>
    <s v="2DA-NOV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0"/>
    <s v="PTA NORTE "/>
    <s v="002004016"/>
    <n v="2"/>
    <n v="4"/>
    <n v="16"/>
    <s v="ESTRELLA MARINA"/>
    <x v="0"/>
    <n v="80"/>
    <s v="AQUA"/>
    <x v="0"/>
    <n v="1126000"/>
    <n v="89"/>
    <d v="2012-11-30T00:00:00"/>
    <s v="2DA-NOV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1"/>
    <s v="PTA NORTE "/>
    <s v="002004017"/>
    <n v="2"/>
    <n v="4"/>
    <n v="17"/>
    <s v="ESTRELLA MARINA"/>
    <x v="0"/>
    <n v="82.852999999999994"/>
    <s v="MARINE"/>
    <x v="0"/>
    <n v="1145841.3999999999"/>
    <n v="90"/>
    <d v="2012-11-30T00:00:00"/>
    <s v="2DA-NOV"/>
    <n v="0"/>
    <x v="1"/>
    <m/>
    <n v="572920.6999999999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2"/>
    <s v="PTA NORTE "/>
    <s v="002005001"/>
    <n v="2"/>
    <n v="5"/>
    <n v="1"/>
    <s v="ESTRELLA FUGAZ"/>
    <x v="0"/>
    <n v="82.73"/>
    <s v="MARINE"/>
    <x v="0"/>
    <n v="1145374"/>
    <n v="91"/>
    <d v="2012-12-15T00:00:00"/>
    <s v="2DA-DIC"/>
    <n v="0"/>
    <x v="1"/>
    <m/>
    <n v="572687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3"/>
    <s v="PTA NORTE "/>
    <s v="002005002"/>
    <n v="2"/>
    <n v="5"/>
    <n v="2"/>
    <s v="ESTRELLA FUGAZ"/>
    <x v="0"/>
    <n v="80"/>
    <s v="AQUA"/>
    <x v="0"/>
    <n v="1126000"/>
    <n v="92"/>
    <d v="2012-12-15T00:00:00"/>
    <s v="2DA-DIC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4"/>
    <s v="PTA NORTE "/>
    <s v="002005003"/>
    <n v="2"/>
    <n v="5"/>
    <n v="3"/>
    <s v="ESTRELLA FUGAZ"/>
    <x v="0"/>
    <n v="80"/>
    <s v="AQUA"/>
    <x v="0"/>
    <n v="1126000"/>
    <n v="93"/>
    <d v="2012-12-15T00:00:00"/>
    <s v="2DA-DIC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5"/>
    <s v="PTA NORTE "/>
    <s v="002005004"/>
    <n v="2"/>
    <n v="5"/>
    <n v="4"/>
    <s v="ESTRELLA FUGAZ"/>
    <x v="0"/>
    <n v="80"/>
    <s v="MARINE"/>
    <x v="0"/>
    <n v="1135000"/>
    <n v="94"/>
    <d v="2012-12-15T00:00:00"/>
    <s v="2DA-DIC"/>
    <n v="0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6"/>
    <s v="PTA NORTE "/>
    <s v="002005005"/>
    <n v="2"/>
    <n v="5"/>
    <n v="5"/>
    <s v="ESTRELLA FUGAZ"/>
    <x v="0"/>
    <n v="80"/>
    <s v="AQUA"/>
    <x v="0"/>
    <n v="1126000"/>
    <n v="95"/>
    <d v="2012-12-15T00:00:00"/>
    <s v="2DA-DIC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7"/>
    <s v="PTA NORTE "/>
    <s v="002005006"/>
    <n v="2"/>
    <n v="5"/>
    <n v="6"/>
    <s v="ESTRELLA FUGAZ"/>
    <x v="0"/>
    <n v="80"/>
    <s v="AQUA"/>
    <x v="0"/>
    <n v="1126000"/>
    <n v="96"/>
    <d v="2012-12-15T00:00:00"/>
    <s v="2DA-DIC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8"/>
    <s v="PTA NORTE "/>
    <s v="002005007"/>
    <n v="2"/>
    <n v="5"/>
    <n v="7"/>
    <s v="ESTRELLA FUGAZ"/>
    <x v="0"/>
    <n v="80"/>
    <s v="MARINE"/>
    <x v="0"/>
    <n v="1135000"/>
    <n v="97"/>
    <d v="2012-12-15T00:00:00"/>
    <s v="2DA-DIC"/>
    <n v="0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59"/>
    <s v="PTA NORTE "/>
    <s v="002005008"/>
    <n v="2"/>
    <n v="5"/>
    <n v="8"/>
    <s v="ESTRELLA FUGAZ"/>
    <x v="0"/>
    <n v="80"/>
    <s v="AQUA"/>
    <x v="0"/>
    <n v="1126000"/>
    <n v="98"/>
    <d v="2012-12-15T00:00:00"/>
    <s v="2DA-DIC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0"/>
    <s v="PTA NORTE "/>
    <s v="002005009"/>
    <n v="2"/>
    <n v="5"/>
    <n v="9"/>
    <s v="ESTRELLA FUGAZ"/>
    <x v="0"/>
    <n v="80"/>
    <s v="AQUA"/>
    <x v="0"/>
    <n v="1126000"/>
    <n v="99"/>
    <d v="2012-12-15T00:00:00"/>
    <s v="2DA-DIC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1"/>
    <s v="PTA NORTE "/>
    <s v="002005010"/>
    <n v="2"/>
    <n v="5"/>
    <n v="10"/>
    <s v="ESTRELLA FUGAZ"/>
    <x v="0"/>
    <n v="94.759"/>
    <s v="MARINE"/>
    <x v="0"/>
    <n v="1191084.2"/>
    <n v="100"/>
    <d v="2012-12-15T00:00:00"/>
    <s v="2DA-DIC"/>
    <n v="0"/>
    <x v="1"/>
    <m/>
    <n v="595542.1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2"/>
    <s v="PTA NORTE "/>
    <s v="002005011"/>
    <n v="2"/>
    <n v="5"/>
    <n v="11"/>
    <s v="ESTRELLA FUGAZ"/>
    <x v="0"/>
    <n v="80"/>
    <s v="MARINE"/>
    <x v="0"/>
    <n v="1135000"/>
    <n v="101"/>
    <d v="2012-12-15T00:00:00"/>
    <s v="2DA-DIC"/>
    <n v="0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3"/>
    <s v="PTA NORTE "/>
    <s v="002005012"/>
    <n v="2"/>
    <n v="5"/>
    <n v="12"/>
    <s v="ESTRELLA FUGAZ"/>
    <x v="0"/>
    <n v="80"/>
    <s v="AQUA"/>
    <x v="0"/>
    <n v="1126000"/>
    <n v="102"/>
    <d v="2012-12-15T00:00:00"/>
    <s v="2DA-DIC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4"/>
    <s v="PTA NORTE "/>
    <s v="002005013"/>
    <n v="2"/>
    <n v="5"/>
    <n v="13"/>
    <s v="ESTRELLA FUGAZ"/>
    <x v="0"/>
    <n v="80"/>
    <s v="AQUA"/>
    <x v="0"/>
    <n v="1126000"/>
    <n v="103"/>
    <d v="2012-12-15T00:00:00"/>
    <s v="2DA-DIC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5"/>
    <s v="PTA NORTE "/>
    <s v="002005014"/>
    <n v="2"/>
    <n v="5"/>
    <n v="14"/>
    <s v="ESTRELLA FUGAZ"/>
    <x v="0"/>
    <n v="80"/>
    <s v="MARINE"/>
    <x v="0"/>
    <n v="1135000"/>
    <n v="104"/>
    <d v="2012-12-15T00:00:00"/>
    <s v="2DA-DIC"/>
    <n v="0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6"/>
    <s v="PTA NORTE "/>
    <s v="002005015"/>
    <n v="2"/>
    <n v="5"/>
    <n v="15"/>
    <s v="ESTRELLA FUGAZ"/>
    <x v="0"/>
    <n v="80"/>
    <s v="AQUA"/>
    <x v="0"/>
    <n v="1126000"/>
    <n v="105"/>
    <d v="2012-12-15T00:00:00"/>
    <s v="2DA-DIC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7"/>
    <s v="PTA NORTE "/>
    <s v="002005016"/>
    <n v="2"/>
    <n v="5"/>
    <n v="16"/>
    <s v="ESTRELLA FUGAZ"/>
    <x v="0"/>
    <n v="80"/>
    <s v="AQUA"/>
    <x v="0"/>
    <n v="1126000"/>
    <n v="106"/>
    <d v="2012-12-15T00:00:00"/>
    <s v="2DA-DIC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8"/>
    <s v="PTA NORTE "/>
    <s v="002005017"/>
    <n v="2"/>
    <n v="5"/>
    <n v="17"/>
    <s v="ESTRELLA FUGAZ"/>
    <x v="0"/>
    <n v="80"/>
    <s v="MARINE"/>
    <x v="0"/>
    <n v="1135000"/>
    <n v="107"/>
    <d v="2012-12-15T00:00:00"/>
    <s v="2DA-DIC"/>
    <n v="0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69"/>
    <s v="PTA NORTE "/>
    <s v="002005018"/>
    <n v="2"/>
    <n v="5"/>
    <n v="18"/>
    <s v="ESTRELLA FUGAZ"/>
    <x v="0"/>
    <n v="80"/>
    <s v="AQUA"/>
    <x v="0"/>
    <n v="1126000"/>
    <n v="108"/>
    <d v="2012-12-15T00:00:00"/>
    <s v="2DA-DIC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0"/>
    <s v="PTA NORTE "/>
    <s v="002005019"/>
    <n v="2"/>
    <n v="5"/>
    <n v="19"/>
    <s v="ESTRELLA FUGAZ"/>
    <x v="0"/>
    <n v="80"/>
    <s v="AQUA"/>
    <x v="0"/>
    <n v="1126000"/>
    <n v="109"/>
    <d v="2012-12-15T00:00:00"/>
    <s v="2DA-DIC"/>
    <n v="0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1"/>
    <s v="PTA NORTE "/>
    <s v="002005020"/>
    <n v="2"/>
    <n v="5"/>
    <n v="20"/>
    <s v="ESTRELLA FUGAZ"/>
    <x v="0"/>
    <n v="82.545000000000002"/>
    <s v="MARINE"/>
    <x v="0"/>
    <n v="1144671"/>
    <n v="110"/>
    <d v="2012-12-15T00:00:00"/>
    <s v="2DA-DIC"/>
    <n v="0"/>
    <x v="1"/>
    <m/>
    <n v="572335.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2"/>
    <s v="PTA NORTE "/>
    <s v="002006001"/>
    <n v="2"/>
    <n v="6"/>
    <n v="1"/>
    <s v="ESTRELLA POLAR"/>
    <x v="0"/>
    <n v="82.421000000000006"/>
    <s v="MARINE"/>
    <x v="1"/>
    <n v="1144199.8"/>
    <n v="111"/>
    <d v="2012-09-30T00:00:00"/>
    <s v="2DA-SEP"/>
    <n v="0.1"/>
    <x v="1"/>
    <m/>
    <n v="572099.9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3"/>
    <s v="PTA NORTE "/>
    <s v="002006002"/>
    <n v="2"/>
    <n v="6"/>
    <n v="2"/>
    <s v="ESTRELLA POLAR"/>
    <x v="0"/>
    <n v="80"/>
    <s v="AQUA"/>
    <x v="1"/>
    <n v="1126000"/>
    <n v="112"/>
    <d v="2012-09-30T00:00:00"/>
    <s v="2DA-SEP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4"/>
    <s v="PTA NORTE "/>
    <s v="002006003"/>
    <n v="2"/>
    <n v="6"/>
    <n v="3"/>
    <s v="ESTRELLA POLAR"/>
    <x v="0"/>
    <n v="80"/>
    <s v="AQUA"/>
    <x v="1"/>
    <n v="1126000"/>
    <n v="113"/>
    <d v="2012-09-30T00:00:00"/>
    <s v="2DA-SEP"/>
    <n v="0.2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5"/>
    <s v="PTA NORTE "/>
    <s v="002006004"/>
    <n v="2"/>
    <n v="6"/>
    <n v="4"/>
    <s v="ESTRELLA POLAR"/>
    <x v="0"/>
    <n v="80"/>
    <s v="MARINE"/>
    <x v="1"/>
    <n v="1135000"/>
    <n v="114"/>
    <d v="2012-09-30T00:00:00"/>
    <s v="2DA-SEP"/>
    <n v="0.2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6"/>
    <s v="PTA NORTE "/>
    <s v="002006005"/>
    <n v="2"/>
    <n v="6"/>
    <n v="5"/>
    <s v="ESTRELLA POLAR"/>
    <x v="0"/>
    <n v="80"/>
    <s v="AQUA"/>
    <x v="1"/>
    <n v="1126000"/>
    <n v="115"/>
    <d v="2012-09-30T00:00:00"/>
    <s v="2DA-SEP"/>
    <n v="0.2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7"/>
    <s v="PTA NORTE "/>
    <s v="002006006"/>
    <n v="2"/>
    <n v="6"/>
    <n v="6"/>
    <s v="ESTRELLA POLAR"/>
    <x v="0"/>
    <n v="80"/>
    <s v="AQUA"/>
    <x v="1"/>
    <n v="1126000"/>
    <n v="116"/>
    <d v="2012-09-30T00:00:00"/>
    <s v="2DA-SEP"/>
    <n v="0.2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8"/>
    <s v="PTA NORTE "/>
    <s v="002006007"/>
    <n v="2"/>
    <n v="6"/>
    <n v="7"/>
    <s v="ESTRELLA POLAR"/>
    <x v="0"/>
    <n v="80"/>
    <s v="MARINE"/>
    <x v="1"/>
    <n v="1135000"/>
    <n v="117"/>
    <d v="2012-09-30T00:00:00"/>
    <s v="2DA-SEP"/>
    <n v="0.2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79"/>
    <s v="PTA NORTE "/>
    <s v="002006008"/>
    <n v="2"/>
    <n v="6"/>
    <n v="8"/>
    <s v="ESTRELLA POLAR"/>
    <x v="0"/>
    <n v="80"/>
    <s v="AQUA"/>
    <x v="1"/>
    <n v="1126000"/>
    <n v="118"/>
    <d v="2012-09-30T00:00:00"/>
    <s v="2DA-SEP"/>
    <n v="0.2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0"/>
    <s v="PTA NORTE "/>
    <s v="002006009"/>
    <n v="2"/>
    <n v="6"/>
    <n v="9"/>
    <s v="TARRAGONA"/>
    <x v="0"/>
    <n v="80.322999999999993"/>
    <s v="AQUA"/>
    <x v="1"/>
    <n v="1127227.3999999999"/>
    <n v="119"/>
    <d v="2012-09-30T00:00:00"/>
    <s v="2DA-SEP"/>
    <n v="0.2"/>
    <x v="1"/>
    <m/>
    <n v="563613.6999999999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1"/>
    <s v="PTA NORTE "/>
    <s v="002006010"/>
    <n v="2"/>
    <n v="6"/>
    <n v="10"/>
    <s v="TARRAGONA"/>
    <x v="0"/>
    <n v="84.034999999999997"/>
    <s v="AQUA"/>
    <x v="1"/>
    <n v="1141333"/>
    <n v="120"/>
    <d v="2012-09-30T00:00:00"/>
    <s v="2DA-SEP"/>
    <n v="0.2"/>
    <x v="1"/>
    <m/>
    <n v="570666.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2"/>
    <s v="PTA NORTE "/>
    <s v="002006011"/>
    <n v="2"/>
    <n v="6"/>
    <n v="11"/>
    <s v="TARRAGONA"/>
    <x v="0"/>
    <n v="105.44199999999999"/>
    <s v="MARINE"/>
    <x v="1"/>
    <n v="1231679.6000000001"/>
    <n v="121"/>
    <d v="2012-09-30T00:00:00"/>
    <s v="2DA-SEP"/>
    <n v="0.2"/>
    <x v="1"/>
    <m/>
    <n v="615839.8000000000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3"/>
    <s v="PTA NORTE "/>
    <s v="002006012"/>
    <n v="2"/>
    <n v="6"/>
    <n v="12"/>
    <s v="ESTRELLA POLAR"/>
    <x v="0"/>
    <n v="80"/>
    <s v="AQUA"/>
    <x v="1"/>
    <n v="1126000"/>
    <n v="122"/>
    <d v="2012-10-15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4"/>
    <s v="PTA NORTE "/>
    <s v="002006013"/>
    <n v="2"/>
    <n v="6"/>
    <n v="13"/>
    <s v="ESTRELLA POLAR"/>
    <x v="0"/>
    <n v="80"/>
    <s v="MARINE"/>
    <x v="1"/>
    <n v="1135000"/>
    <n v="123"/>
    <d v="2012-10-15T00:00:00"/>
    <s v="2DA-OCT"/>
    <n v="0.1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5"/>
    <s v="PTA NORTE "/>
    <s v="002006014"/>
    <n v="2"/>
    <n v="6"/>
    <n v="14"/>
    <s v="ESTRELLA POLAR"/>
    <x v="0"/>
    <n v="80"/>
    <s v="AQUA"/>
    <x v="1"/>
    <n v="1126000"/>
    <n v="124"/>
    <d v="2012-10-15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6"/>
    <s v="PTA NORTE "/>
    <s v="002006015"/>
    <n v="2"/>
    <n v="6"/>
    <n v="15"/>
    <s v="ESTRELLA POLAR"/>
    <x v="0"/>
    <n v="80"/>
    <s v="AQUA"/>
    <x v="1"/>
    <n v="1126000"/>
    <n v="125"/>
    <d v="2012-10-15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7"/>
    <s v="PTA NORTE "/>
    <s v="002006006"/>
    <n v="2"/>
    <n v="6"/>
    <n v="6"/>
    <s v="ESTRELLA POLAR"/>
    <x v="0"/>
    <n v="80"/>
    <s v="MARINE"/>
    <x v="1"/>
    <n v="1135000"/>
    <n v="126"/>
    <d v="2012-10-15T00:00:00"/>
    <s v="2DA-OCT"/>
    <n v="0.1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8"/>
    <s v="PTA NORTE "/>
    <s v="002006017"/>
    <n v="2"/>
    <n v="6"/>
    <n v="17"/>
    <s v="ESTRELLA POLAR"/>
    <x v="0"/>
    <n v="80"/>
    <s v="AQUA"/>
    <x v="1"/>
    <n v="1126000"/>
    <n v="127"/>
    <d v="2012-10-15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89"/>
    <s v="PTA NORTE "/>
    <s v="002006018"/>
    <n v="2"/>
    <n v="6"/>
    <n v="18"/>
    <s v="ESTRELLA POLAR"/>
    <x v="0"/>
    <n v="80"/>
    <s v="AQUA"/>
    <x v="1"/>
    <n v="1126000"/>
    <n v="128"/>
    <d v="2012-10-15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0"/>
    <s v="PTA NORTE "/>
    <s v="002006019"/>
    <n v="2"/>
    <n v="6"/>
    <n v="19"/>
    <s v="ESTRELLA POLAR"/>
    <x v="0"/>
    <n v="80"/>
    <s v="MARINE"/>
    <x v="1"/>
    <n v="1135000"/>
    <n v="129"/>
    <d v="2012-10-15T00:00:00"/>
    <s v="2DA-OCT"/>
    <n v="0.1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1"/>
    <s v="PTA NORTE "/>
    <s v="002006020"/>
    <n v="2"/>
    <n v="6"/>
    <n v="20"/>
    <s v="ESTRELLA POLAR"/>
    <x v="0"/>
    <n v="80"/>
    <s v="AQUA"/>
    <x v="1"/>
    <n v="1126000"/>
    <n v="130"/>
    <d v="2012-10-15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2"/>
    <s v="PTA NORTE "/>
    <s v="002006021"/>
    <n v="2"/>
    <n v="6"/>
    <n v="21"/>
    <s v="ESTRELLA POLAR"/>
    <x v="0"/>
    <n v="80"/>
    <s v="AQUA"/>
    <x v="1"/>
    <n v="1126000"/>
    <n v="131"/>
    <d v="2012-10-15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3"/>
    <s v="PTA NORTE "/>
    <s v="002006022"/>
    <n v="2"/>
    <n v="6"/>
    <n v="22"/>
    <s v="ESTRELLA POLAR"/>
    <x v="0"/>
    <n v="82.236000000000004"/>
    <s v="MARINE"/>
    <x v="1"/>
    <n v="1143496.8"/>
    <n v="132"/>
    <d v="2012-10-15T00:00:00"/>
    <s v="2DA-OCT"/>
    <n v="0.1"/>
    <x v="1"/>
    <m/>
    <n v="571748.4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4"/>
    <s v="PTA NORTE "/>
    <s v="002007001"/>
    <n v="2"/>
    <n v="7"/>
    <n v="1"/>
    <s v="ESTRELLA LUMINOSA"/>
    <x v="0"/>
    <n v="82.113"/>
    <s v="AQUA"/>
    <x v="1"/>
    <n v="1134029.3999999999"/>
    <n v="133"/>
    <d v="2012-10-15T00:00:00"/>
    <s v="2DA-OCT"/>
    <n v="0.1"/>
    <x v="1"/>
    <m/>
    <n v="567014.6999999999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5"/>
    <s v="PTA NORTE "/>
    <s v="002007002"/>
    <n v="2"/>
    <n v="7"/>
    <n v="2"/>
    <s v="ESTRELLA LUMINOSA"/>
    <x v="0"/>
    <n v="80"/>
    <s v="AQUA"/>
    <x v="1"/>
    <n v="1126000"/>
    <n v="134"/>
    <d v="2012-10-15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6"/>
    <s v="PTA NORTE "/>
    <s v="002007003"/>
    <n v="2"/>
    <n v="7"/>
    <n v="3"/>
    <s v="ESTRELLA LUMINOSA"/>
    <x v="0"/>
    <n v="80"/>
    <s v="MARINE"/>
    <x v="1"/>
    <n v="1135000"/>
    <n v="135"/>
    <d v="2012-10-15T00:00:00"/>
    <s v="2DA-OCT"/>
    <n v="0.1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7"/>
    <s v="PTA NORTE "/>
    <s v="002007004"/>
    <n v="2"/>
    <n v="7"/>
    <n v="4"/>
    <s v="ESTRELLA LUMINOSA"/>
    <x v="0"/>
    <n v="80"/>
    <s v="AQUA"/>
    <x v="1"/>
    <n v="1126000"/>
    <n v="136"/>
    <d v="2012-10-15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8"/>
    <s v="PTA NORTE "/>
    <s v="002007005"/>
    <n v="2"/>
    <n v="7"/>
    <n v="5"/>
    <s v="ESTRELLA LUMINOSA"/>
    <x v="0"/>
    <n v="80"/>
    <s v="AQUA"/>
    <x v="1"/>
    <n v="1126000"/>
    <n v="137"/>
    <d v="2012-10-15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99"/>
    <s v="PTA NORTE "/>
    <s v="002007006"/>
    <n v="2"/>
    <n v="7"/>
    <n v="6"/>
    <s v="ESTRELLA LUMINOSA"/>
    <x v="0"/>
    <n v="80"/>
    <s v="MARINE"/>
    <x v="1"/>
    <n v="1135000"/>
    <n v="138"/>
    <d v="2012-10-15T00:00:00"/>
    <s v="2DA-OCT"/>
    <n v="0.1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0"/>
    <s v="PTA NORTE "/>
    <s v="002007007"/>
    <n v="2"/>
    <n v="7"/>
    <n v="7"/>
    <s v="ESTRELLA LUMINOSA"/>
    <x v="0"/>
    <n v="80"/>
    <s v="AQUA"/>
    <x v="1"/>
    <n v="1126000"/>
    <n v="139"/>
    <d v="2012-10-15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1"/>
    <s v="PTA NORTE "/>
    <s v="002007008"/>
    <n v="2"/>
    <n v="7"/>
    <n v="8"/>
    <s v="ESTRELLA LUMINOSA"/>
    <x v="0"/>
    <n v="80"/>
    <s v="AQUA"/>
    <x v="1"/>
    <n v="1126000"/>
    <n v="140"/>
    <d v="2012-10-15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2"/>
    <s v="PTA NORTE "/>
    <s v="002007009"/>
    <n v="2"/>
    <n v="7"/>
    <n v="9"/>
    <s v="ESTRELLA LUMINOSA"/>
    <x v="0"/>
    <n v="80"/>
    <s v="MARINE"/>
    <x v="1"/>
    <n v="1135000"/>
    <n v="141"/>
    <d v="2012-10-15T00:00:00"/>
    <s v="2DA-OCT"/>
    <n v="0.1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3"/>
    <s v="PTA NORTE "/>
    <s v="002007010"/>
    <n v="2"/>
    <n v="7"/>
    <n v="10"/>
    <s v="ESTRELLA LUMINOSA"/>
    <x v="0"/>
    <n v="80"/>
    <s v="AQUA"/>
    <x v="1"/>
    <n v="1126000"/>
    <n v="142"/>
    <d v="2012-10-15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4"/>
    <s v="PTA NORTE "/>
    <s v="002007011"/>
    <n v="2"/>
    <n v="7"/>
    <n v="11"/>
    <s v="ESTRELLA LUMINOSA"/>
    <x v="0"/>
    <n v="80"/>
    <s v="AQUA"/>
    <x v="1"/>
    <n v="1126000"/>
    <n v="143"/>
    <d v="2012-10-15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5"/>
    <s v="PTA NORTE "/>
    <s v="002007012"/>
    <n v="2"/>
    <n v="7"/>
    <n v="12"/>
    <s v="ESTRELLA LUMINOSA"/>
    <x v="0"/>
    <n v="80"/>
    <s v="MARINE"/>
    <x v="1"/>
    <n v="1135000"/>
    <n v="144"/>
    <d v="2012-10-15T00:00:00"/>
    <s v="2DA-OCT"/>
    <n v="0.1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6"/>
    <s v="PTA NORTE "/>
    <s v="002007013"/>
    <n v="2"/>
    <n v="7"/>
    <n v="13"/>
    <s v="ESTRELLA LUMINOSA"/>
    <x v="0"/>
    <n v="114.78100000000001"/>
    <s v="MARINE"/>
    <x v="1"/>
    <n v="1267167.8"/>
    <n v="145"/>
    <d v="2012-10-15T00:00:00"/>
    <s v="2DA-OCT"/>
    <n v="0.1"/>
    <x v="1"/>
    <m/>
    <n v="633583.9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7"/>
    <s v="PTA NORTE "/>
    <s v="002007014"/>
    <n v="2"/>
    <n v="7"/>
    <n v="14"/>
    <s v="ESTRELLA LUMINOSA"/>
    <x v="0"/>
    <n v="80"/>
    <s v="AQUA"/>
    <x v="1"/>
    <n v="1126000"/>
    <n v="146"/>
    <d v="2012-10-15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8"/>
    <s v="PTA NORTE "/>
    <s v="002007015"/>
    <n v="2"/>
    <n v="7"/>
    <n v="15"/>
    <s v="ESTRELLA LUMINOSA"/>
    <x v="0"/>
    <n v="80"/>
    <s v="AQUA"/>
    <x v="1"/>
    <n v="1126000"/>
    <n v="147"/>
    <d v="2012-10-15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09"/>
    <s v="PTA NORTE "/>
    <s v="002007016"/>
    <n v="2"/>
    <n v="7"/>
    <n v="16"/>
    <s v="ESTRELLA LUMINOSA"/>
    <x v="0"/>
    <n v="80"/>
    <s v="MARINE"/>
    <x v="1"/>
    <n v="1135000"/>
    <n v="148"/>
    <d v="2012-10-15T00:00:00"/>
    <s v="2DA-OCT"/>
    <n v="0.1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0"/>
    <s v="PTA NORTE "/>
    <s v="002007017"/>
    <n v="2"/>
    <n v="7"/>
    <n v="17"/>
    <s v="ESTRELLA LUMINOSA"/>
    <x v="0"/>
    <n v="80"/>
    <s v="AQUA"/>
    <x v="1"/>
    <n v="1126000"/>
    <n v="149"/>
    <d v="2012-10-15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1"/>
    <s v="PTA NORTE "/>
    <s v="002007018"/>
    <n v="2"/>
    <n v="7"/>
    <n v="18"/>
    <s v="ESTRELLA LUMINOSA"/>
    <x v="0"/>
    <n v="80"/>
    <s v="AQUA"/>
    <x v="1"/>
    <n v="1126000"/>
    <n v="150"/>
    <d v="2012-10-15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2"/>
    <s v="PTA NORTE "/>
    <s v="002007019"/>
    <n v="2"/>
    <n v="7"/>
    <n v="19"/>
    <s v="ESTRELLA LUMINOSA"/>
    <x v="0"/>
    <n v="80"/>
    <s v="MARINE"/>
    <x v="1"/>
    <n v="1135000"/>
    <n v="151"/>
    <d v="2012-10-15T00:00:00"/>
    <s v="2DA-OCT"/>
    <n v="0.1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3"/>
    <s v="PTA NORTE "/>
    <s v="002007020"/>
    <n v="2"/>
    <n v="7"/>
    <n v="20"/>
    <s v="ESTRELLA LUMINOSA"/>
    <x v="0"/>
    <n v="80"/>
    <s v="AQUA"/>
    <x v="1"/>
    <n v="1126000"/>
    <n v="152"/>
    <d v="2012-10-15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4"/>
    <s v="PTA NORTE "/>
    <s v="002007021"/>
    <n v="2"/>
    <n v="7"/>
    <n v="21"/>
    <s v="ESTRELLA LUMINOSA"/>
    <x v="0"/>
    <n v="80"/>
    <s v="AQUA"/>
    <x v="1"/>
    <n v="1126000"/>
    <n v="153"/>
    <d v="2012-10-15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5"/>
    <s v="PTA NORTE "/>
    <s v="002007022"/>
    <n v="2"/>
    <n v="7"/>
    <n v="22"/>
    <s v="ESTRELLA LUMINOSA"/>
    <x v="0"/>
    <n v="80"/>
    <s v="MARINE"/>
    <x v="1"/>
    <n v="1135000"/>
    <n v="154"/>
    <d v="2012-10-15T00:00:00"/>
    <s v="2DA-OCT"/>
    <n v="0.1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6"/>
    <s v="PTA NORTE "/>
    <s v="002007023"/>
    <n v="2"/>
    <n v="7"/>
    <n v="23"/>
    <s v="ESTRELLA LUMINOSA"/>
    <x v="0"/>
    <n v="80"/>
    <s v="AQUA"/>
    <x v="1"/>
    <n v="1126000"/>
    <n v="155"/>
    <d v="2012-10-15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7"/>
    <s v="PTA NORTE "/>
    <s v="002007024"/>
    <n v="2"/>
    <n v="7"/>
    <n v="24"/>
    <s v="ESTRELLA LUMINOSA"/>
    <x v="0"/>
    <n v="81.927999999999997"/>
    <s v="AQUA"/>
    <x v="1"/>
    <n v="1133326.3999999999"/>
    <n v="156"/>
    <d v="2012-10-15T00:00:00"/>
    <s v="2DA-OCT"/>
    <n v="0.1"/>
    <x v="1"/>
    <m/>
    <n v="566663.1999999999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8"/>
    <s v="PTA NORTE "/>
    <s v="002008001"/>
    <n v="2"/>
    <n v="8"/>
    <n v="1"/>
    <s v="ESTRELLA PONIENTE"/>
    <x v="0"/>
    <n v="81.805000000000007"/>
    <s v="MARINE"/>
    <x v="1"/>
    <n v="1141859"/>
    <n v="157"/>
    <d v="2012-10-15T00:00:00"/>
    <s v="2DA-OCT"/>
    <n v="0.1"/>
    <x v="1"/>
    <m/>
    <n v="570929.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19"/>
    <s v="PTA NORTE "/>
    <s v="002008002"/>
    <n v="2"/>
    <n v="8"/>
    <n v="2"/>
    <s v="ESTRELLA PONIENTE"/>
    <x v="0"/>
    <n v="80"/>
    <s v="AQUA"/>
    <x v="1"/>
    <n v="1126000"/>
    <n v="158"/>
    <d v="2012-10-30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0"/>
    <s v="PTA NORTE "/>
    <s v="002008003"/>
    <n v="2"/>
    <n v="8"/>
    <n v="3"/>
    <s v="ESTRELLA PONIENTE"/>
    <x v="0"/>
    <n v="80"/>
    <s v="AQUA"/>
    <x v="1"/>
    <n v="1126000"/>
    <n v="159"/>
    <d v="2012-10-30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1"/>
    <s v="PTA NORTE "/>
    <s v="002008004"/>
    <n v="2"/>
    <n v="8"/>
    <n v="4"/>
    <s v="ESTRELLA PONIENTE"/>
    <x v="0"/>
    <n v="80"/>
    <s v="MARINE"/>
    <x v="1"/>
    <n v="1135000"/>
    <n v="160"/>
    <d v="2012-10-30T00:00:00"/>
    <s v="2DA-OCT"/>
    <n v="0.1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2"/>
    <s v="PTA NORTE "/>
    <s v="002008005"/>
    <n v="2"/>
    <n v="8"/>
    <n v="5"/>
    <s v="ESTRELLA PONIENTE"/>
    <x v="0"/>
    <n v="80"/>
    <s v="AQUA"/>
    <x v="1"/>
    <n v="1126000"/>
    <n v="161"/>
    <d v="2012-10-30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3"/>
    <s v="PTA NORTE "/>
    <s v="002008006"/>
    <n v="2"/>
    <n v="8"/>
    <n v="6"/>
    <s v="ESTRELLA PONIENTE"/>
    <x v="0"/>
    <n v="80"/>
    <s v="AQUA"/>
    <x v="1"/>
    <n v="1126000"/>
    <n v="162"/>
    <d v="2012-10-30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4"/>
    <s v="PTA NORTE "/>
    <s v="002008007"/>
    <n v="2"/>
    <n v="8"/>
    <n v="7"/>
    <s v="ESTRELLA PONIENTE"/>
    <x v="0"/>
    <n v="80"/>
    <s v="MARINE"/>
    <x v="1"/>
    <n v="1135000"/>
    <n v="163"/>
    <d v="2012-10-30T00:00:00"/>
    <s v="2DA-OCT"/>
    <n v="0.1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5"/>
    <s v="PTA NORTE "/>
    <s v="002008008"/>
    <n v="2"/>
    <n v="8"/>
    <n v="8"/>
    <s v="ESTRELLA PONIENTE"/>
    <x v="0"/>
    <n v="80"/>
    <s v="AQUA"/>
    <x v="1"/>
    <n v="1126000"/>
    <n v="164"/>
    <d v="2012-10-30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6"/>
    <s v="PTA NORTE "/>
    <s v="002008009"/>
    <n v="2"/>
    <n v="8"/>
    <n v="9"/>
    <s v="TARRAGONA"/>
    <x v="0"/>
    <n v="95.784999999999997"/>
    <s v="AQUA"/>
    <x v="1"/>
    <n v="1185983"/>
    <n v="165"/>
    <d v="2012-10-30T00:00:00"/>
    <s v="2DA-OCT"/>
    <n v="0.1"/>
    <x v="1"/>
    <m/>
    <n v="592991.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7"/>
    <s v="PTA NORTE "/>
    <s v="002008010"/>
    <n v="2"/>
    <n v="8"/>
    <n v="10"/>
    <s v="TARRAGONA"/>
    <x v="0"/>
    <n v="88.542000000000002"/>
    <s v="AQUA"/>
    <x v="1"/>
    <n v="1158459.6000000001"/>
    <n v="166"/>
    <d v="2012-10-30T00:00:00"/>
    <s v="2DA-OCT"/>
    <n v="0.1"/>
    <x v="1"/>
    <m/>
    <n v="579229.8000000000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8"/>
    <s v="PTA NORTE "/>
    <s v="002008011"/>
    <n v="2"/>
    <n v="8"/>
    <n v="11"/>
    <s v="TARRAGONA"/>
    <x v="0"/>
    <n v="96.582999999999998"/>
    <s v="MARINE"/>
    <x v="1"/>
    <n v="1198015.3999999999"/>
    <n v="167"/>
    <d v="2012-10-30T00:00:00"/>
    <s v="2DA-OCT"/>
    <n v="0.1"/>
    <x v="1"/>
    <m/>
    <n v="599007.6999999999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29"/>
    <s v="PTA NORTE "/>
    <s v="002008012"/>
    <n v="2"/>
    <n v="8"/>
    <n v="12"/>
    <s v="ESTRELLA PONIENTE"/>
    <x v="0"/>
    <n v="80"/>
    <s v="AQUA"/>
    <x v="1"/>
    <n v="1126000"/>
    <n v="168"/>
    <d v="2012-10-30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0"/>
    <s v="PTA NORTE "/>
    <s v="002008013"/>
    <n v="2"/>
    <n v="8"/>
    <n v="13"/>
    <s v="ESTRELLA PONIENTE"/>
    <x v="0"/>
    <n v="80"/>
    <s v="AQUA"/>
    <x v="1"/>
    <n v="1126000"/>
    <n v="169"/>
    <d v="2012-10-30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1"/>
    <s v="PTA NORTE "/>
    <s v="002008014"/>
    <n v="2"/>
    <n v="8"/>
    <n v="14"/>
    <s v="ESTRELLA PONIENTE"/>
    <x v="0"/>
    <n v="80"/>
    <s v="MARINE"/>
    <x v="1"/>
    <n v="1135000"/>
    <n v="170"/>
    <d v="2012-10-30T00:00:00"/>
    <s v="2DA-OCT"/>
    <n v="0.1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2"/>
    <s v="PTA NORTE "/>
    <s v="002008015"/>
    <n v="2"/>
    <n v="8"/>
    <n v="15"/>
    <s v="ESTRELLA PONIENTE"/>
    <x v="0"/>
    <n v="80"/>
    <s v="AQUA"/>
    <x v="1"/>
    <n v="1126000"/>
    <n v="171"/>
    <d v="2012-10-30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3"/>
    <s v="PTA NORTE "/>
    <s v="002008016"/>
    <n v="2"/>
    <n v="8"/>
    <n v="16"/>
    <s v="ESTRELLA PONIENTE"/>
    <x v="0"/>
    <n v="80"/>
    <s v="AQUA"/>
    <x v="1"/>
    <n v="1126000"/>
    <n v="172"/>
    <d v="2012-10-30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4"/>
    <s v="PTA NORTE "/>
    <s v="002008017"/>
    <n v="2"/>
    <n v="8"/>
    <n v="17"/>
    <s v="ESTRELLA PONIENTE"/>
    <x v="0"/>
    <n v="80"/>
    <s v="MARINE"/>
    <x v="1"/>
    <n v="1135000"/>
    <n v="173"/>
    <d v="2012-10-30T00:00:00"/>
    <s v="2DA-OCT"/>
    <n v="0.1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5"/>
    <s v="PTA NORTE "/>
    <s v="002008018"/>
    <n v="2"/>
    <n v="8"/>
    <n v="18"/>
    <s v="ESTRELLA PONIENTE"/>
    <x v="0"/>
    <n v="80"/>
    <s v="AQUA"/>
    <x v="1"/>
    <n v="1126000"/>
    <n v="174"/>
    <d v="2012-10-30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6"/>
    <s v="PTA NORTE "/>
    <s v="002008019"/>
    <n v="2"/>
    <n v="8"/>
    <n v="19"/>
    <s v="ESTRELLA PONIENTE"/>
    <x v="0"/>
    <n v="80"/>
    <s v="AQUA"/>
    <x v="1"/>
    <n v="1126000"/>
    <n v="175"/>
    <d v="2012-10-30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7"/>
    <s v="PTA NORTE "/>
    <s v="002008020"/>
    <n v="2"/>
    <n v="8"/>
    <n v="20"/>
    <s v="ESTRELLA PONIENTE"/>
    <x v="0"/>
    <n v="81.62"/>
    <s v="MARINE"/>
    <x v="1"/>
    <n v="1141156"/>
    <n v="176"/>
    <d v="2012-10-30T00:00:00"/>
    <s v="2DA-OCT"/>
    <n v="0.1"/>
    <x v="1"/>
    <m/>
    <n v="570578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38"/>
    <s v="PTA NORTE "/>
    <s v="002009001"/>
    <n v="2"/>
    <n v="9"/>
    <n v="1"/>
    <s v="ESTRELLA NORTE"/>
    <x v="4"/>
    <n v="81.495999999999995"/>
    <s v="MARINE"/>
    <x v="2"/>
    <n v="1140684.8"/>
    <n v="177"/>
    <d v="2012-08-15T00:00:00"/>
    <s v="2DA-AGO"/>
    <n v="1"/>
    <x v="0"/>
    <d v="2012-06-01T00:00:00"/>
    <n v="570342.40000000002"/>
    <d v="2012-03-30T00:00:00"/>
    <x v="1"/>
    <s v="JOSE LUIS CASILLAS DIAZ"/>
    <m/>
    <n v="32168543"/>
    <n v="3215436"/>
    <m/>
    <s v="SEM 13"/>
    <s v="MAR"/>
    <x v="3"/>
    <x v="1"/>
    <s v="COFINAVIT"/>
    <x v="1"/>
    <d v="2012-03-30T00:00:00"/>
    <x v="3"/>
    <d v="2012-04-07T00:00:00"/>
    <d v="2012-04-14T00:00:00"/>
    <d v="2012-04-14T00:00:00"/>
    <d v="2012-04-26T00:00:00"/>
    <m/>
    <n v="86"/>
    <m/>
    <s v="SEM 13"/>
    <s v="MAR"/>
    <s v="SEM 17"/>
    <s v="ABR"/>
    <s v="NA"/>
    <s v=""/>
    <x v="3"/>
    <s v="MAYOR A 2 MESES"/>
    <s v="MAYOR A 2 MESES"/>
    <n v="30000"/>
    <n v="50000"/>
    <n v="120000"/>
    <m/>
    <m/>
    <m/>
    <m/>
    <m/>
    <m/>
    <m/>
    <m/>
    <s v="PAGADO"/>
    <s v="PAGADO"/>
    <m/>
    <m/>
    <m/>
    <m/>
    <m/>
    <m/>
    <m/>
    <m/>
    <n v="0"/>
    <n v="170000"/>
    <n v="0"/>
    <d v="2012-04-15T00:00:00"/>
    <d v="2012-04-30T00:00:00"/>
    <m/>
    <m/>
    <m/>
    <m/>
    <m/>
  </r>
  <r>
    <n v="139"/>
    <s v="PTA NORTE "/>
    <s v="002009002"/>
    <n v="2"/>
    <n v="9"/>
    <n v="2"/>
    <s v="ESTRELLA NORTE"/>
    <x v="4"/>
    <n v="80"/>
    <s v="AQUA"/>
    <x v="2"/>
    <n v="1126000"/>
    <n v="178"/>
    <d v="2012-08-15T00:00:00"/>
    <s v="2DA-AGO"/>
    <n v="1"/>
    <x v="0"/>
    <d v="2012-06-01T00:00:00"/>
    <n v="563000"/>
    <d v="2012-03-30T00:00:00"/>
    <x v="1"/>
    <s v="CAROLINA AUZETA PRADO"/>
    <m/>
    <n v="3216543"/>
    <n v="665654"/>
    <m/>
    <s v="SEM 13"/>
    <s v="MAR"/>
    <x v="3"/>
    <x v="1"/>
    <s v="ALIA2"/>
    <x v="3"/>
    <d v="2012-03-30T00:00:00"/>
    <x v="2"/>
    <d v="2012-04-05T00:00:00"/>
    <d v="2012-04-20T00:00:00"/>
    <d v="2012-04-20T00:00:00"/>
    <d v="2012-05-05T00:00:00"/>
    <d v="2012-05-15T00:00:00"/>
    <n v="58"/>
    <d v="2012-05-30T00:00:00"/>
    <s v="SEM 13"/>
    <s v="MAR"/>
    <s v="SEM 18"/>
    <s v="MAY"/>
    <s v="SEM 22"/>
    <s v="MAY"/>
    <x v="4"/>
    <s v="MAYOR A 2 MESES"/>
    <s v="MAYOR A 2 MESES"/>
    <n v="30000"/>
    <n v="50000"/>
    <n v="75000"/>
    <m/>
    <m/>
    <m/>
    <m/>
    <m/>
    <m/>
    <m/>
    <m/>
    <s v="PAGADO"/>
    <s v="PAGADO"/>
    <m/>
    <m/>
    <m/>
    <m/>
    <m/>
    <m/>
    <m/>
    <m/>
    <n v="0"/>
    <n v="125000"/>
    <n v="0"/>
    <d v="2012-04-15T00:00:00"/>
    <d v="2012-05-01T00:00:00"/>
    <m/>
    <m/>
    <m/>
    <m/>
    <m/>
  </r>
  <r>
    <n v="140"/>
    <s v="PTA NORTE "/>
    <s v="002009003"/>
    <n v="2"/>
    <n v="9"/>
    <n v="3"/>
    <s v="ESTRELLA NORTE"/>
    <x v="2"/>
    <n v="80"/>
    <s v="AQUA"/>
    <x v="2"/>
    <n v="1126000"/>
    <n v="179"/>
    <d v="2012-08-15T00:00:00"/>
    <s v="2DA-AGO"/>
    <n v="0.8"/>
    <x v="0"/>
    <d v="2012-06-01T00:00:00"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1"/>
    <s v="PTA NORTE "/>
    <s v="002009004"/>
    <n v="2"/>
    <n v="9"/>
    <n v="4"/>
    <s v="ESTRELLA NORTE"/>
    <x v="2"/>
    <n v="80"/>
    <s v="MARINE"/>
    <x v="2"/>
    <n v="1135000"/>
    <n v="180"/>
    <d v="2012-08-15T00:00:00"/>
    <s v="2DA-AGO"/>
    <n v="0.8"/>
    <x v="0"/>
    <d v="2012-06-01T00:00:00"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2"/>
    <s v="PTA NORTE "/>
    <s v="002009005"/>
    <n v="2"/>
    <n v="9"/>
    <n v="5"/>
    <s v="ESTRELLA NORTE"/>
    <x v="3"/>
    <n v="80"/>
    <s v="AQUA"/>
    <x v="2"/>
    <n v="1126000"/>
    <n v="181"/>
    <d v="2012-08-15T00:00:00"/>
    <s v="2DA-AGO"/>
    <n v="0.8"/>
    <x v="0"/>
    <d v="2012-06-01T00:00:00"/>
    <n v="563000"/>
    <d v="2012-04-20T00:00:00"/>
    <x v="1"/>
    <s v="JAVIER SANCHEZ LEDEZMA"/>
    <m/>
    <n v="32516351"/>
    <n v="651"/>
    <n v="351"/>
    <s v="SEM 16"/>
    <s v="ABR"/>
    <x v="4"/>
    <x v="1"/>
    <s v="OTROS"/>
    <x v="3"/>
    <d v="2012-04-30T00:00:00"/>
    <x v="1"/>
    <d v="2012-05-05T00:00:00"/>
    <d v="2012-08-20T00:00:00"/>
    <d v="2012-05-05T00:00:00"/>
    <m/>
    <m/>
    <n v="86"/>
    <m/>
    <s v="SEM 18"/>
    <s v="ABR"/>
    <s v="NA"/>
    <s v=""/>
    <s v="NA"/>
    <s v=""/>
    <x v="5"/>
    <s v="MAYOR A 2 MESES"/>
    <s v="NA"/>
    <n v="30000"/>
    <n v="10000"/>
    <n v="5000"/>
    <n v="50000"/>
    <n v="10000"/>
    <n v="50000"/>
    <m/>
    <m/>
    <m/>
    <m/>
    <m/>
    <s v="PAGADO"/>
    <s v="PAGADO"/>
    <s v="PAGADO"/>
    <s v="PAGADO"/>
    <s v="VIGENTE"/>
    <m/>
    <m/>
    <m/>
    <m/>
    <m/>
    <n v="50000"/>
    <n v="75000"/>
    <n v="0"/>
    <d v="2012-05-15T00:00:00"/>
    <d v="2012-05-30T00:00:00"/>
    <d v="2012-06-14T00:00:00"/>
    <d v="2012-06-29T00:00:00"/>
    <d v="2012-07-29T00:00:00"/>
    <m/>
    <m/>
  </r>
  <r>
    <n v="143"/>
    <s v="PTA NORTE "/>
    <s v="002009006"/>
    <n v="2"/>
    <n v="9"/>
    <n v="6"/>
    <s v="ESTRELLA NORTE"/>
    <x v="3"/>
    <n v="80"/>
    <s v="AQUA"/>
    <x v="2"/>
    <n v="1126000"/>
    <n v="182"/>
    <d v="2012-08-15T00:00:00"/>
    <s v="2DA-AGO"/>
    <n v="0.8"/>
    <x v="0"/>
    <d v="2012-06-01T00:00:00"/>
    <n v="563000"/>
    <d v="2012-04-20T00:00:00"/>
    <x v="1"/>
    <s v="ANA PEREZ DEL TORO"/>
    <m/>
    <n v="36514654"/>
    <n v="651"/>
    <n v="321"/>
    <s v="SEM 16"/>
    <s v="ABR"/>
    <x v="1"/>
    <x v="1"/>
    <s v="BANCOS"/>
    <x v="3"/>
    <d v="2012-04-20T00:00:00"/>
    <x v="4"/>
    <d v="2012-04-30T00:00:00"/>
    <d v="2012-08-20T00:00:00"/>
    <d v="2012-05-15T00:00:00"/>
    <m/>
    <m/>
    <n v="86"/>
    <m/>
    <s v="SEM 16"/>
    <s v="ABR"/>
    <s v="NA"/>
    <s v=""/>
    <s v="NA"/>
    <s v=""/>
    <x v="5"/>
    <s v="MAYOR A 2 MESES"/>
    <s v="NA"/>
    <n v="30000"/>
    <n v="5000"/>
    <n v="45000"/>
    <n v="15000"/>
    <n v="10000"/>
    <m/>
    <m/>
    <m/>
    <m/>
    <m/>
    <m/>
    <s v="PAGADO"/>
    <s v="PAGADO"/>
    <s v="PAGADO"/>
    <s v="VENCIDO"/>
    <m/>
    <m/>
    <m/>
    <m/>
    <m/>
    <m/>
    <n v="0"/>
    <n v="65000"/>
    <n v="10000"/>
    <d v="2012-05-05T00:00:00"/>
    <d v="2012-05-20T00:00:00"/>
    <d v="2012-06-04T00:00:00"/>
    <d v="2012-06-19T00:00:00"/>
    <m/>
    <m/>
    <m/>
  </r>
  <r>
    <n v="144"/>
    <s v="PTA NORTE "/>
    <s v="002009007"/>
    <n v="2"/>
    <n v="9"/>
    <n v="7"/>
    <s v="ESTRELLA NORTE"/>
    <x v="3"/>
    <n v="80"/>
    <s v="MARINE"/>
    <x v="2"/>
    <n v="1135000"/>
    <n v="183"/>
    <d v="2012-08-15T00:00:00"/>
    <s v="2DA-AGO"/>
    <n v="0.8"/>
    <x v="0"/>
    <d v="2012-06-01T00:00:00"/>
    <n v="567500"/>
    <d v="2012-05-01T00:00:00"/>
    <x v="1"/>
    <s v="LUIS SMITH CARMONA"/>
    <m/>
    <n v="6546546"/>
    <n v="651361361"/>
    <n v="321"/>
    <s v="SEM 18"/>
    <s v="MAY"/>
    <x v="1"/>
    <x v="1"/>
    <s v="FOVISSSTE"/>
    <x v="3"/>
    <d v="2012-05-05T00:00:00"/>
    <x v="4"/>
    <d v="2012-05-10T00:00:00"/>
    <d v="2012-08-20T00:00:00"/>
    <d v="2012-05-10T00:00:00"/>
    <m/>
    <m/>
    <n v="130"/>
    <m/>
    <s v="SEM 18"/>
    <s v="MAY"/>
    <s v="NA"/>
    <s v=""/>
    <s v="NA"/>
    <s v=""/>
    <x v="5"/>
    <s v="MAYOR A 2 MESES"/>
    <s v="NA"/>
    <n v="30000"/>
    <n v="110000"/>
    <n v="10000"/>
    <m/>
    <m/>
    <m/>
    <m/>
    <m/>
    <m/>
    <m/>
    <m/>
    <s v="PAGADO"/>
    <s v="VENCIDO"/>
    <m/>
    <m/>
    <m/>
    <m/>
    <m/>
    <m/>
    <m/>
    <m/>
    <n v="0"/>
    <n v="110000"/>
    <n v="10000"/>
    <d v="2012-05-20T00:00:00"/>
    <d v="2012-06-04T00:00:00"/>
    <m/>
    <m/>
    <m/>
    <m/>
    <m/>
  </r>
  <r>
    <n v="145"/>
    <s v="PTA NORTE "/>
    <s v="002009008"/>
    <n v="2"/>
    <n v="9"/>
    <n v="8"/>
    <s v="ESTRELLA NORTE"/>
    <x v="3"/>
    <n v="80"/>
    <s v="AQUA"/>
    <x v="2"/>
    <n v="1126000"/>
    <n v="184"/>
    <d v="2012-08-15T00:00:00"/>
    <s v="2DA-AGO"/>
    <n v="0.9"/>
    <x v="0"/>
    <d v="2012-06-01T00:00:00"/>
    <n v="563000"/>
    <d v="2012-05-01T00:00:00"/>
    <x v="1"/>
    <s v="JUAN VELASCO ELIZONDO"/>
    <m/>
    <n v="3654684"/>
    <n v="651"/>
    <n v="321"/>
    <s v="SEM 18"/>
    <s v="MAY"/>
    <x v="5"/>
    <x v="1"/>
    <s v="BANCOS"/>
    <x v="3"/>
    <d v="2012-05-03T00:00:00"/>
    <x v="1"/>
    <d v="2012-05-10T00:00:00"/>
    <d v="2012-08-20T00:00:00"/>
    <d v="2012-05-15T00:00:00"/>
    <m/>
    <m/>
    <n v="130"/>
    <m/>
    <s v="SEM 18"/>
    <s v="MAY"/>
    <s v="NA"/>
    <s v=""/>
    <s v="NA"/>
    <s v=""/>
    <x v="5"/>
    <s v="MAYOR A 2 MESES"/>
    <s v="NA"/>
    <n v="5000"/>
    <n v="10000"/>
    <n v="50000"/>
    <n v="100000"/>
    <n v="5000"/>
    <n v="50000"/>
    <n v="10000"/>
    <m/>
    <m/>
    <m/>
    <m/>
    <s v="PAGADO"/>
    <s v="PAGADO"/>
    <s v="PAGADO"/>
    <s v="PAGADO"/>
    <s v="VIGENTE"/>
    <s v="VIGENTE"/>
    <m/>
    <m/>
    <m/>
    <m/>
    <n v="60000"/>
    <n v="165000"/>
    <n v="0"/>
    <d v="2012-05-18T00:00:00"/>
    <d v="2012-06-02T00:00:00"/>
    <d v="2012-06-17T00:00:00"/>
    <d v="2012-07-02T00:00:00"/>
    <d v="2012-07-22T00:00:00"/>
    <d v="2012-07-30T00:00:00"/>
    <m/>
  </r>
  <r>
    <n v="146"/>
    <s v="PTA NORTE "/>
    <s v="002009009"/>
    <n v="2"/>
    <n v="9"/>
    <n v="9"/>
    <s v="ESTRELLA NORTE"/>
    <x v="0"/>
    <n v="80"/>
    <s v="MARINE"/>
    <x v="1"/>
    <n v="1135000"/>
    <n v="185"/>
    <d v="2012-10-30T00:00:00"/>
    <s v="2DA-OCT"/>
    <n v="0.1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7"/>
    <s v="PTA NORTE "/>
    <s v="002009010"/>
    <n v="2"/>
    <n v="9"/>
    <n v="10"/>
    <s v="ESTRELLA NORTE"/>
    <x v="0"/>
    <n v="80"/>
    <s v="AQUA"/>
    <x v="1"/>
    <n v="1126000"/>
    <n v="186"/>
    <d v="2012-10-30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8"/>
    <s v="PTA NORTE "/>
    <s v="002009011"/>
    <n v="2"/>
    <n v="9"/>
    <n v="11"/>
    <s v="ESTRELLA NORTE"/>
    <x v="0"/>
    <n v="80"/>
    <s v="AQUA"/>
    <x v="1"/>
    <n v="1126000"/>
    <n v="187"/>
    <d v="2012-10-30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49"/>
    <s v="PTA NORTE "/>
    <s v="002009012"/>
    <n v="2"/>
    <n v="9"/>
    <n v="12"/>
    <s v="ESTRELLA NORTE"/>
    <x v="0"/>
    <n v="80"/>
    <s v="MARINE"/>
    <x v="1"/>
    <n v="1135000"/>
    <n v="188"/>
    <d v="2012-10-30T00:00:00"/>
    <s v="2DA-OCT"/>
    <n v="0.1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0"/>
    <s v="PTA NORTE "/>
    <s v="002009013"/>
    <n v="2"/>
    <n v="9"/>
    <n v="13"/>
    <s v="ESTRELLA NORTE"/>
    <x v="3"/>
    <n v="80"/>
    <s v="AQUA"/>
    <x v="2"/>
    <n v="1126000"/>
    <n v="189"/>
    <d v="2012-08-15T00:00:00"/>
    <s v="2DA-AGO"/>
    <n v="0.9"/>
    <x v="0"/>
    <d v="2012-06-01T00:00:00"/>
    <n v="563000"/>
    <d v="2012-05-01T00:00:00"/>
    <x v="1"/>
    <s v="ALBERTO ARIAS GARCIA"/>
    <m/>
    <n v="654654"/>
    <n v="651"/>
    <n v="32132"/>
    <s v="SEM 18"/>
    <s v="MAY"/>
    <x v="6"/>
    <x v="1"/>
    <s v="IPEJAL"/>
    <x v="4"/>
    <d v="2012-05-01T00:00:00"/>
    <x v="4"/>
    <d v="2012-05-05T00:00:00"/>
    <d v="2012-08-20T00:00:00"/>
    <d v="2012-07-15T00:00:00"/>
    <m/>
    <m/>
    <n v="130"/>
    <m/>
    <s v="SEM 18"/>
    <s v="MAY"/>
    <s v="NA"/>
    <s v=""/>
    <s v="NA"/>
    <s v=""/>
    <x v="5"/>
    <s v="MAYOR A 2 MESES"/>
    <s v="NA"/>
    <n v="5000"/>
    <n v="20000"/>
    <n v="10000"/>
    <m/>
    <m/>
    <m/>
    <m/>
    <m/>
    <m/>
    <m/>
    <m/>
    <s v="PAGADO"/>
    <s v="PAGADO"/>
    <m/>
    <m/>
    <m/>
    <m/>
    <m/>
    <m/>
    <m/>
    <m/>
    <n v="0"/>
    <n v="30000"/>
    <n v="0"/>
    <d v="2012-05-16T00:00:00"/>
    <d v="2012-05-31T00:00:00"/>
    <m/>
    <m/>
    <m/>
    <m/>
    <m/>
  </r>
  <r>
    <n v="151"/>
    <s v="PTA NORTE "/>
    <s v="002009014"/>
    <n v="2"/>
    <n v="9"/>
    <n v="14"/>
    <s v="ESTRELLA NORTE"/>
    <x v="3"/>
    <n v="80"/>
    <s v="AQUA"/>
    <x v="2"/>
    <n v="1126000"/>
    <n v="190"/>
    <d v="2012-08-15T00:00:00"/>
    <s v="2DA-AGO"/>
    <n v="0.9"/>
    <x v="0"/>
    <d v="2012-06-01T00:00:00"/>
    <n v="563000"/>
    <d v="2012-06-14T00:00:00"/>
    <x v="2"/>
    <s v="ESTEFANIA DEL TORO ENRIQUEZ"/>
    <m/>
    <n v="654654"/>
    <n v="361"/>
    <n v="1321"/>
    <s v="SEM 24"/>
    <s v="JUN"/>
    <x v="6"/>
    <x v="1"/>
    <s v="INFONAVIT"/>
    <x v="4"/>
    <d v="2012-06-30T00:00:00"/>
    <x v="5"/>
    <d v="2012-06-30T00:00:00"/>
    <d v="2012-08-20T00:00:00"/>
    <d v="2012-07-10T00:00:00"/>
    <m/>
    <m/>
    <n v="130"/>
    <m/>
    <s v="SEM 26"/>
    <s v="JUN"/>
    <s v="NA"/>
    <s v=""/>
    <s v="NA"/>
    <s v=""/>
    <x v="5"/>
    <s v="2DA SEM"/>
    <s v="NA"/>
    <n v="30000"/>
    <n v="15000"/>
    <n v="12000"/>
    <m/>
    <m/>
    <m/>
    <m/>
    <m/>
    <m/>
    <m/>
    <m/>
    <s v="PAGADO"/>
    <s v="VIGENTE"/>
    <m/>
    <m/>
    <m/>
    <m/>
    <m/>
    <m/>
    <m/>
    <m/>
    <n v="12000"/>
    <n v="15000"/>
    <n v="0"/>
    <d v="2012-07-15T00:00:00"/>
    <d v="2012-07-30T00:00:00"/>
    <m/>
    <m/>
    <m/>
    <m/>
    <m/>
  </r>
  <r>
    <n v="152"/>
    <s v="PTA NORTE "/>
    <s v="002009015"/>
    <n v="2"/>
    <n v="9"/>
    <n v="15"/>
    <s v="ESTRELLA NORTE"/>
    <x v="3"/>
    <n v="81.311000000000007"/>
    <s v="MARINE"/>
    <x v="2"/>
    <n v="1139981.8"/>
    <n v="191"/>
    <d v="2012-08-15T00:00:00"/>
    <s v="2DA-AGO"/>
    <n v="0.9"/>
    <x v="0"/>
    <d v="2012-06-01T00:00:00"/>
    <n v="569990.9"/>
    <d v="2012-05-20T00:00:00"/>
    <x v="3"/>
    <s v="ANDREA OLEA DE ANDA"/>
    <m/>
    <n v="6588464"/>
    <n v="321"/>
    <n v="312"/>
    <s v="SEM 21"/>
    <s v="MAY"/>
    <x v="6"/>
    <x v="1"/>
    <s v="ALIA2"/>
    <x v="4"/>
    <d v="2012-05-30T00:00:00"/>
    <x v="5"/>
    <d v="2012-06-01T00:00:00"/>
    <d v="2012-08-20T00:00:00"/>
    <d v="2012-06-15T00:00:00"/>
    <m/>
    <m/>
    <n v="130"/>
    <m/>
    <s v="SEM 22"/>
    <s v="MAY"/>
    <s v="NA"/>
    <s v=""/>
    <s v="NA"/>
    <s v=""/>
    <x v="5"/>
    <s v="7MA SEM"/>
    <s v="NA"/>
    <n v="50000"/>
    <n v="10000"/>
    <n v="17000"/>
    <m/>
    <m/>
    <m/>
    <m/>
    <m/>
    <m/>
    <m/>
    <m/>
    <s v="VENCIDO"/>
    <s v="VENCIDO"/>
    <m/>
    <m/>
    <m/>
    <m/>
    <m/>
    <m/>
    <m/>
    <m/>
    <n v="0"/>
    <n v="0"/>
    <n v="27000"/>
    <d v="2012-06-14T00:00:00"/>
    <d v="2012-06-29T00:00:00"/>
    <m/>
    <m/>
    <m/>
    <m/>
    <m/>
  </r>
  <r>
    <n v="153"/>
    <s v="PTA NORTE "/>
    <s v="002010001"/>
    <n v="2"/>
    <n v="10"/>
    <n v="1"/>
    <s v="ESTRELLA SUR"/>
    <x v="0"/>
    <n v="81.188000000000002"/>
    <s v="MARINE"/>
    <x v="1"/>
    <n v="1139514.3999999999"/>
    <n v="192"/>
    <d v="2012-10-30T00:00:00"/>
    <s v="2DA-OCT"/>
    <n v="0.1"/>
    <x v="1"/>
    <m/>
    <n v="569757.1999999999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4"/>
    <s v="PTA NORTE "/>
    <s v="002010002"/>
    <n v="2"/>
    <n v="10"/>
    <n v="2"/>
    <s v="ESTRELLA SUR"/>
    <x v="0"/>
    <n v="80"/>
    <s v="AQUA"/>
    <x v="1"/>
    <n v="1126000"/>
    <n v="193"/>
    <d v="2012-10-30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5"/>
    <s v="PTA NORTE "/>
    <s v="002010003"/>
    <n v="2"/>
    <n v="10"/>
    <n v="3"/>
    <s v="ESTRELLA SUR"/>
    <x v="0"/>
    <n v="80"/>
    <s v="AQUA"/>
    <x v="1"/>
    <n v="1126000"/>
    <n v="194"/>
    <d v="2012-10-30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6"/>
    <s v="PTA NORTE "/>
    <s v="002010004"/>
    <n v="2"/>
    <n v="10"/>
    <n v="4"/>
    <s v="ESTRELLA SUR"/>
    <x v="0"/>
    <n v="80"/>
    <s v="MARINE"/>
    <x v="1"/>
    <n v="1135000"/>
    <n v="195"/>
    <d v="2012-10-30T00:00:00"/>
    <s v="2DA-OCT"/>
    <n v="0.1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7"/>
    <s v="PTA NORTE "/>
    <s v="002010005"/>
    <n v="2"/>
    <n v="10"/>
    <n v="5"/>
    <s v="ESTRELLA SUR"/>
    <x v="0"/>
    <n v="80"/>
    <s v="AQUA"/>
    <x v="1"/>
    <n v="1126000"/>
    <n v="196"/>
    <d v="2012-10-30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8"/>
    <s v="PTA NORTE "/>
    <s v="002010006"/>
    <n v="2"/>
    <n v="10"/>
    <n v="6"/>
    <s v="ESTRELLA SUR"/>
    <x v="0"/>
    <n v="80"/>
    <s v="AQUA"/>
    <x v="1"/>
    <n v="1126000"/>
    <n v="197"/>
    <d v="2012-10-30T00:00:00"/>
    <s v="2DA-OCT"/>
    <n v="0.1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59"/>
    <s v="PTA NORTE "/>
    <s v="002010007"/>
    <n v="2"/>
    <n v="10"/>
    <n v="7"/>
    <s v="TARRAGONA"/>
    <x v="0"/>
    <n v="111.129"/>
    <s v="MARINE"/>
    <x v="1"/>
    <n v="1253290.2"/>
    <n v="198"/>
    <d v="2012-10-30T00:00:00"/>
    <s v="2DA-OCT"/>
    <n v="0.1"/>
    <x v="1"/>
    <m/>
    <n v="626645.1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0"/>
    <s v="PTA NORTE "/>
    <s v="002010008"/>
    <n v="2"/>
    <n v="10"/>
    <n v="8"/>
    <s v="TARRAGONA"/>
    <x v="0"/>
    <n v="86.584999999999994"/>
    <s v="AQUA"/>
    <x v="1"/>
    <n v="1151023"/>
    <n v="199"/>
    <d v="2012-10-30T00:00:00"/>
    <s v="2DA-OCT"/>
    <n v="0.1"/>
    <x v="1"/>
    <m/>
    <n v="575511.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1"/>
    <s v="PTA NORTE "/>
    <s v="002010009"/>
    <n v="2"/>
    <n v="10"/>
    <n v="9"/>
    <s v="TARRAGONA"/>
    <x v="0"/>
    <n v="80.855000000000004"/>
    <s v="AQUA"/>
    <x v="1"/>
    <n v="1129249"/>
    <n v="200"/>
    <d v="2012-10-30T00:00:00"/>
    <s v="2DA-OCT"/>
    <n v="0.1"/>
    <x v="1"/>
    <m/>
    <n v="564624.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2"/>
    <s v="PTA NORTE "/>
    <s v="002010010"/>
    <n v="2"/>
    <n v="10"/>
    <n v="10"/>
    <s v="ESTRELLA SUR"/>
    <x v="0"/>
    <n v="80.004999999999995"/>
    <s v="AQUA"/>
    <x v="1"/>
    <n v="1126019"/>
    <n v="201"/>
    <d v="2012-10-30T00:00:00"/>
    <s v="2DA-OCT"/>
    <n v="0.1"/>
    <x v="1"/>
    <m/>
    <n v="563009.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3"/>
    <s v="PTA NORTE "/>
    <s v="002010011"/>
    <n v="2"/>
    <n v="10"/>
    <n v="11"/>
    <s v="ESTRELLA SUR"/>
    <x v="0"/>
    <n v="81.004999999999995"/>
    <s v="MARINE"/>
    <x v="1"/>
    <n v="1138819"/>
    <n v="202"/>
    <d v="2012-10-30T00:00:00"/>
    <s v="2DA-OCT"/>
    <n v="0.1"/>
    <x v="1"/>
    <m/>
    <n v="569409.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4"/>
    <s v="PTA NORTE "/>
    <s v="003001001"/>
    <n v="3"/>
    <n v="1"/>
    <n v="1"/>
    <s v="TARRAGONA"/>
    <x v="3"/>
    <n v="287.90100000000001"/>
    <s v="MARINE"/>
    <x v="2"/>
    <n v="1925023.8"/>
    <n v="203"/>
    <d v="2012-08-15T00:00:00"/>
    <s v="2DA-AGO"/>
    <n v="0.9"/>
    <x v="0"/>
    <d v="2012-06-01T00:00:00"/>
    <n v="962511.9"/>
    <d v="2012-05-14T00:00:00"/>
    <x v="1"/>
    <s v="GABRIELA ARAGON ORTIZ"/>
    <m/>
    <n v="68846"/>
    <n v="3213"/>
    <n v="321"/>
    <s v="SEM 20"/>
    <s v="MAY"/>
    <x v="7"/>
    <x v="1"/>
    <s v="COFINAVIT"/>
    <x v="4"/>
    <d v="2012-05-30T00:00:00"/>
    <x v="3"/>
    <d v="2012-06-10T00:00:00"/>
    <d v="2012-08-20T00:00:00"/>
    <d v="2012-06-20T00:00:00"/>
    <d v="2012-06-27T00:00:00"/>
    <m/>
    <n v="86"/>
    <m/>
    <s v="SEM 22"/>
    <s v="MAY"/>
    <s v="SEM 26"/>
    <s v="JUN"/>
    <s v="NA"/>
    <s v=""/>
    <x v="6"/>
    <s v="7MA SEM"/>
    <s v="3RA SEM"/>
    <n v="1000"/>
    <n v="20000"/>
    <n v="50000"/>
    <m/>
    <m/>
    <m/>
    <m/>
    <m/>
    <m/>
    <m/>
    <m/>
    <s v="PAGADO"/>
    <s v="PAGADO"/>
    <m/>
    <m/>
    <m/>
    <m/>
    <m/>
    <m/>
    <m/>
    <m/>
    <n v="0"/>
    <n v="70000"/>
    <n v="0"/>
    <d v="2012-06-14T00:00:00"/>
    <d v="2012-06-29T00:00:00"/>
    <m/>
    <m/>
    <m/>
    <m/>
    <m/>
  </r>
  <r>
    <n v="165"/>
    <s v="PTA NORTE "/>
    <s v="003001002"/>
    <n v="3"/>
    <n v="1"/>
    <n v="2"/>
    <s v="TARRAGONA"/>
    <x v="3"/>
    <n v="82.712999999999994"/>
    <s v="AQUA"/>
    <x v="2"/>
    <n v="1136309.3999999999"/>
    <n v="204"/>
    <d v="2012-08-15T00:00:00"/>
    <s v="2DA-AGO"/>
    <n v="0.9"/>
    <x v="0"/>
    <d v="2012-06-01T00:00:00"/>
    <n v="568154.69999999995"/>
    <d v="2012-03-30T00:00:00"/>
    <x v="1"/>
    <s v="JAVIER DIAZ BECERRA"/>
    <m/>
    <n v="68846"/>
    <n v="21"/>
    <n v="84"/>
    <s v="SEM 13"/>
    <s v="MAR"/>
    <x v="7"/>
    <x v="1"/>
    <s v="COFINAVIT"/>
    <x v="5"/>
    <d v="2012-04-15T00:00:00"/>
    <x v="5"/>
    <d v="2012-06-20T00:00:00"/>
    <d v="2012-08-20T00:00:00"/>
    <d v="2012-06-30T00:00:00"/>
    <m/>
    <m/>
    <n v="58"/>
    <m/>
    <s v="SEM 16"/>
    <s v="ABR"/>
    <s v="NA"/>
    <s v=""/>
    <s v="NA"/>
    <s v=""/>
    <x v="5"/>
    <s v="MAYOR A 2 MESES"/>
    <s v="NA"/>
    <n v="3000"/>
    <n v="12000"/>
    <n v="500000"/>
    <m/>
    <m/>
    <m/>
    <m/>
    <m/>
    <m/>
    <m/>
    <m/>
    <s v="PAGADO"/>
    <s v="PAGADO"/>
    <m/>
    <m/>
    <m/>
    <m/>
    <m/>
    <m/>
    <m/>
    <m/>
    <n v="0"/>
    <n v="512000"/>
    <n v="0"/>
    <d v="2012-04-30T00:00:00"/>
    <d v="2012-05-15T00:00:00"/>
    <m/>
    <m/>
    <m/>
    <m/>
    <m/>
  </r>
  <r>
    <n v="166"/>
    <s v="PTA NORTE "/>
    <s v="003001003"/>
    <n v="3"/>
    <n v="1"/>
    <n v="3"/>
    <s v="TARRAGONA"/>
    <x v="3"/>
    <n v="87.340999999999994"/>
    <s v="AQUA"/>
    <x v="2"/>
    <n v="1153895.8"/>
    <n v="205"/>
    <d v="2012-08-15T00:00:00"/>
    <s v="2DA-AGO"/>
    <n v="0.7"/>
    <x v="0"/>
    <d v="2012-06-01T00:00:00"/>
    <n v="576947.9"/>
    <d v="2012-05-01T00:00:00"/>
    <x v="1"/>
    <s v="ANDREA CARMONA SMITH"/>
    <m/>
    <n v="654654"/>
    <n v="5814"/>
    <n v="321"/>
    <s v="SEM 18"/>
    <s v="MAY"/>
    <x v="3"/>
    <x v="1"/>
    <s v="COFINAVIT"/>
    <x v="5"/>
    <d v="2012-05-15T00:00:00"/>
    <x v="1"/>
    <d v="2012-06-22T00:00:00"/>
    <d v="2012-08-20T00:00:00"/>
    <d v="2012-06-30T00:00:00"/>
    <m/>
    <m/>
    <n v="58"/>
    <m/>
    <s v="SEM 20"/>
    <s v="MAY"/>
    <s v="NA"/>
    <s v=""/>
    <s v="NA"/>
    <s v=""/>
    <x v="5"/>
    <s v="MAYOR A 2 MESES"/>
    <s v="NA"/>
    <n v="5000"/>
    <n v="17000"/>
    <n v="120000"/>
    <n v="10000"/>
    <m/>
    <m/>
    <m/>
    <m/>
    <m/>
    <m/>
    <m/>
    <s v="PAGADO"/>
    <s v="PAGADO"/>
    <s v="PAGADO"/>
    <m/>
    <m/>
    <m/>
    <m/>
    <m/>
    <m/>
    <m/>
    <n v="0"/>
    <n v="147000"/>
    <n v="0"/>
    <d v="2012-05-30T00:00:00"/>
    <d v="2012-06-14T00:00:00"/>
    <d v="2012-06-29T00:00:00"/>
    <m/>
    <m/>
    <m/>
    <m/>
  </r>
  <r>
    <n v="167"/>
    <s v="PTA NORTE "/>
    <s v="003001004"/>
    <n v="3"/>
    <n v="1"/>
    <n v="4"/>
    <s v="TARRAGONA"/>
    <x v="1"/>
    <n v="97.638000000000005"/>
    <s v="MARINE"/>
    <x v="2"/>
    <n v="1202024.3999999999"/>
    <n v="206"/>
    <d v="2012-08-15T00:00:00"/>
    <s v="2DA-AGO"/>
    <n v="0.7"/>
    <x v="1"/>
    <m/>
    <n v="601012.1999999999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8"/>
    <s v="PTA NORTE "/>
    <s v="003001005"/>
    <n v="3"/>
    <n v="1"/>
    <n v="5"/>
    <s v="TARRAGONA"/>
    <x v="1"/>
    <n v="105.361"/>
    <s v="AQUA"/>
    <x v="2"/>
    <n v="1222371.8"/>
    <n v="207"/>
    <d v="2012-08-15T00:00:00"/>
    <s v="2DA-AGO"/>
    <n v="0.8"/>
    <x v="1"/>
    <m/>
    <n v="611185.9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69"/>
    <s v="PTA NORTE "/>
    <s v="003002001"/>
    <n v="3"/>
    <n v="2"/>
    <n v="1"/>
    <s v="ESTRELLA BLANCA"/>
    <x v="1"/>
    <n v="150.715"/>
    <s v="MARINE"/>
    <x v="2"/>
    <n v="1403717"/>
    <n v="208"/>
    <d v="2012-08-15T00:00:00"/>
    <s v="2DA-AGO"/>
    <n v="0.8"/>
    <x v="1"/>
    <m/>
    <n v="701858.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0"/>
    <s v="PTA NORTE "/>
    <s v="003002002"/>
    <n v="3"/>
    <n v="2"/>
    <n v="2"/>
    <s v="ESTRELLA BLANCA"/>
    <x v="0"/>
    <n v="84.649000000000001"/>
    <s v="AQUA"/>
    <x v="2"/>
    <n v="1143666.2"/>
    <n v="209"/>
    <d v="2012-08-15T00:00:00"/>
    <s v="2DA-AGO"/>
    <n v="0.6"/>
    <x v="1"/>
    <m/>
    <n v="571833.1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1"/>
    <s v="PTA NORTE "/>
    <s v="003002003"/>
    <n v="3"/>
    <n v="2"/>
    <n v="3"/>
    <s v="ESTRELLA BLANCA"/>
    <x v="0"/>
    <n v="81.147000000000006"/>
    <s v="AQUA"/>
    <x v="2"/>
    <n v="1130358.6000000001"/>
    <n v="210"/>
    <d v="2012-08-15T00:00:00"/>
    <s v="2DA-AGO"/>
    <n v="0.6"/>
    <x v="1"/>
    <m/>
    <n v="565179.3000000000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2"/>
    <s v="PTA NORTE "/>
    <s v="003002004"/>
    <n v="3"/>
    <n v="2"/>
    <n v="4"/>
    <s v="ESTRELLA BLANCA"/>
    <x v="0"/>
    <n v="112.72499999999999"/>
    <s v="MARINE"/>
    <x v="2"/>
    <n v="1259355"/>
    <n v="211"/>
    <d v="2012-08-15T00:00:00"/>
    <s v="2DA-AGO"/>
    <n v="0.6"/>
    <x v="1"/>
    <m/>
    <n v="629677.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3"/>
    <s v="PTA NORTE "/>
    <s v="003002005"/>
    <n v="3"/>
    <n v="2"/>
    <n v="5"/>
    <s v="ESTRELLA BLANCA"/>
    <x v="0"/>
    <n v="116.286"/>
    <s v="AQUA"/>
    <x v="2"/>
    <n v="1263886.8"/>
    <n v="212"/>
    <d v="2012-08-15T00:00:00"/>
    <s v="2DA-AGO"/>
    <n v="0.6"/>
    <x v="1"/>
    <m/>
    <n v="631943.4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4"/>
    <s v="PTA NORTE "/>
    <s v="003002006"/>
    <n v="3"/>
    <n v="2"/>
    <n v="6"/>
    <s v="ESTRELLA BLANCA"/>
    <x v="0"/>
    <n v="80"/>
    <s v="MARINE"/>
    <x v="2"/>
    <n v="1135000"/>
    <n v="213"/>
    <d v="2012-08-15T00:00:00"/>
    <s v="2DA-AGO"/>
    <n v="0.6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5"/>
    <s v="PTA NORTE "/>
    <s v="003002007"/>
    <n v="3"/>
    <n v="2"/>
    <n v="7"/>
    <s v="ESTRELLA BLANCA"/>
    <x v="0"/>
    <n v="80"/>
    <s v="AQUA"/>
    <x v="2"/>
    <n v="1126000"/>
    <n v="214"/>
    <d v="2012-08-15T00:00:00"/>
    <s v="2DA-AGO"/>
    <n v="0.6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6"/>
    <s v="PTA NORTE "/>
    <s v="003002008"/>
    <n v="3"/>
    <n v="2"/>
    <n v="8"/>
    <s v="ESTRELLA BLANCA"/>
    <x v="0"/>
    <n v="80"/>
    <s v="AQUA"/>
    <x v="2"/>
    <n v="1126000"/>
    <n v="215"/>
    <d v="2012-08-15T00:00:00"/>
    <s v="2DA-AGO"/>
    <n v="0.6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7"/>
    <s v="PTA NORTE "/>
    <s v="003002009"/>
    <n v="3"/>
    <n v="2"/>
    <n v="9"/>
    <s v="ESTRELLA BLANCA"/>
    <x v="0"/>
    <n v="80"/>
    <s v="MARINE"/>
    <x v="2"/>
    <n v="1135000"/>
    <n v="216"/>
    <d v="2012-08-15T00:00:00"/>
    <s v="2DA-AGO"/>
    <n v="0.6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8"/>
    <s v="PTA NORTE "/>
    <s v="003002010"/>
    <n v="3"/>
    <n v="2"/>
    <n v="10"/>
    <s v="ESTRELLA BLANCA"/>
    <x v="0"/>
    <n v="80"/>
    <s v="AQUA"/>
    <x v="2"/>
    <n v="1126000"/>
    <n v="217"/>
    <d v="2012-08-15T00:00:00"/>
    <s v="2DA-AGO"/>
    <n v="0.6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79"/>
    <s v="PTA NORTE "/>
    <s v="003003001"/>
    <n v="3"/>
    <n v="3"/>
    <n v="1"/>
    <s v="ESTRELLA DE LA PRIMAVERA"/>
    <x v="0"/>
    <n v="80"/>
    <s v="MARINE"/>
    <x v="2"/>
    <n v="1135000"/>
    <n v="218"/>
    <d v="2012-09-15T00:00:00"/>
    <s v="2DA-SEP"/>
    <n v="0.5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0"/>
    <s v="PTA NORTE "/>
    <s v="003003002"/>
    <n v="3"/>
    <n v="3"/>
    <n v="2"/>
    <s v="ESTRELLA DE LA PRIMAVERA"/>
    <x v="0"/>
    <n v="80"/>
    <s v="AQUA"/>
    <x v="2"/>
    <n v="1126000"/>
    <n v="219"/>
    <d v="2012-09-15T00:00:00"/>
    <s v="2DA-SEP"/>
    <n v="0.5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1"/>
    <s v="PTA NORTE "/>
    <s v="003003003"/>
    <n v="3"/>
    <n v="3"/>
    <n v="3"/>
    <s v="ESTRELLA DE LA PRIMAVERA"/>
    <x v="0"/>
    <n v="80"/>
    <s v="AQUA"/>
    <x v="2"/>
    <n v="1126000"/>
    <n v="220"/>
    <d v="2012-09-15T00:00:00"/>
    <s v="2DA-SEP"/>
    <n v="0.5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2"/>
    <s v="PTA NORTE "/>
    <s v="003003004"/>
    <n v="3"/>
    <n v="3"/>
    <n v="4"/>
    <s v="ESTRELLA DE LA PRIMAVERA"/>
    <x v="0"/>
    <n v="80"/>
    <s v="MARINE"/>
    <x v="2"/>
    <n v="1135000"/>
    <n v="221"/>
    <d v="2012-09-15T00:00:00"/>
    <s v="2DA-SEP"/>
    <n v="0.3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3"/>
    <s v="PTA NORTE "/>
    <s v="003003005"/>
    <n v="3"/>
    <n v="3"/>
    <n v="5"/>
    <s v="ESTRELLA DE LA PRIMAVERA"/>
    <x v="0"/>
    <n v="80"/>
    <s v="AQUA"/>
    <x v="2"/>
    <n v="1126000"/>
    <n v="222"/>
    <d v="2012-09-15T00:00:00"/>
    <s v="2DA-SEP"/>
    <n v="0.4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4"/>
    <s v="PTA NORTE "/>
    <s v="003003006"/>
    <n v="3"/>
    <n v="3"/>
    <n v="6"/>
    <s v="ESTRELLA DE LA PRIMAVERA"/>
    <x v="0"/>
    <n v="80"/>
    <s v="AQUA"/>
    <x v="2"/>
    <n v="1126000"/>
    <n v="223"/>
    <d v="2012-09-15T00:00:00"/>
    <s v="2DA-SEP"/>
    <n v="0.4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5"/>
    <s v="PTA NORTE "/>
    <s v="003003007"/>
    <n v="3"/>
    <n v="3"/>
    <n v="7"/>
    <s v="ESTRELLA DE LA PRIMAVERA"/>
    <x v="0"/>
    <n v="108.857"/>
    <s v="MARINE"/>
    <x v="2"/>
    <n v="1244656.6000000001"/>
    <n v="224"/>
    <d v="2012-09-15T00:00:00"/>
    <s v="2DA-SEP"/>
    <n v="0.3"/>
    <x v="1"/>
    <m/>
    <n v="622328.3000000000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6"/>
    <s v="PTA NORTE "/>
    <s v="003003008"/>
    <n v="3"/>
    <n v="3"/>
    <n v="8"/>
    <s v="ESTRELLA DE LA PRIMAVERA"/>
    <x v="0"/>
    <n v="116.286"/>
    <s v="MARINE"/>
    <x v="2"/>
    <n v="1272886.8"/>
    <n v="225"/>
    <d v="2012-09-15T00:00:00"/>
    <s v="2DA-SEP"/>
    <n v="0.3"/>
    <x v="1"/>
    <m/>
    <n v="636443.4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7"/>
    <s v="PTA NORTE "/>
    <s v="003003009"/>
    <n v="3"/>
    <n v="3"/>
    <n v="9"/>
    <s v="ESTRELLA DE LA PRIMAVERA"/>
    <x v="0"/>
    <n v="80"/>
    <s v="AQUA"/>
    <x v="2"/>
    <n v="1126000"/>
    <n v="226"/>
    <d v="2012-09-15T00:00:00"/>
    <s v="2DA-SEP"/>
    <n v="0.3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8"/>
    <s v="PTA NORTE "/>
    <s v="003003010"/>
    <n v="3"/>
    <n v="3"/>
    <n v="10"/>
    <s v="ESTRELLA DE LA PRIMAVERA"/>
    <x v="0"/>
    <n v="80"/>
    <s v="AQUA"/>
    <x v="2"/>
    <n v="1126000"/>
    <n v="227"/>
    <d v="2012-09-15T00:00:00"/>
    <s v="2DA-SEP"/>
    <n v="0.3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89"/>
    <s v="PTA NORTE "/>
    <s v="003003011"/>
    <n v="3"/>
    <n v="3"/>
    <n v="11"/>
    <s v="ESTRELLA DE LA PRIMAVERA"/>
    <x v="0"/>
    <n v="80"/>
    <s v="MARINE"/>
    <x v="2"/>
    <n v="1135000"/>
    <n v="228"/>
    <d v="2012-09-15T00:00:00"/>
    <s v="2DA-SEP"/>
    <n v="0.3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0"/>
    <s v="PTA NORTE "/>
    <s v="003003012"/>
    <n v="3"/>
    <n v="3"/>
    <n v="12"/>
    <s v="ESTRELLA DE LA PRIMAVERA"/>
    <x v="0"/>
    <n v="80"/>
    <s v="AQUA"/>
    <x v="2"/>
    <n v="1126000"/>
    <n v="229"/>
    <d v="2012-09-15T00:00:00"/>
    <s v="2DA-SEP"/>
    <n v="0.3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1"/>
    <s v="PTA NORTE "/>
    <s v="003003013"/>
    <n v="3"/>
    <n v="3"/>
    <n v="13"/>
    <s v="ESTRELLA DE LA PRIMAVERA"/>
    <x v="0"/>
    <n v="80"/>
    <s v="AQUA"/>
    <x v="2"/>
    <n v="1126000"/>
    <n v="230"/>
    <d v="2012-09-15T00:00:00"/>
    <s v="2DA-SEP"/>
    <n v="0.3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2"/>
    <s v="PTA NORTE "/>
    <s v="003003014"/>
    <n v="3"/>
    <n v="3"/>
    <n v="14"/>
    <s v="ESTRELLA DE LA PRIMAVERA"/>
    <x v="0"/>
    <n v="80"/>
    <s v="MARINE"/>
    <x v="2"/>
    <n v="1135000"/>
    <n v="231"/>
    <d v="2012-09-15T00:00:00"/>
    <s v="2DA-SEP"/>
    <n v="0.3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3"/>
    <s v="PTA NORTE "/>
    <s v="003003015"/>
    <n v="3"/>
    <n v="3"/>
    <n v="15"/>
    <s v="ESTRELLA DE LA PRIMAVERA"/>
    <x v="0"/>
    <n v="80"/>
    <s v="AQUA"/>
    <x v="2"/>
    <n v="1126000"/>
    <n v="232"/>
    <d v="2012-09-15T00:00:00"/>
    <s v="2DA-SEP"/>
    <n v="0.3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4"/>
    <s v="PTA NORTE "/>
    <s v="003003016"/>
    <n v="3"/>
    <n v="3"/>
    <n v="16"/>
    <s v="ESTRELLA DE LA PRIMAVERA"/>
    <x v="0"/>
    <n v="80"/>
    <s v="AQUA"/>
    <x v="2"/>
    <n v="1126000"/>
    <n v="233"/>
    <d v="2012-09-15T00:00:00"/>
    <s v="2DA-SEP"/>
    <n v="0.3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5"/>
    <s v="PTA NORTE "/>
    <s v="003004001"/>
    <n v="3"/>
    <n v="4"/>
    <n v="1"/>
    <s v="ESTRELLA DE INVIERNO"/>
    <x v="0"/>
    <n v="115.05200000000001"/>
    <s v="MARINE"/>
    <x v="2"/>
    <n v="1268197.6000000001"/>
    <n v="234"/>
    <d v="2012-09-30T00:00:00"/>
    <s v="2DA-SEP"/>
    <n v="0.3"/>
    <x v="1"/>
    <m/>
    <n v="634098.8000000000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6"/>
    <s v="PTA NORTE "/>
    <s v="003004002"/>
    <n v="3"/>
    <n v="4"/>
    <n v="2"/>
    <s v="ESTRELLA DE INVIERNO"/>
    <x v="0"/>
    <n v="80"/>
    <s v="AQUA"/>
    <x v="2"/>
    <n v="1126000"/>
    <n v="235"/>
    <d v="2012-09-30T00:00:00"/>
    <s v="2DA-SEP"/>
    <n v="0.3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7"/>
    <s v="PTA NORTE "/>
    <s v="003004003"/>
    <n v="3"/>
    <n v="4"/>
    <n v="3"/>
    <s v="ESTRELLA DE INVIERNO"/>
    <x v="0"/>
    <n v="80"/>
    <s v="AQUA"/>
    <x v="2"/>
    <n v="1126000"/>
    <n v="236"/>
    <d v="2012-09-30T00:00:00"/>
    <s v="2DA-SEP"/>
    <n v="0.3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8"/>
    <s v="PTA NORTE "/>
    <s v="003004004"/>
    <n v="3"/>
    <n v="4"/>
    <n v="4"/>
    <s v="ESTRELLA DE INVIERNO"/>
    <x v="0"/>
    <n v="80"/>
    <s v="MARINE"/>
    <x v="2"/>
    <n v="1135000"/>
    <n v="237"/>
    <d v="2012-09-30T00:00:00"/>
    <s v="2DA-SEP"/>
    <n v="0.3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199"/>
    <s v="PTA NORTE "/>
    <s v="003004005"/>
    <n v="3"/>
    <n v="4"/>
    <n v="5"/>
    <s v="ESTRELLA DE INVIERNO"/>
    <x v="0"/>
    <n v="80"/>
    <s v="AQUA"/>
    <x v="2"/>
    <n v="1126000"/>
    <n v="238"/>
    <d v="2012-09-30T00:00:00"/>
    <s v="2DA-SEP"/>
    <n v="0.3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0"/>
    <s v="PTA NORTE "/>
    <s v="003004006"/>
    <n v="3"/>
    <n v="4"/>
    <n v="6"/>
    <s v="ESTRELLA DE INVIERNO"/>
    <x v="0"/>
    <n v="80"/>
    <s v="AQUA"/>
    <x v="2"/>
    <n v="1126000"/>
    <n v="239"/>
    <d v="2012-09-30T00:00:00"/>
    <s v="2DA-SEP"/>
    <n v="0.3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1"/>
    <s v="PTA NORTE "/>
    <s v="003004007"/>
    <n v="3"/>
    <n v="4"/>
    <n v="7"/>
    <s v="ESTRELLA DE INVIERNO"/>
    <x v="0"/>
    <n v="80"/>
    <s v="MARINE"/>
    <x v="2"/>
    <n v="1135000"/>
    <n v="240"/>
    <d v="2012-09-30T00:00:00"/>
    <s v="2DA-SEP"/>
    <n v="0.3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2"/>
    <s v="PTA NORTE "/>
    <s v="003004008"/>
    <n v="3"/>
    <n v="4"/>
    <n v="8"/>
    <s v="ESTRELLA DE INVIERNO"/>
    <x v="0"/>
    <n v="80"/>
    <s v="AQUA"/>
    <x v="2"/>
    <n v="1126000"/>
    <n v="241"/>
    <d v="2012-09-30T00:00:00"/>
    <s v="2DA-SEP"/>
    <n v="0.3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3"/>
    <s v="PTA NORTE "/>
    <s v="003004009"/>
    <n v="3"/>
    <n v="4"/>
    <n v="9"/>
    <s v="ESTRELLA DE INVIERNO"/>
    <x v="0"/>
    <n v="80"/>
    <s v="AQUA"/>
    <x v="2"/>
    <n v="1126000"/>
    <n v="242"/>
    <d v="2012-09-30T00:00:00"/>
    <s v="2DA-SEP"/>
    <n v="0.3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4"/>
    <s v="PTA NORTE "/>
    <s v="003004010"/>
    <n v="3"/>
    <n v="4"/>
    <n v="10"/>
    <s v="ESTRELLA DE INVIERNO"/>
    <x v="0"/>
    <n v="80"/>
    <s v="MARINE"/>
    <x v="2"/>
    <n v="1135000"/>
    <n v="243"/>
    <d v="2012-09-30T00:00:00"/>
    <s v="2DA-SEP"/>
    <n v="0.3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5"/>
    <s v="PTA NORTE "/>
    <s v="003004011"/>
    <n v="3"/>
    <n v="4"/>
    <n v="11"/>
    <s v="ESTRELLA DE INVIERNO"/>
    <x v="0"/>
    <n v="108.857"/>
    <s v="AQUA"/>
    <x v="2"/>
    <n v="1235656.6000000001"/>
    <n v="244"/>
    <d v="2012-09-30T00:00:00"/>
    <s v="2DA-SEP"/>
    <n v="0.3"/>
    <x v="1"/>
    <m/>
    <n v="617828.3000000000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6"/>
    <s v="PTA NORTE "/>
    <s v="003004012"/>
    <n v="3"/>
    <n v="4"/>
    <n v="12"/>
    <s v="ESTRELLA DE INVIERNO"/>
    <x v="0"/>
    <n v="116.286"/>
    <s v="AQUA"/>
    <x v="2"/>
    <n v="1263886.8"/>
    <n v="245"/>
    <d v="2012-09-30T00:00:00"/>
    <s v="2DA-SEP"/>
    <n v="0.3"/>
    <x v="1"/>
    <m/>
    <n v="631943.4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7"/>
    <s v="PTA NORTE "/>
    <s v="003004013"/>
    <n v="3"/>
    <n v="4"/>
    <n v="13"/>
    <s v="ESTRELLA DE INVIERNO"/>
    <x v="0"/>
    <n v="80"/>
    <s v="AQUA"/>
    <x v="2"/>
    <n v="1126000"/>
    <n v="246"/>
    <d v="2012-09-30T00:00:00"/>
    <s v="2DA-SEP"/>
    <n v="0.3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8"/>
    <s v="PTA NORTE "/>
    <s v="003004014"/>
    <n v="3"/>
    <n v="4"/>
    <n v="14"/>
    <s v="ESTRELLA DE INVIERNO"/>
    <x v="0"/>
    <n v="80"/>
    <s v="MARINE"/>
    <x v="2"/>
    <n v="1135000"/>
    <n v="247"/>
    <d v="2012-09-30T00:00:00"/>
    <s v="2DA-SEP"/>
    <n v="0.3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09"/>
    <s v="PTA NORTE "/>
    <s v="003004015"/>
    <n v="3"/>
    <n v="4"/>
    <n v="15"/>
    <s v="ESTRELLA DE INVIERNO"/>
    <x v="0"/>
    <n v="80"/>
    <s v="AQUA"/>
    <x v="2"/>
    <n v="1126000"/>
    <n v="248"/>
    <d v="2012-09-30T00:00:00"/>
    <s v="2DA-SEP"/>
    <n v="0.3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0"/>
    <s v="PTA NORTE "/>
    <s v="003004016"/>
    <n v="3"/>
    <n v="4"/>
    <n v="16"/>
    <s v="ESTRELLA DE INVIERNO"/>
    <x v="0"/>
    <n v="80"/>
    <s v="AQUA"/>
    <x v="2"/>
    <n v="1126000"/>
    <n v="249"/>
    <d v="2012-09-30T00:00:00"/>
    <s v="2DA-SEP"/>
    <n v="0.3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1"/>
    <s v="PTA NORTE "/>
    <s v="003004017"/>
    <n v="3"/>
    <n v="4"/>
    <n v="17"/>
    <s v="ESTRELLA DE INVIERNO"/>
    <x v="0"/>
    <n v="80"/>
    <s v="MARINE"/>
    <x v="2"/>
    <n v="1135000"/>
    <n v="250"/>
    <d v="2012-09-30T00:00:00"/>
    <s v="2DA-SEP"/>
    <n v="0.3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2"/>
    <s v="PTA NORTE "/>
    <s v="003004018"/>
    <n v="3"/>
    <n v="4"/>
    <n v="18"/>
    <s v="ESTRELLA DE INVIERNO"/>
    <x v="0"/>
    <n v="80"/>
    <s v="AQUA"/>
    <x v="2"/>
    <n v="1126000"/>
    <n v="251"/>
    <d v="2012-09-30T00:00:00"/>
    <s v="2DA-SEP"/>
    <n v="0.3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3"/>
    <s v="PTA NORTE "/>
    <s v="003004019"/>
    <n v="3"/>
    <n v="4"/>
    <n v="19"/>
    <s v="ESTRELLA DE INVIERNO"/>
    <x v="0"/>
    <n v="80"/>
    <s v="AQUA"/>
    <x v="2"/>
    <n v="1126000"/>
    <n v="252"/>
    <d v="2012-09-30T00:00:00"/>
    <s v="2DA-SEP"/>
    <n v="0.3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4"/>
    <s v="PTA NORTE "/>
    <s v="003004020"/>
    <n v="3"/>
    <n v="4"/>
    <n v="20"/>
    <s v="ESTRELLA DE INVIERNO"/>
    <x v="0"/>
    <n v="80"/>
    <s v="MARINE"/>
    <x v="2"/>
    <n v="1135000"/>
    <n v="253"/>
    <d v="2012-09-30T00:00:00"/>
    <s v="2DA-SEP"/>
    <n v="0.3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5"/>
    <s v="PTA NORTE "/>
    <s v="003004021"/>
    <n v="3"/>
    <n v="4"/>
    <n v="21"/>
    <s v="ESTRELLA DE INVIERNO"/>
    <x v="0"/>
    <n v="80"/>
    <s v="AQUA"/>
    <x v="2"/>
    <n v="1126000"/>
    <n v="254"/>
    <d v="2012-09-30T00:00:00"/>
    <s v="2DA-SEP"/>
    <n v="0.3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6"/>
    <s v="PTA NORTE "/>
    <s v="003004022"/>
    <n v="3"/>
    <n v="4"/>
    <n v="22"/>
    <s v="ESTRELLA DE INVIERNO"/>
    <x v="0"/>
    <n v="80"/>
    <s v="AQUA"/>
    <x v="2"/>
    <n v="1126000"/>
    <n v="255"/>
    <d v="2012-09-30T00:00:00"/>
    <s v="2DA-SEP"/>
    <n v="0.3"/>
    <x v="1"/>
    <m/>
    <n v="5630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7"/>
    <s v="PTA NORTE "/>
    <s v="003004023"/>
    <n v="3"/>
    <n v="4"/>
    <n v="23"/>
    <s v="ESTRELLA DE INVIERNO"/>
    <x v="0"/>
    <n v="80"/>
    <s v="MARINE"/>
    <x v="2"/>
    <n v="1135000"/>
    <n v="256"/>
    <d v="2012-09-30T00:00:00"/>
    <s v="2DA-SEP"/>
    <n v="0.3"/>
    <x v="1"/>
    <m/>
    <n v="567500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8"/>
    <s v="PTA NORTE "/>
    <s v="003004024"/>
    <n v="3"/>
    <n v="4"/>
    <n v="24"/>
    <s v="ESTRELLA DE INVIERNO"/>
    <x v="0"/>
    <n v="109.501"/>
    <s v="AQUA"/>
    <x v="2"/>
    <n v="1238103.8"/>
    <n v="257"/>
    <d v="2012-09-30T00:00:00"/>
    <s v="2DA-SEP"/>
    <n v="0.3"/>
    <x v="1"/>
    <m/>
    <n v="619051.9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19"/>
    <s v="PTA NORTE "/>
    <s v="004001001"/>
    <n v="4"/>
    <n v="1"/>
    <n v="1"/>
    <s v="AV. DEL ESCORIAL"/>
    <x v="0"/>
    <n v="138.72200000000001"/>
    <s v="MARINE"/>
    <x v="1"/>
    <n v="1358143.6"/>
    <n v="258"/>
    <d v="2012-10-30T00:00:00"/>
    <s v="2DA-OCT"/>
    <n v="0.1"/>
    <x v="1"/>
    <m/>
    <n v="679071.8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0"/>
    <s v="PTA NORTE "/>
    <s v="004001002"/>
    <n v="4"/>
    <n v="1"/>
    <n v="2"/>
    <s v="CAMPO ALEGRE"/>
    <x v="0"/>
    <n v="130.87899999999999"/>
    <s v="MARINE"/>
    <x v="1"/>
    <n v="1328340.2"/>
    <n v="259"/>
    <d v="2012-10-30T00:00:00"/>
    <s v="2DA-OCT"/>
    <n v="0.1"/>
    <x v="1"/>
    <m/>
    <n v="664170.1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1"/>
    <s v="PTA NORTE "/>
    <s v="005001001"/>
    <n v="5"/>
    <n v="1"/>
    <n v="1"/>
    <s v="TALAVERA"/>
    <x v="0"/>
    <n v="80.302999999999997"/>
    <s v="MARINE"/>
    <x v="0"/>
    <n v="1136151.3999999999"/>
    <n v="260"/>
    <d v="2012-12-15T00:00:00"/>
    <s v="2DA-DIC"/>
    <n v="0"/>
    <x v="1"/>
    <m/>
    <n v="568075.6999999999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2"/>
    <s v="PTA NORTE "/>
    <s v="006001001"/>
    <n v="6"/>
    <n v="1"/>
    <n v="1"/>
    <s v="TARRAGONA"/>
    <x v="0"/>
    <n v="102.812"/>
    <s v="MARINE"/>
    <x v="0"/>
    <n v="1221685.6000000001"/>
    <n v="261"/>
    <d v="2012-12-15T00:00:00"/>
    <s v="2DA-DIC"/>
    <n v="0"/>
    <x v="1"/>
    <m/>
    <n v="610842.8000000000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3"/>
    <s v="PTA NORTE "/>
    <s v="006001002"/>
    <n v="6"/>
    <n v="1"/>
    <n v="2"/>
    <s v="TARRAGONA"/>
    <x v="0"/>
    <n v="91.775999999999996"/>
    <s v="AQUA"/>
    <x v="0"/>
    <n v="1170748.8"/>
    <n v="262"/>
    <d v="2012-12-15T00:00:00"/>
    <s v="2DA-DIC"/>
    <n v="0"/>
    <x v="1"/>
    <m/>
    <n v="585374.4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4"/>
    <s v="PTA NORTE "/>
    <s v="006001003"/>
    <n v="6"/>
    <n v="1"/>
    <n v="3"/>
    <s v="TARRAGONA"/>
    <x v="0"/>
    <n v="89.816999999999993"/>
    <s v="AQUA"/>
    <x v="0"/>
    <n v="1163304.6000000001"/>
    <n v="263"/>
    <d v="2012-12-15T00:00:00"/>
    <s v="2DA-DIC"/>
    <n v="0"/>
    <x v="1"/>
    <m/>
    <n v="581652.3000000000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5"/>
    <s v="PTA NORTE "/>
    <s v="006001004"/>
    <n v="6"/>
    <n v="1"/>
    <n v="4"/>
    <s v="TARRAGONA"/>
    <x v="0"/>
    <n v="87.858999999999995"/>
    <s v="MARINE"/>
    <x v="0"/>
    <n v="1164864.2"/>
    <n v="264"/>
    <d v="2012-12-15T00:00:00"/>
    <s v="2DA-DIC"/>
    <n v="0"/>
    <x v="1"/>
    <m/>
    <n v="582432.1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6"/>
    <s v="PTA NORTE "/>
    <s v="006001005"/>
    <n v="6"/>
    <n v="1"/>
    <n v="5"/>
    <s v="TARRAGONA"/>
    <x v="0"/>
    <n v="85.900999999999996"/>
    <s v="AQUA"/>
    <x v="0"/>
    <n v="1148423.8"/>
    <n v="265"/>
    <d v="2012-12-15T00:00:00"/>
    <s v="2DA-DIC"/>
    <n v="0"/>
    <x v="1"/>
    <m/>
    <n v="574211.9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7"/>
    <s v="PTA NORTE "/>
    <s v="006001006"/>
    <n v="6"/>
    <n v="1"/>
    <n v="6"/>
    <s v="TARRAGONA"/>
    <x v="0"/>
    <n v="83.941999999999993"/>
    <s v="AQUA"/>
    <x v="0"/>
    <n v="1140979.5999999999"/>
    <n v="266"/>
    <d v="2012-12-15T00:00:00"/>
    <s v="2DA-DIC"/>
    <n v="0"/>
    <x v="1"/>
    <m/>
    <n v="570489.79999999993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8"/>
    <s v="PTA NORTE "/>
    <s v="006001007"/>
    <n v="6"/>
    <n v="1"/>
    <n v="7"/>
    <s v="TARRAGONA"/>
    <x v="0"/>
    <n v="81.983999999999995"/>
    <s v="MARINE"/>
    <x v="0"/>
    <n v="1142539.2"/>
    <n v="267"/>
    <d v="2012-12-15T00:00:00"/>
    <s v="2DA-DIC"/>
    <n v="0"/>
    <x v="1"/>
    <m/>
    <n v="571269.6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29"/>
    <s v="PTA NORTE "/>
    <s v="006001008"/>
    <n v="6"/>
    <n v="1"/>
    <n v="8"/>
    <s v="TARRAGONA"/>
    <x v="0"/>
    <n v="80.025999999999996"/>
    <s v="AQUA"/>
    <x v="0"/>
    <n v="1126098.8"/>
    <n v="268"/>
    <d v="2012-12-15T00:00:00"/>
    <s v="2DA-DIC"/>
    <n v="0"/>
    <x v="1"/>
    <m/>
    <n v="563049.4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30"/>
    <s v="PTA NORTE "/>
    <s v="006001009"/>
    <n v="6"/>
    <n v="1"/>
    <n v="9"/>
    <s v="TARRAGONA"/>
    <x v="0"/>
    <n v="81.149000000000001"/>
    <s v="AQUA"/>
    <x v="0"/>
    <n v="1130366.2"/>
    <n v="269"/>
    <d v="2012-12-15T00:00:00"/>
    <s v="2DA-DIC"/>
    <n v="0"/>
    <x v="1"/>
    <m/>
    <n v="565183.1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31"/>
    <s v="PTA NORTE "/>
    <s v="006001010"/>
    <n v="6"/>
    <n v="1"/>
    <n v="10"/>
    <s v="TARRAGONA"/>
    <x v="0"/>
    <n v="82.01"/>
    <s v="MARINE"/>
    <x v="0"/>
    <n v="1142638"/>
    <n v="270"/>
    <d v="2012-12-15T00:00:00"/>
    <s v="2DA-DIC"/>
    <n v="0"/>
    <x v="1"/>
    <m/>
    <n v="571319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32"/>
    <s v="PTA NORTE "/>
    <s v="006001011"/>
    <n v="6"/>
    <n v="1"/>
    <n v="11"/>
    <s v="TALAVERA"/>
    <x v="0"/>
    <n v="147.453"/>
    <s v="MARINE"/>
    <x v="0"/>
    <n v="1391321.4"/>
    <n v="271"/>
    <d v="2012-12-15T00:00:00"/>
    <s v="2DA-DIC"/>
    <n v="0"/>
    <x v="1"/>
    <m/>
    <n v="695660.7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n v="233"/>
    <s v="PTA NORTE "/>
    <s v="006001012"/>
    <n v="6"/>
    <n v="1"/>
    <n v="12"/>
    <s v="TALAVERA"/>
    <x v="0"/>
    <n v="91.872"/>
    <s v="AQUA"/>
    <x v="0"/>
    <n v="1171113.6000000001"/>
    <n v="272"/>
    <d v="2012-12-15T00:00:00"/>
    <s v="2DA-DIC"/>
    <n v="0"/>
    <x v="1"/>
    <m/>
    <n v="585556.80000000005"/>
    <m/>
    <x v="0"/>
    <m/>
    <m/>
    <m/>
    <m/>
    <m/>
    <s v="NA"/>
    <s v=""/>
    <x v="0"/>
    <x v="0"/>
    <m/>
    <x v="0"/>
    <m/>
    <x v="0"/>
    <m/>
    <m/>
    <m/>
    <m/>
    <m/>
    <m/>
    <m/>
    <s v="NA"/>
    <s v=""/>
    <s v="NA"/>
    <s v=""/>
    <s v="NA"/>
    <s v=""/>
    <x v="0"/>
    <s v="NA"/>
    <s v="NA"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5-14T00:00:00"/>
    <x v="1"/>
    <s v="ROSA ROSAS SANCHEZ"/>
    <m/>
    <m/>
    <m/>
    <m/>
    <s v="SEM 20"/>
    <s v="MAY"/>
    <x v="5"/>
    <x v="2"/>
    <s v="COFINAVIT"/>
    <x v="5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6-07T00:00:00"/>
    <x v="4"/>
    <s v="GABRIELA ELIZONDO VELASCO"/>
    <m/>
    <m/>
    <m/>
    <m/>
    <s v="SEM 23"/>
    <s v="JUN"/>
    <x v="1"/>
    <x v="3"/>
    <s v="ALIA2"/>
    <x v="5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5-30T00:00:00"/>
    <x v="5"/>
    <s v="JAVIER GARCIA ARIAS"/>
    <m/>
    <m/>
    <m/>
    <m/>
    <s v="SEM 22"/>
    <s v="MAY"/>
    <x v="1"/>
    <x v="4"/>
    <s v="BANCOS"/>
    <x v="3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5-14T00:00:00"/>
    <x v="1"/>
    <s v="ALBERTO LEDEZMA OLEA"/>
    <m/>
    <m/>
    <m/>
    <m/>
    <s v="SEM 20"/>
    <s v="MAY"/>
    <x v="1"/>
    <x v="3"/>
    <s v="BANCOS"/>
    <x v="3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5-30T00:00:00"/>
    <x v="5"/>
    <s v="ESTEFANIA ENRIQUEZ SANCHEZ"/>
    <m/>
    <m/>
    <m/>
    <m/>
    <s v="SEM 22"/>
    <s v="MAY"/>
    <x v="1"/>
    <x v="4"/>
    <s v="BANCOS"/>
    <x v="3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5-30T00:00:00"/>
    <x v="5"/>
    <s v="ANA DE ANDA PEREZ"/>
    <m/>
    <m/>
    <m/>
    <m/>
    <s v="SEM 22"/>
    <s v="MAY"/>
    <x v="1"/>
    <x v="3"/>
    <s v="ALIA2"/>
    <x v="3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01T00:00:00"/>
    <x v="6"/>
    <s v="ROSA ORTIZ ROSAS"/>
    <m/>
    <m/>
    <m/>
    <m/>
    <s v="SEM 27"/>
    <s v="JUL"/>
    <x v="6"/>
    <x v="4"/>
    <s v="ALIA2"/>
    <x v="4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3-30T00:00:00"/>
    <x v="1"/>
    <s v="IVONNE BECERRA WIBON"/>
    <m/>
    <m/>
    <m/>
    <m/>
    <s v="SEM 13"/>
    <s v="MAR"/>
    <x v="2"/>
    <x v="4"/>
    <s v="ALIA2"/>
    <x v="4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5-14T00:00:00"/>
    <x v="1"/>
    <s v="JOSE DEL TORO CARTER"/>
    <m/>
    <m/>
    <m/>
    <m/>
    <s v="SEM 20"/>
    <s v="MAY"/>
    <x v="3"/>
    <x v="2"/>
    <s v="ALIA2"/>
    <x v="4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6-07T00:00:00"/>
    <x v="4"/>
    <s v="JAVIER SANCHEZ DEL TORO"/>
    <m/>
    <m/>
    <m/>
    <m/>
    <s v="SEM 23"/>
    <s v="JUN"/>
    <x v="7"/>
    <x v="2"/>
    <s v="ALIA2"/>
    <x v="1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6-07T00:00:00"/>
    <x v="4"/>
    <s v="LUIS CORTES ARAGON"/>
    <m/>
    <m/>
    <m/>
    <m/>
    <s v="SEM 23"/>
    <s v="JUN"/>
    <x v="5"/>
    <x v="2"/>
    <s v="OTROS"/>
    <x v="1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5-14T00:00:00"/>
    <x v="1"/>
    <s v="JUAN RAZO DIAZ"/>
    <m/>
    <m/>
    <m/>
    <m/>
    <s v="SEM 20"/>
    <s v="MAY"/>
    <x v="5"/>
    <x v="2"/>
    <s v="OTROS"/>
    <x v="2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11T00:00:00"/>
    <x v="7"/>
    <s v="JUAN SANCHEZ ALDANA"/>
    <m/>
    <m/>
    <m/>
    <m/>
    <s v="SEM 28"/>
    <s v="JUL"/>
    <x v="5"/>
    <x v="2"/>
    <s v="IPEJAL"/>
    <x v="2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6-07T00:00:00"/>
    <x v="4"/>
    <s v="RODRIGO MEDINA ALCAR"/>
    <m/>
    <m/>
    <m/>
    <m/>
    <s v="SEM 23"/>
    <s v="JUN"/>
    <x v="5"/>
    <x v="2"/>
    <s v="INFONAVIT"/>
    <x v="4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6-07T00:00:00"/>
    <x v="4"/>
    <s v="ROSA DIEZ NUÑO"/>
    <m/>
    <m/>
    <m/>
    <m/>
    <s v="SEM 23"/>
    <s v="JUN"/>
    <x v="4"/>
    <x v="2"/>
    <s v="INFONAVIT"/>
    <x v="5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6-07T00:00:00"/>
    <x v="4"/>
    <s v="GERARDO MEZA SOLIS"/>
    <m/>
    <m/>
    <m/>
    <m/>
    <s v="SEM 23"/>
    <s v="JUN"/>
    <x v="4"/>
    <x v="2"/>
    <s v="COFINAVIT"/>
    <x v="5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01T00:00:00"/>
    <x v="6"/>
    <s v="BRENDA ARAGON PEZ"/>
    <m/>
    <m/>
    <m/>
    <m/>
    <s v="SEM 27"/>
    <s v="JUL"/>
    <x v="2"/>
    <x v="3"/>
    <s v="COFINAVIT"/>
    <x v="5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01T00:00:00"/>
    <x v="6"/>
    <s v="ALEJANDRA ORTIZ SOLA"/>
    <m/>
    <m/>
    <m/>
    <m/>
    <s v="SEM 27"/>
    <s v="JUL"/>
    <x v="2"/>
    <x v="3"/>
    <s v="COFINAVIT"/>
    <x v="3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4-14T00:00:00"/>
    <x v="1"/>
    <s v="ANDREA CASTELLANOS ROCHA"/>
    <m/>
    <m/>
    <m/>
    <m/>
    <s v="SEM 15"/>
    <s v="ABR"/>
    <x v="6"/>
    <x v="3"/>
    <s v="COFINAVIT"/>
    <x v="3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4-14T00:00:00"/>
    <x v="1"/>
    <s v="ALBERTO SUCAR MIGUEL"/>
    <m/>
    <m/>
    <m/>
    <m/>
    <s v="SEM 15"/>
    <s v="ABR"/>
    <x v="6"/>
    <x v="5"/>
    <s v="COFINAVIT"/>
    <x v="3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4-20T00:00:00"/>
    <x v="1"/>
    <s v="JAVIER SANCHEZ GONZALEZ"/>
    <m/>
    <m/>
    <m/>
    <m/>
    <s v="SEM 16"/>
    <s v="ABR"/>
    <x v="4"/>
    <x v="5"/>
    <s v="INFONAVIT"/>
    <x v="3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4-26T00:00:00"/>
    <x v="1"/>
    <s v="ROSA ROSAS SANCHEZ"/>
    <m/>
    <m/>
    <m/>
    <m/>
    <s v="SEM 17"/>
    <s v="ABR"/>
    <x v="5"/>
    <x v="2"/>
    <s v="COFINAVIT"/>
    <x v="4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5-02T00:00:00"/>
    <x v="1"/>
    <s v="GABRIELA ELIZONDO VELASCO"/>
    <m/>
    <m/>
    <m/>
    <m/>
    <s v="SEM 18"/>
    <s v="MAY"/>
    <x v="1"/>
    <x v="3"/>
    <s v="ALIA2"/>
    <x v="4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5-08T00:00:00"/>
    <x v="1"/>
    <s v="JAVIER GARCIA ARIAS"/>
    <m/>
    <m/>
    <m/>
    <m/>
    <s v="SEM 19"/>
    <s v="MAY"/>
    <x v="1"/>
    <x v="4"/>
    <s v="BANCOS"/>
    <x v="4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5-14T00:00:00"/>
    <x v="1"/>
    <s v="ALBERTO LEDEZMA OLEA"/>
    <m/>
    <m/>
    <m/>
    <m/>
    <s v="SEM 20"/>
    <s v="MAY"/>
    <x v="1"/>
    <x v="3"/>
    <s v="BANCOS"/>
    <x v="1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5-20T00:00:00"/>
    <x v="3"/>
    <s v="ESTEFANIA ENRIQUEZ SANCHEZ"/>
    <m/>
    <m/>
    <m/>
    <m/>
    <s v="SEM 21"/>
    <s v="MAY"/>
    <x v="1"/>
    <x v="4"/>
    <s v="BANCOS"/>
    <x v="1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5-26T00:00:00"/>
    <x v="5"/>
    <s v="ANA DE ANDA PEREZ"/>
    <m/>
    <m/>
    <m/>
    <m/>
    <s v="SEM 21"/>
    <s v="MAY"/>
    <x v="1"/>
    <x v="3"/>
    <s v="ALIA2"/>
    <x v="2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6-01T00:00:00"/>
    <x v="8"/>
    <s v="ROSA ORTIZ ROSAS"/>
    <m/>
    <m/>
    <m/>
    <m/>
    <s v="SEM 22"/>
    <s v="JUN"/>
    <x v="6"/>
    <x v="4"/>
    <s v="ALIA2"/>
    <x v="2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6-07T00:00:00"/>
    <x v="4"/>
    <s v="IVONNE BECERRA WIBON"/>
    <m/>
    <m/>
    <m/>
    <m/>
    <s v="SEM 23"/>
    <s v="JUN"/>
    <x v="2"/>
    <x v="4"/>
    <s v="ALIA2"/>
    <x v="4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6-13T00:00:00"/>
    <x v="4"/>
    <s v="JOSE DEL TORO CARTER"/>
    <m/>
    <m/>
    <m/>
    <m/>
    <s v="SEM 24"/>
    <s v="JUN"/>
    <x v="3"/>
    <x v="2"/>
    <s v="ALIA2"/>
    <x v="5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6-20T00:00:00"/>
    <x v="2"/>
    <s v="JAVIER SANCHEZ DEL TORO"/>
    <m/>
    <m/>
    <m/>
    <m/>
    <s v="SEM 25"/>
    <s v="JUN"/>
    <x v="7"/>
    <x v="2"/>
    <s v="ALIA2"/>
    <x v="5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6-20T00:00:00"/>
    <x v="2"/>
    <s v="LUIS CORTES ARAGON"/>
    <m/>
    <m/>
    <m/>
    <m/>
    <s v="SEM 25"/>
    <s v="JUN"/>
    <x v="5"/>
    <x v="2"/>
    <s v="OTROS"/>
    <x v="5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6-20T00:00:00"/>
    <x v="2"/>
    <s v="JUAN RAZO DIAZ"/>
    <m/>
    <m/>
    <m/>
    <m/>
    <s v="SEM 25"/>
    <s v="JUN"/>
    <x v="5"/>
    <x v="2"/>
    <s v="OTROS"/>
    <x v="3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6-20T00:00:00"/>
    <x v="2"/>
    <s v="JUAN SANCHEZ ALDANA"/>
    <m/>
    <m/>
    <m/>
    <m/>
    <s v="SEM 25"/>
    <s v="JUN"/>
    <x v="5"/>
    <x v="2"/>
    <s v="IPEJAL"/>
    <x v="3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6-25T00:00:00"/>
    <x v="9"/>
    <s v="RODRIGO MEDINA ALCAR"/>
    <m/>
    <m/>
    <m/>
    <m/>
    <s v="SEM 26"/>
    <s v="JUN"/>
    <x v="5"/>
    <x v="2"/>
    <s v="INFONAVIT"/>
    <x v="3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6-25T00:00:00"/>
    <x v="9"/>
    <s v="ROSA DIEZ NUÑO"/>
    <m/>
    <m/>
    <m/>
    <m/>
    <s v="SEM 26"/>
    <s v="JUN"/>
    <x v="4"/>
    <x v="2"/>
    <s v="INFONAVIT"/>
    <x v="3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6-25T00:00:00"/>
    <x v="9"/>
    <s v="GERARDO MEZA SOLIS"/>
    <m/>
    <m/>
    <m/>
    <m/>
    <s v="SEM 26"/>
    <s v="JUN"/>
    <x v="4"/>
    <x v="2"/>
    <s v="COFINAVIT"/>
    <x v="4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6-25T00:00:00"/>
    <x v="9"/>
    <s v="BRENDA ARAGON PEZ"/>
    <m/>
    <m/>
    <m/>
    <m/>
    <s v="SEM 26"/>
    <s v="JUN"/>
    <x v="2"/>
    <x v="3"/>
    <s v="COFINAVIT"/>
    <x v="4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6-25T00:00:00"/>
    <x v="9"/>
    <s v="ALEJANDRA ORTIZ SOLA"/>
    <m/>
    <m/>
    <m/>
    <m/>
    <s v="SEM 26"/>
    <s v="JUN"/>
    <x v="2"/>
    <x v="3"/>
    <s v="COFINAVIT"/>
    <x v="4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6-25T00:00:00"/>
    <x v="9"/>
    <s v="ANDREA CASTELLANOS ROCHA"/>
    <m/>
    <m/>
    <m/>
    <m/>
    <s v="SEM 26"/>
    <s v="JUN"/>
    <x v="6"/>
    <x v="3"/>
    <s v="COFINAVIT"/>
    <x v="1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02T00:00:00"/>
    <x v="6"/>
    <s v="ALBERTO SUCAR MIGUEL"/>
    <m/>
    <m/>
    <m/>
    <m/>
    <s v="SEM 27"/>
    <s v="JUL"/>
    <x v="6"/>
    <x v="5"/>
    <s v="COFINAVIT"/>
    <x v="1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02T00:00:00"/>
    <x v="6"/>
    <s v="JAVIER SANCHEZ GONZALEZ"/>
    <m/>
    <m/>
    <m/>
    <m/>
    <s v="SEM 27"/>
    <s v="JUL"/>
    <x v="4"/>
    <x v="5"/>
    <s v="INFONAVIT"/>
    <x v="2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02T00:00:00"/>
    <x v="6"/>
    <s v="ROSA ROSAS SANCHEZ"/>
    <m/>
    <m/>
    <m/>
    <m/>
    <s v="SEM 27"/>
    <s v="JUL"/>
    <x v="5"/>
    <x v="2"/>
    <s v="COFINAVIT"/>
    <x v="2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02T00:00:00"/>
    <x v="6"/>
    <s v="GABRIELA ELIZONDO VELASCO"/>
    <m/>
    <m/>
    <m/>
    <m/>
    <s v="SEM 27"/>
    <s v="JUL"/>
    <x v="1"/>
    <x v="3"/>
    <s v="ALIA2"/>
    <x v="4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05T00:00:00"/>
    <x v="10"/>
    <s v="JAVIER GARCIA ARIAS"/>
    <m/>
    <m/>
    <m/>
    <m/>
    <s v="SEM 27"/>
    <s v="JUL"/>
    <x v="1"/>
    <x v="4"/>
    <s v="BANCOS"/>
    <x v="5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05T00:00:00"/>
    <x v="10"/>
    <s v="ALBERTO LEDEZMA OLEA"/>
    <m/>
    <m/>
    <m/>
    <m/>
    <s v="SEM 27"/>
    <s v="JUL"/>
    <x v="1"/>
    <x v="3"/>
    <s v="BANCOS"/>
    <x v="5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05T00:00:00"/>
    <x v="10"/>
    <s v="ESTEFANIA ENRIQUEZ SANCHEZ"/>
    <m/>
    <m/>
    <m/>
    <m/>
    <s v="SEM 27"/>
    <s v="JUL"/>
    <x v="1"/>
    <x v="4"/>
    <s v="BANCOS"/>
    <x v="5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05T00:00:00"/>
    <x v="10"/>
    <s v="ANA DE ANDA PEREZ"/>
    <m/>
    <m/>
    <m/>
    <m/>
    <s v="SEM 27"/>
    <s v="JUL"/>
    <x v="1"/>
    <x v="3"/>
    <s v="ALIA2"/>
    <x v="3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05T00:00:00"/>
    <x v="10"/>
    <s v="ROSA ORTIZ ROSAS"/>
    <m/>
    <m/>
    <m/>
    <m/>
    <s v="SEM 27"/>
    <s v="JUL"/>
    <x v="6"/>
    <x v="4"/>
    <s v="ALIA2"/>
    <x v="3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05T00:00:00"/>
    <x v="10"/>
    <s v="IVONNE BECERRA WIBON"/>
    <m/>
    <m/>
    <m/>
    <m/>
    <s v="SEM 27"/>
    <s v="JUL"/>
    <x v="2"/>
    <x v="4"/>
    <s v="ALIA2"/>
    <x v="3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05T00:00:00"/>
    <x v="10"/>
    <s v="JOSE DEL TORO CARTER"/>
    <m/>
    <m/>
    <m/>
    <m/>
    <s v="SEM 27"/>
    <s v="JUL"/>
    <x v="3"/>
    <x v="2"/>
    <s v="ALIA2"/>
    <x v="3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12T00:00:00"/>
    <x v="7"/>
    <s v="JAVIER SANCHEZ DEL TORO"/>
    <m/>
    <m/>
    <m/>
    <m/>
    <s v="SEM 28"/>
    <s v="JUL"/>
    <x v="7"/>
    <x v="2"/>
    <s v="ALIA2"/>
    <x v="4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12T00:00:00"/>
    <x v="7"/>
    <s v="LUIS CORTES ARAGON"/>
    <m/>
    <m/>
    <m/>
    <m/>
    <s v="SEM 28"/>
    <s v="JUL"/>
    <x v="5"/>
    <x v="2"/>
    <s v="OTROS"/>
    <x v="4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12T00:00:00"/>
    <x v="7"/>
    <s v="JUAN RAZO DIAZ"/>
    <m/>
    <m/>
    <m/>
    <m/>
    <s v="SEM 28"/>
    <s v="JUL"/>
    <x v="5"/>
    <x v="2"/>
    <s v="OTROS"/>
    <x v="4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11T00:00:00"/>
    <x v="7"/>
    <s v="JUAN SANCHEZ ALDANA"/>
    <m/>
    <m/>
    <m/>
    <m/>
    <s v="SEM 28"/>
    <s v="JUL"/>
    <x v="5"/>
    <x v="2"/>
    <s v="IPEJAL"/>
    <x v="1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6-07T00:00:00"/>
    <x v="4"/>
    <s v="RODRIGO MEDINA ALCAR"/>
    <m/>
    <m/>
    <m/>
    <m/>
    <s v="SEM 23"/>
    <s v="JUN"/>
    <x v="5"/>
    <x v="2"/>
    <s v="INFONAVIT"/>
    <x v="1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6-07T00:00:00"/>
    <x v="4"/>
    <s v="ROSA DIEZ NUÑO"/>
    <m/>
    <m/>
    <m/>
    <m/>
    <s v="SEM 23"/>
    <s v="JUN"/>
    <x v="4"/>
    <x v="2"/>
    <s v="INFONAVIT"/>
    <x v="2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6-07T00:00:00"/>
    <x v="4"/>
    <s v="GERARDO MEZA SOLIS"/>
    <m/>
    <m/>
    <m/>
    <m/>
    <s v="SEM 23"/>
    <s v="JUN"/>
    <x v="4"/>
    <x v="2"/>
    <s v="COFINAVIT"/>
    <x v="2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01T00:00:00"/>
    <x v="6"/>
    <s v="BRENDA ARAGON PEZ"/>
    <m/>
    <m/>
    <m/>
    <m/>
    <s v="SEM 27"/>
    <s v="JUL"/>
    <x v="2"/>
    <x v="3"/>
    <s v="COFINAVIT"/>
    <x v="4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02T00:00:00"/>
    <x v="6"/>
    <s v="ALEJANDRA ORTIZ SOLA"/>
    <m/>
    <m/>
    <m/>
    <m/>
    <s v="SEM 27"/>
    <s v="JUL"/>
    <x v="2"/>
    <x v="3"/>
    <s v="COFINAVIT"/>
    <x v="5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05T00:00:00"/>
    <x v="10"/>
    <s v="ANDREA CASTELLANOS ROCHA"/>
    <m/>
    <m/>
    <m/>
    <m/>
    <s v="SEM 27"/>
    <s v="JUL"/>
    <x v="6"/>
    <x v="3"/>
    <s v="COFINAVIT"/>
    <x v="3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05T00:00:00"/>
    <x v="10"/>
    <s v="ALBERTO SUCAR MIGUEL"/>
    <m/>
    <m/>
    <m/>
    <m/>
    <s v="SEM 27"/>
    <s v="JUL"/>
    <x v="6"/>
    <x v="5"/>
    <s v="COFINAVIT"/>
    <x v="5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  <r>
    <m/>
    <m/>
    <m/>
    <m/>
    <m/>
    <m/>
    <m/>
    <x v="5"/>
    <m/>
    <m/>
    <x v="3"/>
    <m/>
    <m/>
    <m/>
    <m/>
    <m/>
    <x v="2"/>
    <m/>
    <m/>
    <d v="2012-07-05T00:00:00"/>
    <x v="10"/>
    <s v="JAVIER SANCHEZ GONZALEZ"/>
    <m/>
    <m/>
    <m/>
    <m/>
    <s v="SEM 27"/>
    <s v="JUL"/>
    <x v="4"/>
    <x v="5"/>
    <s v="INFONAVIT"/>
    <x v="4"/>
    <m/>
    <x v="6"/>
    <m/>
    <m/>
    <m/>
    <m/>
    <m/>
    <m/>
    <m/>
    <s v="NA"/>
    <s v=""/>
    <s v="NA"/>
    <s v=""/>
    <s v="NA"/>
    <s v=""/>
    <x v="7"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24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B3:D26" firstHeaderRow="0" firstDataRow="1" firstDataCol="1"/>
  <pivotFields count="81">
    <pivotField dataField="1"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 defaultSubtotal="0"/>
    <pivotField numFmtId="4" showAll="0"/>
    <pivotField axis="axisRow" showAll="0">
      <items count="3">
        <item x="0"/>
        <item x="1"/>
        <item t="default"/>
      </items>
    </pivotField>
    <pivotField axis="axisRow" showAll="0">
      <items count="7">
        <item m="1" x="3"/>
        <item m="1" x="5"/>
        <item m="1" x="4"/>
        <item x="0"/>
        <item x="1"/>
        <item x="2"/>
        <item t="default"/>
      </items>
    </pivotField>
    <pivotField dataField="1"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3">
    <field x="10"/>
    <field x="3"/>
    <field x="9"/>
  </rowFields>
  <rowItems count="23">
    <i>
      <x v="3"/>
    </i>
    <i r="1">
      <x/>
    </i>
    <i r="2">
      <x/>
    </i>
    <i r="2">
      <x v="1"/>
    </i>
    <i r="1">
      <x v="3"/>
    </i>
    <i r="2">
      <x v="1"/>
    </i>
    <i r="1">
      <x v="4"/>
    </i>
    <i r="2">
      <x/>
    </i>
    <i r="2">
      <x v="1"/>
    </i>
    <i>
      <x v="4"/>
    </i>
    <i r="1">
      <x/>
    </i>
    <i r="2">
      <x/>
    </i>
    <i r="2">
      <x v="1"/>
    </i>
    <i r="1">
      <x v="2"/>
    </i>
    <i r="2">
      <x v="1"/>
    </i>
    <i>
      <x v="5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No." fld="0" subtotal="count" baseField="8" baseItem="1"/>
    <dataField name="Suma de PRECIO" fld="11" baseField="0" baseItem="0" numFmtId="165"/>
  </dataFields>
  <formats count="23">
    <format dxfId="2161">
      <pivotArea type="all" dataOnly="0" outline="0" fieldPosition="0"/>
    </format>
    <format dxfId="2160">
      <pivotArea type="all" dataOnly="0" outline="0" fieldPosition="0"/>
    </format>
    <format dxfId="2159">
      <pivotArea outline="0" collapsedLevelsAreSubtotals="1" fieldPosition="0"/>
    </format>
    <format dxfId="2158">
      <pivotArea dataOnly="0" labelOnly="1" fieldPosition="0">
        <references count="1">
          <reference field="10" count="0"/>
        </references>
      </pivotArea>
    </format>
    <format dxfId="2157">
      <pivotArea dataOnly="0" labelOnly="1" grandRow="1" outline="0" fieldPosition="0"/>
    </format>
    <format dxfId="2156">
      <pivotArea dataOnly="0" labelOnly="1" fieldPosition="0">
        <references count="2">
          <reference field="9" count="0"/>
          <reference field="10" count="1" selected="0">
            <x v="0"/>
          </reference>
        </references>
      </pivotArea>
    </format>
    <format dxfId="2155">
      <pivotArea dataOnly="0" fieldPosition="0">
        <references count="1">
          <reference field="10" count="0"/>
        </references>
      </pivotArea>
    </format>
    <format dxfId="2154">
      <pivotArea dataOnly="0" fieldPosition="0">
        <references count="1">
          <reference field="10" count="0"/>
        </references>
      </pivotArea>
    </format>
    <format dxfId="2153">
      <pivotArea grandRow="1" outline="0" collapsedLevelsAreSubtotals="1" fieldPosition="0"/>
    </format>
    <format dxfId="2152">
      <pivotArea dataOnly="0" labelOnly="1" grandRow="1" outline="0" fieldPosition="0"/>
    </format>
    <format dxfId="2151">
      <pivotArea grandRow="1" outline="0" collapsedLevelsAreSubtotals="1" fieldPosition="0"/>
    </format>
    <format dxfId="2150">
      <pivotArea dataOnly="0" labelOnly="1" grandRow="1" outline="0" fieldPosition="0"/>
    </format>
    <format dxfId="2149">
      <pivotArea dataOnly="0" labelOnly="1" fieldPosition="0">
        <references count="2">
          <reference field="9" count="0"/>
          <reference field="10" count="1" selected="0">
            <x v="0"/>
          </reference>
        </references>
      </pivotArea>
    </format>
    <format dxfId="2148">
      <pivotArea dataOnly="0" labelOnly="1" fieldPosition="0">
        <references count="2">
          <reference field="9" count="0"/>
          <reference field="10" count="1" selected="0">
            <x v="1"/>
          </reference>
        </references>
      </pivotArea>
    </format>
    <format dxfId="214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146">
      <pivotArea field="10" type="button" dataOnly="0" labelOnly="1" outline="0" axis="axisRow" fieldPosition="0"/>
    </format>
    <format dxfId="214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44">
      <pivotArea dataOnly="0" fieldPosition="0">
        <references count="1">
          <reference field="3" count="0"/>
        </references>
      </pivotArea>
    </format>
    <format dxfId="2143">
      <pivotArea outline="0" collapsedLevelsAreSubtotals="1" fieldPosition="0"/>
    </format>
    <format dxfId="2142">
      <pivotArea dataOnly="0" labelOnly="1" fieldPosition="0">
        <references count="1">
          <reference field="10" count="0"/>
        </references>
      </pivotArea>
    </format>
    <format dxfId="2141">
      <pivotArea dataOnly="0" labelOnly="1" grandRow="1" outline="0" fieldPosition="0"/>
    </format>
    <format dxfId="2140">
      <pivotArea dataOnly="0" labelOnly="1" fieldPosition="0">
        <references count="2">
          <reference field="3" count="0"/>
          <reference field="10" count="1" selected="0">
            <x v="3"/>
          </reference>
        </references>
      </pivotArea>
    </format>
    <format dxfId="2139">
      <pivotArea dataOnly="0" labelOnly="1" fieldPosition="0">
        <references count="3">
          <reference field="3" count="1" selected="0">
            <x v="0"/>
          </reference>
          <reference field="9" count="0"/>
          <reference field="10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24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C6:I35" firstHeaderRow="1" firstDataRow="2" firstDataCol="1" rowPageCount="1" colPageCount="1"/>
  <pivotFields count="81">
    <pivotField dataField="1"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 defaultSubtotal="0"/>
    <pivotField numFmtId="4" showAll="0"/>
    <pivotField axis="axisPage" showAll="0">
      <items count="3">
        <item x="0"/>
        <item x="1"/>
        <item t="default"/>
      </items>
    </pivotField>
    <pivotField axis="axisRow" showAll="0">
      <items count="7">
        <item m="1" x="3"/>
        <item m="1" x="5"/>
        <item m="1" x="4"/>
        <item x="0"/>
        <item x="1"/>
        <item x="2"/>
        <item t="default"/>
      </items>
    </pivotField>
    <pivotField numFmtId="44" showAll="0"/>
    <pivotField showAll="0"/>
    <pivotField numFmtId="14" showAll="0" defaultSubtotal="0"/>
    <pivotField axis="axisCol" showAll="0" defaultSubtotal="0">
      <items count="13">
        <item m="1" x="9"/>
        <item m="1" x="10"/>
        <item m="1" x="11"/>
        <item m="1" x="7"/>
        <item m="1" x="8"/>
        <item m="1" x="12"/>
        <item m="1" x="5"/>
        <item m="1" x="6"/>
        <item x="4"/>
        <item x="2"/>
        <item x="3"/>
        <item x="0"/>
        <item x="1"/>
      </items>
    </pivotField>
    <pivotField axis="axisRow" numFmtId="9" showAll="0" defaultSubtotal="0">
      <items count="11">
        <item x="1"/>
        <item x="0"/>
        <item x="2"/>
        <item x="9"/>
        <item x="10"/>
        <item x="8"/>
        <item x="7"/>
        <item x="6"/>
        <item x="4"/>
        <item x="5"/>
        <item x="3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3">
    <field x="10"/>
    <field x="3"/>
    <field x="15"/>
  </rowFields>
  <rowItems count="28">
    <i>
      <x v="3"/>
    </i>
    <i r="1">
      <x/>
    </i>
    <i r="2">
      <x/>
    </i>
    <i r="2">
      <x v="1"/>
    </i>
    <i r="1">
      <x v="3"/>
    </i>
    <i r="2">
      <x/>
    </i>
    <i r="1">
      <x v="4"/>
    </i>
    <i r="2">
      <x/>
    </i>
    <i>
      <x v="4"/>
    </i>
    <i r="1">
      <x/>
    </i>
    <i r="2">
      <x v="1"/>
    </i>
    <i r="2">
      <x v="2"/>
    </i>
    <i r="1">
      <x v="2"/>
    </i>
    <i r="2">
      <x v="1"/>
    </i>
    <i>
      <x v="5"/>
    </i>
    <i r="1">
      <x/>
    </i>
    <i r="2">
      <x v="8"/>
    </i>
    <i r="2">
      <x v="9"/>
    </i>
    <i r="2">
      <x v="10"/>
    </i>
    <i r="1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t="grand">
      <x/>
    </i>
  </rowItems>
  <colFields count="1">
    <field x="14"/>
  </colFields>
  <colItems count="6">
    <i>
      <x v="8"/>
    </i>
    <i>
      <x v="9"/>
    </i>
    <i>
      <x v="10"/>
    </i>
    <i>
      <x v="11"/>
    </i>
    <i>
      <x v="12"/>
    </i>
    <i t="grand">
      <x/>
    </i>
  </colItems>
  <pageFields count="1">
    <pageField fld="9" hier="-1"/>
  </pageFields>
  <dataFields count="1">
    <dataField name="Cuenta de No." fld="0" subtotal="count" baseField="8" baseItem="1"/>
  </dataFields>
  <formats count="49">
    <format dxfId="2138">
      <pivotArea type="all" dataOnly="0" outline="0" fieldPosition="0"/>
    </format>
    <format dxfId="2137">
      <pivotArea type="all" dataOnly="0" outline="0" fieldPosition="0"/>
    </format>
    <format dxfId="2136">
      <pivotArea outline="0" collapsedLevelsAreSubtotals="1" fieldPosition="0"/>
    </format>
    <format dxfId="2135">
      <pivotArea dataOnly="0" labelOnly="1" fieldPosition="0">
        <references count="1">
          <reference field="10" count="0"/>
        </references>
      </pivotArea>
    </format>
    <format dxfId="2134">
      <pivotArea dataOnly="0" labelOnly="1" grandRow="1" outline="0" fieldPosition="0"/>
    </format>
    <format dxfId="2133">
      <pivotArea dataOnly="0" labelOnly="1" fieldPosition="0">
        <references count="2">
          <reference field="9" count="0"/>
          <reference field="10" count="1" selected="0">
            <x v="0"/>
          </reference>
        </references>
      </pivotArea>
    </format>
    <format dxfId="2132">
      <pivotArea dataOnly="0" fieldPosition="0">
        <references count="1">
          <reference field="10" count="0"/>
        </references>
      </pivotArea>
    </format>
    <format dxfId="2131">
      <pivotArea dataOnly="0" fieldPosition="0">
        <references count="1">
          <reference field="10" count="0"/>
        </references>
      </pivotArea>
    </format>
    <format dxfId="2130">
      <pivotArea grandRow="1" outline="0" collapsedLevelsAreSubtotals="1" fieldPosition="0"/>
    </format>
    <format dxfId="2129">
      <pivotArea dataOnly="0" labelOnly="1" grandRow="1" outline="0" fieldPosition="0"/>
    </format>
    <format dxfId="2128">
      <pivotArea grandRow="1" outline="0" collapsedLevelsAreSubtotals="1" fieldPosition="0"/>
    </format>
    <format dxfId="2127">
      <pivotArea dataOnly="0" labelOnly="1" grandRow="1" outline="0" fieldPosition="0"/>
    </format>
    <format dxfId="2126">
      <pivotArea dataOnly="0" labelOnly="1" fieldPosition="0">
        <references count="2">
          <reference field="9" count="0"/>
          <reference field="10" count="1" selected="0">
            <x v="0"/>
          </reference>
        </references>
      </pivotArea>
    </format>
    <format dxfId="2125">
      <pivotArea dataOnly="0" labelOnly="1" fieldPosition="0">
        <references count="2">
          <reference field="9" count="0"/>
          <reference field="10" count="1" selected="0">
            <x v="1"/>
          </reference>
        </references>
      </pivotArea>
    </format>
    <format dxfId="2124">
      <pivotArea field="10" type="button" dataOnly="0" labelOnly="1" outline="0" axis="axisRow" fieldPosition="0"/>
    </format>
    <format dxfId="212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22">
      <pivotArea dataOnly="0" labelOnly="1" fieldPosition="0">
        <references count="1">
          <reference field="14" count="0"/>
        </references>
      </pivotArea>
    </format>
    <format dxfId="2121">
      <pivotArea dataOnly="0" labelOnly="1" grandCol="1" outline="0" fieldPosition="0"/>
    </format>
    <format dxfId="2120">
      <pivotArea dataOnly="0" labelOnly="1" fieldPosition="0">
        <references count="1">
          <reference field="14" count="0"/>
        </references>
      </pivotArea>
    </format>
    <format dxfId="2119">
      <pivotArea dataOnly="0" labelOnly="1" grandCol="1" outline="0" fieldPosition="0"/>
    </format>
    <format dxfId="2118">
      <pivotArea dataOnly="0" labelOnly="1" fieldPosition="0">
        <references count="1">
          <reference field="14" count="0"/>
        </references>
      </pivotArea>
    </format>
    <format dxfId="2117">
      <pivotArea dataOnly="0" labelOnly="1" grandCol="1" outline="0" fieldPosition="0"/>
    </format>
    <format dxfId="2116">
      <pivotArea dataOnly="0" labelOnly="1" fieldPosition="0">
        <references count="1">
          <reference field="14" count="0"/>
        </references>
      </pivotArea>
    </format>
    <format dxfId="2115">
      <pivotArea dataOnly="0" labelOnly="1" grandCol="1" outline="0" fieldPosition="0"/>
    </format>
    <format dxfId="2114">
      <pivotArea dataOnly="0" fieldPosition="0">
        <references count="1">
          <reference field="3" count="0"/>
        </references>
      </pivotArea>
    </format>
    <format dxfId="2113">
      <pivotArea collapsedLevelsAreSubtotals="1" fieldPosition="0">
        <references count="2">
          <reference field="3" count="1">
            <x v="0"/>
          </reference>
          <reference field="10" count="1" selected="0">
            <x v="0"/>
          </reference>
        </references>
      </pivotArea>
    </format>
    <format dxfId="2112">
      <pivotArea collapsedLevelsAreSubtotals="1" fieldPosition="0">
        <references count="3">
          <reference field="3" count="1" selected="0">
            <x v="0"/>
          </reference>
          <reference field="10" count="1" selected="0">
            <x v="0"/>
          </reference>
          <reference field="15" count="3">
            <x v="8"/>
            <x v="9"/>
            <x v="10"/>
          </reference>
        </references>
      </pivotArea>
    </format>
    <format dxfId="2111">
      <pivotArea collapsedLevelsAreSubtotals="1" fieldPosition="0">
        <references count="2">
          <reference field="3" count="1">
            <x v="1"/>
          </reference>
          <reference field="10" count="1" selected="0">
            <x v="0"/>
          </reference>
        </references>
      </pivotArea>
    </format>
    <format dxfId="2110">
      <pivotArea collapsedLevelsAreSubtotals="1" fieldPosition="0">
        <references count="3">
          <reference field="3" count="1" selected="0">
            <x v="1"/>
          </reference>
          <reference field="10" count="1" selected="0">
            <x v="0"/>
          </reference>
          <reference field="15" count="7">
            <x v="3"/>
            <x v="4"/>
            <x v="5"/>
            <x v="6"/>
            <x v="7"/>
            <x v="8"/>
            <x v="9"/>
          </reference>
        </references>
      </pivotArea>
    </format>
    <format dxfId="2109">
      <pivotArea collapsedLevelsAreSubtotals="1" fieldPosition="0">
        <references count="1">
          <reference field="10" count="1">
            <x v="1"/>
          </reference>
        </references>
      </pivotArea>
    </format>
    <format dxfId="2108">
      <pivotArea collapsedLevelsAreSubtotals="1" fieldPosition="0">
        <references count="2">
          <reference field="3" count="1">
            <x v="0"/>
          </reference>
          <reference field="10" count="1" selected="0">
            <x v="1"/>
          </reference>
        </references>
      </pivotArea>
    </format>
    <format dxfId="2107">
      <pivotArea collapsedLevelsAreSubtotals="1" fieldPosition="0">
        <references count="3">
          <reference field="3" count="1" selected="0">
            <x v="0"/>
          </reference>
          <reference field="10" count="1" selected="0">
            <x v="1"/>
          </reference>
          <reference field="15" count="2">
            <x v="1"/>
            <x v="2"/>
          </reference>
        </references>
      </pivotArea>
    </format>
    <format dxfId="2106">
      <pivotArea collapsedLevelsAreSubtotals="1" fieldPosition="0">
        <references count="2">
          <reference field="3" count="1">
            <x v="2"/>
          </reference>
          <reference field="10" count="1" selected="0">
            <x v="1"/>
          </reference>
        </references>
      </pivotArea>
    </format>
    <format dxfId="2105">
      <pivotArea collapsedLevelsAreSubtotals="1" fieldPosition="0">
        <references count="3">
          <reference field="3" count="1" selected="0">
            <x v="2"/>
          </reference>
          <reference field="10" count="1" selected="0">
            <x v="1"/>
          </reference>
          <reference field="15" count="1">
            <x v="1"/>
          </reference>
        </references>
      </pivotArea>
    </format>
    <format dxfId="2104">
      <pivotArea collapsedLevelsAreSubtotals="1" fieldPosition="0">
        <references count="1">
          <reference field="10" count="1">
            <x v="2"/>
          </reference>
        </references>
      </pivotArea>
    </format>
    <format dxfId="2103">
      <pivotArea collapsedLevelsAreSubtotals="1" fieldPosition="0">
        <references count="2">
          <reference field="3" count="1">
            <x v="0"/>
          </reference>
          <reference field="10" count="1" selected="0">
            <x v="2"/>
          </reference>
        </references>
      </pivotArea>
    </format>
    <format dxfId="2102">
      <pivotArea collapsedLevelsAreSubtotals="1" fieldPosition="0">
        <references count="3">
          <reference field="3" count="1" selected="0">
            <x v="0"/>
          </reference>
          <reference field="10" count="1" selected="0">
            <x v="2"/>
          </reference>
          <reference field="15" count="2">
            <x v="0"/>
            <x v="1"/>
          </reference>
        </references>
      </pivotArea>
    </format>
    <format dxfId="2101">
      <pivotArea collapsedLevelsAreSubtotals="1" fieldPosition="0">
        <references count="2">
          <reference field="3" count="1">
            <x v="3"/>
          </reference>
          <reference field="10" count="1" selected="0">
            <x v="2"/>
          </reference>
        </references>
      </pivotArea>
    </format>
    <format dxfId="2100">
      <pivotArea collapsedLevelsAreSubtotals="1" fieldPosition="0">
        <references count="3">
          <reference field="3" count="1" selected="0">
            <x v="3"/>
          </reference>
          <reference field="10" count="1" selected="0">
            <x v="2"/>
          </reference>
          <reference field="15" count="1">
            <x v="0"/>
          </reference>
        </references>
      </pivotArea>
    </format>
    <format dxfId="2099">
      <pivotArea collapsedLevelsAreSubtotals="1" fieldPosition="0">
        <references count="2">
          <reference field="3" count="1">
            <x v="4"/>
          </reference>
          <reference field="10" count="1" selected="0">
            <x v="2"/>
          </reference>
        </references>
      </pivotArea>
    </format>
    <format dxfId="2098">
      <pivotArea collapsedLevelsAreSubtotals="1" fieldPosition="0">
        <references count="3">
          <reference field="3" count="1" selected="0">
            <x v="4"/>
          </reference>
          <reference field="10" count="1" selected="0">
            <x v="2"/>
          </reference>
          <reference field="15" count="1">
            <x v="0"/>
          </reference>
        </references>
      </pivotArea>
    </format>
    <format dxfId="2097">
      <pivotArea grandRow="1" outline="0" collapsedLevelsAreSubtotals="1" fieldPosition="0"/>
    </format>
    <format dxfId="2096">
      <pivotArea dataOnly="0" labelOnly="1" fieldPosition="0">
        <references count="2">
          <reference field="3" count="0"/>
          <reference field="10" count="1" selected="0">
            <x v="0"/>
          </reference>
        </references>
      </pivotArea>
    </format>
    <format dxfId="2095">
      <pivotArea dataOnly="0" labelOnly="1" fieldPosition="0">
        <references count="3">
          <reference field="3" count="1" selected="0">
            <x v="0"/>
          </reference>
          <reference field="10" count="1" selected="0">
            <x v="0"/>
          </reference>
          <reference field="15" count="0"/>
        </references>
      </pivotArea>
    </format>
    <format dxfId="2094">
      <pivotArea outline="0" collapsedLevelsAreSubtotals="1" fieldPosition="0"/>
    </format>
    <format dxfId="2093">
      <pivotArea dataOnly="0" labelOnly="1" fieldPosition="0">
        <references count="1">
          <reference field="10" count="0"/>
        </references>
      </pivotArea>
    </format>
    <format dxfId="2092">
      <pivotArea dataOnly="0" labelOnly="1" grandRow="1" outline="0" fieldPosition="0"/>
    </format>
    <format dxfId="2091">
      <pivotArea dataOnly="0" labelOnly="1" fieldPosition="0">
        <references count="2">
          <reference field="3" count="0"/>
          <reference field="10" count="1" selected="0">
            <x v="3"/>
          </reference>
        </references>
      </pivotArea>
    </format>
    <format dxfId="2090">
      <pivotArea dataOnly="0" labelOnly="1" fieldPosition="0">
        <references count="3">
          <reference field="3" count="1" selected="0">
            <x v="0"/>
          </reference>
          <reference field="10" count="1" selected="0">
            <x v="3"/>
          </reference>
          <reference field="1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2" cacheId="24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C6:M14" firstHeaderRow="1" firstDataRow="3" firstDataCol="1"/>
  <pivotFields count="81">
    <pivotField dataField="1" showAll="0"/>
    <pivotField showAll="0"/>
    <pivotField showAll="0"/>
    <pivotField showAll="0"/>
    <pivotField showAll="0"/>
    <pivotField showAll="0"/>
    <pivotField showAll="0"/>
    <pivotField axis="axisRow" showAll="0" defaultSubtotal="0">
      <items count="5">
        <item x="4"/>
        <item x="3"/>
        <item x="2"/>
        <item x="1"/>
        <item x="0"/>
      </items>
    </pivotField>
    <pivotField numFmtId="4" showAll="0"/>
    <pivotField axis="axisCol" showAll="0">
      <items count="3">
        <item x="0"/>
        <item x="1"/>
        <item t="default"/>
      </items>
    </pivotField>
    <pivotField axis="axisCol" showAll="0">
      <items count="7">
        <item m="1" x="3"/>
        <item m="1" x="5"/>
        <item m="1" x="4"/>
        <item x="2"/>
        <item x="1"/>
        <item x="0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10"/>
    <field x="9"/>
  </colFields>
  <colItems count="10"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 t="grand">
      <x/>
    </i>
  </colItems>
  <dataFields count="1">
    <dataField name="Cuenta de No." fld="0" subtotal="count" baseField="8" baseItem="1"/>
  </dataFields>
  <formats count="57">
    <format dxfId="2089">
      <pivotArea type="all" dataOnly="0" outline="0" fieldPosition="0"/>
    </format>
    <format dxfId="2088">
      <pivotArea type="all" dataOnly="0" outline="0" fieldPosition="0"/>
    </format>
    <format dxfId="2087">
      <pivotArea outline="0" collapsedLevelsAreSubtotals="1" fieldPosition="0"/>
    </format>
    <format dxfId="2086">
      <pivotArea dataOnly="0" labelOnly="1" fieldPosition="0">
        <references count="1">
          <reference field="10" count="0"/>
        </references>
      </pivotArea>
    </format>
    <format dxfId="2085">
      <pivotArea dataOnly="0" labelOnly="1" grandRow="1" outline="0" fieldPosition="0"/>
    </format>
    <format dxfId="2084">
      <pivotArea dataOnly="0" labelOnly="1" fieldPosition="0">
        <references count="2">
          <reference field="9" count="0"/>
          <reference field="10" count="1" selected="0">
            <x v="0"/>
          </reference>
        </references>
      </pivotArea>
    </format>
    <format dxfId="2083">
      <pivotArea dataOnly="0" fieldPosition="0">
        <references count="1">
          <reference field="10" count="0"/>
        </references>
      </pivotArea>
    </format>
    <format dxfId="2082">
      <pivotArea dataOnly="0" fieldPosition="0">
        <references count="1">
          <reference field="10" count="0"/>
        </references>
      </pivotArea>
    </format>
    <format dxfId="2081">
      <pivotArea grandRow="1" outline="0" collapsedLevelsAreSubtotals="1" fieldPosition="0"/>
    </format>
    <format dxfId="2080">
      <pivotArea dataOnly="0" labelOnly="1" grandRow="1" outline="0" fieldPosition="0"/>
    </format>
    <format dxfId="2079">
      <pivotArea grandRow="1" outline="0" collapsedLevelsAreSubtotals="1" fieldPosition="0"/>
    </format>
    <format dxfId="2078">
      <pivotArea dataOnly="0" labelOnly="1" grandRow="1" outline="0" fieldPosition="0"/>
    </format>
    <format dxfId="2077">
      <pivotArea dataOnly="0" labelOnly="1" fieldPosition="0">
        <references count="2">
          <reference field="9" count="0"/>
          <reference field="10" count="1" selected="0">
            <x v="0"/>
          </reference>
        </references>
      </pivotArea>
    </format>
    <format dxfId="2076">
      <pivotArea dataOnly="0" labelOnly="1" fieldPosition="0">
        <references count="2">
          <reference field="9" count="0"/>
          <reference field="10" count="1" selected="0">
            <x v="1"/>
          </reference>
        </references>
      </pivotArea>
    </format>
    <format dxfId="2075">
      <pivotArea field="10" type="button" dataOnly="0" labelOnly="1" outline="0" axis="axisCol" fieldPosition="0"/>
    </format>
    <format dxfId="207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073">
      <pivotArea dataOnly="0" labelOnly="1" grandCol="1" outline="0" fieldPosition="0"/>
    </format>
    <format dxfId="2072">
      <pivotArea dataOnly="0" labelOnly="1" grandCol="1" outline="0" fieldPosition="0"/>
    </format>
    <format dxfId="2071">
      <pivotArea dataOnly="0" labelOnly="1" grandCol="1" outline="0" fieldPosition="0"/>
    </format>
    <format dxfId="2070">
      <pivotArea dataOnly="0" labelOnly="1" grandCol="1" outline="0" fieldPosition="0"/>
    </format>
    <format dxfId="2069">
      <pivotArea outline="0" collapsedLevelsAreSubtotals="1" fieldPosition="0"/>
    </format>
    <format dxfId="2068">
      <pivotArea dataOnly="0" labelOnly="1" fieldPosition="0">
        <references count="1">
          <reference field="10" count="0"/>
        </references>
      </pivotArea>
    </format>
    <format dxfId="2067">
      <pivotArea dataOnly="0" labelOnly="1" grandRow="1" outline="0" fieldPosition="0"/>
    </format>
    <format dxfId="2066">
      <pivotArea dataOnly="0" fieldPosition="0">
        <references count="1">
          <reference field="7" count="1">
            <x v="4"/>
          </reference>
        </references>
      </pivotArea>
    </format>
    <format dxfId="2065">
      <pivotArea dataOnly="0" fieldPosition="0">
        <references count="1">
          <reference field="7" count="1">
            <x v="3"/>
          </reference>
        </references>
      </pivotArea>
    </format>
    <format dxfId="2064">
      <pivotArea dataOnly="0" fieldPosition="0">
        <references count="1">
          <reference field="7" count="1">
            <x v="0"/>
          </reference>
        </references>
      </pivotArea>
    </format>
    <format dxfId="2063">
      <pivotArea dataOnly="0" fieldPosition="0">
        <references count="1">
          <reference field="7" count="1">
            <x v="0"/>
          </reference>
        </references>
      </pivotArea>
    </format>
    <format dxfId="2062">
      <pivotArea dataOnly="0" fieldPosition="0">
        <references count="1">
          <reference field="7" count="1">
            <x v="0"/>
          </reference>
        </references>
      </pivotArea>
    </format>
    <format dxfId="2061">
      <pivotArea dataOnly="0" fieldPosition="0">
        <references count="1">
          <reference field="7" count="1">
            <x v="0"/>
          </reference>
        </references>
      </pivotArea>
    </format>
    <format dxfId="2060">
      <pivotArea dataOnly="0" fieldPosition="0">
        <references count="1">
          <reference field="7" count="1">
            <x v="4"/>
          </reference>
        </references>
      </pivotArea>
    </format>
    <format dxfId="2059">
      <pivotArea dataOnly="0" fieldPosition="0">
        <references count="1">
          <reference field="7" count="1">
            <x v="4"/>
          </reference>
        </references>
      </pivotArea>
    </format>
    <format dxfId="2058">
      <pivotArea collapsedLevelsAreSubtotals="1" fieldPosition="0">
        <references count="2">
          <reference field="7" count="0"/>
          <reference field="10" count="1" selected="0">
            <x v="0"/>
          </reference>
        </references>
      </pivotArea>
    </format>
    <format dxfId="2057">
      <pivotArea collapsedLevelsAreSubtotals="1" fieldPosition="0">
        <references count="1">
          <reference field="10" count="1">
            <x v="1"/>
          </reference>
        </references>
      </pivotArea>
    </format>
    <format dxfId="2056">
      <pivotArea collapsedLevelsAreSubtotals="1" fieldPosition="0">
        <references count="2">
          <reference field="7" count="1">
            <x v="4"/>
          </reference>
          <reference field="10" count="1" selected="0">
            <x v="1"/>
          </reference>
        </references>
      </pivotArea>
    </format>
    <format dxfId="2055">
      <pivotArea collapsedLevelsAreSubtotals="1" fieldPosition="0">
        <references count="1">
          <reference field="10" count="1">
            <x v="2"/>
          </reference>
        </references>
      </pivotArea>
    </format>
    <format dxfId="2054">
      <pivotArea collapsedLevelsAreSubtotals="1" fieldPosition="0">
        <references count="2">
          <reference field="7" count="0"/>
          <reference field="10" count="1" selected="0">
            <x v="2"/>
          </reference>
        </references>
      </pivotArea>
    </format>
    <format dxfId="2053">
      <pivotArea grandRow="1" outline="0" collapsedLevelsAreSubtotals="1" fieldPosition="0"/>
    </format>
    <format dxfId="2052">
      <pivotArea collapsedLevelsAreSubtotals="1" fieldPosition="0">
        <references count="2">
          <reference field="7" count="0"/>
          <reference field="10" count="1" selected="0">
            <x v="0"/>
          </reference>
        </references>
      </pivotArea>
    </format>
    <format dxfId="2051">
      <pivotArea collapsedLevelsAreSubtotals="1" fieldPosition="0">
        <references count="1">
          <reference field="10" count="1">
            <x v="1"/>
          </reference>
        </references>
      </pivotArea>
    </format>
    <format dxfId="2050">
      <pivotArea collapsedLevelsAreSubtotals="1" fieldPosition="0">
        <references count="1">
          <reference field="10" count="1">
            <x v="2"/>
          </reference>
        </references>
      </pivotArea>
    </format>
    <format dxfId="2049">
      <pivotArea collapsedLevelsAreSubtotals="1" fieldPosition="0">
        <references count="2">
          <reference field="7" count="0"/>
          <reference field="10" count="1" selected="0">
            <x v="2"/>
          </reference>
        </references>
      </pivotArea>
    </format>
    <format dxfId="2048">
      <pivotArea grandRow="1" outline="0" collapsedLevelsAreSubtotals="1" fieldPosition="0"/>
    </format>
    <format dxfId="2047">
      <pivotArea dataOnly="0" fieldPosition="0">
        <references count="1">
          <reference field="10" count="2">
            <x v="1"/>
            <x v="2"/>
          </reference>
        </references>
      </pivotArea>
    </format>
    <format dxfId="2046">
      <pivotArea dataOnly="0" fieldPosition="0">
        <references count="1">
          <reference field="10" count="2">
            <x v="1"/>
            <x v="2"/>
          </reference>
        </references>
      </pivotArea>
    </format>
    <format dxfId="2045">
      <pivotArea dataOnly="0" grandRow="1" fieldPosition="0"/>
    </format>
    <format dxfId="2044">
      <pivotArea dataOnly="0" grandRow="1" fieldPosition="0"/>
    </format>
    <format dxfId="2043">
      <pivotArea dataOnly="0" labelOnly="1" fieldPosition="0">
        <references count="1">
          <reference field="9" count="0"/>
        </references>
      </pivotArea>
    </format>
    <format dxfId="2042">
      <pivotArea dataOnly="0" labelOnly="1" grandCol="1" outline="0" fieldPosition="0"/>
    </format>
    <format dxfId="2041">
      <pivotArea collapsedLevelsAreSubtotals="1" fieldPosition="0">
        <references count="3">
          <reference field="7" count="3">
            <x v="0"/>
            <x v="1"/>
            <x v="2"/>
          </reference>
          <reference field="9" count="0" selected="0"/>
          <reference field="10" count="1" selected="0">
            <x v="3"/>
          </reference>
        </references>
      </pivotArea>
    </format>
    <format dxfId="2040">
      <pivotArea collapsedLevelsAreSubtotals="1" fieldPosition="0">
        <references count="3">
          <reference field="7" count="3">
            <x v="0"/>
            <x v="1"/>
            <x v="2"/>
          </reference>
          <reference field="9" count="0" selected="0"/>
          <reference field="10" count="1" selected="0">
            <x v="4"/>
          </reference>
        </references>
      </pivotArea>
    </format>
    <format dxfId="2039">
      <pivotArea collapsedLevelsAreSubtotals="1" fieldPosition="0">
        <references count="3">
          <reference field="7" count="3">
            <x v="0"/>
            <x v="1"/>
            <x v="2"/>
          </reference>
          <reference field="9" count="0" selected="0"/>
          <reference field="10" count="1" selected="0">
            <x v="5"/>
          </reference>
        </references>
      </pivotArea>
    </format>
    <format dxfId="2038">
      <pivotArea collapsedLevelsAreSubtotals="1" fieldPosition="0">
        <references count="3">
          <reference field="7" count="3">
            <x v="0"/>
            <x v="1"/>
            <x v="2"/>
          </reference>
          <reference field="9" count="0" selected="0"/>
          <reference field="10" count="1" selected="0">
            <x v="3"/>
          </reference>
        </references>
      </pivotArea>
    </format>
    <format dxfId="2037">
      <pivotArea collapsedLevelsAreSubtotals="1" fieldPosition="0">
        <references count="3">
          <reference field="7" count="3">
            <x v="0"/>
            <x v="1"/>
            <x v="2"/>
          </reference>
          <reference field="9" count="0" selected="0"/>
          <reference field="10" count="1" selected="0">
            <x v="4"/>
          </reference>
        </references>
      </pivotArea>
    </format>
    <format dxfId="2036">
      <pivotArea collapsedLevelsAreSubtotals="1" fieldPosition="0">
        <references count="3">
          <reference field="7" count="3">
            <x v="0"/>
            <x v="1"/>
            <x v="2"/>
          </reference>
          <reference field="9" count="0" selected="0"/>
          <reference field="10" count="1" selected="0">
            <x v="5"/>
          </reference>
        </references>
      </pivotArea>
    </format>
    <format dxfId="2035">
      <pivotArea collapsedLevelsAreSubtotals="1" fieldPosition="0">
        <references count="1">
          <reference field="7" count="2">
            <x v="3"/>
            <x v="4"/>
          </reference>
        </references>
      </pivotArea>
    </format>
    <format dxfId="2034">
      <pivotArea dataOnly="0" outline="0" fieldPosition="0">
        <references count="1">
          <reference field="10" count="0" defaultSubtotal="1"/>
        </references>
      </pivotArea>
    </format>
    <format dxfId="2033">
      <pivotArea dataOnly="0" outline="0" fieldPosition="0">
        <references count="1">
          <reference field="10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5" cacheId="35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C26:I64" firstHeaderRow="1" firstDataRow="2" firstDataCol="1" rowPageCount="1" colPageCount="1"/>
  <pivotFields count="81">
    <pivotField showAll="0"/>
    <pivotField showAll="0"/>
    <pivotField showAll="0"/>
    <pivotField showAll="0"/>
    <pivotField showAll="0"/>
    <pivotField showAll="0"/>
    <pivotField showAll="0"/>
    <pivotField showAll="0" defaultSubtotal="0"/>
    <pivotField numFmtId="4" showAll="0"/>
    <pivotField showAll="0"/>
    <pivotField showAll="0">
      <items count="8">
        <item m="1" x="4"/>
        <item m="1" x="6"/>
        <item m="1" x="5"/>
        <item x="3"/>
        <item x="0"/>
        <item x="1"/>
        <item x="2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/>
    <pivotField showAll="0" defaultSubtotal="0"/>
    <pivotField showAll="0" defaultSubtotal="0"/>
    <pivotField axis="axisRow" showAll="0" defaultSubtotal="0">
      <items count="11">
        <item x="7"/>
        <item x="10"/>
        <item x="6"/>
        <item x="9"/>
        <item x="2"/>
        <item x="4"/>
        <item x="8"/>
        <item x="5"/>
        <item x="3"/>
        <item x="1"/>
        <item x="0"/>
      </items>
    </pivotField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defaultSubtotal="0">
      <items count="8">
        <item x="4"/>
        <item x="7"/>
        <item x="3"/>
        <item x="2"/>
        <item x="1"/>
        <item x="5"/>
        <item x="6"/>
        <item h="1" x="0"/>
      </items>
    </pivotField>
    <pivotField axis="axisCol" showAll="0" defaultSubtotal="0">
      <items count="6">
        <item x="1"/>
        <item x="0"/>
        <item x="2"/>
        <item x="3"/>
        <item x="4"/>
        <item x="5"/>
      </items>
    </pivotField>
    <pivotField showAll="0" defaultSubtotal="0"/>
    <pivotField axis="axisRow" showAll="0" defaultSubtotal="0">
      <items count="6">
        <item x="3"/>
        <item x="5"/>
        <item x="1"/>
        <item x="2"/>
        <item x="4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31"/>
    <field x="20"/>
  </rowFields>
  <rowItems count="37">
    <i>
      <x/>
    </i>
    <i r="1">
      <x v="1"/>
    </i>
    <i r="1">
      <x v="2"/>
    </i>
    <i r="1">
      <x v="3"/>
    </i>
    <i r="1">
      <x v="4"/>
    </i>
    <i r="1">
      <x v="7"/>
    </i>
    <i r="1">
      <x v="9"/>
    </i>
    <i>
      <x v="1"/>
    </i>
    <i r="1">
      <x v="1"/>
    </i>
    <i r="1">
      <x v="2"/>
    </i>
    <i r="1">
      <x v="4"/>
    </i>
    <i r="1">
      <x v="5"/>
    </i>
    <i r="1">
      <x v="9"/>
    </i>
    <i>
      <x v="2"/>
    </i>
    <i r="1">
      <x/>
    </i>
    <i r="1">
      <x v="2"/>
    </i>
    <i r="1">
      <x v="3"/>
    </i>
    <i r="1">
      <x v="5"/>
    </i>
    <i r="1">
      <x v="8"/>
    </i>
    <i r="1">
      <x v="9"/>
    </i>
    <i>
      <x v="3"/>
    </i>
    <i r="1">
      <x/>
    </i>
    <i r="1">
      <x v="2"/>
    </i>
    <i r="1">
      <x v="5"/>
    </i>
    <i r="1">
      <x v="6"/>
    </i>
    <i r="1">
      <x v="7"/>
    </i>
    <i r="1">
      <x v="9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8"/>
    </i>
    <i r="1">
      <x v="9"/>
    </i>
    <i t="grand">
      <x/>
    </i>
  </rowItems>
  <colFields count="1">
    <field x="29"/>
  </colFields>
  <colItems count="6">
    <i>
      <x/>
    </i>
    <i>
      <x v="2"/>
    </i>
    <i>
      <x v="3"/>
    </i>
    <i>
      <x v="4"/>
    </i>
    <i>
      <x v="5"/>
    </i>
    <i t="grand">
      <x/>
    </i>
  </colItems>
  <pageFields count="1">
    <pageField fld="28" hier="-1"/>
  </pageFields>
  <dataFields count="1">
    <dataField name="Cuenta de NOMBRE CLIENTE" fld="21" subtotal="count" baseField="0" baseItem="0"/>
  </dataFields>
  <formats count="30">
    <format dxfId="2004">
      <pivotArea type="all" dataOnly="0" outline="0" fieldPosition="0"/>
    </format>
    <format dxfId="2003">
      <pivotArea type="all" dataOnly="0" outline="0" fieldPosition="0"/>
    </format>
    <format dxfId="2002">
      <pivotArea outline="0" collapsedLevelsAreSubtotals="1" fieldPosition="0"/>
    </format>
    <format dxfId="2001">
      <pivotArea dataOnly="0" labelOnly="1" grandRow="1" outline="0" fieldPosition="0"/>
    </format>
    <format dxfId="2000">
      <pivotArea grandRow="1" outline="0" collapsedLevelsAreSubtotals="1" fieldPosition="0"/>
    </format>
    <format dxfId="1999">
      <pivotArea dataOnly="0" labelOnly="1" grandRow="1" outline="0" fieldPosition="0"/>
    </format>
    <format dxfId="1998">
      <pivotArea grandRow="1" outline="0" collapsedLevelsAreSubtotals="1" fieldPosition="0"/>
    </format>
    <format dxfId="1997">
      <pivotArea dataOnly="0" labelOnly="1" grandRow="1" outline="0" fieldPosition="0"/>
    </format>
    <format dxfId="1996">
      <pivotArea field="10" type="button" dataOnly="0" labelOnly="1" outline="0"/>
    </format>
    <format dxfId="1995">
      <pivotArea dataOnly="0" labelOnly="1" grandCol="1" outline="0" fieldPosition="0"/>
    </format>
    <format dxfId="1994">
      <pivotArea dataOnly="0" labelOnly="1" grandCol="1" outline="0" fieldPosition="0"/>
    </format>
    <format dxfId="1993">
      <pivotArea dataOnly="0" labelOnly="1" grandCol="1" outline="0" fieldPosition="0"/>
    </format>
    <format dxfId="1992">
      <pivotArea dataOnly="0" labelOnly="1" grandCol="1" outline="0" fieldPosition="0"/>
    </format>
    <format dxfId="1991">
      <pivotArea outline="0" collapsedLevelsAreSubtotals="1" fieldPosition="0"/>
    </format>
    <format dxfId="1990">
      <pivotArea dataOnly="0" labelOnly="1" grandRow="1" outline="0" fieldPosition="0"/>
    </format>
    <format dxfId="1989">
      <pivotArea grandRow="1" outline="0" collapsedLevelsAreSubtotals="1" fieldPosition="0"/>
    </format>
    <format dxfId="1988">
      <pivotArea grandRow="1" outline="0" collapsedLevelsAreSubtotals="1" fieldPosition="0"/>
    </format>
    <format dxfId="1987">
      <pivotArea dataOnly="0" grandRow="1" fieldPosition="0"/>
    </format>
    <format dxfId="1986">
      <pivotArea dataOnly="0" grandRow="1" fieldPosition="0"/>
    </format>
    <format dxfId="1985">
      <pivotArea dataOnly="0" labelOnly="1" grandCol="1" outline="0" fieldPosition="0"/>
    </format>
    <format dxfId="1984">
      <pivotArea dataOnly="0" labelOnly="1" fieldPosition="0">
        <references count="1">
          <reference field="29" count="1">
            <x v="0"/>
          </reference>
        </references>
      </pivotArea>
    </format>
    <format dxfId="1983">
      <pivotArea dataOnly="0" labelOnly="1" fieldPosition="0">
        <references count="1">
          <reference field="29" count="1">
            <x v="2"/>
          </reference>
        </references>
      </pivotArea>
    </format>
    <format dxfId="1982">
      <pivotArea dataOnly="0" labelOnly="1" fieldPosition="0">
        <references count="1">
          <reference field="29" count="3">
            <x v="3"/>
            <x v="4"/>
            <x v="5"/>
          </reference>
        </references>
      </pivotArea>
    </format>
    <format dxfId="1981">
      <pivotArea dataOnly="0" labelOnly="1" fieldPosition="0">
        <references count="1">
          <reference field="29" count="3">
            <x v="3"/>
            <x v="4"/>
            <x v="5"/>
          </reference>
        </references>
      </pivotArea>
    </format>
    <format dxfId="1980">
      <pivotArea dataOnly="0" labelOnly="1" fieldPosition="0">
        <references count="1">
          <reference field="20" count="7">
            <x v="0"/>
            <x v="2"/>
            <x v="4"/>
            <x v="5"/>
            <x v="6"/>
            <x v="8"/>
            <x v="9"/>
          </reference>
        </references>
      </pivotArea>
    </format>
    <format dxfId="1979">
      <pivotArea collapsedLevelsAreSubtotals="1" fieldPosition="0">
        <references count="1">
          <reference field="20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978">
      <pivotArea dataOnly="0" labelOnly="1" fieldPosition="0">
        <references count="1">
          <reference field="20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977">
      <pivotArea dataOnly="0" labelOnly="1" fieldPosition="0">
        <references count="1">
          <reference field="29" count="2">
            <x v="3"/>
            <x v="4"/>
          </reference>
        </references>
      </pivotArea>
    </format>
    <format dxfId="1976">
      <pivotArea dataOnly="0" fieldPosition="0">
        <references count="1">
          <reference field="31" count="5">
            <x v="0"/>
            <x v="1"/>
            <x v="2"/>
            <x v="3"/>
            <x v="4"/>
          </reference>
        </references>
      </pivotArea>
    </format>
    <format dxfId="1975">
      <pivotArea dataOnly="0" fieldPosition="0">
        <references count="1">
          <reference field="31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3" cacheId="35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C6:I18" firstHeaderRow="1" firstDataRow="2" firstDataCol="1" rowPageCount="1" colPageCount="1"/>
  <pivotFields count="81">
    <pivotField showAll="0"/>
    <pivotField showAll="0"/>
    <pivotField showAll="0"/>
    <pivotField showAll="0"/>
    <pivotField showAll="0"/>
    <pivotField showAll="0"/>
    <pivotField showAll="0"/>
    <pivotField showAll="0" defaultSubtotal="0"/>
    <pivotField numFmtId="4" showAll="0"/>
    <pivotField showAll="0"/>
    <pivotField showAll="0">
      <items count="8">
        <item m="1" x="4"/>
        <item m="1" x="6"/>
        <item m="1" x="5"/>
        <item x="3"/>
        <item x="0"/>
        <item x="1"/>
        <item x="2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/>
    <pivotField showAll="0" defaultSubtotal="0"/>
    <pivotField showAll="0" defaultSubtotal="0"/>
    <pivotField axis="axisRow" showAll="0" defaultSubtotal="0">
      <items count="11">
        <item x="7"/>
        <item x="10"/>
        <item x="6"/>
        <item x="9"/>
        <item x="2"/>
        <item x="4"/>
        <item x="8"/>
        <item x="5"/>
        <item x="3"/>
        <item x="1"/>
        <item x="0"/>
      </items>
    </pivotField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defaultSubtotal="0">
      <items count="8">
        <item x="4"/>
        <item x="7"/>
        <item x="3"/>
        <item x="2"/>
        <item x="1"/>
        <item x="5"/>
        <item x="6"/>
        <item h="1" x="0"/>
      </items>
    </pivotField>
    <pivotField axis="axisCol" showAll="0" defaultSubtotal="0">
      <items count="6">
        <item x="1"/>
        <item x="0"/>
        <item x="2"/>
        <item x="3"/>
        <item x="4"/>
        <item x="5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9"/>
  </colFields>
  <colItems count="6">
    <i>
      <x/>
    </i>
    <i>
      <x v="2"/>
    </i>
    <i>
      <x v="3"/>
    </i>
    <i>
      <x v="4"/>
    </i>
    <i>
      <x v="5"/>
    </i>
    <i t="grand">
      <x/>
    </i>
  </colItems>
  <pageFields count="1">
    <pageField fld="28" hier="-1"/>
  </pageFields>
  <dataFields count="1">
    <dataField name="Cuenta de NOMBRE CLIENTE" fld="21" subtotal="count" baseField="0" baseItem="0"/>
  </dataFields>
  <formats count="28">
    <format dxfId="2032">
      <pivotArea type="all" dataOnly="0" outline="0" fieldPosition="0"/>
    </format>
    <format dxfId="2031">
      <pivotArea type="all" dataOnly="0" outline="0" fieldPosition="0"/>
    </format>
    <format dxfId="2030">
      <pivotArea outline="0" collapsedLevelsAreSubtotals="1" fieldPosition="0"/>
    </format>
    <format dxfId="2029">
      <pivotArea dataOnly="0" labelOnly="1" grandRow="1" outline="0" fieldPosition="0"/>
    </format>
    <format dxfId="2028">
      <pivotArea grandRow="1" outline="0" collapsedLevelsAreSubtotals="1" fieldPosition="0"/>
    </format>
    <format dxfId="2027">
      <pivotArea dataOnly="0" labelOnly="1" grandRow="1" outline="0" fieldPosition="0"/>
    </format>
    <format dxfId="2026">
      <pivotArea grandRow="1" outline="0" collapsedLevelsAreSubtotals="1" fieldPosition="0"/>
    </format>
    <format dxfId="2025">
      <pivotArea dataOnly="0" labelOnly="1" grandRow="1" outline="0" fieldPosition="0"/>
    </format>
    <format dxfId="2024">
      <pivotArea field="10" type="button" dataOnly="0" labelOnly="1" outline="0"/>
    </format>
    <format dxfId="2023">
      <pivotArea dataOnly="0" labelOnly="1" grandCol="1" outline="0" fieldPosition="0"/>
    </format>
    <format dxfId="2022">
      <pivotArea dataOnly="0" labelOnly="1" grandCol="1" outline="0" fieldPosition="0"/>
    </format>
    <format dxfId="2021">
      <pivotArea dataOnly="0" labelOnly="1" grandCol="1" outline="0" fieldPosition="0"/>
    </format>
    <format dxfId="2020">
      <pivotArea dataOnly="0" labelOnly="1" grandCol="1" outline="0" fieldPosition="0"/>
    </format>
    <format dxfId="2019">
      <pivotArea outline="0" collapsedLevelsAreSubtotals="1" fieldPosition="0"/>
    </format>
    <format dxfId="2018">
      <pivotArea dataOnly="0" labelOnly="1" grandRow="1" outline="0" fieldPosition="0"/>
    </format>
    <format dxfId="2017">
      <pivotArea grandRow="1" outline="0" collapsedLevelsAreSubtotals="1" fieldPosition="0"/>
    </format>
    <format dxfId="2016">
      <pivotArea grandRow="1" outline="0" collapsedLevelsAreSubtotals="1" fieldPosition="0"/>
    </format>
    <format dxfId="2015">
      <pivotArea dataOnly="0" grandRow="1" fieldPosition="0"/>
    </format>
    <format dxfId="2014">
      <pivotArea dataOnly="0" grandRow="1" fieldPosition="0"/>
    </format>
    <format dxfId="2013">
      <pivotArea dataOnly="0" labelOnly="1" grandCol="1" outline="0" fieldPosition="0"/>
    </format>
    <format dxfId="2012">
      <pivotArea dataOnly="0" labelOnly="1" fieldPosition="0">
        <references count="1">
          <reference field="29" count="1">
            <x v="0"/>
          </reference>
        </references>
      </pivotArea>
    </format>
    <format dxfId="2011">
      <pivotArea dataOnly="0" labelOnly="1" fieldPosition="0">
        <references count="1">
          <reference field="29" count="1">
            <x v="2"/>
          </reference>
        </references>
      </pivotArea>
    </format>
    <format dxfId="2010">
      <pivotArea dataOnly="0" labelOnly="1" fieldPosition="0">
        <references count="1">
          <reference field="29" count="3">
            <x v="3"/>
            <x v="4"/>
            <x v="5"/>
          </reference>
        </references>
      </pivotArea>
    </format>
    <format dxfId="2009">
      <pivotArea dataOnly="0" labelOnly="1" fieldPosition="0">
        <references count="1">
          <reference field="29" count="3">
            <x v="3"/>
            <x v="4"/>
            <x v="5"/>
          </reference>
        </references>
      </pivotArea>
    </format>
    <format dxfId="2008">
      <pivotArea dataOnly="0" labelOnly="1" fieldPosition="0">
        <references count="1">
          <reference field="20" count="7">
            <x v="0"/>
            <x v="2"/>
            <x v="4"/>
            <x v="5"/>
            <x v="6"/>
            <x v="8"/>
            <x v="9"/>
          </reference>
        </references>
      </pivotArea>
    </format>
    <format dxfId="2007">
      <pivotArea collapsedLevelsAreSubtotals="1" fieldPosition="0">
        <references count="1">
          <reference field="20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2006">
      <pivotArea dataOnly="0" labelOnly="1" fieldPosition="0">
        <references count="1">
          <reference field="20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2005">
      <pivotArea dataOnly="0" labelOnly="1" fieldPosition="0">
        <references count="1">
          <reference field="29" count="2"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10" cacheId="35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C18:F25" firstHeaderRow="1" firstDataRow="2" firstDataCol="1"/>
  <pivotFields count="81"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6">
        <item x="4"/>
        <item x="3"/>
        <item x="2"/>
        <item x="1"/>
        <item h="1" x="5"/>
        <item x="0"/>
      </items>
    </pivotField>
    <pivotField numFmtId="4" showAll="0"/>
    <pivotField showAll="0"/>
    <pivotField showAll="0">
      <items count="8">
        <item m="1" x="4"/>
        <item m="1" x="6"/>
        <item m="1" x="5"/>
        <item x="3"/>
        <item x="0"/>
        <item x="1"/>
        <item x="2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axis="axisCol" showAll="0">
      <items count="4">
        <item x="0"/>
        <item x="1"/>
        <item x="2"/>
        <item t="default"/>
      </items>
    </pivotField>
    <pivotField showAl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multipleItemSelectionAllowe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7"/>
  </rowFields>
  <rowItems count="6">
    <i>
      <x/>
    </i>
    <i>
      <x v="1"/>
    </i>
    <i>
      <x v="2"/>
    </i>
    <i>
      <x v="3"/>
    </i>
    <i>
      <x v="5"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Suma de VALOR LIBERACIÓN" fld="18" baseField="7" baseItem="3" numFmtId="166"/>
  </dataFields>
  <formats count="25">
    <format dxfId="1951">
      <pivotArea type="all" dataOnly="0" outline="0" fieldPosition="0"/>
    </format>
    <format dxfId="1950">
      <pivotArea type="all" dataOnly="0" outline="0" fieldPosition="0"/>
    </format>
    <format dxfId="1949">
      <pivotArea outline="0" collapsedLevelsAreSubtotals="1" fieldPosition="0"/>
    </format>
    <format dxfId="1948">
      <pivotArea dataOnly="0" labelOnly="1" grandRow="1" outline="0" fieldPosition="0"/>
    </format>
    <format dxfId="1947">
      <pivotArea grandRow="1" outline="0" collapsedLevelsAreSubtotals="1" fieldPosition="0"/>
    </format>
    <format dxfId="1946">
      <pivotArea dataOnly="0" labelOnly="1" grandRow="1" outline="0" fieldPosition="0"/>
    </format>
    <format dxfId="1945">
      <pivotArea grandRow="1" outline="0" collapsedLevelsAreSubtotals="1" fieldPosition="0"/>
    </format>
    <format dxfId="1944">
      <pivotArea dataOnly="0" labelOnly="1" grandRow="1" outline="0" fieldPosition="0"/>
    </format>
    <format dxfId="1943">
      <pivotArea field="10" type="button" dataOnly="0" labelOnly="1" outline="0"/>
    </format>
    <format dxfId="1942">
      <pivotArea dataOnly="0" labelOnly="1" grandCol="1" outline="0" fieldPosition="0"/>
    </format>
    <format dxfId="1941">
      <pivotArea dataOnly="0" labelOnly="1" grandCol="1" outline="0" fieldPosition="0"/>
    </format>
    <format dxfId="1940">
      <pivotArea dataOnly="0" labelOnly="1" grandCol="1" outline="0" fieldPosition="0"/>
    </format>
    <format dxfId="1939">
      <pivotArea dataOnly="0" labelOnly="1" grandCol="1" outline="0" fieldPosition="0"/>
    </format>
    <format dxfId="1938">
      <pivotArea outline="0" collapsedLevelsAreSubtotals="1" fieldPosition="0"/>
    </format>
    <format dxfId="1937">
      <pivotArea grandRow="1" outline="0" collapsedLevelsAreSubtotals="1" fieldPosition="0"/>
    </format>
    <format dxfId="1936">
      <pivotArea grandRow="1" outline="0" collapsedLevelsAreSubtotals="1" fieldPosition="0"/>
    </format>
    <format dxfId="1935">
      <pivotArea dataOnly="0" grandRow="1" fieldPosition="0"/>
    </format>
    <format dxfId="1934">
      <pivotArea dataOnly="0" grandRow="1" fieldPosition="0"/>
    </format>
    <format dxfId="1933">
      <pivotArea dataOnly="0" labelOnly="1" grandCol="1" outline="0" fieldPosition="0"/>
    </format>
    <format dxfId="1932">
      <pivotArea dataOnly="0" labelOnly="1" fieldPosition="0">
        <references count="1">
          <reference field="16" count="2">
            <x v="0"/>
            <x v="1"/>
          </reference>
        </references>
      </pivotArea>
    </format>
    <format dxfId="1931">
      <pivotArea dataOnly="0" labelOnly="1" fieldPosition="0">
        <references count="1">
          <reference field="16" count="2">
            <x v="0"/>
            <x v="1"/>
          </reference>
        </references>
      </pivotArea>
    </format>
    <format dxfId="1930">
      <pivotArea outline="0" collapsedLevelsAreSubtotals="1" fieldPosition="0"/>
    </format>
    <format dxfId="1929">
      <pivotArea outline="0" collapsedLevelsAreSubtotals="1" fieldPosition="0"/>
    </format>
    <format dxfId="1928">
      <pivotArea dataOnly="0" labelOnly="1" fieldPosition="0">
        <references count="1">
          <reference field="7" count="0"/>
        </references>
      </pivotArea>
    </format>
    <format dxfId="192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 dinámica7" cacheId="35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C6:F13" firstHeaderRow="1" firstDataRow="2" firstDataCol="1"/>
  <pivotFields count="81">
    <pivotField showAll="0"/>
    <pivotField showAll="0"/>
    <pivotField dataField="1" showAll="0"/>
    <pivotField showAll="0"/>
    <pivotField showAll="0"/>
    <pivotField showAll="0"/>
    <pivotField showAll="0"/>
    <pivotField axis="axisRow" showAll="0" defaultSubtotal="0">
      <items count="6">
        <item x="4"/>
        <item x="3"/>
        <item x="2"/>
        <item x="1"/>
        <item x="0"/>
        <item h="1" x="5"/>
      </items>
    </pivotField>
    <pivotField numFmtId="4" showAll="0"/>
    <pivotField showAll="0"/>
    <pivotField showAll="0">
      <items count="8">
        <item m="1" x="4"/>
        <item m="1" x="6"/>
        <item m="1" x="5"/>
        <item x="3"/>
        <item x="0"/>
        <item x="1"/>
        <item x="2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axis="axisCol" showAll="0">
      <items count="4">
        <item x="0"/>
        <item x="1"/>
        <item x="2"/>
        <item t="default"/>
      </items>
    </pivotField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multipleItemSelectionAllowe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Cuenta de ID" fld="2" subtotal="count" baseField="0" baseItem="0"/>
  </dataFields>
  <formats count="23">
    <format dxfId="1974">
      <pivotArea type="all" dataOnly="0" outline="0" fieldPosition="0"/>
    </format>
    <format dxfId="1973">
      <pivotArea type="all" dataOnly="0" outline="0" fieldPosition="0"/>
    </format>
    <format dxfId="1972">
      <pivotArea outline="0" collapsedLevelsAreSubtotals="1" fieldPosition="0"/>
    </format>
    <format dxfId="1971">
      <pivotArea dataOnly="0" labelOnly="1" grandRow="1" outline="0" fieldPosition="0"/>
    </format>
    <format dxfId="1970">
      <pivotArea grandRow="1" outline="0" collapsedLevelsAreSubtotals="1" fieldPosition="0"/>
    </format>
    <format dxfId="1969">
      <pivotArea dataOnly="0" labelOnly="1" grandRow="1" outline="0" fieldPosition="0"/>
    </format>
    <format dxfId="1968">
      <pivotArea grandRow="1" outline="0" collapsedLevelsAreSubtotals="1" fieldPosition="0"/>
    </format>
    <format dxfId="1967">
      <pivotArea dataOnly="0" labelOnly="1" grandRow="1" outline="0" fieldPosition="0"/>
    </format>
    <format dxfId="1966">
      <pivotArea field="10" type="button" dataOnly="0" labelOnly="1" outline="0"/>
    </format>
    <format dxfId="1965">
      <pivotArea dataOnly="0" labelOnly="1" grandCol="1" outline="0" fieldPosition="0"/>
    </format>
    <format dxfId="1964">
      <pivotArea dataOnly="0" labelOnly="1" grandCol="1" outline="0" fieldPosition="0"/>
    </format>
    <format dxfId="1963">
      <pivotArea dataOnly="0" labelOnly="1" grandCol="1" outline="0" fieldPosition="0"/>
    </format>
    <format dxfId="1962">
      <pivotArea dataOnly="0" labelOnly="1" grandCol="1" outline="0" fieldPosition="0"/>
    </format>
    <format dxfId="1961">
      <pivotArea grandRow="1" outline="0" collapsedLevelsAreSubtotals="1" fieldPosition="0"/>
    </format>
    <format dxfId="1960">
      <pivotArea grandRow="1" outline="0" collapsedLevelsAreSubtotals="1" fieldPosition="0"/>
    </format>
    <format dxfId="1959">
      <pivotArea dataOnly="0" grandRow="1" fieldPosition="0"/>
    </format>
    <format dxfId="1958">
      <pivotArea dataOnly="0" grandRow="1" fieldPosition="0"/>
    </format>
    <format dxfId="1957">
      <pivotArea dataOnly="0" labelOnly="1" grandCol="1" outline="0" fieldPosition="0"/>
    </format>
    <format dxfId="1956">
      <pivotArea dataOnly="0" labelOnly="1" fieldPosition="0">
        <references count="1">
          <reference field="16" count="2">
            <x v="0"/>
            <x v="1"/>
          </reference>
        </references>
      </pivotArea>
    </format>
    <format dxfId="1955">
      <pivotArea dataOnly="0" labelOnly="1" fieldPosition="0">
        <references count="1">
          <reference field="16" count="2">
            <x v="0"/>
            <x v="1"/>
          </reference>
        </references>
      </pivotArea>
    </format>
    <format dxfId="1954">
      <pivotArea outline="0" collapsedLevelsAreSubtotals="1" fieldPosition="0"/>
    </format>
    <format dxfId="1953">
      <pivotArea dataOnly="0" labelOnly="1" fieldPosition="0">
        <references count="1">
          <reference field="7" count="0"/>
        </references>
      </pivotArea>
    </format>
    <format dxfId="195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a dinámica9" cacheId="35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D19:L27" firstHeaderRow="1" firstDataRow="2" firstDataCol="1"/>
  <pivotFields count="81">
    <pivotField showAll="0"/>
    <pivotField showAll="0"/>
    <pivotField showAll="0"/>
    <pivotField showAll="0"/>
    <pivotField showAll="0"/>
    <pivotField showAll="0"/>
    <pivotField showAll="0"/>
    <pivotField showAll="0" defaultSubtotal="0"/>
    <pivotField numFmtId="4" showAll="0"/>
    <pivotField showAll="0"/>
    <pivotField showAll="0">
      <items count="8">
        <item m="1" x="4"/>
        <item m="1" x="6"/>
        <item m="1" x="5"/>
        <item x="3"/>
        <item x="0"/>
        <item x="1"/>
        <item x="2"/>
        <item t="default"/>
      </items>
    </pivotField>
    <pivotField dataField="1"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multipleItemSelectionAllowed="1"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7">
        <item x="2"/>
        <item x="3"/>
        <item x="1"/>
        <item x="4"/>
        <item x="5"/>
        <item x="0"/>
        <item h="1" x="6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8">
        <item x="3"/>
        <item x="4"/>
        <item x="2"/>
        <item x="6"/>
        <item x="5"/>
        <item x="1"/>
        <item x="0"/>
        <item x="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3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7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a de PRECIO" fld="11" baseField="31" baseItem="0" numFmtId="166"/>
  </dataFields>
  <formats count="28">
    <format dxfId="1899">
      <pivotArea type="all" dataOnly="0" outline="0" fieldPosition="0"/>
    </format>
    <format dxfId="1898">
      <pivotArea type="all" dataOnly="0" outline="0" fieldPosition="0"/>
    </format>
    <format dxfId="1897">
      <pivotArea outline="0" collapsedLevelsAreSubtotals="1" fieldPosition="0"/>
    </format>
    <format dxfId="1896">
      <pivotArea dataOnly="0" labelOnly="1" grandRow="1" outline="0" fieldPosition="0"/>
    </format>
    <format dxfId="1895">
      <pivotArea grandRow="1" outline="0" collapsedLevelsAreSubtotals="1" fieldPosition="0"/>
    </format>
    <format dxfId="1894">
      <pivotArea dataOnly="0" labelOnly="1" grandRow="1" outline="0" fieldPosition="0"/>
    </format>
    <format dxfId="1893">
      <pivotArea grandRow="1" outline="0" collapsedLevelsAreSubtotals="1" fieldPosition="0"/>
    </format>
    <format dxfId="1892">
      <pivotArea dataOnly="0" labelOnly="1" grandRow="1" outline="0" fieldPosition="0"/>
    </format>
    <format dxfId="1891">
      <pivotArea field="10" type="button" dataOnly="0" labelOnly="1" outline="0"/>
    </format>
    <format dxfId="1890">
      <pivotArea dataOnly="0" labelOnly="1" grandCol="1" outline="0" fieldPosition="0"/>
    </format>
    <format dxfId="1889">
      <pivotArea dataOnly="0" labelOnly="1" grandCol="1" outline="0" fieldPosition="0"/>
    </format>
    <format dxfId="1888">
      <pivotArea dataOnly="0" labelOnly="1" grandCol="1" outline="0" fieldPosition="0"/>
    </format>
    <format dxfId="1887">
      <pivotArea dataOnly="0" labelOnly="1" grandCol="1" outline="0" fieldPosition="0"/>
    </format>
    <format dxfId="1886">
      <pivotArea grandRow="1" outline="0" collapsedLevelsAreSubtotals="1" fieldPosition="0"/>
    </format>
    <format dxfId="1885">
      <pivotArea grandRow="1" outline="0" collapsedLevelsAreSubtotals="1" fieldPosition="0"/>
    </format>
    <format dxfId="1884">
      <pivotArea dataOnly="0" grandRow="1" fieldPosition="0"/>
    </format>
    <format dxfId="1883">
      <pivotArea dataOnly="0" grandRow="1" fieldPosition="0"/>
    </format>
    <format dxfId="1882">
      <pivotArea dataOnly="0" labelOnly="1" grandCol="1" outline="0" fieldPosition="0"/>
    </format>
    <format dxfId="1881">
      <pivotArea outline="0" collapsedLevelsAreSubtotals="1" fieldPosition="0"/>
    </format>
    <format dxfId="1880">
      <pivotArea dataOnly="0" labelOnly="1" fieldPosition="0">
        <references count="1">
          <reference field="33" count="0"/>
        </references>
      </pivotArea>
    </format>
    <format dxfId="1879">
      <pivotArea dataOnly="0" labelOnly="1" grandRow="1" outline="0" fieldPosition="0"/>
    </format>
    <format dxfId="1878">
      <pivotArea dataOnly="0" labelOnly="1" fieldPosition="0">
        <references count="1">
          <reference field="47" count="7">
            <x v="0"/>
            <x v="1"/>
            <x v="2"/>
            <x v="3"/>
            <x v="4"/>
            <x v="5"/>
            <x v="6"/>
          </reference>
        </references>
      </pivotArea>
    </format>
    <format dxfId="1877">
      <pivotArea dataOnly="0" labelOnly="1" grandCol="1" outline="0" fieldPosition="0"/>
    </format>
    <format dxfId="1876">
      <pivotArea dataOnly="0" labelOnly="1" fieldPosition="0">
        <references count="1">
          <reference field="47" count="7">
            <x v="0"/>
            <x v="1"/>
            <x v="2"/>
            <x v="3"/>
            <x v="4"/>
            <x v="5"/>
            <x v="6"/>
          </reference>
        </references>
      </pivotArea>
    </format>
    <format dxfId="1875">
      <pivotArea dataOnly="0" labelOnly="1" grandCol="1" outline="0" fieldPosition="0"/>
    </format>
    <format dxfId="1874">
      <pivotArea dataOnly="0" labelOnly="1" fieldPosition="0">
        <references count="1">
          <reference field="47" count="7">
            <x v="0"/>
            <x v="1"/>
            <x v="2"/>
            <x v="3"/>
            <x v="4"/>
            <x v="5"/>
            <x v="6"/>
          </reference>
        </references>
      </pivotArea>
    </format>
    <format dxfId="1873">
      <pivotArea dataOnly="0" labelOnly="1" grandCol="1" outline="0" fieldPosition="0"/>
    </format>
    <format dxfId="187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la dinámica8" cacheId="35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D7:L15" firstHeaderRow="1" firstDataRow="2" firstDataCol="1"/>
  <pivotFields count="81">
    <pivotField showAll="0"/>
    <pivotField showAll="0"/>
    <pivotField dataField="1" showAll="0"/>
    <pivotField showAll="0"/>
    <pivotField showAll="0"/>
    <pivotField showAll="0"/>
    <pivotField showAll="0"/>
    <pivotField showAll="0" defaultSubtotal="0"/>
    <pivotField numFmtId="4" showAll="0"/>
    <pivotField showAll="0"/>
    <pivotField showAll="0">
      <items count="8">
        <item m="1" x="4"/>
        <item m="1" x="6"/>
        <item m="1" x="5"/>
        <item x="3"/>
        <item x="0"/>
        <item x="1"/>
        <item x="2"/>
        <item t="default"/>
      </items>
    </pivotField>
    <pivotField numFmtId="44" showAll="0"/>
    <pivotField showAll="0"/>
    <pivotField numFmtId="14" showAll="0" defaultSubtotal="0"/>
    <pivotField showAll="0" defaultSubtotal="0"/>
    <pivotField numFmtId="9"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multipleItemSelectionAllowed="1"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7">
        <item x="2"/>
        <item x="3"/>
        <item x="1"/>
        <item x="4"/>
        <item x="5"/>
        <item x="0"/>
        <item h="1" x="6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8">
        <item x="3"/>
        <item x="4"/>
        <item x="2"/>
        <item x="6"/>
        <item x="5"/>
        <item x="1"/>
        <item x="0"/>
        <item x="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3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7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uenta de ID" fld="2" subtotal="count" baseField="0" baseItem="0"/>
  </dataFields>
  <formats count="27">
    <format dxfId="1926">
      <pivotArea type="all" dataOnly="0" outline="0" fieldPosition="0"/>
    </format>
    <format dxfId="1925">
      <pivotArea type="all" dataOnly="0" outline="0" fieldPosition="0"/>
    </format>
    <format dxfId="1924">
      <pivotArea outline="0" collapsedLevelsAreSubtotals="1" fieldPosition="0"/>
    </format>
    <format dxfId="1923">
      <pivotArea dataOnly="0" labelOnly="1" grandRow="1" outline="0" fieldPosition="0"/>
    </format>
    <format dxfId="1922">
      <pivotArea grandRow="1" outline="0" collapsedLevelsAreSubtotals="1" fieldPosition="0"/>
    </format>
    <format dxfId="1921">
      <pivotArea dataOnly="0" labelOnly="1" grandRow="1" outline="0" fieldPosition="0"/>
    </format>
    <format dxfId="1920">
      <pivotArea grandRow="1" outline="0" collapsedLevelsAreSubtotals="1" fieldPosition="0"/>
    </format>
    <format dxfId="1919">
      <pivotArea dataOnly="0" labelOnly="1" grandRow="1" outline="0" fieldPosition="0"/>
    </format>
    <format dxfId="1918">
      <pivotArea field="10" type="button" dataOnly="0" labelOnly="1" outline="0"/>
    </format>
    <format dxfId="1917">
      <pivotArea dataOnly="0" labelOnly="1" grandCol="1" outline="0" fieldPosition="0"/>
    </format>
    <format dxfId="1916">
      <pivotArea dataOnly="0" labelOnly="1" grandCol="1" outline="0" fieldPosition="0"/>
    </format>
    <format dxfId="1915">
      <pivotArea dataOnly="0" labelOnly="1" grandCol="1" outline="0" fieldPosition="0"/>
    </format>
    <format dxfId="1914">
      <pivotArea dataOnly="0" labelOnly="1" grandCol="1" outline="0" fieldPosition="0"/>
    </format>
    <format dxfId="1913">
      <pivotArea grandRow="1" outline="0" collapsedLevelsAreSubtotals="1" fieldPosition="0"/>
    </format>
    <format dxfId="1912">
      <pivotArea grandRow="1" outline="0" collapsedLevelsAreSubtotals="1" fieldPosition="0"/>
    </format>
    <format dxfId="1911">
      <pivotArea dataOnly="0" grandRow="1" fieldPosition="0"/>
    </format>
    <format dxfId="1910">
      <pivotArea dataOnly="0" grandRow="1" fieldPosition="0"/>
    </format>
    <format dxfId="1909">
      <pivotArea dataOnly="0" labelOnly="1" grandCol="1" outline="0" fieldPosition="0"/>
    </format>
    <format dxfId="1908">
      <pivotArea outline="0" collapsedLevelsAreSubtotals="1" fieldPosition="0"/>
    </format>
    <format dxfId="1907">
      <pivotArea dataOnly="0" labelOnly="1" fieldPosition="0">
        <references count="1">
          <reference field="33" count="0"/>
        </references>
      </pivotArea>
    </format>
    <format dxfId="1906">
      <pivotArea dataOnly="0" labelOnly="1" grandRow="1" outline="0" fieldPosition="0"/>
    </format>
    <format dxfId="1905">
      <pivotArea dataOnly="0" labelOnly="1" fieldPosition="0">
        <references count="1">
          <reference field="47" count="7">
            <x v="0"/>
            <x v="1"/>
            <x v="2"/>
            <x v="3"/>
            <x v="4"/>
            <x v="5"/>
            <x v="6"/>
          </reference>
        </references>
      </pivotArea>
    </format>
    <format dxfId="1904">
      <pivotArea dataOnly="0" labelOnly="1" grandCol="1" outline="0" fieldPosition="0"/>
    </format>
    <format dxfId="1903">
      <pivotArea dataOnly="0" labelOnly="1" fieldPosition="0">
        <references count="1">
          <reference field="47" count="7">
            <x v="0"/>
            <x v="1"/>
            <x v="2"/>
            <x v="3"/>
            <x v="4"/>
            <x v="5"/>
            <x v="6"/>
          </reference>
        </references>
      </pivotArea>
    </format>
    <format dxfId="1902">
      <pivotArea dataOnly="0" labelOnly="1" grandCol="1" outline="0" fieldPosition="0"/>
    </format>
    <format dxfId="1901">
      <pivotArea dataOnly="0" labelOnly="1" fieldPosition="0">
        <references count="1">
          <reference field="47" count="7">
            <x v="0"/>
            <x v="1"/>
            <x v="2"/>
            <x v="3"/>
            <x v="4"/>
            <x v="5"/>
            <x v="6"/>
          </reference>
        </references>
      </pivotArea>
    </format>
    <format dxfId="190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Tabla dinámica66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D92:E95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h="1" x="1"/>
        <item x="2"/>
        <item h="1"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4"/>
  </rowFields>
  <rowItems count="2">
    <i>
      <x v="2"/>
    </i>
    <i t="grand">
      <x/>
    </i>
  </rowItems>
  <colItems count="1">
    <i/>
  </colItems>
  <pageFields count="2">
    <pageField fld="33" hier="-1"/>
    <pageField fld="61" hier="-1"/>
  </pageFields>
  <dataFields count="1">
    <dataField name="Cuenta de ENGANCHE 1" fld="51" subtotal="count" baseField="94" baseItem="0"/>
  </dataFields>
  <formats count="24">
    <format dxfId="432">
      <pivotArea type="all" dataOnly="0" outline="0" fieldPosition="0"/>
    </format>
    <format dxfId="433">
      <pivotArea type="all" dataOnly="0" outline="0" fieldPosition="0"/>
    </format>
    <format dxfId="434">
      <pivotArea outline="0" collapsedLevelsAreSubtotals="1" fieldPosition="0"/>
    </format>
    <format dxfId="435">
      <pivotArea dataOnly="0" labelOnly="1" grandRow="1" outline="0" fieldPosition="0"/>
    </format>
    <format dxfId="436">
      <pivotArea grandRow="1" outline="0" collapsedLevelsAreSubtotals="1" fieldPosition="0"/>
    </format>
    <format dxfId="437">
      <pivotArea dataOnly="0" labelOnly="1" grandRow="1" outline="0" fieldPosition="0"/>
    </format>
    <format dxfId="438">
      <pivotArea grandRow="1" outline="0" collapsedLevelsAreSubtotals="1" fieldPosition="0"/>
    </format>
    <format dxfId="439">
      <pivotArea dataOnly="0" labelOnly="1" grandRow="1" outline="0" fieldPosition="0"/>
    </format>
    <format dxfId="440">
      <pivotArea field="10" type="button" dataOnly="0" labelOnly="1" outline="0"/>
    </format>
    <format dxfId="441">
      <pivotArea dataOnly="0" labelOnly="1" grandCol="1" outline="0" fieldPosition="0"/>
    </format>
    <format dxfId="442">
      <pivotArea dataOnly="0" labelOnly="1" grandCol="1" outline="0" fieldPosition="0"/>
    </format>
    <format dxfId="443">
      <pivotArea dataOnly="0" labelOnly="1" grandCol="1" outline="0" fieldPosition="0"/>
    </format>
    <format dxfId="444">
      <pivotArea dataOnly="0" labelOnly="1" grandCol="1" outline="0" fieldPosition="0"/>
    </format>
    <format dxfId="445">
      <pivotArea grandRow="1" outline="0" collapsedLevelsAreSubtotals="1" fieldPosition="0"/>
    </format>
    <format dxfId="446">
      <pivotArea grandRow="1" outline="0" collapsedLevelsAreSubtotals="1" fieldPosition="0"/>
    </format>
    <format dxfId="447">
      <pivotArea dataOnly="0" grandRow="1" fieldPosition="0"/>
    </format>
    <format dxfId="448">
      <pivotArea dataOnly="0" grandRow="1" fieldPosition="0"/>
    </format>
    <format dxfId="449">
      <pivotArea dataOnly="0" labelOnly="1" grandCol="1" outline="0" fieldPosition="0"/>
    </format>
    <format dxfId="450">
      <pivotArea outline="0" collapsedLevelsAreSubtotals="1" fieldPosition="0"/>
    </format>
    <format dxfId="451">
      <pivotArea dataOnly="0" labelOnly="1" fieldPosition="0">
        <references count="1">
          <reference field="33" count="0"/>
        </references>
      </pivotArea>
    </format>
    <format dxfId="452">
      <pivotArea dataOnly="0" labelOnly="1" grandRow="1" outline="0" fieldPosition="0"/>
    </format>
    <format dxfId="453">
      <pivotArea dataOnly="0" labelOnly="1" grandCol="1" outline="0" fieldPosition="0"/>
    </format>
    <format dxfId="454">
      <pivotArea dataOnly="0" labelOnly="1" grandCol="1" outline="0" fieldPosition="0"/>
    </format>
    <format dxfId="45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Tabla dinámica65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F92:G95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3">
        <item x="1"/>
        <item x="2"/>
        <item x="0"/>
      </items>
    </pivotField>
    <pivotField axis="axisPage" compact="0" outline="0" showAll="0" defaultSubtotal="0">
      <items count="4">
        <item x="1"/>
        <item x="2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axis="axisRow"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5"/>
  </rowFields>
  <rowItems count="2">
    <i>
      <x v="2"/>
    </i>
    <i t="grand">
      <x/>
    </i>
  </rowItems>
  <colItems count="1">
    <i/>
  </colItems>
  <pageFields count="2">
    <pageField fld="33" hier="-1"/>
    <pageField fld="62" item="1" hier="-1"/>
  </pageFields>
  <dataFields count="1">
    <dataField name="Cuenta de ENGANCHE 2" fld="52" subtotal="count" baseField="95" baseItem="0"/>
  </dataFields>
  <formats count="24">
    <format dxfId="456">
      <pivotArea type="all" dataOnly="0" outline="0" fieldPosition="0"/>
    </format>
    <format dxfId="457">
      <pivotArea type="all" dataOnly="0" outline="0" fieldPosition="0"/>
    </format>
    <format dxfId="458">
      <pivotArea outline="0" collapsedLevelsAreSubtotals="1" fieldPosition="0"/>
    </format>
    <format dxfId="459">
      <pivotArea dataOnly="0" labelOnly="1" grandRow="1" outline="0" fieldPosition="0"/>
    </format>
    <format dxfId="460">
      <pivotArea grandRow="1" outline="0" collapsedLevelsAreSubtotals="1" fieldPosition="0"/>
    </format>
    <format dxfId="461">
      <pivotArea dataOnly="0" labelOnly="1" grandRow="1" outline="0" fieldPosition="0"/>
    </format>
    <format dxfId="462">
      <pivotArea grandRow="1" outline="0" collapsedLevelsAreSubtotals="1" fieldPosition="0"/>
    </format>
    <format dxfId="463">
      <pivotArea dataOnly="0" labelOnly="1" grandRow="1" outline="0" fieldPosition="0"/>
    </format>
    <format dxfId="464">
      <pivotArea field="10" type="button" dataOnly="0" labelOnly="1" outline="0"/>
    </format>
    <format dxfId="465">
      <pivotArea dataOnly="0" labelOnly="1" grandCol="1" outline="0" fieldPosition="0"/>
    </format>
    <format dxfId="466">
      <pivotArea dataOnly="0" labelOnly="1" grandCol="1" outline="0" fieldPosition="0"/>
    </format>
    <format dxfId="467">
      <pivotArea dataOnly="0" labelOnly="1" grandCol="1" outline="0" fieldPosition="0"/>
    </format>
    <format dxfId="468">
      <pivotArea dataOnly="0" labelOnly="1" grandCol="1" outline="0" fieldPosition="0"/>
    </format>
    <format dxfId="469">
      <pivotArea grandRow="1" outline="0" collapsedLevelsAreSubtotals="1" fieldPosition="0"/>
    </format>
    <format dxfId="470">
      <pivotArea grandRow="1" outline="0" collapsedLevelsAreSubtotals="1" fieldPosition="0"/>
    </format>
    <format dxfId="471">
      <pivotArea dataOnly="0" grandRow="1" fieldPosition="0"/>
    </format>
    <format dxfId="472">
      <pivotArea dataOnly="0" grandRow="1" fieldPosition="0"/>
    </format>
    <format dxfId="473">
      <pivotArea dataOnly="0" labelOnly="1" grandCol="1" outline="0" fieldPosition="0"/>
    </format>
    <format dxfId="474">
      <pivotArea outline="0" collapsedLevelsAreSubtotals="1" fieldPosition="0"/>
    </format>
    <format dxfId="475">
      <pivotArea dataOnly="0" labelOnly="1" fieldPosition="0">
        <references count="1">
          <reference field="33" count="0"/>
        </references>
      </pivotArea>
    </format>
    <format dxfId="476">
      <pivotArea dataOnly="0" labelOnly="1" grandRow="1" outline="0" fieldPosition="0"/>
    </format>
    <format dxfId="477">
      <pivotArea dataOnly="0" labelOnly="1" grandCol="1" outline="0" fieldPosition="0"/>
    </format>
    <format dxfId="478">
      <pivotArea dataOnly="0" labelOnly="1" grandCol="1" outline="0" fieldPosition="0"/>
    </format>
    <format dxfId="47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Tabla dinámica64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H92:I95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dataField="1"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axis="axisRow" compact="0" outline="0" showAll="0" defaultSubtotal="0">
      <items count="4">
        <item x="1"/>
        <item x="2"/>
        <item x="0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6"/>
  </rowFields>
  <rowItems count="2">
    <i>
      <x/>
    </i>
    <i t="grand">
      <x/>
    </i>
  </rowItems>
  <colItems count="1">
    <i/>
  </colItems>
  <pageFields count="2">
    <pageField fld="33" hier="-1"/>
    <pageField fld="63" item="1" hier="-1"/>
  </pageFields>
  <dataFields count="1">
    <dataField name="Cuenta de ENGANCHE 3" fld="53" subtotal="count" baseField="96" baseItem="0"/>
  </dataFields>
  <formats count="24">
    <format dxfId="480">
      <pivotArea type="all" dataOnly="0" outline="0" fieldPosition="0"/>
    </format>
    <format dxfId="481">
      <pivotArea type="all" dataOnly="0" outline="0" fieldPosition="0"/>
    </format>
    <format dxfId="482">
      <pivotArea outline="0" collapsedLevelsAreSubtotals="1" fieldPosition="0"/>
    </format>
    <format dxfId="483">
      <pivotArea dataOnly="0" labelOnly="1" grandRow="1" outline="0" fieldPosition="0"/>
    </format>
    <format dxfId="484">
      <pivotArea grandRow="1" outline="0" collapsedLevelsAreSubtotals="1" fieldPosition="0"/>
    </format>
    <format dxfId="485">
      <pivotArea dataOnly="0" labelOnly="1" grandRow="1" outline="0" fieldPosition="0"/>
    </format>
    <format dxfId="486">
      <pivotArea grandRow="1" outline="0" collapsedLevelsAreSubtotals="1" fieldPosition="0"/>
    </format>
    <format dxfId="487">
      <pivotArea dataOnly="0" labelOnly="1" grandRow="1" outline="0" fieldPosition="0"/>
    </format>
    <format dxfId="488">
      <pivotArea field="10" type="button" dataOnly="0" labelOnly="1" outline="0"/>
    </format>
    <format dxfId="489">
      <pivotArea dataOnly="0" labelOnly="1" grandCol="1" outline="0" fieldPosition="0"/>
    </format>
    <format dxfId="490">
      <pivotArea dataOnly="0" labelOnly="1" grandCol="1" outline="0" fieldPosition="0"/>
    </format>
    <format dxfId="491">
      <pivotArea dataOnly="0" labelOnly="1" grandCol="1" outline="0" fieldPosition="0"/>
    </format>
    <format dxfId="492">
      <pivotArea dataOnly="0" labelOnly="1" grandCol="1" outline="0" fieldPosition="0"/>
    </format>
    <format dxfId="493">
      <pivotArea grandRow="1" outline="0" collapsedLevelsAreSubtotals="1" fieldPosition="0"/>
    </format>
    <format dxfId="494">
      <pivotArea grandRow="1" outline="0" collapsedLevelsAreSubtotals="1" fieldPosition="0"/>
    </format>
    <format dxfId="495">
      <pivotArea dataOnly="0" grandRow="1" fieldPosition="0"/>
    </format>
    <format dxfId="496">
      <pivotArea dataOnly="0" grandRow="1" fieldPosition="0"/>
    </format>
    <format dxfId="497">
      <pivotArea dataOnly="0" labelOnly="1" grandCol="1" outline="0" fieldPosition="0"/>
    </format>
    <format dxfId="498">
      <pivotArea outline="0" collapsedLevelsAreSubtotals="1" fieldPosition="0"/>
    </format>
    <format dxfId="499">
      <pivotArea dataOnly="0" labelOnly="1" fieldPosition="0">
        <references count="1">
          <reference field="33" count="0"/>
        </references>
      </pivotArea>
    </format>
    <format dxfId="500">
      <pivotArea dataOnly="0" labelOnly="1" grandRow="1" outline="0" fieldPosition="0"/>
    </format>
    <format dxfId="501">
      <pivotArea dataOnly="0" labelOnly="1" grandCol="1" outline="0" fieldPosition="0"/>
    </format>
    <format dxfId="502">
      <pivotArea dataOnly="0" labelOnly="1" grandCol="1" outline="0" fieldPosition="0"/>
    </format>
    <format dxfId="50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Tabla dinámica63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J92:K96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dataField="1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axis="axisRow"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7"/>
  </rowFields>
  <rowItems count="3">
    <i>
      <x/>
    </i>
    <i>
      <x v="1"/>
    </i>
    <i t="grand">
      <x/>
    </i>
  </rowItems>
  <colItems count="1">
    <i/>
  </colItems>
  <pageFields count="2">
    <pageField fld="33" hier="-1"/>
    <pageField fld="64" item="1" hier="-1"/>
  </pageFields>
  <dataFields count="1">
    <dataField name="Cuenta de ENGANCHE 4" fld="54" subtotal="count" baseField="97" baseItem="0"/>
  </dataFields>
  <formats count="24">
    <format dxfId="504">
      <pivotArea type="all" dataOnly="0" outline="0" fieldPosition="0"/>
    </format>
    <format dxfId="505">
      <pivotArea type="all" dataOnly="0" outline="0" fieldPosition="0"/>
    </format>
    <format dxfId="506">
      <pivotArea outline="0" collapsedLevelsAreSubtotals="1" fieldPosition="0"/>
    </format>
    <format dxfId="507">
      <pivotArea dataOnly="0" labelOnly="1" grandRow="1" outline="0" fieldPosition="0"/>
    </format>
    <format dxfId="508">
      <pivotArea grandRow="1" outline="0" collapsedLevelsAreSubtotals="1" fieldPosition="0"/>
    </format>
    <format dxfId="509">
      <pivotArea dataOnly="0" labelOnly="1" grandRow="1" outline="0" fieldPosition="0"/>
    </format>
    <format dxfId="510">
      <pivotArea grandRow="1" outline="0" collapsedLevelsAreSubtotals="1" fieldPosition="0"/>
    </format>
    <format dxfId="511">
      <pivotArea dataOnly="0" labelOnly="1" grandRow="1" outline="0" fieldPosition="0"/>
    </format>
    <format dxfId="512">
      <pivotArea field="10" type="button" dataOnly="0" labelOnly="1" outline="0"/>
    </format>
    <format dxfId="513">
      <pivotArea dataOnly="0" labelOnly="1" grandCol="1" outline="0" fieldPosition="0"/>
    </format>
    <format dxfId="514">
      <pivotArea dataOnly="0" labelOnly="1" grandCol="1" outline="0" fieldPosition="0"/>
    </format>
    <format dxfId="515">
      <pivotArea dataOnly="0" labelOnly="1" grandCol="1" outline="0" fieldPosition="0"/>
    </format>
    <format dxfId="516">
      <pivotArea dataOnly="0" labelOnly="1" grandCol="1" outline="0" fieldPosition="0"/>
    </format>
    <format dxfId="517">
      <pivotArea grandRow="1" outline="0" collapsedLevelsAreSubtotals="1" fieldPosition="0"/>
    </format>
    <format dxfId="518">
      <pivotArea grandRow="1" outline="0" collapsedLevelsAreSubtotals="1" fieldPosition="0"/>
    </format>
    <format dxfId="519">
      <pivotArea dataOnly="0" grandRow="1" fieldPosition="0"/>
    </format>
    <format dxfId="520">
      <pivotArea dataOnly="0" grandRow="1" fieldPosition="0"/>
    </format>
    <format dxfId="521">
      <pivotArea dataOnly="0" labelOnly="1" grandCol="1" outline="0" fieldPosition="0"/>
    </format>
    <format dxfId="522">
      <pivotArea outline="0" collapsedLevelsAreSubtotals="1" fieldPosition="0"/>
    </format>
    <format dxfId="523">
      <pivotArea dataOnly="0" labelOnly="1" fieldPosition="0">
        <references count="1">
          <reference field="33" count="0"/>
        </references>
      </pivotArea>
    </format>
    <format dxfId="524">
      <pivotArea dataOnly="0" labelOnly="1" grandRow="1" outline="0" fieldPosition="0"/>
    </format>
    <format dxfId="525">
      <pivotArea dataOnly="0" labelOnly="1" grandCol="1" outline="0" fieldPosition="0"/>
    </format>
    <format dxfId="526">
      <pivotArea dataOnly="0" labelOnly="1" grandCol="1" outline="0" fieldPosition="0"/>
    </format>
    <format dxfId="52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Tabla dinámica62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L92:M95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dataField="1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8"/>
  </rowFields>
  <rowItems count="2">
    <i>
      <x v="1"/>
    </i>
    <i t="grand">
      <x/>
    </i>
  </rowItems>
  <colItems count="1">
    <i/>
  </colItems>
  <pageFields count="2">
    <pageField fld="33" hier="-1"/>
    <pageField fld="65" hier="-1"/>
  </pageFields>
  <dataFields count="1">
    <dataField name="Cuenta de ENGANCHE 5" fld="55" subtotal="count" baseField="98" baseItem="0"/>
  </dataFields>
  <formats count="24">
    <format dxfId="528">
      <pivotArea type="all" dataOnly="0" outline="0" fieldPosition="0"/>
    </format>
    <format dxfId="529">
      <pivotArea type="all" dataOnly="0" outline="0" fieldPosition="0"/>
    </format>
    <format dxfId="530">
      <pivotArea outline="0" collapsedLevelsAreSubtotals="1" fieldPosition="0"/>
    </format>
    <format dxfId="531">
      <pivotArea dataOnly="0" labelOnly="1" grandRow="1" outline="0" fieldPosition="0"/>
    </format>
    <format dxfId="532">
      <pivotArea grandRow="1" outline="0" collapsedLevelsAreSubtotals="1" fieldPosition="0"/>
    </format>
    <format dxfId="533">
      <pivotArea dataOnly="0" labelOnly="1" grandRow="1" outline="0" fieldPosition="0"/>
    </format>
    <format dxfId="534">
      <pivotArea grandRow="1" outline="0" collapsedLevelsAreSubtotals="1" fieldPosition="0"/>
    </format>
    <format dxfId="535">
      <pivotArea dataOnly="0" labelOnly="1" grandRow="1" outline="0" fieldPosition="0"/>
    </format>
    <format dxfId="536">
      <pivotArea field="10" type="button" dataOnly="0" labelOnly="1" outline="0"/>
    </format>
    <format dxfId="537">
      <pivotArea dataOnly="0" labelOnly="1" grandCol="1" outline="0" fieldPosition="0"/>
    </format>
    <format dxfId="538">
      <pivotArea dataOnly="0" labelOnly="1" grandCol="1" outline="0" fieldPosition="0"/>
    </format>
    <format dxfId="539">
      <pivotArea dataOnly="0" labelOnly="1" grandCol="1" outline="0" fieldPosition="0"/>
    </format>
    <format dxfId="540">
      <pivotArea dataOnly="0" labelOnly="1" grandCol="1" outline="0" fieldPosition="0"/>
    </format>
    <format dxfId="541">
      <pivotArea grandRow="1" outline="0" collapsedLevelsAreSubtotals="1" fieldPosition="0"/>
    </format>
    <format dxfId="542">
      <pivotArea grandRow="1" outline="0" collapsedLevelsAreSubtotals="1" fieldPosition="0"/>
    </format>
    <format dxfId="543">
      <pivotArea dataOnly="0" grandRow="1" fieldPosition="0"/>
    </format>
    <format dxfId="544">
      <pivotArea dataOnly="0" grandRow="1" fieldPosition="0"/>
    </format>
    <format dxfId="545">
      <pivotArea dataOnly="0" labelOnly="1" grandCol="1" outline="0" fieldPosition="0"/>
    </format>
    <format dxfId="546">
      <pivotArea outline="0" collapsedLevelsAreSubtotals="1" fieldPosition="0"/>
    </format>
    <format dxfId="547">
      <pivotArea dataOnly="0" labelOnly="1" fieldPosition="0">
        <references count="1">
          <reference field="33" count="0"/>
        </references>
      </pivotArea>
    </format>
    <format dxfId="548">
      <pivotArea dataOnly="0" labelOnly="1" grandRow="1" outline="0" fieldPosition="0"/>
    </format>
    <format dxfId="549">
      <pivotArea dataOnly="0" labelOnly="1" grandCol="1" outline="0" fieldPosition="0"/>
    </format>
    <format dxfId="550">
      <pivotArea dataOnly="0" labelOnly="1" grandCol="1" outline="0" fieldPosition="0"/>
    </format>
    <format dxfId="55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Tabla dinámica61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N92:O95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dataField="1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9"/>
  </rowFields>
  <rowItems count="2">
    <i>
      <x v="1"/>
    </i>
    <i t="grand">
      <x/>
    </i>
  </rowItems>
  <colItems count="1">
    <i/>
  </colItems>
  <pageFields count="2">
    <pageField fld="33" hier="-1"/>
    <pageField fld="66" hier="-1"/>
  </pageFields>
  <dataFields count="1">
    <dataField name="Cuenta de ENGANCHE 6" fld="56" subtotal="count" baseField="99" baseItem="0"/>
  </dataFields>
  <formats count="24">
    <format dxfId="552">
      <pivotArea type="all" dataOnly="0" outline="0" fieldPosition="0"/>
    </format>
    <format dxfId="553">
      <pivotArea type="all" dataOnly="0" outline="0" fieldPosition="0"/>
    </format>
    <format dxfId="554">
      <pivotArea outline="0" collapsedLevelsAreSubtotals="1" fieldPosition="0"/>
    </format>
    <format dxfId="555">
      <pivotArea dataOnly="0" labelOnly="1" grandRow="1" outline="0" fieldPosition="0"/>
    </format>
    <format dxfId="556">
      <pivotArea grandRow="1" outline="0" collapsedLevelsAreSubtotals="1" fieldPosition="0"/>
    </format>
    <format dxfId="557">
      <pivotArea dataOnly="0" labelOnly="1" grandRow="1" outline="0" fieldPosition="0"/>
    </format>
    <format dxfId="558">
      <pivotArea grandRow="1" outline="0" collapsedLevelsAreSubtotals="1" fieldPosition="0"/>
    </format>
    <format dxfId="559">
      <pivotArea dataOnly="0" labelOnly="1" grandRow="1" outline="0" fieldPosition="0"/>
    </format>
    <format dxfId="560">
      <pivotArea field="10" type="button" dataOnly="0" labelOnly="1" outline="0"/>
    </format>
    <format dxfId="561">
      <pivotArea dataOnly="0" labelOnly="1" grandCol="1" outline="0" fieldPosition="0"/>
    </format>
    <format dxfId="562">
      <pivotArea dataOnly="0" labelOnly="1" grandCol="1" outline="0" fieldPosition="0"/>
    </format>
    <format dxfId="563">
      <pivotArea dataOnly="0" labelOnly="1" grandCol="1" outline="0" fieldPosition="0"/>
    </format>
    <format dxfId="564">
      <pivotArea dataOnly="0" labelOnly="1" grandCol="1" outline="0" fieldPosition="0"/>
    </format>
    <format dxfId="565">
      <pivotArea grandRow="1" outline="0" collapsedLevelsAreSubtotals="1" fieldPosition="0"/>
    </format>
    <format dxfId="566">
      <pivotArea grandRow="1" outline="0" collapsedLevelsAreSubtotals="1" fieldPosition="0"/>
    </format>
    <format dxfId="567">
      <pivotArea dataOnly="0" grandRow="1" fieldPosition="0"/>
    </format>
    <format dxfId="568">
      <pivotArea dataOnly="0" grandRow="1" fieldPosition="0"/>
    </format>
    <format dxfId="569">
      <pivotArea dataOnly="0" labelOnly="1" grandCol="1" outline="0" fieldPosition="0"/>
    </format>
    <format dxfId="570">
      <pivotArea outline="0" collapsedLevelsAreSubtotals="1" fieldPosition="0"/>
    </format>
    <format dxfId="571">
      <pivotArea dataOnly="0" labelOnly="1" fieldPosition="0">
        <references count="1">
          <reference field="33" count="0"/>
        </references>
      </pivotArea>
    </format>
    <format dxfId="572">
      <pivotArea dataOnly="0" labelOnly="1" grandRow="1" outline="0" fieldPosition="0"/>
    </format>
    <format dxfId="573">
      <pivotArea dataOnly="0" labelOnly="1" grandCol="1" outline="0" fieldPosition="0"/>
    </format>
    <format dxfId="574">
      <pivotArea dataOnly="0" labelOnly="1" grandCol="1" outline="0" fieldPosition="0"/>
    </format>
    <format dxfId="57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Tabla dinámica60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P92:Q95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0"/>
  </rowFields>
  <rowItems count="2">
    <i>
      <x/>
    </i>
    <i t="grand">
      <x/>
    </i>
  </rowItems>
  <colItems count="1">
    <i/>
  </colItems>
  <pageFields count="2">
    <pageField fld="33" hier="-1"/>
    <pageField fld="67" hier="-1"/>
  </pageFields>
  <dataFields count="1">
    <dataField name="Cuenta de ENGANCHE 7" fld="57" subtotal="count" baseField="100" baseItem="0"/>
  </dataFields>
  <formats count="24">
    <format dxfId="576">
      <pivotArea type="all" dataOnly="0" outline="0" fieldPosition="0"/>
    </format>
    <format dxfId="577">
      <pivotArea type="all" dataOnly="0" outline="0" fieldPosition="0"/>
    </format>
    <format dxfId="578">
      <pivotArea outline="0" collapsedLevelsAreSubtotals="1" fieldPosition="0"/>
    </format>
    <format dxfId="579">
      <pivotArea dataOnly="0" labelOnly="1" grandRow="1" outline="0" fieldPosition="0"/>
    </format>
    <format dxfId="580">
      <pivotArea grandRow="1" outline="0" collapsedLevelsAreSubtotals="1" fieldPosition="0"/>
    </format>
    <format dxfId="581">
      <pivotArea dataOnly="0" labelOnly="1" grandRow="1" outline="0" fieldPosition="0"/>
    </format>
    <format dxfId="582">
      <pivotArea grandRow="1" outline="0" collapsedLevelsAreSubtotals="1" fieldPosition="0"/>
    </format>
    <format dxfId="583">
      <pivotArea dataOnly="0" labelOnly="1" grandRow="1" outline="0" fieldPosition="0"/>
    </format>
    <format dxfId="584">
      <pivotArea field="10" type="button" dataOnly="0" labelOnly="1" outline="0"/>
    </format>
    <format dxfId="585">
      <pivotArea dataOnly="0" labelOnly="1" grandCol="1" outline="0" fieldPosition="0"/>
    </format>
    <format dxfId="586">
      <pivotArea dataOnly="0" labelOnly="1" grandCol="1" outline="0" fieldPosition="0"/>
    </format>
    <format dxfId="587">
      <pivotArea dataOnly="0" labelOnly="1" grandCol="1" outline="0" fieldPosition="0"/>
    </format>
    <format dxfId="588">
      <pivotArea dataOnly="0" labelOnly="1" grandCol="1" outline="0" fieldPosition="0"/>
    </format>
    <format dxfId="589">
      <pivotArea grandRow="1" outline="0" collapsedLevelsAreSubtotals="1" fieldPosition="0"/>
    </format>
    <format dxfId="590">
      <pivotArea grandRow="1" outline="0" collapsedLevelsAreSubtotals="1" fieldPosition="0"/>
    </format>
    <format dxfId="591">
      <pivotArea dataOnly="0" grandRow="1" fieldPosition="0"/>
    </format>
    <format dxfId="592">
      <pivotArea dataOnly="0" grandRow="1" fieldPosition="0"/>
    </format>
    <format dxfId="593">
      <pivotArea dataOnly="0" labelOnly="1" grandCol="1" outline="0" fieldPosition="0"/>
    </format>
    <format dxfId="594">
      <pivotArea outline="0" collapsedLevelsAreSubtotals="1" fieldPosition="0"/>
    </format>
    <format dxfId="595">
      <pivotArea dataOnly="0" labelOnly="1" fieldPosition="0">
        <references count="1">
          <reference field="33" count="0"/>
        </references>
      </pivotArea>
    </format>
    <format dxfId="596">
      <pivotArea dataOnly="0" labelOnly="1" grandRow="1" outline="0" fieldPosition="0"/>
    </format>
    <format dxfId="597">
      <pivotArea dataOnly="0" labelOnly="1" grandCol="1" outline="0" fieldPosition="0"/>
    </format>
    <format dxfId="598">
      <pivotArea dataOnly="0" labelOnly="1" grandCol="1" outline="0" fieldPosition="0"/>
    </format>
    <format dxfId="59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Tabla dinámica59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R92:S95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1"/>
  </rowFields>
  <rowItems count="2">
    <i>
      <x/>
    </i>
    <i t="grand">
      <x/>
    </i>
  </rowItems>
  <colItems count="1">
    <i/>
  </colItems>
  <pageFields count="2">
    <pageField fld="33" hier="-1"/>
    <pageField fld="68" item="0" hier="-1"/>
  </pageFields>
  <dataFields count="1">
    <dataField name="Cuenta de ENGANCHE 8" fld="58" subtotal="count" baseField="101" baseItem="0"/>
  </dataFields>
  <formats count="24">
    <format dxfId="600">
      <pivotArea type="all" dataOnly="0" outline="0" fieldPosition="0"/>
    </format>
    <format dxfId="601">
      <pivotArea type="all" dataOnly="0" outline="0" fieldPosition="0"/>
    </format>
    <format dxfId="602">
      <pivotArea outline="0" collapsedLevelsAreSubtotals="1" fieldPosition="0"/>
    </format>
    <format dxfId="603">
      <pivotArea dataOnly="0" labelOnly="1" grandRow="1" outline="0" fieldPosition="0"/>
    </format>
    <format dxfId="604">
      <pivotArea grandRow="1" outline="0" collapsedLevelsAreSubtotals="1" fieldPosition="0"/>
    </format>
    <format dxfId="605">
      <pivotArea dataOnly="0" labelOnly="1" grandRow="1" outline="0" fieldPosition="0"/>
    </format>
    <format dxfId="606">
      <pivotArea grandRow="1" outline="0" collapsedLevelsAreSubtotals="1" fieldPosition="0"/>
    </format>
    <format dxfId="607">
      <pivotArea dataOnly="0" labelOnly="1" grandRow="1" outline="0" fieldPosition="0"/>
    </format>
    <format dxfId="608">
      <pivotArea field="10" type="button" dataOnly="0" labelOnly="1" outline="0"/>
    </format>
    <format dxfId="609">
      <pivotArea dataOnly="0" labelOnly="1" grandCol="1" outline="0" fieldPosition="0"/>
    </format>
    <format dxfId="610">
      <pivotArea dataOnly="0" labelOnly="1" grandCol="1" outline="0" fieldPosition="0"/>
    </format>
    <format dxfId="611">
      <pivotArea dataOnly="0" labelOnly="1" grandCol="1" outline="0" fieldPosition="0"/>
    </format>
    <format dxfId="612">
      <pivotArea dataOnly="0" labelOnly="1" grandCol="1" outline="0" fieldPosition="0"/>
    </format>
    <format dxfId="613">
      <pivotArea grandRow="1" outline="0" collapsedLevelsAreSubtotals="1" fieldPosition="0"/>
    </format>
    <format dxfId="614">
      <pivotArea grandRow="1" outline="0" collapsedLevelsAreSubtotals="1" fieldPosition="0"/>
    </format>
    <format dxfId="615">
      <pivotArea dataOnly="0" grandRow="1" fieldPosition="0"/>
    </format>
    <format dxfId="616">
      <pivotArea dataOnly="0" grandRow="1" fieldPosition="0"/>
    </format>
    <format dxfId="617">
      <pivotArea dataOnly="0" labelOnly="1" grandCol="1" outline="0" fieldPosition="0"/>
    </format>
    <format dxfId="618">
      <pivotArea outline="0" collapsedLevelsAreSubtotals="1" fieldPosition="0"/>
    </format>
    <format dxfId="619">
      <pivotArea dataOnly="0" labelOnly="1" fieldPosition="0">
        <references count="1">
          <reference field="33" count="0"/>
        </references>
      </pivotArea>
    </format>
    <format dxfId="620">
      <pivotArea dataOnly="0" labelOnly="1" grandRow="1" outline="0" fieldPosition="0"/>
    </format>
    <format dxfId="621">
      <pivotArea dataOnly="0" labelOnly="1" grandCol="1" outline="0" fieldPosition="0"/>
    </format>
    <format dxfId="622">
      <pivotArea dataOnly="0" labelOnly="1" grandCol="1" outline="0" fieldPosition="0"/>
    </format>
    <format dxfId="62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Tabla dinámica58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T92:U95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2"/>
  </rowFields>
  <rowItems count="2">
    <i>
      <x/>
    </i>
    <i t="grand">
      <x/>
    </i>
  </rowItems>
  <colItems count="1">
    <i/>
  </colItems>
  <pageFields count="2">
    <pageField fld="33" hier="-1"/>
    <pageField fld="69" hier="-1"/>
  </pageFields>
  <dataFields count="1">
    <dataField name="Cuenta de ENGANCHE 9" fld="59" subtotal="count" baseField="102" baseItem="0"/>
  </dataFields>
  <formats count="24">
    <format dxfId="624">
      <pivotArea type="all" dataOnly="0" outline="0" fieldPosition="0"/>
    </format>
    <format dxfId="625">
      <pivotArea type="all" dataOnly="0" outline="0" fieldPosition="0"/>
    </format>
    <format dxfId="626">
      <pivotArea outline="0" collapsedLevelsAreSubtotals="1" fieldPosition="0"/>
    </format>
    <format dxfId="627">
      <pivotArea dataOnly="0" labelOnly="1" grandRow="1" outline="0" fieldPosition="0"/>
    </format>
    <format dxfId="628">
      <pivotArea grandRow="1" outline="0" collapsedLevelsAreSubtotals="1" fieldPosition="0"/>
    </format>
    <format dxfId="629">
      <pivotArea dataOnly="0" labelOnly="1" grandRow="1" outline="0" fieldPosition="0"/>
    </format>
    <format dxfId="630">
      <pivotArea grandRow="1" outline="0" collapsedLevelsAreSubtotals="1" fieldPosition="0"/>
    </format>
    <format dxfId="631">
      <pivotArea dataOnly="0" labelOnly="1" grandRow="1" outline="0" fieldPosition="0"/>
    </format>
    <format dxfId="632">
      <pivotArea field="10" type="button" dataOnly="0" labelOnly="1" outline="0"/>
    </format>
    <format dxfId="633">
      <pivotArea dataOnly="0" labelOnly="1" grandCol="1" outline="0" fieldPosition="0"/>
    </format>
    <format dxfId="634">
      <pivotArea dataOnly="0" labelOnly="1" grandCol="1" outline="0" fieldPosition="0"/>
    </format>
    <format dxfId="635">
      <pivotArea dataOnly="0" labelOnly="1" grandCol="1" outline="0" fieldPosition="0"/>
    </format>
    <format dxfId="636">
      <pivotArea dataOnly="0" labelOnly="1" grandCol="1" outline="0" fieldPosition="0"/>
    </format>
    <format dxfId="637">
      <pivotArea grandRow="1" outline="0" collapsedLevelsAreSubtotals="1" fieldPosition="0"/>
    </format>
    <format dxfId="638">
      <pivotArea grandRow="1" outline="0" collapsedLevelsAreSubtotals="1" fieldPosition="0"/>
    </format>
    <format dxfId="639">
      <pivotArea dataOnly="0" grandRow="1" fieldPosition="0"/>
    </format>
    <format dxfId="640">
      <pivotArea dataOnly="0" grandRow="1" fieldPosition="0"/>
    </format>
    <format dxfId="641">
      <pivotArea dataOnly="0" labelOnly="1" grandCol="1" outline="0" fieldPosition="0"/>
    </format>
    <format dxfId="642">
      <pivotArea outline="0" collapsedLevelsAreSubtotals="1" fieldPosition="0"/>
    </format>
    <format dxfId="643">
      <pivotArea dataOnly="0" labelOnly="1" fieldPosition="0">
        <references count="1">
          <reference field="33" count="0"/>
        </references>
      </pivotArea>
    </format>
    <format dxfId="644">
      <pivotArea dataOnly="0" labelOnly="1" grandRow="1" outline="0" fieldPosition="0"/>
    </format>
    <format dxfId="645">
      <pivotArea dataOnly="0" labelOnly="1" grandCol="1" outline="0" fieldPosition="0"/>
    </format>
    <format dxfId="646">
      <pivotArea dataOnly="0" labelOnly="1" grandCol="1" outline="0" fieldPosition="0"/>
    </format>
    <format dxfId="64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Tabla dinámica57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V92:W95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3"/>
  </rowFields>
  <rowItems count="2">
    <i>
      <x/>
    </i>
    <i t="grand">
      <x/>
    </i>
  </rowItems>
  <colItems count="1">
    <i/>
  </colItems>
  <pageFields count="2">
    <pageField fld="33" hier="-1"/>
    <pageField fld="70" hier="-1"/>
  </pageFields>
  <dataFields count="1">
    <dataField name="Cuenta de ENGANCHE 10" fld="60" subtotal="count" baseField="103" baseItem="0"/>
  </dataFields>
  <formats count="24">
    <format dxfId="648">
      <pivotArea type="all" dataOnly="0" outline="0" fieldPosition="0"/>
    </format>
    <format dxfId="649">
      <pivotArea type="all" dataOnly="0" outline="0" fieldPosition="0"/>
    </format>
    <format dxfId="650">
      <pivotArea outline="0" collapsedLevelsAreSubtotals="1" fieldPosition="0"/>
    </format>
    <format dxfId="651">
      <pivotArea dataOnly="0" labelOnly="1" grandRow="1" outline="0" fieldPosition="0"/>
    </format>
    <format dxfId="652">
      <pivotArea grandRow="1" outline="0" collapsedLevelsAreSubtotals="1" fieldPosition="0"/>
    </format>
    <format dxfId="653">
      <pivotArea dataOnly="0" labelOnly="1" grandRow="1" outline="0" fieldPosition="0"/>
    </format>
    <format dxfId="654">
      <pivotArea grandRow="1" outline="0" collapsedLevelsAreSubtotals="1" fieldPosition="0"/>
    </format>
    <format dxfId="655">
      <pivotArea dataOnly="0" labelOnly="1" grandRow="1" outline="0" fieldPosition="0"/>
    </format>
    <format dxfId="656">
      <pivotArea field="10" type="button" dataOnly="0" labelOnly="1" outline="0"/>
    </format>
    <format dxfId="657">
      <pivotArea dataOnly="0" labelOnly="1" grandCol="1" outline="0" fieldPosition="0"/>
    </format>
    <format dxfId="658">
      <pivotArea dataOnly="0" labelOnly="1" grandCol="1" outline="0" fieldPosition="0"/>
    </format>
    <format dxfId="659">
      <pivotArea dataOnly="0" labelOnly="1" grandCol="1" outline="0" fieldPosition="0"/>
    </format>
    <format dxfId="660">
      <pivotArea dataOnly="0" labelOnly="1" grandCol="1" outline="0" fieldPosition="0"/>
    </format>
    <format dxfId="661">
      <pivotArea grandRow="1" outline="0" collapsedLevelsAreSubtotals="1" fieldPosition="0"/>
    </format>
    <format dxfId="662">
      <pivotArea grandRow="1" outline="0" collapsedLevelsAreSubtotals="1" fieldPosition="0"/>
    </format>
    <format dxfId="663">
      <pivotArea dataOnly="0" grandRow="1" fieldPosition="0"/>
    </format>
    <format dxfId="664">
      <pivotArea dataOnly="0" grandRow="1" fieldPosition="0"/>
    </format>
    <format dxfId="665">
      <pivotArea dataOnly="0" labelOnly="1" grandCol="1" outline="0" fieldPosition="0"/>
    </format>
    <format dxfId="666">
      <pivotArea outline="0" collapsedLevelsAreSubtotals="1" fieldPosition="0"/>
    </format>
    <format dxfId="667">
      <pivotArea dataOnly="0" labelOnly="1" fieldPosition="0">
        <references count="1">
          <reference field="33" count="0"/>
        </references>
      </pivotArea>
    </format>
    <format dxfId="668">
      <pivotArea dataOnly="0" labelOnly="1" grandRow="1" outline="0" fieldPosition="0"/>
    </format>
    <format dxfId="669">
      <pivotArea dataOnly="0" labelOnly="1" grandCol="1" outline="0" fieldPosition="0"/>
    </format>
    <format dxfId="670">
      <pivotArea dataOnly="0" labelOnly="1" grandCol="1" outline="0" fieldPosition="0"/>
    </format>
    <format dxfId="67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Tabla dinámica56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V116:W119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3"/>
  </rowFields>
  <rowItems count="2">
    <i>
      <x/>
    </i>
    <i t="grand">
      <x/>
    </i>
  </rowItems>
  <colItems count="1">
    <i/>
  </colItems>
  <pageFields count="2">
    <pageField fld="33" hier="-1"/>
    <pageField fld="70" hier="-1"/>
  </pageFields>
  <dataFields count="1">
    <dataField name="Cuenta de ENGANCHE 10" fld="60" subtotal="count" baseField="103" baseItem="0"/>
  </dataFields>
  <formats count="24">
    <format dxfId="672">
      <pivotArea type="all" dataOnly="0" outline="0" fieldPosition="0"/>
    </format>
    <format dxfId="673">
      <pivotArea type="all" dataOnly="0" outline="0" fieldPosition="0"/>
    </format>
    <format dxfId="674">
      <pivotArea outline="0" collapsedLevelsAreSubtotals="1" fieldPosition="0"/>
    </format>
    <format dxfId="675">
      <pivotArea dataOnly="0" labelOnly="1" grandRow="1" outline="0" fieldPosition="0"/>
    </format>
    <format dxfId="676">
      <pivotArea grandRow="1" outline="0" collapsedLevelsAreSubtotals="1" fieldPosition="0"/>
    </format>
    <format dxfId="677">
      <pivotArea dataOnly="0" labelOnly="1" grandRow="1" outline="0" fieldPosition="0"/>
    </format>
    <format dxfId="678">
      <pivotArea grandRow="1" outline="0" collapsedLevelsAreSubtotals="1" fieldPosition="0"/>
    </format>
    <format dxfId="679">
      <pivotArea dataOnly="0" labelOnly="1" grandRow="1" outline="0" fieldPosition="0"/>
    </format>
    <format dxfId="680">
      <pivotArea field="10" type="button" dataOnly="0" labelOnly="1" outline="0"/>
    </format>
    <format dxfId="681">
      <pivotArea dataOnly="0" labelOnly="1" grandCol="1" outline="0" fieldPosition="0"/>
    </format>
    <format dxfId="682">
      <pivotArea dataOnly="0" labelOnly="1" grandCol="1" outline="0" fieldPosition="0"/>
    </format>
    <format dxfId="683">
      <pivotArea dataOnly="0" labelOnly="1" grandCol="1" outline="0" fieldPosition="0"/>
    </format>
    <format dxfId="684">
      <pivotArea dataOnly="0" labelOnly="1" grandCol="1" outline="0" fieldPosition="0"/>
    </format>
    <format dxfId="685">
      <pivotArea grandRow="1" outline="0" collapsedLevelsAreSubtotals="1" fieldPosition="0"/>
    </format>
    <format dxfId="686">
      <pivotArea grandRow="1" outline="0" collapsedLevelsAreSubtotals="1" fieldPosition="0"/>
    </format>
    <format dxfId="687">
      <pivotArea dataOnly="0" grandRow="1" fieldPosition="0"/>
    </format>
    <format dxfId="688">
      <pivotArea dataOnly="0" grandRow="1" fieldPosition="0"/>
    </format>
    <format dxfId="689">
      <pivotArea dataOnly="0" labelOnly="1" grandCol="1" outline="0" fieldPosition="0"/>
    </format>
    <format dxfId="690">
      <pivotArea outline="0" collapsedLevelsAreSubtotals="1" fieldPosition="0"/>
    </format>
    <format dxfId="691">
      <pivotArea dataOnly="0" labelOnly="1" fieldPosition="0">
        <references count="1">
          <reference field="33" count="0"/>
        </references>
      </pivotArea>
    </format>
    <format dxfId="692">
      <pivotArea dataOnly="0" labelOnly="1" grandRow="1" outline="0" fieldPosition="0"/>
    </format>
    <format dxfId="693">
      <pivotArea dataOnly="0" labelOnly="1" grandCol="1" outline="0" fieldPosition="0"/>
    </format>
    <format dxfId="694">
      <pivotArea dataOnly="0" labelOnly="1" grandCol="1" outline="0" fieldPosition="0"/>
    </format>
    <format dxfId="69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Tabla dinámica55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T116:U119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2"/>
  </rowFields>
  <rowItems count="2">
    <i>
      <x/>
    </i>
    <i t="grand">
      <x/>
    </i>
  </rowItems>
  <colItems count="1">
    <i/>
  </colItems>
  <pageFields count="2">
    <pageField fld="33" hier="-1"/>
    <pageField fld="69" hier="-1"/>
  </pageFields>
  <dataFields count="1">
    <dataField name="Cuenta de ENGANCHE 9" fld="59" subtotal="count" baseField="102" baseItem="0"/>
  </dataFields>
  <formats count="24">
    <format dxfId="696">
      <pivotArea type="all" dataOnly="0" outline="0" fieldPosition="0"/>
    </format>
    <format dxfId="697">
      <pivotArea type="all" dataOnly="0" outline="0" fieldPosition="0"/>
    </format>
    <format dxfId="698">
      <pivotArea outline="0" collapsedLevelsAreSubtotals="1" fieldPosition="0"/>
    </format>
    <format dxfId="699">
      <pivotArea dataOnly="0" labelOnly="1" grandRow="1" outline="0" fieldPosition="0"/>
    </format>
    <format dxfId="700">
      <pivotArea grandRow="1" outline="0" collapsedLevelsAreSubtotals="1" fieldPosition="0"/>
    </format>
    <format dxfId="701">
      <pivotArea dataOnly="0" labelOnly="1" grandRow="1" outline="0" fieldPosition="0"/>
    </format>
    <format dxfId="702">
      <pivotArea grandRow="1" outline="0" collapsedLevelsAreSubtotals="1" fieldPosition="0"/>
    </format>
    <format dxfId="703">
      <pivotArea dataOnly="0" labelOnly="1" grandRow="1" outline="0" fieldPosition="0"/>
    </format>
    <format dxfId="704">
      <pivotArea field="10" type="button" dataOnly="0" labelOnly="1" outline="0"/>
    </format>
    <format dxfId="705">
      <pivotArea dataOnly="0" labelOnly="1" grandCol="1" outline="0" fieldPosition="0"/>
    </format>
    <format dxfId="706">
      <pivotArea dataOnly="0" labelOnly="1" grandCol="1" outline="0" fieldPosition="0"/>
    </format>
    <format dxfId="707">
      <pivotArea dataOnly="0" labelOnly="1" grandCol="1" outline="0" fieldPosition="0"/>
    </format>
    <format dxfId="708">
      <pivotArea dataOnly="0" labelOnly="1" grandCol="1" outline="0" fieldPosition="0"/>
    </format>
    <format dxfId="709">
      <pivotArea grandRow="1" outline="0" collapsedLevelsAreSubtotals="1" fieldPosition="0"/>
    </format>
    <format dxfId="710">
      <pivotArea grandRow="1" outline="0" collapsedLevelsAreSubtotals="1" fieldPosition="0"/>
    </format>
    <format dxfId="711">
      <pivotArea dataOnly="0" grandRow="1" fieldPosition="0"/>
    </format>
    <format dxfId="712">
      <pivotArea dataOnly="0" grandRow="1" fieldPosition="0"/>
    </format>
    <format dxfId="713">
      <pivotArea dataOnly="0" labelOnly="1" grandCol="1" outline="0" fieldPosition="0"/>
    </format>
    <format dxfId="714">
      <pivotArea outline="0" collapsedLevelsAreSubtotals="1" fieldPosition="0"/>
    </format>
    <format dxfId="715">
      <pivotArea dataOnly="0" labelOnly="1" fieldPosition="0">
        <references count="1">
          <reference field="33" count="0"/>
        </references>
      </pivotArea>
    </format>
    <format dxfId="716">
      <pivotArea dataOnly="0" labelOnly="1" grandRow="1" outline="0" fieldPosition="0"/>
    </format>
    <format dxfId="717">
      <pivotArea dataOnly="0" labelOnly="1" grandCol="1" outline="0" fieldPosition="0"/>
    </format>
    <format dxfId="718">
      <pivotArea dataOnly="0" labelOnly="1" grandCol="1" outline="0" fieldPosition="0"/>
    </format>
    <format dxfId="71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Tabla dinámica54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R116:S119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1"/>
  </rowFields>
  <rowItems count="2">
    <i>
      <x/>
    </i>
    <i t="grand">
      <x/>
    </i>
  </rowItems>
  <colItems count="1">
    <i/>
  </colItems>
  <pageFields count="2">
    <pageField fld="33" hier="-1"/>
    <pageField fld="68" hier="-1"/>
  </pageFields>
  <dataFields count="1">
    <dataField name="Cuenta de ENGANCHE 8" fld="58" subtotal="count" baseField="101" baseItem="0"/>
  </dataFields>
  <formats count="24">
    <format dxfId="720">
      <pivotArea type="all" dataOnly="0" outline="0" fieldPosition="0"/>
    </format>
    <format dxfId="721">
      <pivotArea type="all" dataOnly="0" outline="0" fieldPosition="0"/>
    </format>
    <format dxfId="722">
      <pivotArea outline="0" collapsedLevelsAreSubtotals="1" fieldPosition="0"/>
    </format>
    <format dxfId="723">
      <pivotArea dataOnly="0" labelOnly="1" grandRow="1" outline="0" fieldPosition="0"/>
    </format>
    <format dxfId="724">
      <pivotArea grandRow="1" outline="0" collapsedLevelsAreSubtotals="1" fieldPosition="0"/>
    </format>
    <format dxfId="725">
      <pivotArea dataOnly="0" labelOnly="1" grandRow="1" outline="0" fieldPosition="0"/>
    </format>
    <format dxfId="726">
      <pivotArea grandRow="1" outline="0" collapsedLevelsAreSubtotals="1" fieldPosition="0"/>
    </format>
    <format dxfId="727">
      <pivotArea dataOnly="0" labelOnly="1" grandRow="1" outline="0" fieldPosition="0"/>
    </format>
    <format dxfId="728">
      <pivotArea field="10" type="button" dataOnly="0" labelOnly="1" outline="0"/>
    </format>
    <format dxfId="729">
      <pivotArea dataOnly="0" labelOnly="1" grandCol="1" outline="0" fieldPosition="0"/>
    </format>
    <format dxfId="730">
      <pivotArea dataOnly="0" labelOnly="1" grandCol="1" outline="0" fieldPosition="0"/>
    </format>
    <format dxfId="731">
      <pivotArea dataOnly="0" labelOnly="1" grandCol="1" outline="0" fieldPosition="0"/>
    </format>
    <format dxfId="732">
      <pivotArea dataOnly="0" labelOnly="1" grandCol="1" outline="0" fieldPosition="0"/>
    </format>
    <format dxfId="733">
      <pivotArea grandRow="1" outline="0" collapsedLevelsAreSubtotals="1" fieldPosition="0"/>
    </format>
    <format dxfId="734">
      <pivotArea grandRow="1" outline="0" collapsedLevelsAreSubtotals="1" fieldPosition="0"/>
    </format>
    <format dxfId="735">
      <pivotArea dataOnly="0" grandRow="1" fieldPosition="0"/>
    </format>
    <format dxfId="736">
      <pivotArea dataOnly="0" grandRow="1" fieldPosition="0"/>
    </format>
    <format dxfId="737">
      <pivotArea dataOnly="0" labelOnly="1" grandCol="1" outline="0" fieldPosition="0"/>
    </format>
    <format dxfId="738">
      <pivotArea outline="0" collapsedLevelsAreSubtotals="1" fieldPosition="0"/>
    </format>
    <format dxfId="739">
      <pivotArea dataOnly="0" labelOnly="1" fieldPosition="0">
        <references count="1">
          <reference field="33" count="0"/>
        </references>
      </pivotArea>
    </format>
    <format dxfId="740">
      <pivotArea dataOnly="0" labelOnly="1" grandRow="1" outline="0" fieldPosition="0"/>
    </format>
    <format dxfId="741">
      <pivotArea dataOnly="0" labelOnly="1" grandCol="1" outline="0" fieldPosition="0"/>
    </format>
    <format dxfId="742">
      <pivotArea dataOnly="0" labelOnly="1" grandCol="1" outline="0" fieldPosition="0"/>
    </format>
    <format dxfId="74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Tabla dinámica53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P116:Q119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0"/>
  </rowFields>
  <rowItems count="2">
    <i>
      <x/>
    </i>
    <i t="grand">
      <x/>
    </i>
  </rowItems>
  <colItems count="1">
    <i/>
  </colItems>
  <pageFields count="2">
    <pageField fld="33" hier="-1"/>
    <pageField fld="67" hier="-1"/>
  </pageFields>
  <dataFields count="1">
    <dataField name="Cuenta de ENGANCHE 7" fld="57" subtotal="count" baseField="100" baseItem="0"/>
  </dataFields>
  <formats count="24">
    <format dxfId="744">
      <pivotArea type="all" dataOnly="0" outline="0" fieldPosition="0"/>
    </format>
    <format dxfId="745">
      <pivotArea type="all" dataOnly="0" outline="0" fieldPosition="0"/>
    </format>
    <format dxfId="746">
      <pivotArea outline="0" collapsedLevelsAreSubtotals="1" fieldPosition="0"/>
    </format>
    <format dxfId="747">
      <pivotArea dataOnly="0" labelOnly="1" grandRow="1" outline="0" fieldPosition="0"/>
    </format>
    <format dxfId="748">
      <pivotArea grandRow="1" outline="0" collapsedLevelsAreSubtotals="1" fieldPosition="0"/>
    </format>
    <format dxfId="749">
      <pivotArea dataOnly="0" labelOnly="1" grandRow="1" outline="0" fieldPosition="0"/>
    </format>
    <format dxfId="750">
      <pivotArea grandRow="1" outline="0" collapsedLevelsAreSubtotals="1" fieldPosition="0"/>
    </format>
    <format dxfId="751">
      <pivotArea dataOnly="0" labelOnly="1" grandRow="1" outline="0" fieldPosition="0"/>
    </format>
    <format dxfId="752">
      <pivotArea field="10" type="button" dataOnly="0" labelOnly="1" outline="0"/>
    </format>
    <format dxfId="753">
      <pivotArea dataOnly="0" labelOnly="1" grandCol="1" outline="0" fieldPosition="0"/>
    </format>
    <format dxfId="754">
      <pivotArea dataOnly="0" labelOnly="1" grandCol="1" outline="0" fieldPosition="0"/>
    </format>
    <format dxfId="755">
      <pivotArea dataOnly="0" labelOnly="1" grandCol="1" outline="0" fieldPosition="0"/>
    </format>
    <format dxfId="756">
      <pivotArea dataOnly="0" labelOnly="1" grandCol="1" outline="0" fieldPosition="0"/>
    </format>
    <format dxfId="757">
      <pivotArea grandRow="1" outline="0" collapsedLevelsAreSubtotals="1" fieldPosition="0"/>
    </format>
    <format dxfId="758">
      <pivotArea grandRow="1" outline="0" collapsedLevelsAreSubtotals="1" fieldPosition="0"/>
    </format>
    <format dxfId="759">
      <pivotArea dataOnly="0" grandRow="1" fieldPosition="0"/>
    </format>
    <format dxfId="760">
      <pivotArea dataOnly="0" grandRow="1" fieldPosition="0"/>
    </format>
    <format dxfId="761">
      <pivotArea dataOnly="0" labelOnly="1" grandCol="1" outline="0" fieldPosition="0"/>
    </format>
    <format dxfId="762">
      <pivotArea outline="0" collapsedLevelsAreSubtotals="1" fieldPosition="0"/>
    </format>
    <format dxfId="763">
      <pivotArea dataOnly="0" labelOnly="1" fieldPosition="0">
        <references count="1">
          <reference field="33" count="0"/>
        </references>
      </pivotArea>
    </format>
    <format dxfId="764">
      <pivotArea dataOnly="0" labelOnly="1" grandRow="1" outline="0" fieldPosition="0"/>
    </format>
    <format dxfId="765">
      <pivotArea dataOnly="0" labelOnly="1" grandCol="1" outline="0" fieldPosition="0"/>
    </format>
    <format dxfId="766">
      <pivotArea dataOnly="0" labelOnly="1" grandCol="1" outline="0" fieldPosition="0"/>
    </format>
    <format dxfId="76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Tabla dinámica52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N116:O119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dataField="1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1"/>
        <item h="1"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9"/>
  </rowFields>
  <rowItems count="2">
    <i>
      <x/>
    </i>
    <i t="grand">
      <x/>
    </i>
  </rowItems>
  <colItems count="1">
    <i/>
  </colItems>
  <pageFields count="2">
    <pageField fld="33" hier="-1"/>
    <pageField fld="66" hier="-1"/>
  </pageFields>
  <dataFields count="1">
    <dataField name="Cuenta de ENGANCHE 6" fld="56" subtotal="count" baseField="99" baseItem="0"/>
  </dataFields>
  <formats count="24">
    <format dxfId="768">
      <pivotArea type="all" dataOnly="0" outline="0" fieldPosition="0"/>
    </format>
    <format dxfId="769">
      <pivotArea type="all" dataOnly="0" outline="0" fieldPosition="0"/>
    </format>
    <format dxfId="770">
      <pivotArea outline="0" collapsedLevelsAreSubtotals="1" fieldPosition="0"/>
    </format>
    <format dxfId="771">
      <pivotArea dataOnly="0" labelOnly="1" grandRow="1" outline="0" fieldPosition="0"/>
    </format>
    <format dxfId="772">
      <pivotArea grandRow="1" outline="0" collapsedLevelsAreSubtotals="1" fieldPosition="0"/>
    </format>
    <format dxfId="773">
      <pivotArea dataOnly="0" labelOnly="1" grandRow="1" outline="0" fieldPosition="0"/>
    </format>
    <format dxfId="774">
      <pivotArea grandRow="1" outline="0" collapsedLevelsAreSubtotals="1" fieldPosition="0"/>
    </format>
    <format dxfId="775">
      <pivotArea dataOnly="0" labelOnly="1" grandRow="1" outline="0" fieldPosition="0"/>
    </format>
    <format dxfId="776">
      <pivotArea field="10" type="button" dataOnly="0" labelOnly="1" outline="0"/>
    </format>
    <format dxfId="777">
      <pivotArea dataOnly="0" labelOnly="1" grandCol="1" outline="0" fieldPosition="0"/>
    </format>
    <format dxfId="778">
      <pivotArea dataOnly="0" labelOnly="1" grandCol="1" outline="0" fieldPosition="0"/>
    </format>
    <format dxfId="779">
      <pivotArea dataOnly="0" labelOnly="1" grandCol="1" outline="0" fieldPosition="0"/>
    </format>
    <format dxfId="780">
      <pivotArea dataOnly="0" labelOnly="1" grandCol="1" outline="0" fieldPosition="0"/>
    </format>
    <format dxfId="781">
      <pivotArea grandRow="1" outline="0" collapsedLevelsAreSubtotals="1" fieldPosition="0"/>
    </format>
    <format dxfId="782">
      <pivotArea grandRow="1" outline="0" collapsedLevelsAreSubtotals="1" fieldPosition="0"/>
    </format>
    <format dxfId="783">
      <pivotArea dataOnly="0" grandRow="1" fieldPosition="0"/>
    </format>
    <format dxfId="784">
      <pivotArea dataOnly="0" grandRow="1" fieldPosition="0"/>
    </format>
    <format dxfId="785">
      <pivotArea dataOnly="0" labelOnly="1" grandCol="1" outline="0" fieldPosition="0"/>
    </format>
    <format dxfId="786">
      <pivotArea outline="0" collapsedLevelsAreSubtotals="1" fieldPosition="0"/>
    </format>
    <format dxfId="787">
      <pivotArea dataOnly="0" labelOnly="1" fieldPosition="0">
        <references count="1">
          <reference field="33" count="0"/>
        </references>
      </pivotArea>
    </format>
    <format dxfId="788">
      <pivotArea dataOnly="0" labelOnly="1" grandRow="1" outline="0" fieldPosition="0"/>
    </format>
    <format dxfId="789">
      <pivotArea dataOnly="0" labelOnly="1" grandCol="1" outline="0" fieldPosition="0"/>
    </format>
    <format dxfId="790">
      <pivotArea dataOnly="0" labelOnly="1" grandCol="1" outline="0" fieldPosition="0"/>
    </format>
    <format dxfId="79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Tabla dinámica51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L116:M119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dataField="1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1"/>
        <item h="1"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8"/>
  </rowFields>
  <rowItems count="2">
    <i>
      <x/>
    </i>
    <i t="grand">
      <x/>
    </i>
  </rowItems>
  <colItems count="1">
    <i/>
  </colItems>
  <pageFields count="2">
    <pageField fld="33" hier="-1"/>
    <pageField fld="65" hier="-1"/>
  </pageFields>
  <dataFields count="1">
    <dataField name="Cuenta de ENGANCHE 5" fld="55" subtotal="count" baseField="98" baseItem="0"/>
  </dataFields>
  <formats count="24">
    <format dxfId="792">
      <pivotArea type="all" dataOnly="0" outline="0" fieldPosition="0"/>
    </format>
    <format dxfId="793">
      <pivotArea type="all" dataOnly="0" outline="0" fieldPosition="0"/>
    </format>
    <format dxfId="794">
      <pivotArea outline="0" collapsedLevelsAreSubtotals="1" fieldPosition="0"/>
    </format>
    <format dxfId="795">
      <pivotArea dataOnly="0" labelOnly="1" grandRow="1" outline="0" fieldPosition="0"/>
    </format>
    <format dxfId="796">
      <pivotArea grandRow="1" outline="0" collapsedLevelsAreSubtotals="1" fieldPosition="0"/>
    </format>
    <format dxfId="797">
      <pivotArea dataOnly="0" labelOnly="1" grandRow="1" outline="0" fieldPosition="0"/>
    </format>
    <format dxfId="798">
      <pivotArea grandRow="1" outline="0" collapsedLevelsAreSubtotals="1" fieldPosition="0"/>
    </format>
    <format dxfId="799">
      <pivotArea dataOnly="0" labelOnly="1" grandRow="1" outline="0" fieldPosition="0"/>
    </format>
    <format dxfId="800">
      <pivotArea field="10" type="button" dataOnly="0" labelOnly="1" outline="0"/>
    </format>
    <format dxfId="801">
      <pivotArea dataOnly="0" labelOnly="1" grandCol="1" outline="0" fieldPosition="0"/>
    </format>
    <format dxfId="802">
      <pivotArea dataOnly="0" labelOnly="1" grandCol="1" outline="0" fieldPosition="0"/>
    </format>
    <format dxfId="803">
      <pivotArea dataOnly="0" labelOnly="1" grandCol="1" outline="0" fieldPosition="0"/>
    </format>
    <format dxfId="804">
      <pivotArea dataOnly="0" labelOnly="1" grandCol="1" outline="0" fieldPosition="0"/>
    </format>
    <format dxfId="805">
      <pivotArea grandRow="1" outline="0" collapsedLevelsAreSubtotals="1" fieldPosition="0"/>
    </format>
    <format dxfId="806">
      <pivotArea grandRow="1" outline="0" collapsedLevelsAreSubtotals="1" fieldPosition="0"/>
    </format>
    <format dxfId="807">
      <pivotArea dataOnly="0" grandRow="1" fieldPosition="0"/>
    </format>
    <format dxfId="808">
      <pivotArea dataOnly="0" grandRow="1" fieldPosition="0"/>
    </format>
    <format dxfId="809">
      <pivotArea dataOnly="0" labelOnly="1" grandCol="1" outline="0" fieldPosition="0"/>
    </format>
    <format dxfId="810">
      <pivotArea outline="0" collapsedLevelsAreSubtotals="1" fieldPosition="0"/>
    </format>
    <format dxfId="811">
      <pivotArea dataOnly="0" labelOnly="1" fieldPosition="0">
        <references count="1">
          <reference field="33" count="0"/>
        </references>
      </pivotArea>
    </format>
    <format dxfId="812">
      <pivotArea dataOnly="0" labelOnly="1" grandRow="1" outline="0" fieldPosition="0"/>
    </format>
    <format dxfId="813">
      <pivotArea dataOnly="0" labelOnly="1" grandCol="1" outline="0" fieldPosition="0"/>
    </format>
    <format dxfId="814">
      <pivotArea dataOnly="0" labelOnly="1" grandCol="1" outline="0" fieldPosition="0"/>
    </format>
    <format dxfId="81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Tabla dinámica50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J116:K119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dataField="1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axis="axisRow"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7"/>
  </rowFields>
  <rowItems count="2">
    <i>
      <x v="3"/>
    </i>
    <i t="grand">
      <x/>
    </i>
  </rowItems>
  <colItems count="1">
    <i/>
  </colItems>
  <pageFields count="2">
    <pageField fld="33" hier="-1"/>
    <pageField fld="64" item="2" hier="-1"/>
  </pageFields>
  <dataFields count="1">
    <dataField name="Cuenta de ENGANCHE 4" fld="54" subtotal="count" baseField="97" baseItem="0"/>
  </dataFields>
  <formats count="24">
    <format dxfId="816">
      <pivotArea type="all" dataOnly="0" outline="0" fieldPosition="0"/>
    </format>
    <format dxfId="817">
      <pivotArea type="all" dataOnly="0" outline="0" fieldPosition="0"/>
    </format>
    <format dxfId="818">
      <pivotArea outline="0" collapsedLevelsAreSubtotals="1" fieldPosition="0"/>
    </format>
    <format dxfId="819">
      <pivotArea dataOnly="0" labelOnly="1" grandRow="1" outline="0" fieldPosition="0"/>
    </format>
    <format dxfId="820">
      <pivotArea grandRow="1" outline="0" collapsedLevelsAreSubtotals="1" fieldPosition="0"/>
    </format>
    <format dxfId="821">
      <pivotArea dataOnly="0" labelOnly="1" grandRow="1" outline="0" fieldPosition="0"/>
    </format>
    <format dxfId="822">
      <pivotArea grandRow="1" outline="0" collapsedLevelsAreSubtotals="1" fieldPosition="0"/>
    </format>
    <format dxfId="823">
      <pivotArea dataOnly="0" labelOnly="1" grandRow="1" outline="0" fieldPosition="0"/>
    </format>
    <format dxfId="824">
      <pivotArea field="10" type="button" dataOnly="0" labelOnly="1" outline="0"/>
    </format>
    <format dxfId="825">
      <pivotArea dataOnly="0" labelOnly="1" grandCol="1" outline="0" fieldPosition="0"/>
    </format>
    <format dxfId="826">
      <pivotArea dataOnly="0" labelOnly="1" grandCol="1" outline="0" fieldPosition="0"/>
    </format>
    <format dxfId="827">
      <pivotArea dataOnly="0" labelOnly="1" grandCol="1" outline="0" fieldPosition="0"/>
    </format>
    <format dxfId="828">
      <pivotArea dataOnly="0" labelOnly="1" grandCol="1" outline="0" fieldPosition="0"/>
    </format>
    <format dxfId="829">
      <pivotArea grandRow="1" outline="0" collapsedLevelsAreSubtotals="1" fieldPosition="0"/>
    </format>
    <format dxfId="830">
      <pivotArea grandRow="1" outline="0" collapsedLevelsAreSubtotals="1" fieldPosition="0"/>
    </format>
    <format dxfId="831">
      <pivotArea dataOnly="0" grandRow="1" fieldPosition="0"/>
    </format>
    <format dxfId="832">
      <pivotArea dataOnly="0" grandRow="1" fieldPosition="0"/>
    </format>
    <format dxfId="833">
      <pivotArea dataOnly="0" labelOnly="1" grandCol="1" outline="0" fieldPosition="0"/>
    </format>
    <format dxfId="834">
      <pivotArea outline="0" collapsedLevelsAreSubtotals="1" fieldPosition="0"/>
    </format>
    <format dxfId="835">
      <pivotArea dataOnly="0" labelOnly="1" fieldPosition="0">
        <references count="1">
          <reference field="33" count="0"/>
        </references>
      </pivotArea>
    </format>
    <format dxfId="836">
      <pivotArea dataOnly="0" labelOnly="1" grandRow="1" outline="0" fieldPosition="0"/>
    </format>
    <format dxfId="837">
      <pivotArea dataOnly="0" labelOnly="1" grandCol="1" outline="0" fieldPosition="0"/>
    </format>
    <format dxfId="838">
      <pivotArea dataOnly="0" labelOnly="1" grandCol="1" outline="0" fieldPosition="0"/>
    </format>
    <format dxfId="83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7.xml><?xml version="1.0" encoding="utf-8"?>
<pivotTableDefinition xmlns="http://schemas.openxmlformats.org/spreadsheetml/2006/main" name="Tabla dinámica49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H116:I119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dataField="1"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axis="axisRow" compact="0" outline="0" showAll="0" defaultSubtotal="0">
      <items count="4">
        <item x="1"/>
        <item x="2"/>
        <item x="0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6"/>
  </rowFields>
  <rowItems count="2">
    <i>
      <x v="2"/>
    </i>
    <i t="grand">
      <x/>
    </i>
  </rowItems>
  <colItems count="1">
    <i/>
  </colItems>
  <pageFields count="2">
    <pageField fld="33" hier="-1"/>
    <pageField fld="63" item="2" hier="-1"/>
  </pageFields>
  <dataFields count="1">
    <dataField name="Cuenta de ENGANCHE 3" fld="53" subtotal="count" baseField="96" baseItem="0"/>
  </dataFields>
  <formats count="24">
    <format dxfId="840">
      <pivotArea type="all" dataOnly="0" outline="0" fieldPosition="0"/>
    </format>
    <format dxfId="841">
      <pivotArea type="all" dataOnly="0" outline="0" fieldPosition="0"/>
    </format>
    <format dxfId="842">
      <pivotArea outline="0" collapsedLevelsAreSubtotals="1" fieldPosition="0"/>
    </format>
    <format dxfId="843">
      <pivotArea dataOnly="0" labelOnly="1" grandRow="1" outline="0" fieldPosition="0"/>
    </format>
    <format dxfId="844">
      <pivotArea grandRow="1" outline="0" collapsedLevelsAreSubtotals="1" fieldPosition="0"/>
    </format>
    <format dxfId="845">
      <pivotArea dataOnly="0" labelOnly="1" grandRow="1" outline="0" fieldPosition="0"/>
    </format>
    <format dxfId="846">
      <pivotArea grandRow="1" outline="0" collapsedLevelsAreSubtotals="1" fieldPosition="0"/>
    </format>
    <format dxfId="847">
      <pivotArea dataOnly="0" labelOnly="1" grandRow="1" outline="0" fieldPosition="0"/>
    </format>
    <format dxfId="848">
      <pivotArea field="10" type="button" dataOnly="0" labelOnly="1" outline="0"/>
    </format>
    <format dxfId="849">
      <pivotArea dataOnly="0" labelOnly="1" grandCol="1" outline="0" fieldPosition="0"/>
    </format>
    <format dxfId="850">
      <pivotArea dataOnly="0" labelOnly="1" grandCol="1" outline="0" fieldPosition="0"/>
    </format>
    <format dxfId="851">
      <pivotArea dataOnly="0" labelOnly="1" grandCol="1" outline="0" fieldPosition="0"/>
    </format>
    <format dxfId="852">
      <pivotArea dataOnly="0" labelOnly="1" grandCol="1" outline="0" fieldPosition="0"/>
    </format>
    <format dxfId="853">
      <pivotArea grandRow="1" outline="0" collapsedLevelsAreSubtotals="1" fieldPosition="0"/>
    </format>
    <format dxfId="854">
      <pivotArea grandRow="1" outline="0" collapsedLevelsAreSubtotals="1" fieldPosition="0"/>
    </format>
    <format dxfId="855">
      <pivotArea dataOnly="0" grandRow="1" fieldPosition="0"/>
    </format>
    <format dxfId="856">
      <pivotArea dataOnly="0" grandRow="1" fieldPosition="0"/>
    </format>
    <format dxfId="857">
      <pivotArea dataOnly="0" labelOnly="1" grandCol="1" outline="0" fieldPosition="0"/>
    </format>
    <format dxfId="858">
      <pivotArea outline="0" collapsedLevelsAreSubtotals="1" fieldPosition="0"/>
    </format>
    <format dxfId="859">
      <pivotArea dataOnly="0" labelOnly="1" fieldPosition="0">
        <references count="1">
          <reference field="33" count="0"/>
        </references>
      </pivotArea>
    </format>
    <format dxfId="860">
      <pivotArea dataOnly="0" labelOnly="1" grandRow="1" outline="0" fieldPosition="0"/>
    </format>
    <format dxfId="861">
      <pivotArea dataOnly="0" labelOnly="1" grandCol="1" outline="0" fieldPosition="0"/>
    </format>
    <format dxfId="862">
      <pivotArea dataOnly="0" labelOnly="1" grandCol="1" outline="0" fieldPosition="0"/>
    </format>
    <format dxfId="86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8.xml><?xml version="1.0" encoding="utf-8"?>
<pivotTableDefinition xmlns="http://schemas.openxmlformats.org/spreadsheetml/2006/main" name="Tabla dinámica48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F116:G119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3">
        <item x="1"/>
        <item x="2"/>
        <item x="0"/>
      </items>
    </pivotField>
    <pivotField axis="axisPage" compact="0" outline="0" showAll="0" defaultSubtotal="0">
      <items count="4">
        <item x="1"/>
        <item x="2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axis="axisRow"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5"/>
  </rowFields>
  <rowItems count="2">
    <i>
      <x v="3"/>
    </i>
    <i t="grand">
      <x/>
    </i>
  </rowItems>
  <colItems count="1">
    <i/>
  </colItems>
  <pageFields count="2">
    <pageField fld="33" hier="-1"/>
    <pageField fld="62" item="2" hier="-1"/>
  </pageFields>
  <dataFields count="1">
    <dataField name="Cuenta de ENGANCHE 2" fld="52" subtotal="count" baseField="95" baseItem="0"/>
  </dataFields>
  <formats count="24">
    <format dxfId="864">
      <pivotArea type="all" dataOnly="0" outline="0" fieldPosition="0"/>
    </format>
    <format dxfId="865">
      <pivotArea type="all" dataOnly="0" outline="0" fieldPosition="0"/>
    </format>
    <format dxfId="866">
      <pivotArea outline="0" collapsedLevelsAreSubtotals="1" fieldPosition="0"/>
    </format>
    <format dxfId="867">
      <pivotArea dataOnly="0" labelOnly="1" grandRow="1" outline="0" fieldPosition="0"/>
    </format>
    <format dxfId="868">
      <pivotArea grandRow="1" outline="0" collapsedLevelsAreSubtotals="1" fieldPosition="0"/>
    </format>
    <format dxfId="869">
      <pivotArea dataOnly="0" labelOnly="1" grandRow="1" outline="0" fieldPosition="0"/>
    </format>
    <format dxfId="870">
      <pivotArea grandRow="1" outline="0" collapsedLevelsAreSubtotals="1" fieldPosition="0"/>
    </format>
    <format dxfId="871">
      <pivotArea dataOnly="0" labelOnly="1" grandRow="1" outline="0" fieldPosition="0"/>
    </format>
    <format dxfId="872">
      <pivotArea field="10" type="button" dataOnly="0" labelOnly="1" outline="0"/>
    </format>
    <format dxfId="873">
      <pivotArea dataOnly="0" labelOnly="1" grandCol="1" outline="0" fieldPosition="0"/>
    </format>
    <format dxfId="874">
      <pivotArea dataOnly="0" labelOnly="1" grandCol="1" outline="0" fieldPosition="0"/>
    </format>
    <format dxfId="875">
      <pivotArea dataOnly="0" labelOnly="1" grandCol="1" outline="0" fieldPosition="0"/>
    </format>
    <format dxfId="876">
      <pivotArea dataOnly="0" labelOnly="1" grandCol="1" outline="0" fieldPosition="0"/>
    </format>
    <format dxfId="877">
      <pivotArea grandRow="1" outline="0" collapsedLevelsAreSubtotals="1" fieldPosition="0"/>
    </format>
    <format dxfId="878">
      <pivotArea grandRow="1" outline="0" collapsedLevelsAreSubtotals="1" fieldPosition="0"/>
    </format>
    <format dxfId="879">
      <pivotArea dataOnly="0" grandRow="1" fieldPosition="0"/>
    </format>
    <format dxfId="880">
      <pivotArea dataOnly="0" grandRow="1" fieldPosition="0"/>
    </format>
    <format dxfId="881">
      <pivotArea dataOnly="0" labelOnly="1" grandCol="1" outline="0" fieldPosition="0"/>
    </format>
    <format dxfId="882">
      <pivotArea outline="0" collapsedLevelsAreSubtotals="1" fieldPosition="0"/>
    </format>
    <format dxfId="883">
      <pivotArea dataOnly="0" labelOnly="1" fieldPosition="0">
        <references count="1">
          <reference field="33" count="0"/>
        </references>
      </pivotArea>
    </format>
    <format dxfId="884">
      <pivotArea dataOnly="0" labelOnly="1" grandRow="1" outline="0" fieldPosition="0"/>
    </format>
    <format dxfId="885">
      <pivotArea dataOnly="0" labelOnly="1" grandCol="1" outline="0" fieldPosition="0"/>
    </format>
    <format dxfId="886">
      <pivotArea dataOnly="0" labelOnly="1" grandCol="1" outline="0" fieldPosition="0"/>
    </format>
    <format dxfId="88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9.xml><?xml version="1.0" encoding="utf-8"?>
<pivotTableDefinition xmlns="http://schemas.openxmlformats.org/spreadsheetml/2006/main" name="Tabla dinámica47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D116:E118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h="1" x="1"/>
        <item h="1"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4"/>
  </rowFields>
  <rowItems count="1">
    <i t="grand">
      <x/>
    </i>
  </rowItems>
  <colItems count="1">
    <i/>
  </colItems>
  <pageFields count="2">
    <pageField fld="33" hier="-1"/>
    <pageField fld="61" hier="-1"/>
  </pageFields>
  <dataFields count="1">
    <dataField name="Cuenta de ENGANCHE 1" fld="51" subtotal="count" baseField="94" baseItem="0"/>
  </dataFields>
  <formats count="24">
    <format dxfId="888">
      <pivotArea type="all" dataOnly="0" outline="0" fieldPosition="0"/>
    </format>
    <format dxfId="889">
      <pivotArea type="all" dataOnly="0" outline="0" fieldPosition="0"/>
    </format>
    <format dxfId="890">
      <pivotArea outline="0" collapsedLevelsAreSubtotals="1" fieldPosition="0"/>
    </format>
    <format dxfId="891">
      <pivotArea dataOnly="0" labelOnly="1" grandRow="1" outline="0" fieldPosition="0"/>
    </format>
    <format dxfId="892">
      <pivotArea grandRow="1" outline="0" collapsedLevelsAreSubtotals="1" fieldPosition="0"/>
    </format>
    <format dxfId="893">
      <pivotArea dataOnly="0" labelOnly="1" grandRow="1" outline="0" fieldPosition="0"/>
    </format>
    <format dxfId="894">
      <pivotArea grandRow="1" outline="0" collapsedLevelsAreSubtotals="1" fieldPosition="0"/>
    </format>
    <format dxfId="895">
      <pivotArea dataOnly="0" labelOnly="1" grandRow="1" outline="0" fieldPosition="0"/>
    </format>
    <format dxfId="896">
      <pivotArea field="10" type="button" dataOnly="0" labelOnly="1" outline="0"/>
    </format>
    <format dxfId="897">
      <pivotArea dataOnly="0" labelOnly="1" grandCol="1" outline="0" fieldPosition="0"/>
    </format>
    <format dxfId="898">
      <pivotArea dataOnly="0" labelOnly="1" grandCol="1" outline="0" fieldPosition="0"/>
    </format>
    <format dxfId="899">
      <pivotArea dataOnly="0" labelOnly="1" grandCol="1" outline="0" fieldPosition="0"/>
    </format>
    <format dxfId="900">
      <pivotArea dataOnly="0" labelOnly="1" grandCol="1" outline="0" fieldPosition="0"/>
    </format>
    <format dxfId="901">
      <pivotArea grandRow="1" outline="0" collapsedLevelsAreSubtotals="1" fieldPosition="0"/>
    </format>
    <format dxfId="902">
      <pivotArea grandRow="1" outline="0" collapsedLevelsAreSubtotals="1" fieldPosition="0"/>
    </format>
    <format dxfId="903">
      <pivotArea dataOnly="0" grandRow="1" fieldPosition="0"/>
    </format>
    <format dxfId="904">
      <pivotArea dataOnly="0" grandRow="1" fieldPosition="0"/>
    </format>
    <format dxfId="905">
      <pivotArea dataOnly="0" labelOnly="1" grandCol="1" outline="0" fieldPosition="0"/>
    </format>
    <format dxfId="906">
      <pivotArea outline="0" collapsedLevelsAreSubtotals="1" fieldPosition="0"/>
    </format>
    <format dxfId="907">
      <pivotArea dataOnly="0" labelOnly="1" fieldPosition="0">
        <references count="1">
          <reference field="33" count="0"/>
        </references>
      </pivotArea>
    </format>
    <format dxfId="908">
      <pivotArea dataOnly="0" labelOnly="1" grandRow="1" outline="0" fieldPosition="0"/>
    </format>
    <format dxfId="909">
      <pivotArea dataOnly="0" labelOnly="1" grandCol="1" outline="0" fieldPosition="0"/>
    </format>
    <format dxfId="910">
      <pivotArea dataOnly="0" labelOnly="1" grandCol="1" outline="0" fieldPosition="0"/>
    </format>
    <format dxfId="91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0.xml><?xml version="1.0" encoding="utf-8"?>
<pivotTableDefinition xmlns="http://schemas.openxmlformats.org/spreadsheetml/2006/main" name="Tabla dinámica46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D135:E141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x="1"/>
        <item h="1" x="2"/>
        <item h="1"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4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33" hier="-1"/>
    <pageField fld="61" hier="-1"/>
  </pageFields>
  <dataFields count="1">
    <dataField name="Cuenta de ENGANCHE 1" fld="51" subtotal="count" baseField="94" baseItem="3"/>
  </dataFields>
  <formats count="24">
    <format dxfId="912">
      <pivotArea type="all" dataOnly="0" outline="0" fieldPosition="0"/>
    </format>
    <format dxfId="913">
      <pivotArea type="all" dataOnly="0" outline="0" fieldPosition="0"/>
    </format>
    <format dxfId="914">
      <pivotArea outline="0" collapsedLevelsAreSubtotals="1" fieldPosition="0"/>
    </format>
    <format dxfId="915">
      <pivotArea dataOnly="0" labelOnly="1" grandRow="1" outline="0" fieldPosition="0"/>
    </format>
    <format dxfId="916">
      <pivotArea grandRow="1" outline="0" collapsedLevelsAreSubtotals="1" fieldPosition="0"/>
    </format>
    <format dxfId="917">
      <pivotArea dataOnly="0" labelOnly="1" grandRow="1" outline="0" fieldPosition="0"/>
    </format>
    <format dxfId="918">
      <pivotArea grandRow="1" outline="0" collapsedLevelsAreSubtotals="1" fieldPosition="0"/>
    </format>
    <format dxfId="919">
      <pivotArea dataOnly="0" labelOnly="1" grandRow="1" outline="0" fieldPosition="0"/>
    </format>
    <format dxfId="920">
      <pivotArea field="10" type="button" dataOnly="0" labelOnly="1" outline="0"/>
    </format>
    <format dxfId="921">
      <pivotArea dataOnly="0" labelOnly="1" grandCol="1" outline="0" fieldPosition="0"/>
    </format>
    <format dxfId="922">
      <pivotArea dataOnly="0" labelOnly="1" grandCol="1" outline="0" fieldPosition="0"/>
    </format>
    <format dxfId="923">
      <pivotArea dataOnly="0" labelOnly="1" grandCol="1" outline="0" fieldPosition="0"/>
    </format>
    <format dxfId="924">
      <pivotArea dataOnly="0" labelOnly="1" grandCol="1" outline="0" fieldPosition="0"/>
    </format>
    <format dxfId="925">
      <pivotArea grandRow="1" outline="0" collapsedLevelsAreSubtotals="1" fieldPosition="0"/>
    </format>
    <format dxfId="926">
      <pivotArea grandRow="1" outline="0" collapsedLevelsAreSubtotals="1" fieldPosition="0"/>
    </format>
    <format dxfId="927">
      <pivotArea dataOnly="0" grandRow="1" fieldPosition="0"/>
    </format>
    <format dxfId="928">
      <pivotArea dataOnly="0" grandRow="1" fieldPosition="0"/>
    </format>
    <format dxfId="929">
      <pivotArea dataOnly="0" labelOnly="1" grandCol="1" outline="0" fieldPosition="0"/>
    </format>
    <format dxfId="930">
      <pivotArea outline="0" collapsedLevelsAreSubtotals="1" fieldPosition="0"/>
    </format>
    <format dxfId="931">
      <pivotArea dataOnly="0" labelOnly="1" fieldPosition="0">
        <references count="1">
          <reference field="33" count="0"/>
        </references>
      </pivotArea>
    </format>
    <format dxfId="932">
      <pivotArea dataOnly="0" labelOnly="1" grandRow="1" outline="0" fieldPosition="0"/>
    </format>
    <format dxfId="933">
      <pivotArea dataOnly="0" labelOnly="1" grandCol="1" outline="0" fieldPosition="0"/>
    </format>
    <format dxfId="934">
      <pivotArea dataOnly="0" labelOnly="1" grandCol="1" outline="0" fieldPosition="0"/>
    </format>
    <format dxfId="93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1.xml><?xml version="1.0" encoding="utf-8"?>
<pivotTableDefinition xmlns="http://schemas.openxmlformats.org/spreadsheetml/2006/main" name="Tabla dinámica45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F135:G140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3">
        <item x="1"/>
        <item x="2"/>
        <item x="0"/>
      </items>
    </pivotField>
    <pivotField axis="axisPage" compact="0" outline="0" showAll="0" defaultSubtotal="0">
      <items count="4">
        <item x="1"/>
        <item x="2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axis="axisRow"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5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33" hier="-1"/>
    <pageField fld="62" item="0" hier="-1"/>
  </pageFields>
  <dataFields count="1">
    <dataField name="Cuenta de ENGANCHE 2" fld="52" subtotal="count" baseField="95" baseItem="0"/>
  </dataFields>
  <formats count="24">
    <format dxfId="936">
      <pivotArea type="all" dataOnly="0" outline="0" fieldPosition="0"/>
    </format>
    <format dxfId="937">
      <pivotArea type="all" dataOnly="0" outline="0" fieldPosition="0"/>
    </format>
    <format dxfId="938">
      <pivotArea outline="0" collapsedLevelsAreSubtotals="1" fieldPosition="0"/>
    </format>
    <format dxfId="939">
      <pivotArea dataOnly="0" labelOnly="1" grandRow="1" outline="0" fieldPosition="0"/>
    </format>
    <format dxfId="940">
      <pivotArea grandRow="1" outline="0" collapsedLevelsAreSubtotals="1" fieldPosition="0"/>
    </format>
    <format dxfId="941">
      <pivotArea dataOnly="0" labelOnly="1" grandRow="1" outline="0" fieldPosition="0"/>
    </format>
    <format dxfId="942">
      <pivotArea grandRow="1" outline="0" collapsedLevelsAreSubtotals="1" fieldPosition="0"/>
    </format>
    <format dxfId="943">
      <pivotArea dataOnly="0" labelOnly="1" grandRow="1" outline="0" fieldPosition="0"/>
    </format>
    <format dxfId="944">
      <pivotArea field="10" type="button" dataOnly="0" labelOnly="1" outline="0"/>
    </format>
    <format dxfId="945">
      <pivotArea dataOnly="0" labelOnly="1" grandCol="1" outline="0" fieldPosition="0"/>
    </format>
    <format dxfId="946">
      <pivotArea dataOnly="0" labelOnly="1" grandCol="1" outline="0" fieldPosition="0"/>
    </format>
    <format dxfId="947">
      <pivotArea dataOnly="0" labelOnly="1" grandCol="1" outline="0" fieldPosition="0"/>
    </format>
    <format dxfId="948">
      <pivotArea dataOnly="0" labelOnly="1" grandCol="1" outline="0" fieldPosition="0"/>
    </format>
    <format dxfId="949">
      <pivotArea grandRow="1" outline="0" collapsedLevelsAreSubtotals="1" fieldPosition="0"/>
    </format>
    <format dxfId="950">
      <pivotArea grandRow="1" outline="0" collapsedLevelsAreSubtotals="1" fieldPosition="0"/>
    </format>
    <format dxfId="951">
      <pivotArea dataOnly="0" grandRow="1" fieldPosition="0"/>
    </format>
    <format dxfId="952">
      <pivotArea dataOnly="0" grandRow="1" fieldPosition="0"/>
    </format>
    <format dxfId="953">
      <pivotArea dataOnly="0" labelOnly="1" grandCol="1" outline="0" fieldPosition="0"/>
    </format>
    <format dxfId="954">
      <pivotArea outline="0" collapsedLevelsAreSubtotals="1" fieldPosition="0"/>
    </format>
    <format dxfId="955">
      <pivotArea dataOnly="0" labelOnly="1" fieldPosition="0">
        <references count="1">
          <reference field="33" count="0"/>
        </references>
      </pivotArea>
    </format>
    <format dxfId="956">
      <pivotArea dataOnly="0" labelOnly="1" grandRow="1" outline="0" fieldPosition="0"/>
    </format>
    <format dxfId="957">
      <pivotArea dataOnly="0" labelOnly="1" grandCol="1" outline="0" fieldPosition="0"/>
    </format>
    <format dxfId="958">
      <pivotArea dataOnly="0" labelOnly="1" grandCol="1" outline="0" fieldPosition="0"/>
    </format>
    <format dxfId="95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2.xml><?xml version="1.0" encoding="utf-8"?>
<pivotTableDefinition xmlns="http://schemas.openxmlformats.org/spreadsheetml/2006/main" name="Tabla dinámica44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H135:I138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dataField="1"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axis="axisRow" compact="0" outline="0" showAll="0" defaultSubtotal="0">
      <items count="4">
        <item x="1"/>
        <item x="2"/>
        <item x="0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6"/>
  </rowFields>
  <rowItems count="2">
    <i>
      <x v="1"/>
    </i>
    <i t="grand">
      <x/>
    </i>
  </rowItems>
  <colItems count="1">
    <i/>
  </colItems>
  <pageFields count="2">
    <pageField fld="33" hier="-1"/>
    <pageField fld="63" item="0" hier="-1"/>
  </pageFields>
  <dataFields count="1">
    <dataField name="Cuenta de ENGANCHE 3" fld="53" subtotal="count" baseField="96" baseItem="0"/>
  </dataFields>
  <formats count="24">
    <format dxfId="960">
      <pivotArea type="all" dataOnly="0" outline="0" fieldPosition="0"/>
    </format>
    <format dxfId="961">
      <pivotArea type="all" dataOnly="0" outline="0" fieldPosition="0"/>
    </format>
    <format dxfId="962">
      <pivotArea outline="0" collapsedLevelsAreSubtotals="1" fieldPosition="0"/>
    </format>
    <format dxfId="963">
      <pivotArea dataOnly="0" labelOnly="1" grandRow="1" outline="0" fieldPosition="0"/>
    </format>
    <format dxfId="964">
      <pivotArea grandRow="1" outline="0" collapsedLevelsAreSubtotals="1" fieldPosition="0"/>
    </format>
    <format dxfId="965">
      <pivotArea dataOnly="0" labelOnly="1" grandRow="1" outline="0" fieldPosition="0"/>
    </format>
    <format dxfId="966">
      <pivotArea grandRow="1" outline="0" collapsedLevelsAreSubtotals="1" fieldPosition="0"/>
    </format>
    <format dxfId="967">
      <pivotArea dataOnly="0" labelOnly="1" grandRow="1" outline="0" fieldPosition="0"/>
    </format>
    <format dxfId="968">
      <pivotArea field="10" type="button" dataOnly="0" labelOnly="1" outline="0"/>
    </format>
    <format dxfId="969">
      <pivotArea dataOnly="0" labelOnly="1" grandCol="1" outline="0" fieldPosition="0"/>
    </format>
    <format dxfId="970">
      <pivotArea dataOnly="0" labelOnly="1" grandCol="1" outline="0" fieldPosition="0"/>
    </format>
    <format dxfId="971">
      <pivotArea dataOnly="0" labelOnly="1" grandCol="1" outline="0" fieldPosition="0"/>
    </format>
    <format dxfId="972">
      <pivotArea dataOnly="0" labelOnly="1" grandCol="1" outline="0" fieldPosition="0"/>
    </format>
    <format dxfId="973">
      <pivotArea grandRow="1" outline="0" collapsedLevelsAreSubtotals="1" fieldPosition="0"/>
    </format>
    <format dxfId="974">
      <pivotArea grandRow="1" outline="0" collapsedLevelsAreSubtotals="1" fieldPosition="0"/>
    </format>
    <format dxfId="975">
      <pivotArea dataOnly="0" grandRow="1" fieldPosition="0"/>
    </format>
    <format dxfId="976">
      <pivotArea dataOnly="0" grandRow="1" fieldPosition="0"/>
    </format>
    <format dxfId="977">
      <pivotArea dataOnly="0" labelOnly="1" grandCol="1" outline="0" fieldPosition="0"/>
    </format>
    <format dxfId="978">
      <pivotArea outline="0" collapsedLevelsAreSubtotals="1" fieldPosition="0"/>
    </format>
    <format dxfId="979">
      <pivotArea dataOnly="0" labelOnly="1" fieldPosition="0">
        <references count="1">
          <reference field="33" count="0"/>
        </references>
      </pivotArea>
    </format>
    <format dxfId="980">
      <pivotArea dataOnly="0" labelOnly="1" grandRow="1" outline="0" fieldPosition="0"/>
    </format>
    <format dxfId="981">
      <pivotArea dataOnly="0" labelOnly="1" grandCol="1" outline="0" fieldPosition="0"/>
    </format>
    <format dxfId="982">
      <pivotArea dataOnly="0" labelOnly="1" grandCol="1" outline="0" fieldPosition="0"/>
    </format>
    <format dxfId="98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3.xml><?xml version="1.0" encoding="utf-8"?>
<pivotTableDefinition xmlns="http://schemas.openxmlformats.org/spreadsheetml/2006/main" name="Tabla dinámica43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J135:K139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dataField="1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axis="axisRow"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7"/>
  </rowFields>
  <rowItems count="3">
    <i>
      <x v="1"/>
    </i>
    <i>
      <x v="2"/>
    </i>
    <i t="grand">
      <x/>
    </i>
  </rowItems>
  <colItems count="1">
    <i/>
  </colItems>
  <pageFields count="2">
    <pageField fld="33" hier="-1"/>
    <pageField fld="64" item="0" hier="-1"/>
  </pageFields>
  <dataFields count="1">
    <dataField name="Cuenta de ENGANCHE 4" fld="54" subtotal="count" baseField="97" baseItem="0"/>
  </dataFields>
  <formats count="24">
    <format dxfId="984">
      <pivotArea type="all" dataOnly="0" outline="0" fieldPosition="0"/>
    </format>
    <format dxfId="985">
      <pivotArea type="all" dataOnly="0" outline="0" fieldPosition="0"/>
    </format>
    <format dxfId="986">
      <pivotArea outline="0" collapsedLevelsAreSubtotals="1" fieldPosition="0"/>
    </format>
    <format dxfId="987">
      <pivotArea dataOnly="0" labelOnly="1" grandRow="1" outline="0" fieldPosition="0"/>
    </format>
    <format dxfId="988">
      <pivotArea grandRow="1" outline="0" collapsedLevelsAreSubtotals="1" fieldPosition="0"/>
    </format>
    <format dxfId="989">
      <pivotArea dataOnly="0" labelOnly="1" grandRow="1" outline="0" fieldPosition="0"/>
    </format>
    <format dxfId="990">
      <pivotArea grandRow="1" outline="0" collapsedLevelsAreSubtotals="1" fieldPosition="0"/>
    </format>
    <format dxfId="991">
      <pivotArea dataOnly="0" labelOnly="1" grandRow="1" outline="0" fieldPosition="0"/>
    </format>
    <format dxfId="992">
      <pivotArea field="10" type="button" dataOnly="0" labelOnly="1" outline="0"/>
    </format>
    <format dxfId="993">
      <pivotArea dataOnly="0" labelOnly="1" grandCol="1" outline="0" fieldPosition="0"/>
    </format>
    <format dxfId="994">
      <pivotArea dataOnly="0" labelOnly="1" grandCol="1" outline="0" fieldPosition="0"/>
    </format>
    <format dxfId="995">
      <pivotArea dataOnly="0" labelOnly="1" grandCol="1" outline="0" fieldPosition="0"/>
    </format>
    <format dxfId="996">
      <pivotArea dataOnly="0" labelOnly="1" grandCol="1" outline="0" fieldPosition="0"/>
    </format>
    <format dxfId="997">
      <pivotArea grandRow="1" outline="0" collapsedLevelsAreSubtotals="1" fieldPosition="0"/>
    </format>
    <format dxfId="998">
      <pivotArea grandRow="1" outline="0" collapsedLevelsAreSubtotals="1" fieldPosition="0"/>
    </format>
    <format dxfId="999">
      <pivotArea dataOnly="0" grandRow="1" fieldPosition="0"/>
    </format>
    <format dxfId="1000">
      <pivotArea dataOnly="0" grandRow="1" fieldPosition="0"/>
    </format>
    <format dxfId="1001">
      <pivotArea dataOnly="0" labelOnly="1" grandCol="1" outline="0" fieldPosition="0"/>
    </format>
    <format dxfId="1002">
      <pivotArea outline="0" collapsedLevelsAreSubtotals="1" fieldPosition="0"/>
    </format>
    <format dxfId="1003">
      <pivotArea dataOnly="0" labelOnly="1" fieldPosition="0">
        <references count="1">
          <reference field="33" count="0"/>
        </references>
      </pivotArea>
    </format>
    <format dxfId="1004">
      <pivotArea dataOnly="0" labelOnly="1" grandRow="1" outline="0" fieldPosition="0"/>
    </format>
    <format dxfId="1005">
      <pivotArea dataOnly="0" labelOnly="1" grandCol="1" outline="0" fieldPosition="0"/>
    </format>
    <format dxfId="1006">
      <pivotArea dataOnly="0" labelOnly="1" grandCol="1" outline="0" fieldPosition="0"/>
    </format>
    <format dxfId="100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4.xml><?xml version="1.0" encoding="utf-8"?>
<pivotTableDefinition xmlns="http://schemas.openxmlformats.org/spreadsheetml/2006/main" name="Tabla dinámica42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L135:M138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dataField="1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8"/>
  </rowFields>
  <rowItems count="2">
    <i>
      <x v="1"/>
    </i>
    <i t="grand">
      <x/>
    </i>
  </rowItems>
  <colItems count="1">
    <i/>
  </colItems>
  <pageFields count="2">
    <pageField fld="33" hier="-1"/>
    <pageField fld="65" hier="-1"/>
  </pageFields>
  <dataFields count="1">
    <dataField name="Cuenta de ENGANCHE 5" fld="55" subtotal="count" baseField="98" baseItem="1"/>
  </dataFields>
  <formats count="24">
    <format dxfId="1008">
      <pivotArea type="all" dataOnly="0" outline="0" fieldPosition="0"/>
    </format>
    <format dxfId="1009">
      <pivotArea type="all" dataOnly="0" outline="0" fieldPosition="0"/>
    </format>
    <format dxfId="1010">
      <pivotArea outline="0" collapsedLevelsAreSubtotals="1" fieldPosition="0"/>
    </format>
    <format dxfId="1011">
      <pivotArea dataOnly="0" labelOnly="1" grandRow="1" outline="0" fieldPosition="0"/>
    </format>
    <format dxfId="1012">
      <pivotArea grandRow="1" outline="0" collapsedLevelsAreSubtotals="1" fieldPosition="0"/>
    </format>
    <format dxfId="1013">
      <pivotArea dataOnly="0" labelOnly="1" grandRow="1" outline="0" fieldPosition="0"/>
    </format>
    <format dxfId="1014">
      <pivotArea grandRow="1" outline="0" collapsedLevelsAreSubtotals="1" fieldPosition="0"/>
    </format>
    <format dxfId="1015">
      <pivotArea dataOnly="0" labelOnly="1" grandRow="1" outline="0" fieldPosition="0"/>
    </format>
    <format dxfId="1016">
      <pivotArea field="10" type="button" dataOnly="0" labelOnly="1" outline="0"/>
    </format>
    <format dxfId="1017">
      <pivotArea dataOnly="0" labelOnly="1" grandCol="1" outline="0" fieldPosition="0"/>
    </format>
    <format dxfId="1018">
      <pivotArea dataOnly="0" labelOnly="1" grandCol="1" outline="0" fieldPosition="0"/>
    </format>
    <format dxfId="1019">
      <pivotArea dataOnly="0" labelOnly="1" grandCol="1" outline="0" fieldPosition="0"/>
    </format>
    <format dxfId="1020">
      <pivotArea dataOnly="0" labelOnly="1" grandCol="1" outline="0" fieldPosition="0"/>
    </format>
    <format dxfId="1021">
      <pivotArea grandRow="1" outline="0" collapsedLevelsAreSubtotals="1" fieldPosition="0"/>
    </format>
    <format dxfId="1022">
      <pivotArea grandRow="1" outline="0" collapsedLevelsAreSubtotals="1" fieldPosition="0"/>
    </format>
    <format dxfId="1023">
      <pivotArea dataOnly="0" grandRow="1" fieldPosition="0"/>
    </format>
    <format dxfId="1024">
      <pivotArea dataOnly="0" grandRow="1" fieldPosition="0"/>
    </format>
    <format dxfId="1025">
      <pivotArea dataOnly="0" labelOnly="1" grandCol="1" outline="0" fieldPosition="0"/>
    </format>
    <format dxfId="1026">
      <pivotArea outline="0" collapsedLevelsAreSubtotals="1" fieldPosition="0"/>
    </format>
    <format dxfId="1027">
      <pivotArea dataOnly="0" labelOnly="1" fieldPosition="0">
        <references count="1">
          <reference field="33" count="0"/>
        </references>
      </pivotArea>
    </format>
    <format dxfId="1028">
      <pivotArea dataOnly="0" labelOnly="1" grandRow="1" outline="0" fieldPosition="0"/>
    </format>
    <format dxfId="1029">
      <pivotArea dataOnly="0" labelOnly="1" grandCol="1" outline="0" fieldPosition="0"/>
    </format>
    <format dxfId="1030">
      <pivotArea dataOnly="0" labelOnly="1" grandCol="1" outline="0" fieldPosition="0"/>
    </format>
    <format dxfId="103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5.xml><?xml version="1.0" encoding="utf-8"?>
<pivotTableDefinition xmlns="http://schemas.openxmlformats.org/spreadsheetml/2006/main" name="Tabla dinámica41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N135:O138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dataField="1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9"/>
  </rowFields>
  <rowItems count="2">
    <i>
      <x v="1"/>
    </i>
    <i t="grand">
      <x/>
    </i>
  </rowItems>
  <colItems count="1">
    <i/>
  </colItems>
  <pageFields count="2">
    <pageField fld="33" hier="-1"/>
    <pageField fld="66" hier="-1"/>
  </pageFields>
  <dataFields count="1">
    <dataField name="Cuenta de ENGANCHE 6" fld="56" subtotal="count" baseField="99" baseItem="0"/>
  </dataFields>
  <formats count="24">
    <format dxfId="1032">
      <pivotArea type="all" dataOnly="0" outline="0" fieldPosition="0"/>
    </format>
    <format dxfId="1033">
      <pivotArea type="all" dataOnly="0" outline="0" fieldPosition="0"/>
    </format>
    <format dxfId="1034">
      <pivotArea outline="0" collapsedLevelsAreSubtotals="1" fieldPosition="0"/>
    </format>
    <format dxfId="1035">
      <pivotArea dataOnly="0" labelOnly="1" grandRow="1" outline="0" fieldPosition="0"/>
    </format>
    <format dxfId="1036">
      <pivotArea grandRow="1" outline="0" collapsedLevelsAreSubtotals="1" fieldPosition="0"/>
    </format>
    <format dxfId="1037">
      <pivotArea dataOnly="0" labelOnly="1" grandRow="1" outline="0" fieldPosition="0"/>
    </format>
    <format dxfId="1038">
      <pivotArea grandRow="1" outline="0" collapsedLevelsAreSubtotals="1" fieldPosition="0"/>
    </format>
    <format dxfId="1039">
      <pivotArea dataOnly="0" labelOnly="1" grandRow="1" outline="0" fieldPosition="0"/>
    </format>
    <format dxfId="1040">
      <pivotArea field="10" type="button" dataOnly="0" labelOnly="1" outline="0"/>
    </format>
    <format dxfId="1041">
      <pivotArea dataOnly="0" labelOnly="1" grandCol="1" outline="0" fieldPosition="0"/>
    </format>
    <format dxfId="1042">
      <pivotArea dataOnly="0" labelOnly="1" grandCol="1" outline="0" fieldPosition="0"/>
    </format>
    <format dxfId="1043">
      <pivotArea dataOnly="0" labelOnly="1" grandCol="1" outline="0" fieldPosition="0"/>
    </format>
    <format dxfId="1044">
      <pivotArea dataOnly="0" labelOnly="1" grandCol="1" outline="0" fieldPosition="0"/>
    </format>
    <format dxfId="1045">
      <pivotArea grandRow="1" outline="0" collapsedLevelsAreSubtotals="1" fieldPosition="0"/>
    </format>
    <format dxfId="1046">
      <pivotArea grandRow="1" outline="0" collapsedLevelsAreSubtotals="1" fieldPosition="0"/>
    </format>
    <format dxfId="1047">
      <pivotArea dataOnly="0" grandRow="1" fieldPosition="0"/>
    </format>
    <format dxfId="1048">
      <pivotArea dataOnly="0" grandRow="1" fieldPosition="0"/>
    </format>
    <format dxfId="1049">
      <pivotArea dataOnly="0" labelOnly="1" grandCol="1" outline="0" fieldPosition="0"/>
    </format>
    <format dxfId="1050">
      <pivotArea outline="0" collapsedLevelsAreSubtotals="1" fieldPosition="0"/>
    </format>
    <format dxfId="1051">
      <pivotArea dataOnly="0" labelOnly="1" fieldPosition="0">
        <references count="1">
          <reference field="33" count="0"/>
        </references>
      </pivotArea>
    </format>
    <format dxfId="1052">
      <pivotArea dataOnly="0" labelOnly="1" grandRow="1" outline="0" fieldPosition="0"/>
    </format>
    <format dxfId="1053">
      <pivotArea dataOnly="0" labelOnly="1" grandCol="1" outline="0" fieldPosition="0"/>
    </format>
    <format dxfId="1054">
      <pivotArea dataOnly="0" labelOnly="1" grandCol="1" outline="0" fieldPosition="0"/>
    </format>
    <format dxfId="105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6.xml><?xml version="1.0" encoding="utf-8"?>
<pivotTableDefinition xmlns="http://schemas.openxmlformats.org/spreadsheetml/2006/main" name="Tabla dinámica40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P135:Q138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0"/>
  </rowFields>
  <rowItems count="2">
    <i>
      <x/>
    </i>
    <i t="grand">
      <x/>
    </i>
  </rowItems>
  <colItems count="1">
    <i/>
  </colItems>
  <pageFields count="2">
    <pageField fld="33" hier="-1"/>
    <pageField fld="67" hier="-1"/>
  </pageFields>
  <dataFields count="1">
    <dataField name="Cuenta de ENGANCHE 7" fld="57" subtotal="count" baseField="100" baseItem="0"/>
  </dataFields>
  <formats count="24">
    <format dxfId="1056">
      <pivotArea type="all" dataOnly="0" outline="0" fieldPosition="0"/>
    </format>
    <format dxfId="1057">
      <pivotArea type="all" dataOnly="0" outline="0" fieldPosition="0"/>
    </format>
    <format dxfId="1058">
      <pivotArea outline="0" collapsedLevelsAreSubtotals="1" fieldPosition="0"/>
    </format>
    <format dxfId="1059">
      <pivotArea dataOnly="0" labelOnly="1" grandRow="1" outline="0" fieldPosition="0"/>
    </format>
    <format dxfId="1060">
      <pivotArea grandRow="1" outline="0" collapsedLevelsAreSubtotals="1" fieldPosition="0"/>
    </format>
    <format dxfId="1061">
      <pivotArea dataOnly="0" labelOnly="1" grandRow="1" outline="0" fieldPosition="0"/>
    </format>
    <format dxfId="1062">
      <pivotArea grandRow="1" outline="0" collapsedLevelsAreSubtotals="1" fieldPosition="0"/>
    </format>
    <format dxfId="1063">
      <pivotArea dataOnly="0" labelOnly="1" grandRow="1" outline="0" fieldPosition="0"/>
    </format>
    <format dxfId="1064">
      <pivotArea field="10" type="button" dataOnly="0" labelOnly="1" outline="0"/>
    </format>
    <format dxfId="1065">
      <pivotArea dataOnly="0" labelOnly="1" grandCol="1" outline="0" fieldPosition="0"/>
    </format>
    <format dxfId="1066">
      <pivotArea dataOnly="0" labelOnly="1" grandCol="1" outline="0" fieldPosition="0"/>
    </format>
    <format dxfId="1067">
      <pivotArea dataOnly="0" labelOnly="1" grandCol="1" outline="0" fieldPosition="0"/>
    </format>
    <format dxfId="1068">
      <pivotArea dataOnly="0" labelOnly="1" grandCol="1" outline="0" fieldPosition="0"/>
    </format>
    <format dxfId="1069">
      <pivotArea grandRow="1" outline="0" collapsedLevelsAreSubtotals="1" fieldPosition="0"/>
    </format>
    <format dxfId="1070">
      <pivotArea grandRow="1" outline="0" collapsedLevelsAreSubtotals="1" fieldPosition="0"/>
    </format>
    <format dxfId="1071">
      <pivotArea dataOnly="0" grandRow="1" fieldPosition="0"/>
    </format>
    <format dxfId="1072">
      <pivotArea dataOnly="0" grandRow="1" fieldPosition="0"/>
    </format>
    <format dxfId="1073">
      <pivotArea dataOnly="0" labelOnly="1" grandCol="1" outline="0" fieldPosition="0"/>
    </format>
    <format dxfId="1074">
      <pivotArea outline="0" collapsedLevelsAreSubtotals="1" fieldPosition="0"/>
    </format>
    <format dxfId="1075">
      <pivotArea dataOnly="0" labelOnly="1" fieldPosition="0">
        <references count="1">
          <reference field="33" count="0"/>
        </references>
      </pivotArea>
    </format>
    <format dxfId="1076">
      <pivotArea dataOnly="0" labelOnly="1" grandRow="1" outline="0" fieldPosition="0"/>
    </format>
    <format dxfId="1077">
      <pivotArea dataOnly="0" labelOnly="1" grandCol="1" outline="0" fieldPosition="0"/>
    </format>
    <format dxfId="1078">
      <pivotArea dataOnly="0" labelOnly="1" grandCol="1" outline="0" fieldPosition="0"/>
    </format>
    <format dxfId="107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7.xml><?xml version="1.0" encoding="utf-8"?>
<pivotTableDefinition xmlns="http://schemas.openxmlformats.org/spreadsheetml/2006/main" name="Tabla dinámica39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R135:S138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1"/>
  </rowFields>
  <rowItems count="2">
    <i>
      <x/>
    </i>
    <i t="grand">
      <x/>
    </i>
  </rowItems>
  <colItems count="1">
    <i/>
  </colItems>
  <pageFields count="2">
    <pageField fld="33" hier="-1"/>
    <pageField fld="68" hier="-1"/>
  </pageFields>
  <dataFields count="1">
    <dataField name="Cuenta de ENGANCHE 8" fld="58" subtotal="count" baseField="101" baseItem="0"/>
  </dataFields>
  <formats count="24">
    <format dxfId="1080">
      <pivotArea type="all" dataOnly="0" outline="0" fieldPosition="0"/>
    </format>
    <format dxfId="1081">
      <pivotArea type="all" dataOnly="0" outline="0" fieldPosition="0"/>
    </format>
    <format dxfId="1082">
      <pivotArea outline="0" collapsedLevelsAreSubtotals="1" fieldPosition="0"/>
    </format>
    <format dxfId="1083">
      <pivotArea dataOnly="0" labelOnly="1" grandRow="1" outline="0" fieldPosition="0"/>
    </format>
    <format dxfId="1084">
      <pivotArea grandRow="1" outline="0" collapsedLevelsAreSubtotals="1" fieldPosition="0"/>
    </format>
    <format dxfId="1085">
      <pivotArea dataOnly="0" labelOnly="1" grandRow="1" outline="0" fieldPosition="0"/>
    </format>
    <format dxfId="1086">
      <pivotArea grandRow="1" outline="0" collapsedLevelsAreSubtotals="1" fieldPosition="0"/>
    </format>
    <format dxfId="1087">
      <pivotArea dataOnly="0" labelOnly="1" grandRow="1" outline="0" fieldPosition="0"/>
    </format>
    <format dxfId="1088">
      <pivotArea field="10" type="button" dataOnly="0" labelOnly="1" outline="0"/>
    </format>
    <format dxfId="1089">
      <pivotArea dataOnly="0" labelOnly="1" grandCol="1" outline="0" fieldPosition="0"/>
    </format>
    <format dxfId="1090">
      <pivotArea dataOnly="0" labelOnly="1" grandCol="1" outline="0" fieldPosition="0"/>
    </format>
    <format dxfId="1091">
      <pivotArea dataOnly="0" labelOnly="1" grandCol="1" outline="0" fieldPosition="0"/>
    </format>
    <format dxfId="1092">
      <pivotArea dataOnly="0" labelOnly="1" grandCol="1" outline="0" fieldPosition="0"/>
    </format>
    <format dxfId="1093">
      <pivotArea grandRow="1" outline="0" collapsedLevelsAreSubtotals="1" fieldPosition="0"/>
    </format>
    <format dxfId="1094">
      <pivotArea grandRow="1" outline="0" collapsedLevelsAreSubtotals="1" fieldPosition="0"/>
    </format>
    <format dxfId="1095">
      <pivotArea dataOnly="0" grandRow="1" fieldPosition="0"/>
    </format>
    <format dxfId="1096">
      <pivotArea dataOnly="0" grandRow="1" fieldPosition="0"/>
    </format>
    <format dxfId="1097">
      <pivotArea dataOnly="0" labelOnly="1" grandCol="1" outline="0" fieldPosition="0"/>
    </format>
    <format dxfId="1098">
      <pivotArea outline="0" collapsedLevelsAreSubtotals="1" fieldPosition="0"/>
    </format>
    <format dxfId="1099">
      <pivotArea dataOnly="0" labelOnly="1" fieldPosition="0">
        <references count="1">
          <reference field="33" count="0"/>
        </references>
      </pivotArea>
    </format>
    <format dxfId="1100">
      <pivotArea dataOnly="0" labelOnly="1" grandRow="1" outline="0" fieldPosition="0"/>
    </format>
    <format dxfId="1101">
      <pivotArea dataOnly="0" labelOnly="1" grandCol="1" outline="0" fieldPosition="0"/>
    </format>
    <format dxfId="1102">
      <pivotArea dataOnly="0" labelOnly="1" grandCol="1" outline="0" fieldPosition="0"/>
    </format>
    <format dxfId="110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8.xml><?xml version="1.0" encoding="utf-8"?>
<pivotTableDefinition xmlns="http://schemas.openxmlformats.org/spreadsheetml/2006/main" name="Tabla dinámica38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T135:U138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2"/>
  </rowFields>
  <rowItems count="2">
    <i>
      <x/>
    </i>
    <i t="grand">
      <x/>
    </i>
  </rowItems>
  <colItems count="1">
    <i/>
  </colItems>
  <pageFields count="2">
    <pageField fld="33" hier="-1"/>
    <pageField fld="69" hier="-1"/>
  </pageFields>
  <dataFields count="1">
    <dataField name="Cuenta de ENGANCHE 9" fld="59" subtotal="count" baseField="102" baseItem="0"/>
  </dataFields>
  <formats count="24">
    <format dxfId="1104">
      <pivotArea type="all" dataOnly="0" outline="0" fieldPosition="0"/>
    </format>
    <format dxfId="1105">
      <pivotArea type="all" dataOnly="0" outline="0" fieldPosition="0"/>
    </format>
    <format dxfId="1106">
      <pivotArea outline="0" collapsedLevelsAreSubtotals="1" fieldPosition="0"/>
    </format>
    <format dxfId="1107">
      <pivotArea dataOnly="0" labelOnly="1" grandRow="1" outline="0" fieldPosition="0"/>
    </format>
    <format dxfId="1108">
      <pivotArea grandRow="1" outline="0" collapsedLevelsAreSubtotals="1" fieldPosition="0"/>
    </format>
    <format dxfId="1109">
      <pivotArea dataOnly="0" labelOnly="1" grandRow="1" outline="0" fieldPosition="0"/>
    </format>
    <format dxfId="1110">
      <pivotArea grandRow="1" outline="0" collapsedLevelsAreSubtotals="1" fieldPosition="0"/>
    </format>
    <format dxfId="1111">
      <pivotArea dataOnly="0" labelOnly="1" grandRow="1" outline="0" fieldPosition="0"/>
    </format>
    <format dxfId="1112">
      <pivotArea field="10" type="button" dataOnly="0" labelOnly="1" outline="0"/>
    </format>
    <format dxfId="1113">
      <pivotArea dataOnly="0" labelOnly="1" grandCol="1" outline="0" fieldPosition="0"/>
    </format>
    <format dxfId="1114">
      <pivotArea dataOnly="0" labelOnly="1" grandCol="1" outline="0" fieldPosition="0"/>
    </format>
    <format dxfId="1115">
      <pivotArea dataOnly="0" labelOnly="1" grandCol="1" outline="0" fieldPosition="0"/>
    </format>
    <format dxfId="1116">
      <pivotArea dataOnly="0" labelOnly="1" grandCol="1" outline="0" fieldPosition="0"/>
    </format>
    <format dxfId="1117">
      <pivotArea grandRow="1" outline="0" collapsedLevelsAreSubtotals="1" fieldPosition="0"/>
    </format>
    <format dxfId="1118">
      <pivotArea grandRow="1" outline="0" collapsedLevelsAreSubtotals="1" fieldPosition="0"/>
    </format>
    <format dxfId="1119">
      <pivotArea dataOnly="0" grandRow="1" fieldPosition="0"/>
    </format>
    <format dxfId="1120">
      <pivotArea dataOnly="0" grandRow="1" fieldPosition="0"/>
    </format>
    <format dxfId="1121">
      <pivotArea dataOnly="0" labelOnly="1" grandCol="1" outline="0" fieldPosition="0"/>
    </format>
    <format dxfId="1122">
      <pivotArea outline="0" collapsedLevelsAreSubtotals="1" fieldPosition="0"/>
    </format>
    <format dxfId="1123">
      <pivotArea dataOnly="0" labelOnly="1" fieldPosition="0">
        <references count="1">
          <reference field="33" count="0"/>
        </references>
      </pivotArea>
    </format>
    <format dxfId="1124">
      <pivotArea dataOnly="0" labelOnly="1" grandRow="1" outline="0" fieldPosition="0"/>
    </format>
    <format dxfId="1125">
      <pivotArea dataOnly="0" labelOnly="1" grandCol="1" outline="0" fieldPosition="0"/>
    </format>
    <format dxfId="1126">
      <pivotArea dataOnly="0" labelOnly="1" grandCol="1" outline="0" fieldPosition="0"/>
    </format>
    <format dxfId="112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9.xml><?xml version="1.0" encoding="utf-8"?>
<pivotTableDefinition xmlns="http://schemas.openxmlformats.org/spreadsheetml/2006/main" name="Tabla dinámica37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V135:W138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3"/>
  </rowFields>
  <rowItems count="2">
    <i>
      <x/>
    </i>
    <i t="grand">
      <x/>
    </i>
  </rowItems>
  <colItems count="1">
    <i/>
  </colItems>
  <pageFields count="2">
    <pageField fld="33" hier="-1"/>
    <pageField fld="70" hier="-1"/>
  </pageFields>
  <dataFields count="1">
    <dataField name="Cuenta de ENGANCHE 10" fld="60" subtotal="count" baseField="103" baseItem="0"/>
  </dataFields>
  <formats count="24">
    <format dxfId="1128">
      <pivotArea type="all" dataOnly="0" outline="0" fieldPosition="0"/>
    </format>
    <format dxfId="1129">
      <pivotArea type="all" dataOnly="0" outline="0" fieldPosition="0"/>
    </format>
    <format dxfId="1130">
      <pivotArea outline="0" collapsedLevelsAreSubtotals="1" fieldPosition="0"/>
    </format>
    <format dxfId="1131">
      <pivotArea dataOnly="0" labelOnly="1" grandRow="1" outline="0" fieldPosition="0"/>
    </format>
    <format dxfId="1132">
      <pivotArea grandRow="1" outline="0" collapsedLevelsAreSubtotals="1" fieldPosition="0"/>
    </format>
    <format dxfId="1133">
      <pivotArea dataOnly="0" labelOnly="1" grandRow="1" outline="0" fieldPosition="0"/>
    </format>
    <format dxfId="1134">
      <pivotArea grandRow="1" outline="0" collapsedLevelsAreSubtotals="1" fieldPosition="0"/>
    </format>
    <format dxfId="1135">
      <pivotArea dataOnly="0" labelOnly="1" grandRow="1" outline="0" fieldPosition="0"/>
    </format>
    <format dxfId="1136">
      <pivotArea field="10" type="button" dataOnly="0" labelOnly="1" outline="0"/>
    </format>
    <format dxfId="1137">
      <pivotArea dataOnly="0" labelOnly="1" grandCol="1" outline="0" fieldPosition="0"/>
    </format>
    <format dxfId="1138">
      <pivotArea dataOnly="0" labelOnly="1" grandCol="1" outline="0" fieldPosition="0"/>
    </format>
    <format dxfId="1139">
      <pivotArea dataOnly="0" labelOnly="1" grandCol="1" outline="0" fieldPosition="0"/>
    </format>
    <format dxfId="1140">
      <pivotArea dataOnly="0" labelOnly="1" grandCol="1" outline="0" fieldPosition="0"/>
    </format>
    <format dxfId="1141">
      <pivotArea grandRow="1" outline="0" collapsedLevelsAreSubtotals="1" fieldPosition="0"/>
    </format>
    <format dxfId="1142">
      <pivotArea grandRow="1" outline="0" collapsedLevelsAreSubtotals="1" fieldPosition="0"/>
    </format>
    <format dxfId="1143">
      <pivotArea dataOnly="0" grandRow="1" fieldPosition="0"/>
    </format>
    <format dxfId="1144">
      <pivotArea dataOnly="0" grandRow="1" fieldPosition="0"/>
    </format>
    <format dxfId="1145">
      <pivotArea dataOnly="0" labelOnly="1" grandCol="1" outline="0" fieldPosition="0"/>
    </format>
    <format dxfId="1146">
      <pivotArea outline="0" collapsedLevelsAreSubtotals="1" fieldPosition="0"/>
    </format>
    <format dxfId="1147">
      <pivotArea dataOnly="0" labelOnly="1" fieldPosition="0">
        <references count="1">
          <reference field="33" count="0"/>
        </references>
      </pivotArea>
    </format>
    <format dxfId="1148">
      <pivotArea dataOnly="0" labelOnly="1" grandRow="1" outline="0" fieldPosition="0"/>
    </format>
    <format dxfId="1149">
      <pivotArea dataOnly="0" labelOnly="1" grandCol="1" outline="0" fieldPosition="0"/>
    </format>
    <format dxfId="1150">
      <pivotArea dataOnly="0" labelOnly="1" grandCol="1" outline="0" fieldPosition="0"/>
    </format>
    <format dxfId="115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0.xml><?xml version="1.0" encoding="utf-8"?>
<pivotTableDefinition xmlns="http://schemas.openxmlformats.org/spreadsheetml/2006/main" name="Tabla dinámica36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V78:W81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3"/>
  </rowFields>
  <rowItems count="2">
    <i>
      <x/>
    </i>
    <i t="grand">
      <x/>
    </i>
  </rowItems>
  <colItems count="1">
    <i/>
  </colItems>
  <pageFields count="2">
    <pageField fld="33" hier="-1"/>
    <pageField fld="70" hier="-1"/>
  </pageFields>
  <dataFields count="1">
    <dataField name="Suma de ENGANCHE 10" fld="60" baseField="103" baseItem="0"/>
  </dataFields>
  <formats count="24">
    <format dxfId="1152">
      <pivotArea type="all" dataOnly="0" outline="0" fieldPosition="0"/>
    </format>
    <format dxfId="1153">
      <pivotArea type="all" dataOnly="0" outline="0" fieldPosition="0"/>
    </format>
    <format dxfId="1154">
      <pivotArea outline="0" collapsedLevelsAreSubtotals="1" fieldPosition="0"/>
    </format>
    <format dxfId="1155">
      <pivotArea dataOnly="0" labelOnly="1" grandRow="1" outline="0" fieldPosition="0"/>
    </format>
    <format dxfId="1156">
      <pivotArea grandRow="1" outline="0" collapsedLevelsAreSubtotals="1" fieldPosition="0"/>
    </format>
    <format dxfId="1157">
      <pivotArea dataOnly="0" labelOnly="1" grandRow="1" outline="0" fieldPosition="0"/>
    </format>
    <format dxfId="1158">
      <pivotArea grandRow="1" outline="0" collapsedLevelsAreSubtotals="1" fieldPosition="0"/>
    </format>
    <format dxfId="1159">
      <pivotArea dataOnly="0" labelOnly="1" grandRow="1" outline="0" fieldPosition="0"/>
    </format>
    <format dxfId="1160">
      <pivotArea field="10" type="button" dataOnly="0" labelOnly="1" outline="0"/>
    </format>
    <format dxfId="1161">
      <pivotArea dataOnly="0" labelOnly="1" grandCol="1" outline="0" fieldPosition="0"/>
    </format>
    <format dxfId="1162">
      <pivotArea dataOnly="0" labelOnly="1" grandCol="1" outline="0" fieldPosition="0"/>
    </format>
    <format dxfId="1163">
      <pivotArea dataOnly="0" labelOnly="1" grandCol="1" outline="0" fieldPosition="0"/>
    </format>
    <format dxfId="1164">
      <pivotArea dataOnly="0" labelOnly="1" grandCol="1" outline="0" fieldPosition="0"/>
    </format>
    <format dxfId="1165">
      <pivotArea grandRow="1" outline="0" collapsedLevelsAreSubtotals="1" fieldPosition="0"/>
    </format>
    <format dxfId="1166">
      <pivotArea grandRow="1" outline="0" collapsedLevelsAreSubtotals="1" fieldPosition="0"/>
    </format>
    <format dxfId="1167">
      <pivotArea dataOnly="0" grandRow="1" fieldPosition="0"/>
    </format>
    <format dxfId="1168">
      <pivotArea dataOnly="0" grandRow="1" fieldPosition="0"/>
    </format>
    <format dxfId="1169">
      <pivotArea dataOnly="0" labelOnly="1" grandCol="1" outline="0" fieldPosition="0"/>
    </format>
    <format dxfId="1170">
      <pivotArea outline="0" collapsedLevelsAreSubtotals="1" fieldPosition="0"/>
    </format>
    <format dxfId="1171">
      <pivotArea dataOnly="0" labelOnly="1" fieldPosition="0">
        <references count="1">
          <reference field="33" count="0"/>
        </references>
      </pivotArea>
    </format>
    <format dxfId="1172">
      <pivotArea dataOnly="0" labelOnly="1" grandRow="1" outline="0" fieldPosition="0"/>
    </format>
    <format dxfId="1173">
      <pivotArea dataOnly="0" labelOnly="1" grandCol="1" outline="0" fieldPosition="0"/>
    </format>
    <format dxfId="1174">
      <pivotArea dataOnly="0" labelOnly="1" grandCol="1" outline="0" fieldPosition="0"/>
    </format>
    <format dxfId="117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1.xml><?xml version="1.0" encoding="utf-8"?>
<pivotTableDefinition xmlns="http://schemas.openxmlformats.org/spreadsheetml/2006/main" name="Tabla dinámica35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T78:U81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2"/>
  </rowFields>
  <rowItems count="2">
    <i>
      <x/>
    </i>
    <i t="grand">
      <x/>
    </i>
  </rowItems>
  <colItems count="1">
    <i/>
  </colItems>
  <pageFields count="2">
    <pageField fld="33" hier="-1"/>
    <pageField fld="69" hier="-1"/>
  </pageFields>
  <dataFields count="1">
    <dataField name="Suma de ENGANCHE 9" fld="59" baseField="102" baseItem="0"/>
  </dataFields>
  <formats count="24">
    <format dxfId="1176">
      <pivotArea type="all" dataOnly="0" outline="0" fieldPosition="0"/>
    </format>
    <format dxfId="1177">
      <pivotArea type="all" dataOnly="0" outline="0" fieldPosition="0"/>
    </format>
    <format dxfId="1178">
      <pivotArea outline="0" collapsedLevelsAreSubtotals="1" fieldPosition="0"/>
    </format>
    <format dxfId="1179">
      <pivotArea dataOnly="0" labelOnly="1" grandRow="1" outline="0" fieldPosition="0"/>
    </format>
    <format dxfId="1180">
      <pivotArea grandRow="1" outline="0" collapsedLevelsAreSubtotals="1" fieldPosition="0"/>
    </format>
    <format dxfId="1181">
      <pivotArea dataOnly="0" labelOnly="1" grandRow="1" outline="0" fieldPosition="0"/>
    </format>
    <format dxfId="1182">
      <pivotArea grandRow="1" outline="0" collapsedLevelsAreSubtotals="1" fieldPosition="0"/>
    </format>
    <format dxfId="1183">
      <pivotArea dataOnly="0" labelOnly="1" grandRow="1" outline="0" fieldPosition="0"/>
    </format>
    <format dxfId="1184">
      <pivotArea field="10" type="button" dataOnly="0" labelOnly="1" outline="0"/>
    </format>
    <format dxfId="1185">
      <pivotArea dataOnly="0" labelOnly="1" grandCol="1" outline="0" fieldPosition="0"/>
    </format>
    <format dxfId="1186">
      <pivotArea dataOnly="0" labelOnly="1" grandCol="1" outline="0" fieldPosition="0"/>
    </format>
    <format dxfId="1187">
      <pivotArea dataOnly="0" labelOnly="1" grandCol="1" outline="0" fieldPosition="0"/>
    </format>
    <format dxfId="1188">
      <pivotArea dataOnly="0" labelOnly="1" grandCol="1" outline="0" fieldPosition="0"/>
    </format>
    <format dxfId="1189">
      <pivotArea grandRow="1" outline="0" collapsedLevelsAreSubtotals="1" fieldPosition="0"/>
    </format>
    <format dxfId="1190">
      <pivotArea grandRow="1" outline="0" collapsedLevelsAreSubtotals="1" fieldPosition="0"/>
    </format>
    <format dxfId="1191">
      <pivotArea dataOnly="0" grandRow="1" fieldPosition="0"/>
    </format>
    <format dxfId="1192">
      <pivotArea dataOnly="0" grandRow="1" fieldPosition="0"/>
    </format>
    <format dxfId="1193">
      <pivotArea dataOnly="0" labelOnly="1" grandCol="1" outline="0" fieldPosition="0"/>
    </format>
    <format dxfId="1194">
      <pivotArea outline="0" collapsedLevelsAreSubtotals="1" fieldPosition="0"/>
    </format>
    <format dxfId="1195">
      <pivotArea dataOnly="0" labelOnly="1" fieldPosition="0">
        <references count="1">
          <reference field="33" count="0"/>
        </references>
      </pivotArea>
    </format>
    <format dxfId="1196">
      <pivotArea dataOnly="0" labelOnly="1" grandRow="1" outline="0" fieldPosition="0"/>
    </format>
    <format dxfId="1197">
      <pivotArea dataOnly="0" labelOnly="1" grandCol="1" outline="0" fieldPosition="0"/>
    </format>
    <format dxfId="1198">
      <pivotArea dataOnly="0" labelOnly="1" grandCol="1" outline="0" fieldPosition="0"/>
    </format>
    <format dxfId="119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2.xml><?xml version="1.0" encoding="utf-8"?>
<pivotTableDefinition xmlns="http://schemas.openxmlformats.org/spreadsheetml/2006/main" name="Tabla dinámica34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R78:S81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1"/>
  </rowFields>
  <rowItems count="2">
    <i>
      <x/>
    </i>
    <i t="grand">
      <x/>
    </i>
  </rowItems>
  <colItems count="1">
    <i/>
  </colItems>
  <pageFields count="2">
    <pageField fld="33" hier="-1"/>
    <pageField fld="68" hier="-1"/>
  </pageFields>
  <dataFields count="1">
    <dataField name="Suma de ENGANCHE 8" fld="58" baseField="101" baseItem="0"/>
  </dataFields>
  <formats count="24">
    <format dxfId="1200">
      <pivotArea type="all" dataOnly="0" outline="0" fieldPosition="0"/>
    </format>
    <format dxfId="1201">
      <pivotArea type="all" dataOnly="0" outline="0" fieldPosition="0"/>
    </format>
    <format dxfId="1202">
      <pivotArea outline="0" collapsedLevelsAreSubtotals="1" fieldPosition="0"/>
    </format>
    <format dxfId="1203">
      <pivotArea dataOnly="0" labelOnly="1" grandRow="1" outline="0" fieldPosition="0"/>
    </format>
    <format dxfId="1204">
      <pivotArea grandRow="1" outline="0" collapsedLevelsAreSubtotals="1" fieldPosition="0"/>
    </format>
    <format dxfId="1205">
      <pivotArea dataOnly="0" labelOnly="1" grandRow="1" outline="0" fieldPosition="0"/>
    </format>
    <format dxfId="1206">
      <pivotArea grandRow="1" outline="0" collapsedLevelsAreSubtotals="1" fieldPosition="0"/>
    </format>
    <format dxfId="1207">
      <pivotArea dataOnly="0" labelOnly="1" grandRow="1" outline="0" fieldPosition="0"/>
    </format>
    <format dxfId="1208">
      <pivotArea field="10" type="button" dataOnly="0" labelOnly="1" outline="0"/>
    </format>
    <format dxfId="1209">
      <pivotArea dataOnly="0" labelOnly="1" grandCol="1" outline="0" fieldPosition="0"/>
    </format>
    <format dxfId="1210">
      <pivotArea dataOnly="0" labelOnly="1" grandCol="1" outline="0" fieldPosition="0"/>
    </format>
    <format dxfId="1211">
      <pivotArea dataOnly="0" labelOnly="1" grandCol="1" outline="0" fieldPosition="0"/>
    </format>
    <format dxfId="1212">
      <pivotArea dataOnly="0" labelOnly="1" grandCol="1" outline="0" fieldPosition="0"/>
    </format>
    <format dxfId="1213">
      <pivotArea grandRow="1" outline="0" collapsedLevelsAreSubtotals="1" fieldPosition="0"/>
    </format>
    <format dxfId="1214">
      <pivotArea grandRow="1" outline="0" collapsedLevelsAreSubtotals="1" fieldPosition="0"/>
    </format>
    <format dxfId="1215">
      <pivotArea dataOnly="0" grandRow="1" fieldPosition="0"/>
    </format>
    <format dxfId="1216">
      <pivotArea dataOnly="0" grandRow="1" fieldPosition="0"/>
    </format>
    <format dxfId="1217">
      <pivotArea dataOnly="0" labelOnly="1" grandCol="1" outline="0" fieldPosition="0"/>
    </format>
    <format dxfId="1218">
      <pivotArea outline="0" collapsedLevelsAreSubtotals="1" fieldPosition="0"/>
    </format>
    <format dxfId="1219">
      <pivotArea dataOnly="0" labelOnly="1" fieldPosition="0">
        <references count="1">
          <reference field="33" count="0"/>
        </references>
      </pivotArea>
    </format>
    <format dxfId="1220">
      <pivotArea dataOnly="0" labelOnly="1" grandRow="1" outline="0" fieldPosition="0"/>
    </format>
    <format dxfId="1221">
      <pivotArea dataOnly="0" labelOnly="1" grandCol="1" outline="0" fieldPosition="0"/>
    </format>
    <format dxfId="1222">
      <pivotArea dataOnly="0" labelOnly="1" grandCol="1" outline="0" fieldPosition="0"/>
    </format>
    <format dxfId="122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3.xml><?xml version="1.0" encoding="utf-8"?>
<pivotTableDefinition xmlns="http://schemas.openxmlformats.org/spreadsheetml/2006/main" name="Tabla dinámica33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P78:Q81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0"/>
  </rowFields>
  <rowItems count="2">
    <i>
      <x/>
    </i>
    <i t="grand">
      <x/>
    </i>
  </rowItems>
  <colItems count="1">
    <i/>
  </colItems>
  <pageFields count="2">
    <pageField fld="33" hier="-1"/>
    <pageField fld="67" hier="-1"/>
  </pageFields>
  <dataFields count="1">
    <dataField name="Suma de ENGANCHE 7" fld="57" baseField="100" baseItem="0"/>
  </dataFields>
  <formats count="24">
    <format dxfId="1224">
      <pivotArea type="all" dataOnly="0" outline="0" fieldPosition="0"/>
    </format>
    <format dxfId="1225">
      <pivotArea type="all" dataOnly="0" outline="0" fieldPosition="0"/>
    </format>
    <format dxfId="1226">
      <pivotArea outline="0" collapsedLevelsAreSubtotals="1" fieldPosition="0"/>
    </format>
    <format dxfId="1227">
      <pivotArea dataOnly="0" labelOnly="1" grandRow="1" outline="0" fieldPosition="0"/>
    </format>
    <format dxfId="1228">
      <pivotArea grandRow="1" outline="0" collapsedLevelsAreSubtotals="1" fieldPosition="0"/>
    </format>
    <format dxfId="1229">
      <pivotArea dataOnly="0" labelOnly="1" grandRow="1" outline="0" fieldPosition="0"/>
    </format>
    <format dxfId="1230">
      <pivotArea grandRow="1" outline="0" collapsedLevelsAreSubtotals="1" fieldPosition="0"/>
    </format>
    <format dxfId="1231">
      <pivotArea dataOnly="0" labelOnly="1" grandRow="1" outline="0" fieldPosition="0"/>
    </format>
    <format dxfId="1232">
      <pivotArea field="10" type="button" dataOnly="0" labelOnly="1" outline="0"/>
    </format>
    <format dxfId="1233">
      <pivotArea dataOnly="0" labelOnly="1" grandCol="1" outline="0" fieldPosition="0"/>
    </format>
    <format dxfId="1234">
      <pivotArea dataOnly="0" labelOnly="1" grandCol="1" outline="0" fieldPosition="0"/>
    </format>
    <format dxfId="1235">
      <pivotArea dataOnly="0" labelOnly="1" grandCol="1" outline="0" fieldPosition="0"/>
    </format>
    <format dxfId="1236">
      <pivotArea dataOnly="0" labelOnly="1" grandCol="1" outline="0" fieldPosition="0"/>
    </format>
    <format dxfId="1237">
      <pivotArea grandRow="1" outline="0" collapsedLevelsAreSubtotals="1" fieldPosition="0"/>
    </format>
    <format dxfId="1238">
      <pivotArea grandRow="1" outline="0" collapsedLevelsAreSubtotals="1" fieldPosition="0"/>
    </format>
    <format dxfId="1239">
      <pivotArea dataOnly="0" grandRow="1" fieldPosition="0"/>
    </format>
    <format dxfId="1240">
      <pivotArea dataOnly="0" grandRow="1" fieldPosition="0"/>
    </format>
    <format dxfId="1241">
      <pivotArea dataOnly="0" labelOnly="1" grandCol="1" outline="0" fieldPosition="0"/>
    </format>
    <format dxfId="1242">
      <pivotArea outline="0" collapsedLevelsAreSubtotals="1" fieldPosition="0"/>
    </format>
    <format dxfId="1243">
      <pivotArea dataOnly="0" labelOnly="1" fieldPosition="0">
        <references count="1">
          <reference field="33" count="0"/>
        </references>
      </pivotArea>
    </format>
    <format dxfId="1244">
      <pivotArea dataOnly="0" labelOnly="1" grandRow="1" outline="0" fieldPosition="0"/>
    </format>
    <format dxfId="1245">
      <pivotArea dataOnly="0" labelOnly="1" grandCol="1" outline="0" fieldPosition="0"/>
    </format>
    <format dxfId="1246">
      <pivotArea dataOnly="0" labelOnly="1" grandCol="1" outline="0" fieldPosition="0"/>
    </format>
    <format dxfId="124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4.xml><?xml version="1.0" encoding="utf-8"?>
<pivotTableDefinition xmlns="http://schemas.openxmlformats.org/spreadsheetml/2006/main" name="Tabla dinámica32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N78:O81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dataField="1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9"/>
  </rowFields>
  <rowItems count="2">
    <i>
      <x v="1"/>
    </i>
    <i t="grand">
      <x/>
    </i>
  </rowItems>
  <colItems count="1">
    <i/>
  </colItems>
  <pageFields count="2">
    <pageField fld="33" hier="-1"/>
    <pageField fld="66" hier="-1"/>
  </pageFields>
  <dataFields count="1">
    <dataField name="Suma de ENGANCHE 6" fld="56" baseField="99" baseItem="0"/>
  </dataFields>
  <formats count="24">
    <format dxfId="1248">
      <pivotArea type="all" dataOnly="0" outline="0" fieldPosition="0"/>
    </format>
    <format dxfId="1249">
      <pivotArea type="all" dataOnly="0" outline="0" fieldPosition="0"/>
    </format>
    <format dxfId="1250">
      <pivotArea outline="0" collapsedLevelsAreSubtotals="1" fieldPosition="0"/>
    </format>
    <format dxfId="1251">
      <pivotArea dataOnly="0" labelOnly="1" grandRow="1" outline="0" fieldPosition="0"/>
    </format>
    <format dxfId="1252">
      <pivotArea grandRow="1" outline="0" collapsedLevelsAreSubtotals="1" fieldPosition="0"/>
    </format>
    <format dxfId="1253">
      <pivotArea dataOnly="0" labelOnly="1" grandRow="1" outline="0" fieldPosition="0"/>
    </format>
    <format dxfId="1254">
      <pivotArea grandRow="1" outline="0" collapsedLevelsAreSubtotals="1" fieldPosition="0"/>
    </format>
    <format dxfId="1255">
      <pivotArea dataOnly="0" labelOnly="1" grandRow="1" outline="0" fieldPosition="0"/>
    </format>
    <format dxfId="1256">
      <pivotArea field="10" type="button" dataOnly="0" labelOnly="1" outline="0"/>
    </format>
    <format dxfId="1257">
      <pivotArea dataOnly="0" labelOnly="1" grandCol="1" outline="0" fieldPosition="0"/>
    </format>
    <format dxfId="1258">
      <pivotArea dataOnly="0" labelOnly="1" grandCol="1" outline="0" fieldPosition="0"/>
    </format>
    <format dxfId="1259">
      <pivotArea dataOnly="0" labelOnly="1" grandCol="1" outline="0" fieldPosition="0"/>
    </format>
    <format dxfId="1260">
      <pivotArea dataOnly="0" labelOnly="1" grandCol="1" outline="0" fieldPosition="0"/>
    </format>
    <format dxfId="1261">
      <pivotArea grandRow="1" outline="0" collapsedLevelsAreSubtotals="1" fieldPosition="0"/>
    </format>
    <format dxfId="1262">
      <pivotArea grandRow="1" outline="0" collapsedLevelsAreSubtotals="1" fieldPosition="0"/>
    </format>
    <format dxfId="1263">
      <pivotArea dataOnly="0" grandRow="1" fieldPosition="0"/>
    </format>
    <format dxfId="1264">
      <pivotArea dataOnly="0" grandRow="1" fieldPosition="0"/>
    </format>
    <format dxfId="1265">
      <pivotArea dataOnly="0" labelOnly="1" grandCol="1" outline="0" fieldPosition="0"/>
    </format>
    <format dxfId="1266">
      <pivotArea outline="0" collapsedLevelsAreSubtotals="1" fieldPosition="0"/>
    </format>
    <format dxfId="1267">
      <pivotArea dataOnly="0" labelOnly="1" fieldPosition="0">
        <references count="1">
          <reference field="33" count="0"/>
        </references>
      </pivotArea>
    </format>
    <format dxfId="1268">
      <pivotArea dataOnly="0" labelOnly="1" grandRow="1" outline="0" fieldPosition="0"/>
    </format>
    <format dxfId="1269">
      <pivotArea dataOnly="0" labelOnly="1" grandCol="1" outline="0" fieldPosition="0"/>
    </format>
    <format dxfId="1270">
      <pivotArea dataOnly="0" labelOnly="1" grandCol="1" outline="0" fieldPosition="0"/>
    </format>
    <format dxfId="127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5.xml><?xml version="1.0" encoding="utf-8"?>
<pivotTableDefinition xmlns="http://schemas.openxmlformats.org/spreadsheetml/2006/main" name="Tabla dinámica31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L78:M81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dataField="1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8"/>
  </rowFields>
  <rowItems count="2">
    <i>
      <x v="1"/>
    </i>
    <i t="grand">
      <x/>
    </i>
  </rowItems>
  <colItems count="1">
    <i/>
  </colItems>
  <pageFields count="2">
    <pageField fld="33" hier="-1"/>
    <pageField fld="65" hier="-1"/>
  </pageFields>
  <dataFields count="1">
    <dataField name="Suma de ENGANCHE 5" fld="55" baseField="98" baseItem="1"/>
  </dataFields>
  <formats count="24">
    <format dxfId="1272">
      <pivotArea type="all" dataOnly="0" outline="0" fieldPosition="0"/>
    </format>
    <format dxfId="1273">
      <pivotArea type="all" dataOnly="0" outline="0" fieldPosition="0"/>
    </format>
    <format dxfId="1274">
      <pivotArea outline="0" collapsedLevelsAreSubtotals="1" fieldPosition="0"/>
    </format>
    <format dxfId="1275">
      <pivotArea dataOnly="0" labelOnly="1" grandRow="1" outline="0" fieldPosition="0"/>
    </format>
    <format dxfId="1276">
      <pivotArea grandRow="1" outline="0" collapsedLevelsAreSubtotals="1" fieldPosition="0"/>
    </format>
    <format dxfId="1277">
      <pivotArea dataOnly="0" labelOnly="1" grandRow="1" outline="0" fieldPosition="0"/>
    </format>
    <format dxfId="1278">
      <pivotArea grandRow="1" outline="0" collapsedLevelsAreSubtotals="1" fieldPosition="0"/>
    </format>
    <format dxfId="1279">
      <pivotArea dataOnly="0" labelOnly="1" grandRow="1" outline="0" fieldPosition="0"/>
    </format>
    <format dxfId="1280">
      <pivotArea field="10" type="button" dataOnly="0" labelOnly="1" outline="0"/>
    </format>
    <format dxfId="1281">
      <pivotArea dataOnly="0" labelOnly="1" grandCol="1" outline="0" fieldPosition="0"/>
    </format>
    <format dxfId="1282">
      <pivotArea dataOnly="0" labelOnly="1" grandCol="1" outline="0" fieldPosition="0"/>
    </format>
    <format dxfId="1283">
      <pivotArea dataOnly="0" labelOnly="1" grandCol="1" outline="0" fieldPosition="0"/>
    </format>
    <format dxfId="1284">
      <pivotArea dataOnly="0" labelOnly="1" grandCol="1" outline="0" fieldPosition="0"/>
    </format>
    <format dxfId="1285">
      <pivotArea grandRow="1" outline="0" collapsedLevelsAreSubtotals="1" fieldPosition="0"/>
    </format>
    <format dxfId="1286">
      <pivotArea grandRow="1" outline="0" collapsedLevelsAreSubtotals="1" fieldPosition="0"/>
    </format>
    <format dxfId="1287">
      <pivotArea dataOnly="0" grandRow="1" fieldPosition="0"/>
    </format>
    <format dxfId="1288">
      <pivotArea dataOnly="0" grandRow="1" fieldPosition="0"/>
    </format>
    <format dxfId="1289">
      <pivotArea dataOnly="0" labelOnly="1" grandCol="1" outline="0" fieldPosition="0"/>
    </format>
    <format dxfId="1290">
      <pivotArea outline="0" collapsedLevelsAreSubtotals="1" fieldPosition="0"/>
    </format>
    <format dxfId="1291">
      <pivotArea dataOnly="0" labelOnly="1" fieldPosition="0">
        <references count="1">
          <reference field="33" count="0"/>
        </references>
      </pivotArea>
    </format>
    <format dxfId="1292">
      <pivotArea dataOnly="0" labelOnly="1" grandRow="1" outline="0" fieldPosition="0"/>
    </format>
    <format dxfId="1293">
      <pivotArea dataOnly="0" labelOnly="1" grandCol="1" outline="0" fieldPosition="0"/>
    </format>
    <format dxfId="1294">
      <pivotArea dataOnly="0" labelOnly="1" grandCol="1" outline="0" fieldPosition="0"/>
    </format>
    <format dxfId="129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6.xml><?xml version="1.0" encoding="utf-8"?>
<pivotTableDefinition xmlns="http://schemas.openxmlformats.org/spreadsheetml/2006/main" name="Tabla dinámica30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J78:K82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dataField="1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axis="axisRow"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7"/>
  </rowFields>
  <rowItems count="3">
    <i>
      <x v="1"/>
    </i>
    <i>
      <x v="2"/>
    </i>
    <i t="grand">
      <x/>
    </i>
  </rowItems>
  <colItems count="1">
    <i/>
  </colItems>
  <pageFields count="2">
    <pageField fld="33" hier="-1"/>
    <pageField fld="64" item="0" hier="-1"/>
  </pageFields>
  <dataFields count="1">
    <dataField name="Suma de ENGANCHE 4" fld="54" baseField="97" baseItem="1"/>
  </dataFields>
  <formats count="24">
    <format dxfId="1296">
      <pivotArea type="all" dataOnly="0" outline="0" fieldPosition="0"/>
    </format>
    <format dxfId="1297">
      <pivotArea type="all" dataOnly="0" outline="0" fieldPosition="0"/>
    </format>
    <format dxfId="1298">
      <pivotArea outline="0" collapsedLevelsAreSubtotals="1" fieldPosition="0"/>
    </format>
    <format dxfId="1299">
      <pivotArea dataOnly="0" labelOnly="1" grandRow="1" outline="0" fieldPosition="0"/>
    </format>
    <format dxfId="1300">
      <pivotArea grandRow="1" outline="0" collapsedLevelsAreSubtotals="1" fieldPosition="0"/>
    </format>
    <format dxfId="1301">
      <pivotArea dataOnly="0" labelOnly="1" grandRow="1" outline="0" fieldPosition="0"/>
    </format>
    <format dxfId="1302">
      <pivotArea grandRow="1" outline="0" collapsedLevelsAreSubtotals="1" fieldPosition="0"/>
    </format>
    <format dxfId="1303">
      <pivotArea dataOnly="0" labelOnly="1" grandRow="1" outline="0" fieldPosition="0"/>
    </format>
    <format dxfId="1304">
      <pivotArea field="10" type="button" dataOnly="0" labelOnly="1" outline="0"/>
    </format>
    <format dxfId="1305">
      <pivotArea dataOnly="0" labelOnly="1" grandCol="1" outline="0" fieldPosition="0"/>
    </format>
    <format dxfId="1306">
      <pivotArea dataOnly="0" labelOnly="1" grandCol="1" outline="0" fieldPosition="0"/>
    </format>
    <format dxfId="1307">
      <pivotArea dataOnly="0" labelOnly="1" grandCol="1" outline="0" fieldPosition="0"/>
    </format>
    <format dxfId="1308">
      <pivotArea dataOnly="0" labelOnly="1" grandCol="1" outline="0" fieldPosition="0"/>
    </format>
    <format dxfId="1309">
      <pivotArea grandRow="1" outline="0" collapsedLevelsAreSubtotals="1" fieldPosition="0"/>
    </format>
    <format dxfId="1310">
      <pivotArea grandRow="1" outline="0" collapsedLevelsAreSubtotals="1" fieldPosition="0"/>
    </format>
    <format dxfId="1311">
      <pivotArea dataOnly="0" grandRow="1" fieldPosition="0"/>
    </format>
    <format dxfId="1312">
      <pivotArea dataOnly="0" grandRow="1" fieldPosition="0"/>
    </format>
    <format dxfId="1313">
      <pivotArea dataOnly="0" labelOnly="1" grandCol="1" outline="0" fieldPosition="0"/>
    </format>
    <format dxfId="1314">
      <pivotArea outline="0" collapsedLevelsAreSubtotals="1" fieldPosition="0"/>
    </format>
    <format dxfId="1315">
      <pivotArea dataOnly="0" labelOnly="1" fieldPosition="0">
        <references count="1">
          <reference field="33" count="0"/>
        </references>
      </pivotArea>
    </format>
    <format dxfId="1316">
      <pivotArea dataOnly="0" labelOnly="1" grandRow="1" outline="0" fieldPosition="0"/>
    </format>
    <format dxfId="1317">
      <pivotArea dataOnly="0" labelOnly="1" grandCol="1" outline="0" fieldPosition="0"/>
    </format>
    <format dxfId="1318">
      <pivotArea dataOnly="0" labelOnly="1" grandCol="1" outline="0" fieldPosition="0"/>
    </format>
    <format dxfId="131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7.xml><?xml version="1.0" encoding="utf-8"?>
<pivotTableDefinition xmlns="http://schemas.openxmlformats.org/spreadsheetml/2006/main" name="Tabla dinámica29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H78:I81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dataField="1"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axis="axisRow" compact="0" outline="0" showAll="0" defaultSubtotal="0">
      <items count="4">
        <item x="1"/>
        <item x="2"/>
        <item x="0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6"/>
  </rowFields>
  <rowItems count="2">
    <i>
      <x v="1"/>
    </i>
    <i t="grand">
      <x/>
    </i>
  </rowItems>
  <colItems count="1">
    <i/>
  </colItems>
  <pageFields count="2">
    <pageField fld="33" hier="-1"/>
    <pageField fld="63" item="0" hier="-1"/>
  </pageFields>
  <dataFields count="1">
    <dataField name="Suma de ENGANCHE 3" fld="53" baseField="96" baseItem="1"/>
  </dataFields>
  <formats count="24">
    <format dxfId="1320">
      <pivotArea type="all" dataOnly="0" outline="0" fieldPosition="0"/>
    </format>
    <format dxfId="1321">
      <pivotArea type="all" dataOnly="0" outline="0" fieldPosition="0"/>
    </format>
    <format dxfId="1322">
      <pivotArea outline="0" collapsedLevelsAreSubtotals="1" fieldPosition="0"/>
    </format>
    <format dxfId="1323">
      <pivotArea dataOnly="0" labelOnly="1" grandRow="1" outline="0" fieldPosition="0"/>
    </format>
    <format dxfId="1324">
      <pivotArea grandRow="1" outline="0" collapsedLevelsAreSubtotals="1" fieldPosition="0"/>
    </format>
    <format dxfId="1325">
      <pivotArea dataOnly="0" labelOnly="1" grandRow="1" outline="0" fieldPosition="0"/>
    </format>
    <format dxfId="1326">
      <pivotArea grandRow="1" outline="0" collapsedLevelsAreSubtotals="1" fieldPosition="0"/>
    </format>
    <format dxfId="1327">
      <pivotArea dataOnly="0" labelOnly="1" grandRow="1" outline="0" fieldPosition="0"/>
    </format>
    <format dxfId="1328">
      <pivotArea field="10" type="button" dataOnly="0" labelOnly="1" outline="0"/>
    </format>
    <format dxfId="1329">
      <pivotArea dataOnly="0" labelOnly="1" grandCol="1" outline="0" fieldPosition="0"/>
    </format>
    <format dxfId="1330">
      <pivotArea dataOnly="0" labelOnly="1" grandCol="1" outline="0" fieldPosition="0"/>
    </format>
    <format dxfId="1331">
      <pivotArea dataOnly="0" labelOnly="1" grandCol="1" outline="0" fieldPosition="0"/>
    </format>
    <format dxfId="1332">
      <pivotArea dataOnly="0" labelOnly="1" grandCol="1" outline="0" fieldPosition="0"/>
    </format>
    <format dxfId="1333">
      <pivotArea grandRow="1" outline="0" collapsedLevelsAreSubtotals="1" fieldPosition="0"/>
    </format>
    <format dxfId="1334">
      <pivotArea grandRow="1" outline="0" collapsedLevelsAreSubtotals="1" fieldPosition="0"/>
    </format>
    <format dxfId="1335">
      <pivotArea dataOnly="0" grandRow="1" fieldPosition="0"/>
    </format>
    <format dxfId="1336">
      <pivotArea dataOnly="0" grandRow="1" fieldPosition="0"/>
    </format>
    <format dxfId="1337">
      <pivotArea dataOnly="0" labelOnly="1" grandCol="1" outline="0" fieldPosition="0"/>
    </format>
    <format dxfId="1338">
      <pivotArea outline="0" collapsedLevelsAreSubtotals="1" fieldPosition="0"/>
    </format>
    <format dxfId="1339">
      <pivotArea dataOnly="0" labelOnly="1" fieldPosition="0">
        <references count="1">
          <reference field="33" count="0"/>
        </references>
      </pivotArea>
    </format>
    <format dxfId="1340">
      <pivotArea dataOnly="0" labelOnly="1" grandRow="1" outline="0" fieldPosition="0"/>
    </format>
    <format dxfId="1341">
      <pivotArea dataOnly="0" labelOnly="1" grandCol="1" outline="0" fieldPosition="0"/>
    </format>
    <format dxfId="1342">
      <pivotArea dataOnly="0" labelOnly="1" grandCol="1" outline="0" fieldPosition="0"/>
    </format>
    <format dxfId="134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8.xml><?xml version="1.0" encoding="utf-8"?>
<pivotTableDefinition xmlns="http://schemas.openxmlformats.org/spreadsheetml/2006/main" name="Tabla dinámica28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F78:G83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3">
        <item x="1"/>
        <item x="2"/>
        <item x="0"/>
      </items>
    </pivotField>
    <pivotField axis="axisPage" compact="0" outline="0" showAll="0" defaultSubtotal="0">
      <items count="4">
        <item x="1"/>
        <item x="2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axis="axisRow"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5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33" hier="-1"/>
    <pageField fld="62" item="0" hier="-1"/>
  </pageFields>
  <dataFields count="1">
    <dataField name="Suma de ENGANCHE 2" fld="52" baseField="95" baseItem="3"/>
  </dataFields>
  <formats count="24">
    <format dxfId="1344">
      <pivotArea type="all" dataOnly="0" outline="0" fieldPosition="0"/>
    </format>
    <format dxfId="1345">
      <pivotArea type="all" dataOnly="0" outline="0" fieldPosition="0"/>
    </format>
    <format dxfId="1346">
      <pivotArea outline="0" collapsedLevelsAreSubtotals="1" fieldPosition="0"/>
    </format>
    <format dxfId="1347">
      <pivotArea dataOnly="0" labelOnly="1" grandRow="1" outline="0" fieldPosition="0"/>
    </format>
    <format dxfId="1348">
      <pivotArea grandRow="1" outline="0" collapsedLevelsAreSubtotals="1" fieldPosition="0"/>
    </format>
    <format dxfId="1349">
      <pivotArea dataOnly="0" labelOnly="1" grandRow="1" outline="0" fieldPosition="0"/>
    </format>
    <format dxfId="1350">
      <pivotArea grandRow="1" outline="0" collapsedLevelsAreSubtotals="1" fieldPosition="0"/>
    </format>
    <format dxfId="1351">
      <pivotArea dataOnly="0" labelOnly="1" grandRow="1" outline="0" fieldPosition="0"/>
    </format>
    <format dxfId="1352">
      <pivotArea field="10" type="button" dataOnly="0" labelOnly="1" outline="0"/>
    </format>
    <format dxfId="1353">
      <pivotArea dataOnly="0" labelOnly="1" grandCol="1" outline="0" fieldPosition="0"/>
    </format>
    <format dxfId="1354">
      <pivotArea dataOnly="0" labelOnly="1" grandCol="1" outline="0" fieldPosition="0"/>
    </format>
    <format dxfId="1355">
      <pivotArea dataOnly="0" labelOnly="1" grandCol="1" outline="0" fieldPosition="0"/>
    </format>
    <format dxfId="1356">
      <pivotArea dataOnly="0" labelOnly="1" grandCol="1" outline="0" fieldPosition="0"/>
    </format>
    <format dxfId="1357">
      <pivotArea grandRow="1" outline="0" collapsedLevelsAreSubtotals="1" fieldPosition="0"/>
    </format>
    <format dxfId="1358">
      <pivotArea grandRow="1" outline="0" collapsedLevelsAreSubtotals="1" fieldPosition="0"/>
    </format>
    <format dxfId="1359">
      <pivotArea dataOnly="0" grandRow="1" fieldPosition="0"/>
    </format>
    <format dxfId="1360">
      <pivotArea dataOnly="0" grandRow="1" fieldPosition="0"/>
    </format>
    <format dxfId="1361">
      <pivotArea dataOnly="0" labelOnly="1" grandCol="1" outline="0" fieldPosition="0"/>
    </format>
    <format dxfId="1362">
      <pivotArea outline="0" collapsedLevelsAreSubtotals="1" fieldPosition="0"/>
    </format>
    <format dxfId="1363">
      <pivotArea dataOnly="0" labelOnly="1" fieldPosition="0">
        <references count="1">
          <reference field="33" count="0"/>
        </references>
      </pivotArea>
    </format>
    <format dxfId="1364">
      <pivotArea dataOnly="0" labelOnly="1" grandRow="1" outline="0" fieldPosition="0"/>
    </format>
    <format dxfId="1365">
      <pivotArea dataOnly="0" labelOnly="1" grandCol="1" outline="0" fieldPosition="0"/>
    </format>
    <format dxfId="1366">
      <pivotArea dataOnly="0" labelOnly="1" grandCol="1" outline="0" fieldPosition="0"/>
    </format>
    <format dxfId="136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9.xml><?xml version="1.0" encoding="utf-8"?>
<pivotTableDefinition xmlns="http://schemas.openxmlformats.org/spreadsheetml/2006/main" name="Tabla dinámica27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D78:E84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x="1"/>
        <item h="1" x="2"/>
        <item h="1"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4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33" hier="-1"/>
    <pageField fld="61" hier="-1"/>
  </pageFields>
  <dataFields count="1">
    <dataField name="Suma de ENGANCHE 1" fld="51" baseField="94" baseItem="1"/>
  </dataFields>
  <formats count="24">
    <format dxfId="1368">
      <pivotArea type="all" dataOnly="0" outline="0" fieldPosition="0"/>
    </format>
    <format dxfId="1369">
      <pivotArea type="all" dataOnly="0" outline="0" fieldPosition="0"/>
    </format>
    <format dxfId="1370">
      <pivotArea outline="0" collapsedLevelsAreSubtotals="1" fieldPosition="0"/>
    </format>
    <format dxfId="1371">
      <pivotArea dataOnly="0" labelOnly="1" grandRow="1" outline="0" fieldPosition="0"/>
    </format>
    <format dxfId="1372">
      <pivotArea grandRow="1" outline="0" collapsedLevelsAreSubtotals="1" fieldPosition="0"/>
    </format>
    <format dxfId="1373">
      <pivotArea dataOnly="0" labelOnly="1" grandRow="1" outline="0" fieldPosition="0"/>
    </format>
    <format dxfId="1374">
      <pivotArea grandRow="1" outline="0" collapsedLevelsAreSubtotals="1" fieldPosition="0"/>
    </format>
    <format dxfId="1375">
      <pivotArea dataOnly="0" labelOnly="1" grandRow="1" outline="0" fieldPosition="0"/>
    </format>
    <format dxfId="1376">
      <pivotArea field="10" type="button" dataOnly="0" labelOnly="1" outline="0"/>
    </format>
    <format dxfId="1377">
      <pivotArea dataOnly="0" labelOnly="1" grandCol="1" outline="0" fieldPosition="0"/>
    </format>
    <format dxfId="1378">
      <pivotArea dataOnly="0" labelOnly="1" grandCol="1" outline="0" fieldPosition="0"/>
    </format>
    <format dxfId="1379">
      <pivotArea dataOnly="0" labelOnly="1" grandCol="1" outline="0" fieldPosition="0"/>
    </format>
    <format dxfId="1380">
      <pivotArea dataOnly="0" labelOnly="1" grandCol="1" outline="0" fieldPosition="0"/>
    </format>
    <format dxfId="1381">
      <pivotArea grandRow="1" outline="0" collapsedLevelsAreSubtotals="1" fieldPosition="0"/>
    </format>
    <format dxfId="1382">
      <pivotArea grandRow="1" outline="0" collapsedLevelsAreSubtotals="1" fieldPosition="0"/>
    </format>
    <format dxfId="1383">
      <pivotArea dataOnly="0" grandRow="1" fieldPosition="0"/>
    </format>
    <format dxfId="1384">
      <pivotArea dataOnly="0" grandRow="1" fieldPosition="0"/>
    </format>
    <format dxfId="1385">
      <pivotArea dataOnly="0" labelOnly="1" grandCol="1" outline="0" fieldPosition="0"/>
    </format>
    <format dxfId="1386">
      <pivotArea outline="0" collapsedLevelsAreSubtotals="1" fieldPosition="0"/>
    </format>
    <format dxfId="1387">
      <pivotArea dataOnly="0" labelOnly="1" fieldPosition="0">
        <references count="1">
          <reference field="33" count="0"/>
        </references>
      </pivotArea>
    </format>
    <format dxfId="1388">
      <pivotArea dataOnly="0" labelOnly="1" grandRow="1" outline="0" fieldPosition="0"/>
    </format>
    <format dxfId="1389">
      <pivotArea dataOnly="0" labelOnly="1" grandCol="1" outline="0" fieldPosition="0"/>
    </format>
    <format dxfId="1390">
      <pivotArea dataOnly="0" labelOnly="1" grandCol="1" outline="0" fieldPosition="0"/>
    </format>
    <format dxfId="139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0.xml><?xml version="1.0" encoding="utf-8"?>
<pivotTableDefinition xmlns="http://schemas.openxmlformats.org/spreadsheetml/2006/main" name="Tabla dinámica26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D59:E61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h="1" x="1"/>
        <item h="1"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4"/>
  </rowFields>
  <rowItems count="1">
    <i t="grand">
      <x/>
    </i>
  </rowItems>
  <colItems count="1">
    <i/>
  </colItems>
  <pageFields count="2">
    <pageField fld="33" hier="-1"/>
    <pageField fld="61" hier="-1"/>
  </pageFields>
  <dataFields count="1">
    <dataField name="Suma de ENGANCHE 1" fld="51" baseField="94" baseItem="1"/>
  </dataFields>
  <formats count="24">
    <format dxfId="1392">
      <pivotArea type="all" dataOnly="0" outline="0" fieldPosition="0"/>
    </format>
    <format dxfId="1393">
      <pivotArea type="all" dataOnly="0" outline="0" fieldPosition="0"/>
    </format>
    <format dxfId="1394">
      <pivotArea outline="0" collapsedLevelsAreSubtotals="1" fieldPosition="0"/>
    </format>
    <format dxfId="1395">
      <pivotArea dataOnly="0" labelOnly="1" grandRow="1" outline="0" fieldPosition="0"/>
    </format>
    <format dxfId="1396">
      <pivotArea grandRow="1" outline="0" collapsedLevelsAreSubtotals="1" fieldPosition="0"/>
    </format>
    <format dxfId="1397">
      <pivotArea dataOnly="0" labelOnly="1" grandRow="1" outline="0" fieldPosition="0"/>
    </format>
    <format dxfId="1398">
      <pivotArea grandRow="1" outline="0" collapsedLevelsAreSubtotals="1" fieldPosition="0"/>
    </format>
    <format dxfId="1399">
      <pivotArea dataOnly="0" labelOnly="1" grandRow="1" outline="0" fieldPosition="0"/>
    </format>
    <format dxfId="1400">
      <pivotArea field="10" type="button" dataOnly="0" labelOnly="1" outline="0"/>
    </format>
    <format dxfId="1401">
      <pivotArea dataOnly="0" labelOnly="1" grandCol="1" outline="0" fieldPosition="0"/>
    </format>
    <format dxfId="1402">
      <pivotArea dataOnly="0" labelOnly="1" grandCol="1" outline="0" fieldPosition="0"/>
    </format>
    <format dxfId="1403">
      <pivotArea dataOnly="0" labelOnly="1" grandCol="1" outline="0" fieldPosition="0"/>
    </format>
    <format dxfId="1404">
      <pivotArea dataOnly="0" labelOnly="1" grandCol="1" outline="0" fieldPosition="0"/>
    </format>
    <format dxfId="1405">
      <pivotArea grandRow="1" outline="0" collapsedLevelsAreSubtotals="1" fieldPosition="0"/>
    </format>
    <format dxfId="1406">
      <pivotArea grandRow="1" outline="0" collapsedLevelsAreSubtotals="1" fieldPosition="0"/>
    </format>
    <format dxfId="1407">
      <pivotArea dataOnly="0" grandRow="1" fieldPosition="0"/>
    </format>
    <format dxfId="1408">
      <pivotArea dataOnly="0" grandRow="1" fieldPosition="0"/>
    </format>
    <format dxfId="1409">
      <pivotArea dataOnly="0" labelOnly="1" grandCol="1" outline="0" fieldPosition="0"/>
    </format>
    <format dxfId="1410">
      <pivotArea outline="0" collapsedLevelsAreSubtotals="1" fieldPosition="0"/>
    </format>
    <format dxfId="1411">
      <pivotArea dataOnly="0" labelOnly="1" fieldPosition="0">
        <references count="1">
          <reference field="33" count="0"/>
        </references>
      </pivotArea>
    </format>
    <format dxfId="1412">
      <pivotArea dataOnly="0" labelOnly="1" grandRow="1" outline="0" fieldPosition="0"/>
    </format>
    <format dxfId="1413">
      <pivotArea dataOnly="0" labelOnly="1" grandCol="1" outline="0" fieldPosition="0"/>
    </format>
    <format dxfId="1414">
      <pivotArea dataOnly="0" labelOnly="1" grandCol="1" outline="0" fieldPosition="0"/>
    </format>
    <format dxfId="141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1.xml><?xml version="1.0" encoding="utf-8"?>
<pivotTableDefinition xmlns="http://schemas.openxmlformats.org/spreadsheetml/2006/main" name="Tabla dinámica25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F59:G62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3">
        <item x="1"/>
        <item x="2"/>
        <item x="0"/>
      </items>
    </pivotField>
    <pivotField axis="axisPage" compact="0" outline="0" showAll="0" defaultSubtotal="0">
      <items count="4">
        <item x="1"/>
        <item x="2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axis="axisRow"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5"/>
  </rowFields>
  <rowItems count="2">
    <i>
      <x v="3"/>
    </i>
    <i t="grand">
      <x/>
    </i>
  </rowItems>
  <colItems count="1">
    <i/>
  </colItems>
  <pageFields count="2">
    <pageField fld="33" hier="-1"/>
    <pageField fld="62" item="2" hier="-1"/>
  </pageFields>
  <dataFields count="1">
    <dataField name="Suma de ENGANCHE 2" fld="52" baseField="95" baseItem="3"/>
  </dataFields>
  <formats count="24">
    <format dxfId="1416">
      <pivotArea type="all" dataOnly="0" outline="0" fieldPosition="0"/>
    </format>
    <format dxfId="1417">
      <pivotArea type="all" dataOnly="0" outline="0" fieldPosition="0"/>
    </format>
    <format dxfId="1418">
      <pivotArea outline="0" collapsedLevelsAreSubtotals="1" fieldPosition="0"/>
    </format>
    <format dxfId="1419">
      <pivotArea dataOnly="0" labelOnly="1" grandRow="1" outline="0" fieldPosition="0"/>
    </format>
    <format dxfId="1420">
      <pivotArea grandRow="1" outline="0" collapsedLevelsAreSubtotals="1" fieldPosition="0"/>
    </format>
    <format dxfId="1421">
      <pivotArea dataOnly="0" labelOnly="1" grandRow="1" outline="0" fieldPosition="0"/>
    </format>
    <format dxfId="1422">
      <pivotArea grandRow="1" outline="0" collapsedLevelsAreSubtotals="1" fieldPosition="0"/>
    </format>
    <format dxfId="1423">
      <pivotArea dataOnly="0" labelOnly="1" grandRow="1" outline="0" fieldPosition="0"/>
    </format>
    <format dxfId="1424">
      <pivotArea field="10" type="button" dataOnly="0" labelOnly="1" outline="0"/>
    </format>
    <format dxfId="1425">
      <pivotArea dataOnly="0" labelOnly="1" grandCol="1" outline="0" fieldPosition="0"/>
    </format>
    <format dxfId="1426">
      <pivotArea dataOnly="0" labelOnly="1" grandCol="1" outline="0" fieldPosition="0"/>
    </format>
    <format dxfId="1427">
      <pivotArea dataOnly="0" labelOnly="1" grandCol="1" outline="0" fieldPosition="0"/>
    </format>
    <format dxfId="1428">
      <pivotArea dataOnly="0" labelOnly="1" grandCol="1" outline="0" fieldPosition="0"/>
    </format>
    <format dxfId="1429">
      <pivotArea grandRow="1" outline="0" collapsedLevelsAreSubtotals="1" fieldPosition="0"/>
    </format>
    <format dxfId="1430">
      <pivotArea grandRow="1" outline="0" collapsedLevelsAreSubtotals="1" fieldPosition="0"/>
    </format>
    <format dxfId="1431">
      <pivotArea dataOnly="0" grandRow="1" fieldPosition="0"/>
    </format>
    <format dxfId="1432">
      <pivotArea dataOnly="0" grandRow="1" fieldPosition="0"/>
    </format>
    <format dxfId="1433">
      <pivotArea dataOnly="0" labelOnly="1" grandCol="1" outline="0" fieldPosition="0"/>
    </format>
    <format dxfId="1434">
      <pivotArea outline="0" collapsedLevelsAreSubtotals="1" fieldPosition="0"/>
    </format>
    <format dxfId="1435">
      <pivotArea dataOnly="0" labelOnly="1" fieldPosition="0">
        <references count="1">
          <reference field="33" count="0"/>
        </references>
      </pivotArea>
    </format>
    <format dxfId="1436">
      <pivotArea dataOnly="0" labelOnly="1" grandRow="1" outline="0" fieldPosition="0"/>
    </format>
    <format dxfId="1437">
      <pivotArea dataOnly="0" labelOnly="1" grandCol="1" outline="0" fieldPosition="0"/>
    </format>
    <format dxfId="1438">
      <pivotArea dataOnly="0" labelOnly="1" grandCol="1" outline="0" fieldPosition="0"/>
    </format>
    <format dxfId="143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2.xml><?xml version="1.0" encoding="utf-8"?>
<pivotTableDefinition xmlns="http://schemas.openxmlformats.org/spreadsheetml/2006/main" name="Tabla dinámica24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H59:I62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dataField="1"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axis="axisRow" compact="0" outline="0" showAll="0" defaultSubtotal="0">
      <items count="4">
        <item x="1"/>
        <item x="2"/>
        <item x="0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6"/>
  </rowFields>
  <rowItems count="2">
    <i>
      <x v="2"/>
    </i>
    <i t="grand">
      <x/>
    </i>
  </rowItems>
  <colItems count="1">
    <i/>
  </colItems>
  <pageFields count="2">
    <pageField fld="33" hier="-1"/>
    <pageField fld="63" item="2" hier="-1"/>
  </pageFields>
  <dataFields count="1">
    <dataField name="Suma de ENGANCHE 3" fld="53" baseField="96" baseItem="1"/>
  </dataFields>
  <formats count="24">
    <format dxfId="1440">
      <pivotArea type="all" dataOnly="0" outline="0" fieldPosition="0"/>
    </format>
    <format dxfId="1441">
      <pivotArea type="all" dataOnly="0" outline="0" fieldPosition="0"/>
    </format>
    <format dxfId="1442">
      <pivotArea outline="0" collapsedLevelsAreSubtotals="1" fieldPosition="0"/>
    </format>
    <format dxfId="1443">
      <pivotArea dataOnly="0" labelOnly="1" grandRow="1" outline="0" fieldPosition="0"/>
    </format>
    <format dxfId="1444">
      <pivotArea grandRow="1" outline="0" collapsedLevelsAreSubtotals="1" fieldPosition="0"/>
    </format>
    <format dxfId="1445">
      <pivotArea dataOnly="0" labelOnly="1" grandRow="1" outline="0" fieldPosition="0"/>
    </format>
    <format dxfId="1446">
      <pivotArea grandRow="1" outline="0" collapsedLevelsAreSubtotals="1" fieldPosition="0"/>
    </format>
    <format dxfId="1447">
      <pivotArea dataOnly="0" labelOnly="1" grandRow="1" outline="0" fieldPosition="0"/>
    </format>
    <format dxfId="1448">
      <pivotArea field="10" type="button" dataOnly="0" labelOnly="1" outline="0"/>
    </format>
    <format dxfId="1449">
      <pivotArea dataOnly="0" labelOnly="1" grandCol="1" outline="0" fieldPosition="0"/>
    </format>
    <format dxfId="1450">
      <pivotArea dataOnly="0" labelOnly="1" grandCol="1" outline="0" fieldPosition="0"/>
    </format>
    <format dxfId="1451">
      <pivotArea dataOnly="0" labelOnly="1" grandCol="1" outline="0" fieldPosition="0"/>
    </format>
    <format dxfId="1452">
      <pivotArea dataOnly="0" labelOnly="1" grandCol="1" outline="0" fieldPosition="0"/>
    </format>
    <format dxfId="1453">
      <pivotArea grandRow="1" outline="0" collapsedLevelsAreSubtotals="1" fieldPosition="0"/>
    </format>
    <format dxfId="1454">
      <pivotArea grandRow="1" outline="0" collapsedLevelsAreSubtotals="1" fieldPosition="0"/>
    </format>
    <format dxfId="1455">
      <pivotArea dataOnly="0" grandRow="1" fieldPosition="0"/>
    </format>
    <format dxfId="1456">
      <pivotArea dataOnly="0" grandRow="1" fieldPosition="0"/>
    </format>
    <format dxfId="1457">
      <pivotArea dataOnly="0" labelOnly="1" grandCol="1" outline="0" fieldPosition="0"/>
    </format>
    <format dxfId="1458">
      <pivotArea outline="0" collapsedLevelsAreSubtotals="1" fieldPosition="0"/>
    </format>
    <format dxfId="1459">
      <pivotArea dataOnly="0" labelOnly="1" fieldPosition="0">
        <references count="1">
          <reference field="33" count="0"/>
        </references>
      </pivotArea>
    </format>
    <format dxfId="1460">
      <pivotArea dataOnly="0" labelOnly="1" grandRow="1" outline="0" fieldPosition="0"/>
    </format>
    <format dxfId="1461">
      <pivotArea dataOnly="0" labelOnly="1" grandCol="1" outline="0" fieldPosition="0"/>
    </format>
    <format dxfId="1462">
      <pivotArea dataOnly="0" labelOnly="1" grandCol="1" outline="0" fieldPosition="0"/>
    </format>
    <format dxfId="146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3.xml><?xml version="1.0" encoding="utf-8"?>
<pivotTableDefinition xmlns="http://schemas.openxmlformats.org/spreadsheetml/2006/main" name="Tabla dinámica23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J59:K62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dataField="1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axis="axisRow"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7"/>
  </rowFields>
  <rowItems count="2">
    <i>
      <x v="3"/>
    </i>
    <i t="grand">
      <x/>
    </i>
  </rowItems>
  <colItems count="1">
    <i/>
  </colItems>
  <pageFields count="2">
    <pageField fld="33" hier="-1"/>
    <pageField fld="64" item="2" hier="-1"/>
  </pageFields>
  <dataFields count="1">
    <dataField name="Suma de ENGANCHE 4" fld="54" baseField="97" baseItem="1"/>
  </dataFields>
  <formats count="24">
    <format dxfId="1464">
      <pivotArea type="all" dataOnly="0" outline="0" fieldPosition="0"/>
    </format>
    <format dxfId="1465">
      <pivotArea type="all" dataOnly="0" outline="0" fieldPosition="0"/>
    </format>
    <format dxfId="1466">
      <pivotArea outline="0" collapsedLevelsAreSubtotals="1" fieldPosition="0"/>
    </format>
    <format dxfId="1467">
      <pivotArea dataOnly="0" labelOnly="1" grandRow="1" outline="0" fieldPosition="0"/>
    </format>
    <format dxfId="1468">
      <pivotArea grandRow="1" outline="0" collapsedLevelsAreSubtotals="1" fieldPosition="0"/>
    </format>
    <format dxfId="1469">
      <pivotArea dataOnly="0" labelOnly="1" grandRow="1" outline="0" fieldPosition="0"/>
    </format>
    <format dxfId="1470">
      <pivotArea grandRow="1" outline="0" collapsedLevelsAreSubtotals="1" fieldPosition="0"/>
    </format>
    <format dxfId="1471">
      <pivotArea dataOnly="0" labelOnly="1" grandRow="1" outline="0" fieldPosition="0"/>
    </format>
    <format dxfId="1472">
      <pivotArea field="10" type="button" dataOnly="0" labelOnly="1" outline="0"/>
    </format>
    <format dxfId="1473">
      <pivotArea dataOnly="0" labelOnly="1" grandCol="1" outline="0" fieldPosition="0"/>
    </format>
    <format dxfId="1474">
      <pivotArea dataOnly="0" labelOnly="1" grandCol="1" outline="0" fieldPosition="0"/>
    </format>
    <format dxfId="1475">
      <pivotArea dataOnly="0" labelOnly="1" grandCol="1" outline="0" fieldPosition="0"/>
    </format>
    <format dxfId="1476">
      <pivotArea dataOnly="0" labelOnly="1" grandCol="1" outline="0" fieldPosition="0"/>
    </format>
    <format dxfId="1477">
      <pivotArea grandRow="1" outline="0" collapsedLevelsAreSubtotals="1" fieldPosition="0"/>
    </format>
    <format dxfId="1478">
      <pivotArea grandRow="1" outline="0" collapsedLevelsAreSubtotals="1" fieldPosition="0"/>
    </format>
    <format dxfId="1479">
      <pivotArea dataOnly="0" grandRow="1" fieldPosition="0"/>
    </format>
    <format dxfId="1480">
      <pivotArea dataOnly="0" grandRow="1" fieldPosition="0"/>
    </format>
    <format dxfId="1481">
      <pivotArea dataOnly="0" labelOnly="1" grandCol="1" outline="0" fieldPosition="0"/>
    </format>
    <format dxfId="1482">
      <pivotArea outline="0" collapsedLevelsAreSubtotals="1" fieldPosition="0"/>
    </format>
    <format dxfId="1483">
      <pivotArea dataOnly="0" labelOnly="1" fieldPosition="0">
        <references count="1">
          <reference field="33" count="0"/>
        </references>
      </pivotArea>
    </format>
    <format dxfId="1484">
      <pivotArea dataOnly="0" labelOnly="1" grandRow="1" outline="0" fieldPosition="0"/>
    </format>
    <format dxfId="1485">
      <pivotArea dataOnly="0" labelOnly="1" grandCol="1" outline="0" fieldPosition="0"/>
    </format>
    <format dxfId="1486">
      <pivotArea dataOnly="0" labelOnly="1" grandCol="1" outline="0" fieldPosition="0"/>
    </format>
    <format dxfId="148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4.xml><?xml version="1.0" encoding="utf-8"?>
<pivotTableDefinition xmlns="http://schemas.openxmlformats.org/spreadsheetml/2006/main" name="Tabla dinámica22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L59:M62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dataField="1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1"/>
        <item h="1"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8"/>
  </rowFields>
  <rowItems count="2">
    <i>
      <x/>
    </i>
    <i t="grand">
      <x/>
    </i>
  </rowItems>
  <colItems count="1">
    <i/>
  </colItems>
  <pageFields count="2">
    <pageField fld="33" hier="-1"/>
    <pageField fld="65" hier="-1"/>
  </pageFields>
  <dataFields count="1">
    <dataField name="Suma de ENGANCHE 5" fld="55" baseField="98" baseItem="1"/>
  </dataFields>
  <formats count="24">
    <format dxfId="1488">
      <pivotArea type="all" dataOnly="0" outline="0" fieldPosition="0"/>
    </format>
    <format dxfId="1489">
      <pivotArea type="all" dataOnly="0" outline="0" fieldPosition="0"/>
    </format>
    <format dxfId="1490">
      <pivotArea outline="0" collapsedLevelsAreSubtotals="1" fieldPosition="0"/>
    </format>
    <format dxfId="1491">
      <pivotArea dataOnly="0" labelOnly="1" grandRow="1" outline="0" fieldPosition="0"/>
    </format>
    <format dxfId="1492">
      <pivotArea grandRow="1" outline="0" collapsedLevelsAreSubtotals="1" fieldPosition="0"/>
    </format>
    <format dxfId="1493">
      <pivotArea dataOnly="0" labelOnly="1" grandRow="1" outline="0" fieldPosition="0"/>
    </format>
    <format dxfId="1494">
      <pivotArea grandRow="1" outline="0" collapsedLevelsAreSubtotals="1" fieldPosition="0"/>
    </format>
    <format dxfId="1495">
      <pivotArea dataOnly="0" labelOnly="1" grandRow="1" outline="0" fieldPosition="0"/>
    </format>
    <format dxfId="1496">
      <pivotArea field="10" type="button" dataOnly="0" labelOnly="1" outline="0"/>
    </format>
    <format dxfId="1497">
      <pivotArea dataOnly="0" labelOnly="1" grandCol="1" outline="0" fieldPosition="0"/>
    </format>
    <format dxfId="1498">
      <pivotArea dataOnly="0" labelOnly="1" grandCol="1" outline="0" fieldPosition="0"/>
    </format>
    <format dxfId="1499">
      <pivotArea dataOnly="0" labelOnly="1" grandCol="1" outline="0" fieldPosition="0"/>
    </format>
    <format dxfId="1500">
      <pivotArea dataOnly="0" labelOnly="1" grandCol="1" outline="0" fieldPosition="0"/>
    </format>
    <format dxfId="1501">
      <pivotArea grandRow="1" outline="0" collapsedLevelsAreSubtotals="1" fieldPosition="0"/>
    </format>
    <format dxfId="1502">
      <pivotArea grandRow="1" outline="0" collapsedLevelsAreSubtotals="1" fieldPosition="0"/>
    </format>
    <format dxfId="1503">
      <pivotArea dataOnly="0" grandRow="1" fieldPosition="0"/>
    </format>
    <format dxfId="1504">
      <pivotArea dataOnly="0" grandRow="1" fieldPosition="0"/>
    </format>
    <format dxfId="1505">
      <pivotArea dataOnly="0" labelOnly="1" grandCol="1" outline="0" fieldPosition="0"/>
    </format>
    <format dxfId="1506">
      <pivotArea outline="0" collapsedLevelsAreSubtotals="1" fieldPosition="0"/>
    </format>
    <format dxfId="1507">
      <pivotArea dataOnly="0" labelOnly="1" fieldPosition="0">
        <references count="1">
          <reference field="33" count="0"/>
        </references>
      </pivotArea>
    </format>
    <format dxfId="1508">
      <pivotArea dataOnly="0" labelOnly="1" grandRow="1" outline="0" fieldPosition="0"/>
    </format>
    <format dxfId="1509">
      <pivotArea dataOnly="0" labelOnly="1" grandCol="1" outline="0" fieldPosition="0"/>
    </format>
    <format dxfId="1510">
      <pivotArea dataOnly="0" labelOnly="1" grandCol="1" outline="0" fieldPosition="0"/>
    </format>
    <format dxfId="151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5.xml><?xml version="1.0" encoding="utf-8"?>
<pivotTableDefinition xmlns="http://schemas.openxmlformats.org/spreadsheetml/2006/main" name="Tabla dinámica21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N59:O62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dataField="1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1"/>
        <item h="1"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9"/>
  </rowFields>
  <rowItems count="2">
    <i>
      <x/>
    </i>
    <i t="grand">
      <x/>
    </i>
  </rowItems>
  <colItems count="1">
    <i/>
  </colItems>
  <pageFields count="2">
    <pageField fld="33" hier="-1"/>
    <pageField fld="66" hier="-1"/>
  </pageFields>
  <dataFields count="1">
    <dataField name="Suma de ENGANCHE 6" fld="56" baseField="99" baseItem="0"/>
  </dataFields>
  <formats count="24">
    <format dxfId="1512">
      <pivotArea type="all" dataOnly="0" outline="0" fieldPosition="0"/>
    </format>
    <format dxfId="1513">
      <pivotArea type="all" dataOnly="0" outline="0" fieldPosition="0"/>
    </format>
    <format dxfId="1514">
      <pivotArea outline="0" collapsedLevelsAreSubtotals="1" fieldPosition="0"/>
    </format>
    <format dxfId="1515">
      <pivotArea dataOnly="0" labelOnly="1" grandRow="1" outline="0" fieldPosition="0"/>
    </format>
    <format dxfId="1516">
      <pivotArea grandRow="1" outline="0" collapsedLevelsAreSubtotals="1" fieldPosition="0"/>
    </format>
    <format dxfId="1517">
      <pivotArea dataOnly="0" labelOnly="1" grandRow="1" outline="0" fieldPosition="0"/>
    </format>
    <format dxfId="1518">
      <pivotArea grandRow="1" outline="0" collapsedLevelsAreSubtotals="1" fieldPosition="0"/>
    </format>
    <format dxfId="1519">
      <pivotArea dataOnly="0" labelOnly="1" grandRow="1" outline="0" fieldPosition="0"/>
    </format>
    <format dxfId="1520">
      <pivotArea field="10" type="button" dataOnly="0" labelOnly="1" outline="0"/>
    </format>
    <format dxfId="1521">
      <pivotArea dataOnly="0" labelOnly="1" grandCol="1" outline="0" fieldPosition="0"/>
    </format>
    <format dxfId="1522">
      <pivotArea dataOnly="0" labelOnly="1" grandCol="1" outline="0" fieldPosition="0"/>
    </format>
    <format dxfId="1523">
      <pivotArea dataOnly="0" labelOnly="1" grandCol="1" outline="0" fieldPosition="0"/>
    </format>
    <format dxfId="1524">
      <pivotArea dataOnly="0" labelOnly="1" grandCol="1" outline="0" fieldPosition="0"/>
    </format>
    <format dxfId="1525">
      <pivotArea grandRow="1" outline="0" collapsedLevelsAreSubtotals="1" fieldPosition="0"/>
    </format>
    <format dxfId="1526">
      <pivotArea grandRow="1" outline="0" collapsedLevelsAreSubtotals="1" fieldPosition="0"/>
    </format>
    <format dxfId="1527">
      <pivotArea dataOnly="0" grandRow="1" fieldPosition="0"/>
    </format>
    <format dxfId="1528">
      <pivotArea dataOnly="0" grandRow="1" fieldPosition="0"/>
    </format>
    <format dxfId="1529">
      <pivotArea dataOnly="0" labelOnly="1" grandCol="1" outline="0" fieldPosition="0"/>
    </format>
    <format dxfId="1530">
      <pivotArea outline="0" collapsedLevelsAreSubtotals="1" fieldPosition="0"/>
    </format>
    <format dxfId="1531">
      <pivotArea dataOnly="0" labelOnly="1" fieldPosition="0">
        <references count="1">
          <reference field="33" count="0"/>
        </references>
      </pivotArea>
    </format>
    <format dxfId="1532">
      <pivotArea dataOnly="0" labelOnly="1" grandRow="1" outline="0" fieldPosition="0"/>
    </format>
    <format dxfId="1533">
      <pivotArea dataOnly="0" labelOnly="1" grandCol="1" outline="0" fieldPosition="0"/>
    </format>
    <format dxfId="1534">
      <pivotArea dataOnly="0" labelOnly="1" grandCol="1" outline="0" fieldPosition="0"/>
    </format>
    <format dxfId="153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6.xml><?xml version="1.0" encoding="utf-8"?>
<pivotTableDefinition xmlns="http://schemas.openxmlformats.org/spreadsheetml/2006/main" name="Tabla dinámica20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P59:Q62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0"/>
  </rowFields>
  <rowItems count="2">
    <i>
      <x/>
    </i>
    <i t="grand">
      <x/>
    </i>
  </rowItems>
  <colItems count="1">
    <i/>
  </colItems>
  <pageFields count="2">
    <pageField fld="33" hier="-1"/>
    <pageField fld="67" hier="-1"/>
  </pageFields>
  <dataFields count="1">
    <dataField name="Suma de ENGANCHE 7" fld="57" baseField="100" baseItem="0"/>
  </dataFields>
  <formats count="24">
    <format dxfId="1536">
      <pivotArea type="all" dataOnly="0" outline="0" fieldPosition="0"/>
    </format>
    <format dxfId="1537">
      <pivotArea type="all" dataOnly="0" outline="0" fieldPosition="0"/>
    </format>
    <format dxfId="1538">
      <pivotArea outline="0" collapsedLevelsAreSubtotals="1" fieldPosition="0"/>
    </format>
    <format dxfId="1539">
      <pivotArea dataOnly="0" labelOnly="1" grandRow="1" outline="0" fieldPosition="0"/>
    </format>
    <format dxfId="1540">
      <pivotArea grandRow="1" outline="0" collapsedLevelsAreSubtotals="1" fieldPosition="0"/>
    </format>
    <format dxfId="1541">
      <pivotArea dataOnly="0" labelOnly="1" grandRow="1" outline="0" fieldPosition="0"/>
    </format>
    <format dxfId="1542">
      <pivotArea grandRow="1" outline="0" collapsedLevelsAreSubtotals="1" fieldPosition="0"/>
    </format>
    <format dxfId="1543">
      <pivotArea dataOnly="0" labelOnly="1" grandRow="1" outline="0" fieldPosition="0"/>
    </format>
    <format dxfId="1544">
      <pivotArea field="10" type="button" dataOnly="0" labelOnly="1" outline="0"/>
    </format>
    <format dxfId="1545">
      <pivotArea dataOnly="0" labelOnly="1" grandCol="1" outline="0" fieldPosition="0"/>
    </format>
    <format dxfId="1546">
      <pivotArea dataOnly="0" labelOnly="1" grandCol="1" outline="0" fieldPosition="0"/>
    </format>
    <format dxfId="1547">
      <pivotArea dataOnly="0" labelOnly="1" grandCol="1" outline="0" fieldPosition="0"/>
    </format>
    <format dxfId="1548">
      <pivotArea dataOnly="0" labelOnly="1" grandCol="1" outline="0" fieldPosition="0"/>
    </format>
    <format dxfId="1549">
      <pivotArea grandRow="1" outline="0" collapsedLevelsAreSubtotals="1" fieldPosition="0"/>
    </format>
    <format dxfId="1550">
      <pivotArea grandRow="1" outline="0" collapsedLevelsAreSubtotals="1" fieldPosition="0"/>
    </format>
    <format dxfId="1551">
      <pivotArea dataOnly="0" grandRow="1" fieldPosition="0"/>
    </format>
    <format dxfId="1552">
      <pivotArea dataOnly="0" grandRow="1" fieldPosition="0"/>
    </format>
    <format dxfId="1553">
      <pivotArea dataOnly="0" labelOnly="1" grandCol="1" outline="0" fieldPosition="0"/>
    </format>
    <format dxfId="1554">
      <pivotArea outline="0" collapsedLevelsAreSubtotals="1" fieldPosition="0"/>
    </format>
    <format dxfId="1555">
      <pivotArea dataOnly="0" labelOnly="1" fieldPosition="0">
        <references count="1">
          <reference field="33" count="0"/>
        </references>
      </pivotArea>
    </format>
    <format dxfId="1556">
      <pivotArea dataOnly="0" labelOnly="1" grandRow="1" outline="0" fieldPosition="0"/>
    </format>
    <format dxfId="1557">
      <pivotArea dataOnly="0" labelOnly="1" grandCol="1" outline="0" fieldPosition="0"/>
    </format>
    <format dxfId="1558">
      <pivotArea dataOnly="0" labelOnly="1" grandCol="1" outline="0" fieldPosition="0"/>
    </format>
    <format dxfId="155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7.xml><?xml version="1.0" encoding="utf-8"?>
<pivotTableDefinition xmlns="http://schemas.openxmlformats.org/spreadsheetml/2006/main" name="Tabla dinámica19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R59:S62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1"/>
  </rowFields>
  <rowItems count="2">
    <i>
      <x/>
    </i>
    <i t="grand">
      <x/>
    </i>
  </rowItems>
  <colItems count="1">
    <i/>
  </colItems>
  <pageFields count="2">
    <pageField fld="33" hier="-1"/>
    <pageField fld="68" hier="-1"/>
  </pageFields>
  <dataFields count="1">
    <dataField name="Suma de ENGANCHE 8" fld="58" baseField="101" baseItem="0"/>
  </dataFields>
  <formats count="24">
    <format dxfId="1560">
      <pivotArea type="all" dataOnly="0" outline="0" fieldPosition="0"/>
    </format>
    <format dxfId="1561">
      <pivotArea type="all" dataOnly="0" outline="0" fieldPosition="0"/>
    </format>
    <format dxfId="1562">
      <pivotArea outline="0" collapsedLevelsAreSubtotals="1" fieldPosition="0"/>
    </format>
    <format dxfId="1563">
      <pivotArea dataOnly="0" labelOnly="1" grandRow="1" outline="0" fieldPosition="0"/>
    </format>
    <format dxfId="1564">
      <pivotArea grandRow="1" outline="0" collapsedLevelsAreSubtotals="1" fieldPosition="0"/>
    </format>
    <format dxfId="1565">
      <pivotArea dataOnly="0" labelOnly="1" grandRow="1" outline="0" fieldPosition="0"/>
    </format>
    <format dxfId="1566">
      <pivotArea grandRow="1" outline="0" collapsedLevelsAreSubtotals="1" fieldPosition="0"/>
    </format>
    <format dxfId="1567">
      <pivotArea dataOnly="0" labelOnly="1" grandRow="1" outline="0" fieldPosition="0"/>
    </format>
    <format dxfId="1568">
      <pivotArea field="10" type="button" dataOnly="0" labelOnly="1" outline="0"/>
    </format>
    <format dxfId="1569">
      <pivotArea dataOnly="0" labelOnly="1" grandCol="1" outline="0" fieldPosition="0"/>
    </format>
    <format dxfId="1570">
      <pivotArea dataOnly="0" labelOnly="1" grandCol="1" outline="0" fieldPosition="0"/>
    </format>
    <format dxfId="1571">
      <pivotArea dataOnly="0" labelOnly="1" grandCol="1" outline="0" fieldPosition="0"/>
    </format>
    <format dxfId="1572">
      <pivotArea dataOnly="0" labelOnly="1" grandCol="1" outline="0" fieldPosition="0"/>
    </format>
    <format dxfId="1573">
      <pivotArea grandRow="1" outline="0" collapsedLevelsAreSubtotals="1" fieldPosition="0"/>
    </format>
    <format dxfId="1574">
      <pivotArea grandRow="1" outline="0" collapsedLevelsAreSubtotals="1" fieldPosition="0"/>
    </format>
    <format dxfId="1575">
      <pivotArea dataOnly="0" grandRow="1" fieldPosition="0"/>
    </format>
    <format dxfId="1576">
      <pivotArea dataOnly="0" grandRow="1" fieldPosition="0"/>
    </format>
    <format dxfId="1577">
      <pivotArea dataOnly="0" labelOnly="1" grandCol="1" outline="0" fieldPosition="0"/>
    </format>
    <format dxfId="1578">
      <pivotArea outline="0" collapsedLevelsAreSubtotals="1" fieldPosition="0"/>
    </format>
    <format dxfId="1579">
      <pivotArea dataOnly="0" labelOnly="1" fieldPosition="0">
        <references count="1">
          <reference field="33" count="0"/>
        </references>
      </pivotArea>
    </format>
    <format dxfId="1580">
      <pivotArea dataOnly="0" labelOnly="1" grandRow="1" outline="0" fieldPosition="0"/>
    </format>
    <format dxfId="1581">
      <pivotArea dataOnly="0" labelOnly="1" grandCol="1" outline="0" fieldPosition="0"/>
    </format>
    <format dxfId="1582">
      <pivotArea dataOnly="0" labelOnly="1" grandCol="1" outline="0" fieldPosition="0"/>
    </format>
    <format dxfId="158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8.xml><?xml version="1.0" encoding="utf-8"?>
<pivotTableDefinition xmlns="http://schemas.openxmlformats.org/spreadsheetml/2006/main" name="Tabla dinámica18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T59:U62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2"/>
  </rowFields>
  <rowItems count="2">
    <i>
      <x/>
    </i>
    <i t="grand">
      <x/>
    </i>
  </rowItems>
  <colItems count="1">
    <i/>
  </colItems>
  <pageFields count="2">
    <pageField fld="33" hier="-1"/>
    <pageField fld="69" hier="-1"/>
  </pageFields>
  <dataFields count="1">
    <dataField name="Suma de ENGANCHE 9" fld="59" baseField="102" baseItem="0"/>
  </dataFields>
  <formats count="24">
    <format dxfId="1584">
      <pivotArea type="all" dataOnly="0" outline="0" fieldPosition="0"/>
    </format>
    <format dxfId="1585">
      <pivotArea type="all" dataOnly="0" outline="0" fieldPosition="0"/>
    </format>
    <format dxfId="1586">
      <pivotArea outline="0" collapsedLevelsAreSubtotals="1" fieldPosition="0"/>
    </format>
    <format dxfId="1587">
      <pivotArea dataOnly="0" labelOnly="1" grandRow="1" outline="0" fieldPosition="0"/>
    </format>
    <format dxfId="1588">
      <pivotArea grandRow="1" outline="0" collapsedLevelsAreSubtotals="1" fieldPosition="0"/>
    </format>
    <format dxfId="1589">
      <pivotArea dataOnly="0" labelOnly="1" grandRow="1" outline="0" fieldPosition="0"/>
    </format>
    <format dxfId="1590">
      <pivotArea grandRow="1" outline="0" collapsedLevelsAreSubtotals="1" fieldPosition="0"/>
    </format>
    <format dxfId="1591">
      <pivotArea dataOnly="0" labelOnly="1" grandRow="1" outline="0" fieldPosition="0"/>
    </format>
    <format dxfId="1592">
      <pivotArea field="10" type="button" dataOnly="0" labelOnly="1" outline="0"/>
    </format>
    <format dxfId="1593">
      <pivotArea dataOnly="0" labelOnly="1" grandCol="1" outline="0" fieldPosition="0"/>
    </format>
    <format dxfId="1594">
      <pivotArea dataOnly="0" labelOnly="1" grandCol="1" outline="0" fieldPosition="0"/>
    </format>
    <format dxfId="1595">
      <pivotArea dataOnly="0" labelOnly="1" grandCol="1" outline="0" fieldPosition="0"/>
    </format>
    <format dxfId="1596">
      <pivotArea dataOnly="0" labelOnly="1" grandCol="1" outline="0" fieldPosition="0"/>
    </format>
    <format dxfId="1597">
      <pivotArea grandRow="1" outline="0" collapsedLevelsAreSubtotals="1" fieldPosition="0"/>
    </format>
    <format dxfId="1598">
      <pivotArea grandRow="1" outline="0" collapsedLevelsAreSubtotals="1" fieldPosition="0"/>
    </format>
    <format dxfId="1599">
      <pivotArea dataOnly="0" grandRow="1" fieldPosition="0"/>
    </format>
    <format dxfId="1600">
      <pivotArea dataOnly="0" grandRow="1" fieldPosition="0"/>
    </format>
    <format dxfId="1601">
      <pivotArea dataOnly="0" labelOnly="1" grandCol="1" outline="0" fieldPosition="0"/>
    </format>
    <format dxfId="1602">
      <pivotArea outline="0" collapsedLevelsAreSubtotals="1" fieldPosition="0"/>
    </format>
    <format dxfId="1603">
      <pivotArea dataOnly="0" labelOnly="1" fieldPosition="0">
        <references count="1">
          <reference field="33" count="0"/>
        </references>
      </pivotArea>
    </format>
    <format dxfId="1604">
      <pivotArea dataOnly="0" labelOnly="1" grandRow="1" outline="0" fieldPosition="0"/>
    </format>
    <format dxfId="1605">
      <pivotArea dataOnly="0" labelOnly="1" grandCol="1" outline="0" fieldPosition="0"/>
    </format>
    <format dxfId="1606">
      <pivotArea dataOnly="0" labelOnly="1" grandCol="1" outline="0" fieldPosition="0"/>
    </format>
    <format dxfId="160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9.xml><?xml version="1.0" encoding="utf-8"?>
<pivotTableDefinition xmlns="http://schemas.openxmlformats.org/spreadsheetml/2006/main" name="Tabla dinámica17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V59:W62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3"/>
  </rowFields>
  <rowItems count="2">
    <i>
      <x/>
    </i>
    <i t="grand">
      <x/>
    </i>
  </rowItems>
  <colItems count="1">
    <i/>
  </colItems>
  <pageFields count="2">
    <pageField fld="33" hier="-1"/>
    <pageField fld="70" hier="-1"/>
  </pageFields>
  <dataFields count="1">
    <dataField name="Suma de ENGANCHE 10" fld="60" baseField="103" baseItem="0"/>
  </dataFields>
  <formats count="24">
    <format dxfId="1608">
      <pivotArea type="all" dataOnly="0" outline="0" fieldPosition="0"/>
    </format>
    <format dxfId="1609">
      <pivotArea type="all" dataOnly="0" outline="0" fieldPosition="0"/>
    </format>
    <format dxfId="1610">
      <pivotArea outline="0" collapsedLevelsAreSubtotals="1" fieldPosition="0"/>
    </format>
    <format dxfId="1611">
      <pivotArea dataOnly="0" labelOnly="1" grandRow="1" outline="0" fieldPosition="0"/>
    </format>
    <format dxfId="1612">
      <pivotArea grandRow="1" outline="0" collapsedLevelsAreSubtotals="1" fieldPosition="0"/>
    </format>
    <format dxfId="1613">
      <pivotArea dataOnly="0" labelOnly="1" grandRow="1" outline="0" fieldPosition="0"/>
    </format>
    <format dxfId="1614">
      <pivotArea grandRow="1" outline="0" collapsedLevelsAreSubtotals="1" fieldPosition="0"/>
    </format>
    <format dxfId="1615">
      <pivotArea dataOnly="0" labelOnly="1" grandRow="1" outline="0" fieldPosition="0"/>
    </format>
    <format dxfId="1616">
      <pivotArea field="10" type="button" dataOnly="0" labelOnly="1" outline="0"/>
    </format>
    <format dxfId="1617">
      <pivotArea dataOnly="0" labelOnly="1" grandCol="1" outline="0" fieldPosition="0"/>
    </format>
    <format dxfId="1618">
      <pivotArea dataOnly="0" labelOnly="1" grandCol="1" outline="0" fieldPosition="0"/>
    </format>
    <format dxfId="1619">
      <pivotArea dataOnly="0" labelOnly="1" grandCol="1" outline="0" fieldPosition="0"/>
    </format>
    <format dxfId="1620">
      <pivotArea dataOnly="0" labelOnly="1" grandCol="1" outline="0" fieldPosition="0"/>
    </format>
    <format dxfId="1621">
      <pivotArea grandRow="1" outline="0" collapsedLevelsAreSubtotals="1" fieldPosition="0"/>
    </format>
    <format dxfId="1622">
      <pivotArea grandRow="1" outline="0" collapsedLevelsAreSubtotals="1" fieldPosition="0"/>
    </format>
    <format dxfId="1623">
      <pivotArea dataOnly="0" grandRow="1" fieldPosition="0"/>
    </format>
    <format dxfId="1624">
      <pivotArea dataOnly="0" grandRow="1" fieldPosition="0"/>
    </format>
    <format dxfId="1625">
      <pivotArea dataOnly="0" labelOnly="1" grandCol="1" outline="0" fieldPosition="0"/>
    </format>
    <format dxfId="1626">
      <pivotArea outline="0" collapsedLevelsAreSubtotals="1" fieldPosition="0"/>
    </format>
    <format dxfId="1627">
      <pivotArea dataOnly="0" labelOnly="1" fieldPosition="0">
        <references count="1">
          <reference field="33" count="0"/>
        </references>
      </pivotArea>
    </format>
    <format dxfId="1628">
      <pivotArea dataOnly="0" labelOnly="1" grandRow="1" outline="0" fieldPosition="0"/>
    </format>
    <format dxfId="1629">
      <pivotArea dataOnly="0" labelOnly="1" grandCol="1" outline="0" fieldPosition="0"/>
    </format>
    <format dxfId="1630">
      <pivotArea dataOnly="0" labelOnly="1" grandCol="1" outline="0" fieldPosition="0"/>
    </format>
    <format dxfId="163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0.xml><?xml version="1.0" encoding="utf-8"?>
<pivotTableDefinition xmlns="http://schemas.openxmlformats.org/spreadsheetml/2006/main" name="Tabla dinámica16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V35:W38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3"/>
  </rowFields>
  <rowItems count="2">
    <i>
      <x/>
    </i>
    <i t="grand">
      <x/>
    </i>
  </rowItems>
  <colItems count="1">
    <i/>
  </colItems>
  <pageFields count="2">
    <pageField fld="33" hier="-1"/>
    <pageField fld="70" hier="-1"/>
  </pageFields>
  <dataFields count="1">
    <dataField name="Suma de ENGANCHE 10" fld="60" baseField="103" baseItem="0"/>
  </dataFields>
  <formats count="24">
    <format dxfId="1632">
      <pivotArea type="all" dataOnly="0" outline="0" fieldPosition="0"/>
    </format>
    <format dxfId="1633">
      <pivotArea type="all" dataOnly="0" outline="0" fieldPosition="0"/>
    </format>
    <format dxfId="1634">
      <pivotArea outline="0" collapsedLevelsAreSubtotals="1" fieldPosition="0"/>
    </format>
    <format dxfId="1635">
      <pivotArea dataOnly="0" labelOnly="1" grandRow="1" outline="0" fieldPosition="0"/>
    </format>
    <format dxfId="1636">
      <pivotArea grandRow="1" outline="0" collapsedLevelsAreSubtotals="1" fieldPosition="0"/>
    </format>
    <format dxfId="1637">
      <pivotArea dataOnly="0" labelOnly="1" grandRow="1" outline="0" fieldPosition="0"/>
    </format>
    <format dxfId="1638">
      <pivotArea grandRow="1" outline="0" collapsedLevelsAreSubtotals="1" fieldPosition="0"/>
    </format>
    <format dxfId="1639">
      <pivotArea dataOnly="0" labelOnly="1" grandRow="1" outline="0" fieldPosition="0"/>
    </format>
    <format dxfId="1640">
      <pivotArea field="10" type="button" dataOnly="0" labelOnly="1" outline="0"/>
    </format>
    <format dxfId="1641">
      <pivotArea dataOnly="0" labelOnly="1" grandCol="1" outline="0" fieldPosition="0"/>
    </format>
    <format dxfId="1642">
      <pivotArea dataOnly="0" labelOnly="1" grandCol="1" outline="0" fieldPosition="0"/>
    </format>
    <format dxfId="1643">
      <pivotArea dataOnly="0" labelOnly="1" grandCol="1" outline="0" fieldPosition="0"/>
    </format>
    <format dxfId="1644">
      <pivotArea dataOnly="0" labelOnly="1" grandCol="1" outline="0" fieldPosition="0"/>
    </format>
    <format dxfId="1645">
      <pivotArea grandRow="1" outline="0" collapsedLevelsAreSubtotals="1" fieldPosition="0"/>
    </format>
    <format dxfId="1646">
      <pivotArea grandRow="1" outline="0" collapsedLevelsAreSubtotals="1" fieldPosition="0"/>
    </format>
    <format dxfId="1647">
      <pivotArea dataOnly="0" grandRow="1" fieldPosition="0"/>
    </format>
    <format dxfId="1648">
      <pivotArea dataOnly="0" grandRow="1" fieldPosition="0"/>
    </format>
    <format dxfId="1649">
      <pivotArea dataOnly="0" labelOnly="1" grandCol="1" outline="0" fieldPosition="0"/>
    </format>
    <format dxfId="1650">
      <pivotArea outline="0" collapsedLevelsAreSubtotals="1" fieldPosition="0"/>
    </format>
    <format dxfId="1651">
      <pivotArea dataOnly="0" labelOnly="1" fieldPosition="0">
        <references count="1">
          <reference field="33" count="0"/>
        </references>
      </pivotArea>
    </format>
    <format dxfId="1652">
      <pivotArea dataOnly="0" labelOnly="1" grandRow="1" outline="0" fieldPosition="0"/>
    </format>
    <format dxfId="1653">
      <pivotArea dataOnly="0" labelOnly="1" grandCol="1" outline="0" fieldPosition="0"/>
    </format>
    <format dxfId="1654">
      <pivotArea dataOnly="0" labelOnly="1" grandCol="1" outline="0" fieldPosition="0"/>
    </format>
    <format dxfId="165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1.xml><?xml version="1.0" encoding="utf-8"?>
<pivotTableDefinition xmlns="http://schemas.openxmlformats.org/spreadsheetml/2006/main" name="Tabla dinámica15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T35:U38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2"/>
  </rowFields>
  <rowItems count="2">
    <i>
      <x/>
    </i>
    <i t="grand">
      <x/>
    </i>
  </rowItems>
  <colItems count="1">
    <i/>
  </colItems>
  <pageFields count="2">
    <pageField fld="33" hier="-1"/>
    <pageField fld="69" hier="-1"/>
  </pageFields>
  <dataFields count="1">
    <dataField name="Suma de ENGANCHE 9" fld="59" baseField="102" baseItem="0"/>
  </dataFields>
  <formats count="24">
    <format dxfId="1656">
      <pivotArea type="all" dataOnly="0" outline="0" fieldPosition="0"/>
    </format>
    <format dxfId="1657">
      <pivotArea type="all" dataOnly="0" outline="0" fieldPosition="0"/>
    </format>
    <format dxfId="1658">
      <pivotArea outline="0" collapsedLevelsAreSubtotals="1" fieldPosition="0"/>
    </format>
    <format dxfId="1659">
      <pivotArea dataOnly="0" labelOnly="1" grandRow="1" outline="0" fieldPosition="0"/>
    </format>
    <format dxfId="1660">
      <pivotArea grandRow="1" outline="0" collapsedLevelsAreSubtotals="1" fieldPosition="0"/>
    </format>
    <format dxfId="1661">
      <pivotArea dataOnly="0" labelOnly="1" grandRow="1" outline="0" fieldPosition="0"/>
    </format>
    <format dxfId="1662">
      <pivotArea grandRow="1" outline="0" collapsedLevelsAreSubtotals="1" fieldPosition="0"/>
    </format>
    <format dxfId="1663">
      <pivotArea dataOnly="0" labelOnly="1" grandRow="1" outline="0" fieldPosition="0"/>
    </format>
    <format dxfId="1664">
      <pivotArea field="10" type="button" dataOnly="0" labelOnly="1" outline="0"/>
    </format>
    <format dxfId="1665">
      <pivotArea dataOnly="0" labelOnly="1" grandCol="1" outline="0" fieldPosition="0"/>
    </format>
    <format dxfId="1666">
      <pivotArea dataOnly="0" labelOnly="1" grandCol="1" outline="0" fieldPosition="0"/>
    </format>
    <format dxfId="1667">
      <pivotArea dataOnly="0" labelOnly="1" grandCol="1" outline="0" fieldPosition="0"/>
    </format>
    <format dxfId="1668">
      <pivotArea dataOnly="0" labelOnly="1" grandCol="1" outline="0" fieldPosition="0"/>
    </format>
    <format dxfId="1669">
      <pivotArea grandRow="1" outline="0" collapsedLevelsAreSubtotals="1" fieldPosition="0"/>
    </format>
    <format dxfId="1670">
      <pivotArea grandRow="1" outline="0" collapsedLevelsAreSubtotals="1" fieldPosition="0"/>
    </format>
    <format dxfId="1671">
      <pivotArea dataOnly="0" grandRow="1" fieldPosition="0"/>
    </format>
    <format dxfId="1672">
      <pivotArea dataOnly="0" grandRow="1" fieldPosition="0"/>
    </format>
    <format dxfId="1673">
      <pivotArea dataOnly="0" labelOnly="1" grandCol="1" outline="0" fieldPosition="0"/>
    </format>
    <format dxfId="1674">
      <pivotArea outline="0" collapsedLevelsAreSubtotals="1" fieldPosition="0"/>
    </format>
    <format dxfId="1675">
      <pivotArea dataOnly="0" labelOnly="1" fieldPosition="0">
        <references count="1">
          <reference field="33" count="0"/>
        </references>
      </pivotArea>
    </format>
    <format dxfId="1676">
      <pivotArea dataOnly="0" labelOnly="1" grandRow="1" outline="0" fieldPosition="0"/>
    </format>
    <format dxfId="1677">
      <pivotArea dataOnly="0" labelOnly="1" grandCol="1" outline="0" fieldPosition="0"/>
    </format>
    <format dxfId="1678">
      <pivotArea dataOnly="0" labelOnly="1" grandCol="1" outline="0" fieldPosition="0"/>
    </format>
    <format dxfId="167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2.xml><?xml version="1.0" encoding="utf-8"?>
<pivotTableDefinition xmlns="http://schemas.openxmlformats.org/spreadsheetml/2006/main" name="Tabla dinámica14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R35:S38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1"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1"/>
  </rowFields>
  <rowItems count="2">
    <i>
      <x/>
    </i>
    <i t="grand">
      <x/>
    </i>
  </rowItems>
  <colItems count="1">
    <i/>
  </colItems>
  <pageFields count="2">
    <pageField fld="33" hier="-1"/>
    <pageField fld="68" item="0" hier="-1"/>
  </pageFields>
  <dataFields count="1">
    <dataField name="Suma de ENGANCHE 8" fld="58" baseField="101" baseItem="0"/>
  </dataFields>
  <formats count="24">
    <format dxfId="1680">
      <pivotArea type="all" dataOnly="0" outline="0" fieldPosition="0"/>
    </format>
    <format dxfId="1681">
      <pivotArea type="all" dataOnly="0" outline="0" fieldPosition="0"/>
    </format>
    <format dxfId="1682">
      <pivotArea outline="0" collapsedLevelsAreSubtotals="1" fieldPosition="0"/>
    </format>
    <format dxfId="1683">
      <pivotArea dataOnly="0" labelOnly="1" grandRow="1" outline="0" fieldPosition="0"/>
    </format>
    <format dxfId="1684">
      <pivotArea grandRow="1" outline="0" collapsedLevelsAreSubtotals="1" fieldPosition="0"/>
    </format>
    <format dxfId="1685">
      <pivotArea dataOnly="0" labelOnly="1" grandRow="1" outline="0" fieldPosition="0"/>
    </format>
    <format dxfId="1686">
      <pivotArea grandRow="1" outline="0" collapsedLevelsAreSubtotals="1" fieldPosition="0"/>
    </format>
    <format dxfId="1687">
      <pivotArea dataOnly="0" labelOnly="1" grandRow="1" outline="0" fieldPosition="0"/>
    </format>
    <format dxfId="1688">
      <pivotArea field="10" type="button" dataOnly="0" labelOnly="1" outline="0"/>
    </format>
    <format dxfId="1689">
      <pivotArea dataOnly="0" labelOnly="1" grandCol="1" outline="0" fieldPosition="0"/>
    </format>
    <format dxfId="1690">
      <pivotArea dataOnly="0" labelOnly="1" grandCol="1" outline="0" fieldPosition="0"/>
    </format>
    <format dxfId="1691">
      <pivotArea dataOnly="0" labelOnly="1" grandCol="1" outline="0" fieldPosition="0"/>
    </format>
    <format dxfId="1692">
      <pivotArea dataOnly="0" labelOnly="1" grandCol="1" outline="0" fieldPosition="0"/>
    </format>
    <format dxfId="1693">
      <pivotArea grandRow="1" outline="0" collapsedLevelsAreSubtotals="1" fieldPosition="0"/>
    </format>
    <format dxfId="1694">
      <pivotArea grandRow="1" outline="0" collapsedLevelsAreSubtotals="1" fieldPosition="0"/>
    </format>
    <format dxfId="1695">
      <pivotArea dataOnly="0" grandRow="1" fieldPosition="0"/>
    </format>
    <format dxfId="1696">
      <pivotArea dataOnly="0" grandRow="1" fieldPosition="0"/>
    </format>
    <format dxfId="1697">
      <pivotArea dataOnly="0" labelOnly="1" grandCol="1" outline="0" fieldPosition="0"/>
    </format>
    <format dxfId="1698">
      <pivotArea outline="0" collapsedLevelsAreSubtotals="1" fieldPosition="0"/>
    </format>
    <format dxfId="1699">
      <pivotArea dataOnly="0" labelOnly="1" fieldPosition="0">
        <references count="1">
          <reference field="33" count="0"/>
        </references>
      </pivotArea>
    </format>
    <format dxfId="1700">
      <pivotArea dataOnly="0" labelOnly="1" grandRow="1" outline="0" fieldPosition="0"/>
    </format>
    <format dxfId="1701">
      <pivotArea dataOnly="0" labelOnly="1" grandCol="1" outline="0" fieldPosition="0"/>
    </format>
    <format dxfId="1702">
      <pivotArea dataOnly="0" labelOnly="1" grandCol="1" outline="0" fieldPosition="0"/>
    </format>
    <format dxfId="170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3.xml><?xml version="1.0" encoding="utf-8"?>
<pivotTableDefinition xmlns="http://schemas.openxmlformats.org/spreadsheetml/2006/main" name="Tabla dinámica10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P35:Q38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compact="0" outline="0" showAll="0" defaultSubtotal="0">
      <items count="2">
        <item x="1"/>
        <item x="0"/>
      </items>
    </pivotField>
    <pivotField dataField="1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100"/>
  </rowFields>
  <rowItems count="2">
    <i>
      <x/>
    </i>
    <i t="grand">
      <x/>
    </i>
  </rowItems>
  <colItems count="1">
    <i/>
  </colItems>
  <pageFields count="2">
    <pageField fld="33" hier="-1"/>
    <pageField fld="67" hier="-1"/>
  </pageFields>
  <dataFields count="1">
    <dataField name="Suma de ENGANCHE 7" fld="57" baseField="100" baseItem="0"/>
  </dataFields>
  <formats count="24">
    <format dxfId="1704">
      <pivotArea type="all" dataOnly="0" outline="0" fieldPosition="0"/>
    </format>
    <format dxfId="1705">
      <pivotArea type="all" dataOnly="0" outline="0" fieldPosition="0"/>
    </format>
    <format dxfId="1706">
      <pivotArea outline="0" collapsedLevelsAreSubtotals="1" fieldPosition="0"/>
    </format>
    <format dxfId="1707">
      <pivotArea dataOnly="0" labelOnly="1" grandRow="1" outline="0" fieldPosition="0"/>
    </format>
    <format dxfId="1708">
      <pivotArea grandRow="1" outline="0" collapsedLevelsAreSubtotals="1" fieldPosition="0"/>
    </format>
    <format dxfId="1709">
      <pivotArea dataOnly="0" labelOnly="1" grandRow="1" outline="0" fieldPosition="0"/>
    </format>
    <format dxfId="1710">
      <pivotArea grandRow="1" outline="0" collapsedLevelsAreSubtotals="1" fieldPosition="0"/>
    </format>
    <format dxfId="1711">
      <pivotArea dataOnly="0" labelOnly="1" grandRow="1" outline="0" fieldPosition="0"/>
    </format>
    <format dxfId="1712">
      <pivotArea field="10" type="button" dataOnly="0" labelOnly="1" outline="0"/>
    </format>
    <format dxfId="1713">
      <pivotArea dataOnly="0" labelOnly="1" grandCol="1" outline="0" fieldPosition="0"/>
    </format>
    <format dxfId="1714">
      <pivotArea dataOnly="0" labelOnly="1" grandCol="1" outline="0" fieldPosition="0"/>
    </format>
    <format dxfId="1715">
      <pivotArea dataOnly="0" labelOnly="1" grandCol="1" outline="0" fieldPosition="0"/>
    </format>
    <format dxfId="1716">
      <pivotArea dataOnly="0" labelOnly="1" grandCol="1" outline="0" fieldPosition="0"/>
    </format>
    <format dxfId="1717">
      <pivotArea grandRow="1" outline="0" collapsedLevelsAreSubtotals="1" fieldPosition="0"/>
    </format>
    <format dxfId="1718">
      <pivotArea grandRow="1" outline="0" collapsedLevelsAreSubtotals="1" fieldPosition="0"/>
    </format>
    <format dxfId="1719">
      <pivotArea dataOnly="0" grandRow="1" fieldPosition="0"/>
    </format>
    <format dxfId="1720">
      <pivotArea dataOnly="0" grandRow="1" fieldPosition="0"/>
    </format>
    <format dxfId="1721">
      <pivotArea dataOnly="0" labelOnly="1" grandCol="1" outline="0" fieldPosition="0"/>
    </format>
    <format dxfId="1722">
      <pivotArea outline="0" collapsedLevelsAreSubtotals="1" fieldPosition="0"/>
    </format>
    <format dxfId="1723">
      <pivotArea dataOnly="0" labelOnly="1" fieldPosition="0">
        <references count="1">
          <reference field="33" count="0"/>
        </references>
      </pivotArea>
    </format>
    <format dxfId="1724">
      <pivotArea dataOnly="0" labelOnly="1" grandRow="1" outline="0" fieldPosition="0"/>
    </format>
    <format dxfId="1725">
      <pivotArea dataOnly="0" labelOnly="1" grandCol="1" outline="0" fieldPosition="0"/>
    </format>
    <format dxfId="1726">
      <pivotArea dataOnly="0" labelOnly="1" grandCol="1" outline="0" fieldPosition="0"/>
    </format>
    <format dxfId="172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4.xml><?xml version="1.0" encoding="utf-8"?>
<pivotTableDefinition xmlns="http://schemas.openxmlformats.org/spreadsheetml/2006/main" name="Tabla dinámica9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N35:O38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2">
        <item x="1"/>
        <item x="0"/>
      </items>
    </pivotField>
    <pivotField dataField="1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9"/>
  </rowFields>
  <rowItems count="2">
    <i>
      <x v="1"/>
    </i>
    <i t="grand">
      <x/>
    </i>
  </rowItems>
  <colItems count="1">
    <i/>
  </colItems>
  <pageFields count="2">
    <pageField fld="33" hier="-1"/>
    <pageField fld="66" hier="-1"/>
  </pageFields>
  <dataFields count="1">
    <dataField name="Suma de ENGANCHE 6" fld="56" baseField="99" baseItem="0"/>
  </dataFields>
  <formats count="24">
    <format dxfId="1728">
      <pivotArea type="all" dataOnly="0" outline="0" fieldPosition="0"/>
    </format>
    <format dxfId="1729">
      <pivotArea type="all" dataOnly="0" outline="0" fieldPosition="0"/>
    </format>
    <format dxfId="1730">
      <pivotArea outline="0" collapsedLevelsAreSubtotals="1" fieldPosition="0"/>
    </format>
    <format dxfId="1731">
      <pivotArea dataOnly="0" labelOnly="1" grandRow="1" outline="0" fieldPosition="0"/>
    </format>
    <format dxfId="1732">
      <pivotArea grandRow="1" outline="0" collapsedLevelsAreSubtotals="1" fieldPosition="0"/>
    </format>
    <format dxfId="1733">
      <pivotArea dataOnly="0" labelOnly="1" grandRow="1" outline="0" fieldPosition="0"/>
    </format>
    <format dxfId="1734">
      <pivotArea grandRow="1" outline="0" collapsedLevelsAreSubtotals="1" fieldPosition="0"/>
    </format>
    <format dxfId="1735">
      <pivotArea dataOnly="0" labelOnly="1" grandRow="1" outline="0" fieldPosition="0"/>
    </format>
    <format dxfId="1736">
      <pivotArea field="10" type="button" dataOnly="0" labelOnly="1" outline="0"/>
    </format>
    <format dxfId="1737">
      <pivotArea dataOnly="0" labelOnly="1" grandCol="1" outline="0" fieldPosition="0"/>
    </format>
    <format dxfId="1738">
      <pivotArea dataOnly="0" labelOnly="1" grandCol="1" outline="0" fieldPosition="0"/>
    </format>
    <format dxfId="1739">
      <pivotArea dataOnly="0" labelOnly="1" grandCol="1" outline="0" fieldPosition="0"/>
    </format>
    <format dxfId="1740">
      <pivotArea dataOnly="0" labelOnly="1" grandCol="1" outline="0" fieldPosition="0"/>
    </format>
    <format dxfId="1741">
      <pivotArea grandRow="1" outline="0" collapsedLevelsAreSubtotals="1" fieldPosition="0"/>
    </format>
    <format dxfId="1742">
      <pivotArea grandRow="1" outline="0" collapsedLevelsAreSubtotals="1" fieldPosition="0"/>
    </format>
    <format dxfId="1743">
      <pivotArea dataOnly="0" grandRow="1" fieldPosition="0"/>
    </format>
    <format dxfId="1744">
      <pivotArea dataOnly="0" grandRow="1" fieldPosition="0"/>
    </format>
    <format dxfId="1745">
      <pivotArea dataOnly="0" labelOnly="1" grandCol="1" outline="0" fieldPosition="0"/>
    </format>
    <format dxfId="1746">
      <pivotArea outline="0" collapsedLevelsAreSubtotals="1" fieldPosition="0"/>
    </format>
    <format dxfId="1747">
      <pivotArea dataOnly="0" labelOnly="1" fieldPosition="0">
        <references count="1">
          <reference field="33" count="0"/>
        </references>
      </pivotArea>
    </format>
    <format dxfId="1748">
      <pivotArea dataOnly="0" labelOnly="1" grandRow="1" outline="0" fieldPosition="0"/>
    </format>
    <format dxfId="1749">
      <pivotArea dataOnly="0" labelOnly="1" grandCol="1" outline="0" fieldPosition="0"/>
    </format>
    <format dxfId="1750">
      <pivotArea dataOnly="0" labelOnly="1" grandCol="1" outline="0" fieldPosition="0"/>
    </format>
    <format dxfId="175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5.xml><?xml version="1.0" encoding="utf-8"?>
<pivotTableDefinition xmlns="http://schemas.openxmlformats.org/spreadsheetml/2006/main" name="Tabla dinámica7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L35:M38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dataField="1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compact="0" outline="0" showAll="0" defaultSubtotal="0">
      <items count="5">
        <item x="1"/>
        <item x="2"/>
        <item x="3"/>
        <item x="0"/>
        <item x="4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8"/>
  </rowFields>
  <rowItems count="2">
    <i>
      <x v="1"/>
    </i>
    <i t="grand">
      <x/>
    </i>
  </rowItems>
  <colItems count="1">
    <i/>
  </colItems>
  <pageFields count="2">
    <pageField fld="33" hier="-1"/>
    <pageField fld="65" hier="-1"/>
  </pageFields>
  <dataFields count="1">
    <dataField name="Suma de ENGANCHE 5" fld="55" baseField="98" baseItem="1"/>
  </dataFields>
  <formats count="24">
    <format dxfId="1752">
      <pivotArea type="all" dataOnly="0" outline="0" fieldPosition="0"/>
    </format>
    <format dxfId="1753">
      <pivotArea type="all" dataOnly="0" outline="0" fieldPosition="0"/>
    </format>
    <format dxfId="1754">
      <pivotArea outline="0" collapsedLevelsAreSubtotals="1" fieldPosition="0"/>
    </format>
    <format dxfId="1755">
      <pivotArea dataOnly="0" labelOnly="1" grandRow="1" outline="0" fieldPosition="0"/>
    </format>
    <format dxfId="1756">
      <pivotArea grandRow="1" outline="0" collapsedLevelsAreSubtotals="1" fieldPosition="0"/>
    </format>
    <format dxfId="1757">
      <pivotArea dataOnly="0" labelOnly="1" grandRow="1" outline="0" fieldPosition="0"/>
    </format>
    <format dxfId="1758">
      <pivotArea grandRow="1" outline="0" collapsedLevelsAreSubtotals="1" fieldPosition="0"/>
    </format>
    <format dxfId="1759">
      <pivotArea dataOnly="0" labelOnly="1" grandRow="1" outline="0" fieldPosition="0"/>
    </format>
    <format dxfId="1760">
      <pivotArea field="10" type="button" dataOnly="0" labelOnly="1" outline="0"/>
    </format>
    <format dxfId="1761">
      <pivotArea dataOnly="0" labelOnly="1" grandCol="1" outline="0" fieldPosition="0"/>
    </format>
    <format dxfId="1762">
      <pivotArea dataOnly="0" labelOnly="1" grandCol="1" outline="0" fieldPosition="0"/>
    </format>
    <format dxfId="1763">
      <pivotArea dataOnly="0" labelOnly="1" grandCol="1" outline="0" fieldPosition="0"/>
    </format>
    <format dxfId="1764">
      <pivotArea dataOnly="0" labelOnly="1" grandCol="1" outline="0" fieldPosition="0"/>
    </format>
    <format dxfId="1765">
      <pivotArea grandRow="1" outline="0" collapsedLevelsAreSubtotals="1" fieldPosition="0"/>
    </format>
    <format dxfId="1766">
      <pivotArea grandRow="1" outline="0" collapsedLevelsAreSubtotals="1" fieldPosition="0"/>
    </format>
    <format dxfId="1767">
      <pivotArea dataOnly="0" grandRow="1" fieldPosition="0"/>
    </format>
    <format dxfId="1768">
      <pivotArea dataOnly="0" grandRow="1" fieldPosition="0"/>
    </format>
    <format dxfId="1769">
      <pivotArea dataOnly="0" labelOnly="1" grandCol="1" outline="0" fieldPosition="0"/>
    </format>
    <format dxfId="1770">
      <pivotArea outline="0" collapsedLevelsAreSubtotals="1" fieldPosition="0"/>
    </format>
    <format dxfId="1771">
      <pivotArea dataOnly="0" labelOnly="1" fieldPosition="0">
        <references count="1">
          <reference field="33" count="0"/>
        </references>
      </pivotArea>
    </format>
    <format dxfId="1772">
      <pivotArea dataOnly="0" labelOnly="1" grandRow="1" outline="0" fieldPosition="0"/>
    </format>
    <format dxfId="1773">
      <pivotArea dataOnly="0" labelOnly="1" grandCol="1" outline="0" fieldPosition="0"/>
    </format>
    <format dxfId="1774">
      <pivotArea dataOnly="0" labelOnly="1" grandCol="1" outline="0" fieldPosition="0"/>
    </format>
    <format dxfId="177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6.xml><?xml version="1.0" encoding="utf-8"?>
<pivotTableDefinition xmlns="http://schemas.openxmlformats.org/spreadsheetml/2006/main" name="Tabla dinámica6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J35:K39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>
      <items count="5">
        <item x="4"/>
        <item x="2"/>
        <item x="1"/>
        <item x="3"/>
        <item x="0"/>
      </items>
    </pivotField>
    <pivotField dataField="1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>
      <items count="4">
        <item x="1"/>
        <item x="2"/>
        <item x="0"/>
        <item x="3"/>
      </items>
    </pivotField>
    <pivotField axis="axisRow" compact="0" outline="0" showAll="0" defaultSubtotal="0">
      <items count="5">
        <item x="1"/>
        <item x="2"/>
        <item x="3"/>
        <item x="0"/>
        <item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7"/>
  </rowFields>
  <rowItems count="3">
    <i>
      <x/>
    </i>
    <i>
      <x v="1"/>
    </i>
    <i t="grand">
      <x/>
    </i>
  </rowItems>
  <colItems count="1">
    <i/>
  </colItems>
  <pageFields count="2">
    <pageField fld="33" hier="-1"/>
    <pageField fld="64" item="1" hier="-1"/>
  </pageFields>
  <dataFields count="1">
    <dataField name="Suma de ENGANCHE 4" fld="54" baseField="97" baseItem="1"/>
  </dataFields>
  <formats count="24">
    <format dxfId="1776">
      <pivotArea type="all" dataOnly="0" outline="0" fieldPosition="0"/>
    </format>
    <format dxfId="1777">
      <pivotArea type="all" dataOnly="0" outline="0" fieldPosition="0"/>
    </format>
    <format dxfId="1778">
      <pivotArea outline="0" collapsedLevelsAreSubtotals="1" fieldPosition="0"/>
    </format>
    <format dxfId="1779">
      <pivotArea dataOnly="0" labelOnly="1" grandRow="1" outline="0" fieldPosition="0"/>
    </format>
    <format dxfId="1780">
      <pivotArea grandRow="1" outline="0" collapsedLevelsAreSubtotals="1" fieldPosition="0"/>
    </format>
    <format dxfId="1781">
      <pivotArea dataOnly="0" labelOnly="1" grandRow="1" outline="0" fieldPosition="0"/>
    </format>
    <format dxfId="1782">
      <pivotArea grandRow="1" outline="0" collapsedLevelsAreSubtotals="1" fieldPosition="0"/>
    </format>
    <format dxfId="1783">
      <pivotArea dataOnly="0" labelOnly="1" grandRow="1" outline="0" fieldPosition="0"/>
    </format>
    <format dxfId="1784">
      <pivotArea field="10" type="button" dataOnly="0" labelOnly="1" outline="0"/>
    </format>
    <format dxfId="1785">
      <pivotArea dataOnly="0" labelOnly="1" grandCol="1" outline="0" fieldPosition="0"/>
    </format>
    <format dxfId="1786">
      <pivotArea dataOnly="0" labelOnly="1" grandCol="1" outline="0" fieldPosition="0"/>
    </format>
    <format dxfId="1787">
      <pivotArea dataOnly="0" labelOnly="1" grandCol="1" outline="0" fieldPosition="0"/>
    </format>
    <format dxfId="1788">
      <pivotArea dataOnly="0" labelOnly="1" grandCol="1" outline="0" fieldPosition="0"/>
    </format>
    <format dxfId="1789">
      <pivotArea grandRow="1" outline="0" collapsedLevelsAreSubtotals="1" fieldPosition="0"/>
    </format>
    <format dxfId="1790">
      <pivotArea grandRow="1" outline="0" collapsedLevelsAreSubtotals="1" fieldPosition="0"/>
    </format>
    <format dxfId="1791">
      <pivotArea dataOnly="0" grandRow="1" fieldPosition="0"/>
    </format>
    <format dxfId="1792">
      <pivotArea dataOnly="0" grandRow="1" fieldPosition="0"/>
    </format>
    <format dxfId="1793">
      <pivotArea dataOnly="0" labelOnly="1" grandCol="1" outline="0" fieldPosition="0"/>
    </format>
    <format dxfId="1794">
      <pivotArea outline="0" collapsedLevelsAreSubtotals="1" fieldPosition="0"/>
    </format>
    <format dxfId="1795">
      <pivotArea dataOnly="0" labelOnly="1" fieldPosition="0">
        <references count="1">
          <reference field="33" count="0"/>
        </references>
      </pivotArea>
    </format>
    <format dxfId="1796">
      <pivotArea dataOnly="0" labelOnly="1" grandRow="1" outline="0" fieldPosition="0"/>
    </format>
    <format dxfId="1797">
      <pivotArea dataOnly="0" labelOnly="1" grandCol="1" outline="0" fieldPosition="0"/>
    </format>
    <format dxfId="1798">
      <pivotArea dataOnly="0" labelOnly="1" grandCol="1" outline="0" fieldPosition="0"/>
    </format>
    <format dxfId="179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7.xml><?xml version="1.0" encoding="utf-8"?>
<pivotTableDefinition xmlns="http://schemas.openxmlformats.org/spreadsheetml/2006/main" name="Tabla dinámica5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H35:I38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dataField="1"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>
      <items count="6">
        <item x="1"/>
        <item x="2"/>
        <item x="3"/>
        <item x="4"/>
        <item x="0"/>
        <item x="5"/>
      </items>
    </pivotField>
    <pivotField axis="axisRow" compact="0" outline="0" showAll="0" defaultSubtotal="0">
      <items count="4">
        <item x="1"/>
        <item x="2"/>
        <item x="0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6"/>
  </rowFields>
  <rowItems count="2">
    <i>
      <x/>
    </i>
    <i t="grand">
      <x/>
    </i>
  </rowItems>
  <colItems count="1">
    <i/>
  </colItems>
  <pageFields count="2">
    <pageField fld="33" hier="-1"/>
    <pageField fld="63" item="1" hier="-1"/>
  </pageFields>
  <dataFields count="1">
    <dataField name="Suma de ENGANCHE 3" fld="53" baseField="96" baseItem="1"/>
  </dataFields>
  <formats count="24">
    <format dxfId="1800">
      <pivotArea type="all" dataOnly="0" outline="0" fieldPosition="0"/>
    </format>
    <format dxfId="1801">
      <pivotArea type="all" dataOnly="0" outline="0" fieldPosition="0"/>
    </format>
    <format dxfId="1802">
      <pivotArea outline="0" collapsedLevelsAreSubtotals="1" fieldPosition="0"/>
    </format>
    <format dxfId="1803">
      <pivotArea dataOnly="0" labelOnly="1" grandRow="1" outline="0" fieldPosition="0"/>
    </format>
    <format dxfId="1804">
      <pivotArea grandRow="1" outline="0" collapsedLevelsAreSubtotals="1" fieldPosition="0"/>
    </format>
    <format dxfId="1805">
      <pivotArea dataOnly="0" labelOnly="1" grandRow="1" outline="0" fieldPosition="0"/>
    </format>
    <format dxfId="1806">
      <pivotArea grandRow="1" outline="0" collapsedLevelsAreSubtotals="1" fieldPosition="0"/>
    </format>
    <format dxfId="1807">
      <pivotArea dataOnly="0" labelOnly="1" grandRow="1" outline="0" fieldPosition="0"/>
    </format>
    <format dxfId="1808">
      <pivotArea field="10" type="button" dataOnly="0" labelOnly="1" outline="0"/>
    </format>
    <format dxfId="1809">
      <pivotArea dataOnly="0" labelOnly="1" grandCol="1" outline="0" fieldPosition="0"/>
    </format>
    <format dxfId="1810">
      <pivotArea dataOnly="0" labelOnly="1" grandCol="1" outline="0" fieldPosition="0"/>
    </format>
    <format dxfId="1811">
      <pivotArea dataOnly="0" labelOnly="1" grandCol="1" outline="0" fieldPosition="0"/>
    </format>
    <format dxfId="1812">
      <pivotArea dataOnly="0" labelOnly="1" grandCol="1" outline="0" fieldPosition="0"/>
    </format>
    <format dxfId="1813">
      <pivotArea grandRow="1" outline="0" collapsedLevelsAreSubtotals="1" fieldPosition="0"/>
    </format>
    <format dxfId="1814">
      <pivotArea grandRow="1" outline="0" collapsedLevelsAreSubtotals="1" fieldPosition="0"/>
    </format>
    <format dxfId="1815">
      <pivotArea dataOnly="0" grandRow="1" fieldPosition="0"/>
    </format>
    <format dxfId="1816">
      <pivotArea dataOnly="0" grandRow="1" fieldPosition="0"/>
    </format>
    <format dxfId="1817">
      <pivotArea dataOnly="0" labelOnly="1" grandCol="1" outline="0" fieldPosition="0"/>
    </format>
    <format dxfId="1818">
      <pivotArea outline="0" collapsedLevelsAreSubtotals="1" fieldPosition="0"/>
    </format>
    <format dxfId="1819">
      <pivotArea dataOnly="0" labelOnly="1" fieldPosition="0">
        <references count="1">
          <reference field="33" count="0"/>
        </references>
      </pivotArea>
    </format>
    <format dxfId="1820">
      <pivotArea dataOnly="0" labelOnly="1" grandRow="1" outline="0" fieldPosition="0"/>
    </format>
    <format dxfId="1821">
      <pivotArea dataOnly="0" labelOnly="1" grandCol="1" outline="0" fieldPosition="0"/>
    </format>
    <format dxfId="1822">
      <pivotArea dataOnly="0" labelOnly="1" grandCol="1" outline="0" fieldPosition="0"/>
    </format>
    <format dxfId="182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8.xml><?xml version="1.0" encoding="utf-8"?>
<pivotTableDefinition xmlns="http://schemas.openxmlformats.org/spreadsheetml/2006/main" name="Tabla dinámica3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F35:G38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>
      <items count="11">
        <item x="1"/>
        <item x="6"/>
        <item x="8"/>
        <item x="9"/>
        <item x="5"/>
        <item x="7"/>
        <item x="4"/>
        <item x="3"/>
        <item x="2"/>
        <item x="10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3">
        <item x="1"/>
        <item x="2"/>
        <item x="0"/>
      </items>
    </pivotField>
    <pivotField axis="axisPage" compact="0" outline="0" showAll="0" defaultSubtotal="0">
      <items count="4">
        <item x="1"/>
        <item x="2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1"/>
        <item x="2"/>
        <item x="4"/>
        <item x="3"/>
        <item x="0"/>
        <item x="5"/>
      </items>
    </pivotField>
    <pivotField axis="axisRow" compact="0" outline="0" showAll="0" defaultSubtotal="0">
      <items count="6">
        <item x="1"/>
        <item x="2"/>
        <item x="3"/>
        <item x="4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5"/>
  </rowFields>
  <rowItems count="2">
    <i>
      <x v="2"/>
    </i>
    <i t="grand">
      <x/>
    </i>
  </rowItems>
  <colItems count="1">
    <i/>
  </colItems>
  <pageFields count="2">
    <pageField fld="33" hier="-1"/>
    <pageField fld="62" item="1" hier="-1"/>
  </pageFields>
  <dataFields count="1">
    <dataField name="Suma de ENGANCHE 2" fld="52" baseField="95" baseItem="3"/>
  </dataFields>
  <formats count="24">
    <format dxfId="1824">
      <pivotArea type="all" dataOnly="0" outline="0" fieldPosition="0"/>
    </format>
    <format dxfId="1825">
      <pivotArea type="all" dataOnly="0" outline="0" fieldPosition="0"/>
    </format>
    <format dxfId="1826">
      <pivotArea outline="0" collapsedLevelsAreSubtotals="1" fieldPosition="0"/>
    </format>
    <format dxfId="1827">
      <pivotArea dataOnly="0" labelOnly="1" grandRow="1" outline="0" fieldPosition="0"/>
    </format>
    <format dxfId="1828">
      <pivotArea grandRow="1" outline="0" collapsedLevelsAreSubtotals="1" fieldPosition="0"/>
    </format>
    <format dxfId="1829">
      <pivotArea dataOnly="0" labelOnly="1" grandRow="1" outline="0" fieldPosition="0"/>
    </format>
    <format dxfId="1830">
      <pivotArea grandRow="1" outline="0" collapsedLevelsAreSubtotals="1" fieldPosition="0"/>
    </format>
    <format dxfId="1831">
      <pivotArea dataOnly="0" labelOnly="1" grandRow="1" outline="0" fieldPosition="0"/>
    </format>
    <format dxfId="1832">
      <pivotArea field="10" type="button" dataOnly="0" labelOnly="1" outline="0"/>
    </format>
    <format dxfId="1833">
      <pivotArea dataOnly="0" labelOnly="1" grandCol="1" outline="0" fieldPosition="0"/>
    </format>
    <format dxfId="1834">
      <pivotArea dataOnly="0" labelOnly="1" grandCol="1" outline="0" fieldPosition="0"/>
    </format>
    <format dxfId="1835">
      <pivotArea dataOnly="0" labelOnly="1" grandCol="1" outline="0" fieldPosition="0"/>
    </format>
    <format dxfId="1836">
      <pivotArea dataOnly="0" labelOnly="1" grandCol="1" outline="0" fieldPosition="0"/>
    </format>
    <format dxfId="1837">
      <pivotArea grandRow="1" outline="0" collapsedLevelsAreSubtotals="1" fieldPosition="0"/>
    </format>
    <format dxfId="1838">
      <pivotArea grandRow="1" outline="0" collapsedLevelsAreSubtotals="1" fieldPosition="0"/>
    </format>
    <format dxfId="1839">
      <pivotArea dataOnly="0" grandRow="1" fieldPosition="0"/>
    </format>
    <format dxfId="1840">
      <pivotArea dataOnly="0" grandRow="1" fieldPosition="0"/>
    </format>
    <format dxfId="1841">
      <pivotArea dataOnly="0" labelOnly="1" grandCol="1" outline="0" fieldPosition="0"/>
    </format>
    <format dxfId="1842">
      <pivotArea outline="0" collapsedLevelsAreSubtotals="1" fieldPosition="0"/>
    </format>
    <format dxfId="1843">
      <pivotArea dataOnly="0" labelOnly="1" fieldPosition="0">
        <references count="1">
          <reference field="33" count="0"/>
        </references>
      </pivotArea>
    </format>
    <format dxfId="1844">
      <pivotArea dataOnly="0" labelOnly="1" grandRow="1" outline="0" fieldPosition="0"/>
    </format>
    <format dxfId="1845">
      <pivotArea dataOnly="0" labelOnly="1" grandCol="1" outline="0" fieldPosition="0"/>
    </format>
    <format dxfId="1846">
      <pivotArea dataOnly="0" labelOnly="1" grandCol="1" outline="0" fieldPosition="0"/>
    </format>
    <format dxfId="184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9.xml><?xml version="1.0" encoding="utf-8"?>
<pivotTableDefinition xmlns="http://schemas.openxmlformats.org/spreadsheetml/2006/main" name="Tabla dinámica13" cacheId="55" applyNumberFormats="0" applyBorderFormats="0" applyFontFormats="0" applyPatternFormats="0" applyAlignmentFormats="0" applyWidthHeightFormats="1" dataCaption="Valores" updatedVersion="4" minRefreshableVersion="3" itemPrintTitles="1" createdVersion="4" indent="0" compact="0" compactData="0" gridDropZones="1" multipleFieldFilters="0">
  <location ref="D35:E38" firstHeaderRow="2" firstDataRow="2" firstDataCol="1" rowPageCount="2" colPageCount="1"/>
  <pivotFields count="1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numFmtId="4" outline="0" showAll="0"/>
    <pivotField compact="0" outline="0" showAll="0"/>
    <pivotField compact="0" outline="0" showAll="0">
      <items count="5">
        <item x="3"/>
        <item x="0"/>
        <item x="1"/>
        <item x="2"/>
        <item t="default"/>
      </items>
    </pivotField>
    <pivotField compact="0" numFmtId="44" outline="0" showAll="0"/>
    <pivotField compact="0" outline="0" showAll="0"/>
    <pivotField compact="0" numFmtId="14" outline="0" showAll="0" defaultSubtotal="0"/>
    <pivotField compact="0" outline="0" showAll="0" defaultSubtotal="0"/>
    <pivotField compact="0" numFmtId="9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7">
        <item x="2"/>
        <item x="3"/>
        <item x="1"/>
        <item x="4"/>
        <item x="5"/>
        <item h="1" x="0"/>
        <item h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h="1" x="1"/>
        <item x="2"/>
        <item h="1"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2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1"/>
        <item x="2"/>
        <item x="4"/>
        <item x="3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4" outline="0" showAll="0" defaultSubtotal="0"/>
  </pivotFields>
  <rowFields count="1">
    <field x="94"/>
  </rowFields>
  <rowItems count="2">
    <i>
      <x v="2"/>
    </i>
    <i t="grand">
      <x/>
    </i>
  </rowItems>
  <colItems count="1">
    <i/>
  </colItems>
  <pageFields count="2">
    <pageField fld="33" hier="-1"/>
    <pageField fld="61" hier="-1"/>
  </pageFields>
  <dataFields count="1">
    <dataField name="Suma de ENGANCHE 1" fld="51" baseField="94" baseItem="1"/>
  </dataFields>
  <formats count="24">
    <format dxfId="1848">
      <pivotArea type="all" dataOnly="0" outline="0" fieldPosition="0"/>
    </format>
    <format dxfId="1849">
      <pivotArea type="all" dataOnly="0" outline="0" fieldPosition="0"/>
    </format>
    <format dxfId="1850">
      <pivotArea outline="0" collapsedLevelsAreSubtotals="1" fieldPosition="0"/>
    </format>
    <format dxfId="1851">
      <pivotArea dataOnly="0" labelOnly="1" grandRow="1" outline="0" fieldPosition="0"/>
    </format>
    <format dxfId="1852">
      <pivotArea grandRow="1" outline="0" collapsedLevelsAreSubtotals="1" fieldPosition="0"/>
    </format>
    <format dxfId="1853">
      <pivotArea dataOnly="0" labelOnly="1" grandRow="1" outline="0" fieldPosition="0"/>
    </format>
    <format dxfId="1854">
      <pivotArea grandRow="1" outline="0" collapsedLevelsAreSubtotals="1" fieldPosition="0"/>
    </format>
    <format dxfId="1855">
      <pivotArea dataOnly="0" labelOnly="1" grandRow="1" outline="0" fieldPosition="0"/>
    </format>
    <format dxfId="1856">
      <pivotArea field="10" type="button" dataOnly="0" labelOnly="1" outline="0"/>
    </format>
    <format dxfId="1857">
      <pivotArea dataOnly="0" labelOnly="1" grandCol="1" outline="0" fieldPosition="0"/>
    </format>
    <format dxfId="1858">
      <pivotArea dataOnly="0" labelOnly="1" grandCol="1" outline="0" fieldPosition="0"/>
    </format>
    <format dxfId="1859">
      <pivotArea dataOnly="0" labelOnly="1" grandCol="1" outline="0" fieldPosition="0"/>
    </format>
    <format dxfId="1860">
      <pivotArea dataOnly="0" labelOnly="1" grandCol="1" outline="0" fieldPosition="0"/>
    </format>
    <format dxfId="1861">
      <pivotArea grandRow="1" outline="0" collapsedLevelsAreSubtotals="1" fieldPosition="0"/>
    </format>
    <format dxfId="1862">
      <pivotArea grandRow="1" outline="0" collapsedLevelsAreSubtotals="1" fieldPosition="0"/>
    </format>
    <format dxfId="1863">
      <pivotArea dataOnly="0" grandRow="1" fieldPosition="0"/>
    </format>
    <format dxfId="1864">
      <pivotArea dataOnly="0" grandRow="1" fieldPosition="0"/>
    </format>
    <format dxfId="1865">
      <pivotArea dataOnly="0" labelOnly="1" grandCol="1" outline="0" fieldPosition="0"/>
    </format>
    <format dxfId="1866">
      <pivotArea outline="0" collapsedLevelsAreSubtotals="1" fieldPosition="0"/>
    </format>
    <format dxfId="1867">
      <pivotArea dataOnly="0" labelOnly="1" fieldPosition="0">
        <references count="1">
          <reference field="33" count="0"/>
        </references>
      </pivotArea>
    </format>
    <format dxfId="1868">
      <pivotArea dataOnly="0" labelOnly="1" grandRow="1" outline="0" fieldPosition="0"/>
    </format>
    <format dxfId="1869">
      <pivotArea dataOnly="0" labelOnly="1" grandCol="1" outline="0" fieldPosition="0"/>
    </format>
    <format dxfId="1870">
      <pivotArea dataOnly="0" labelOnly="1" grandCol="1" outline="0" fieldPosition="0"/>
    </format>
    <format dxfId="187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pivotTable" Target="../pivotTables/pivotTable22.xml"/><Relationship Id="rId18" Type="http://schemas.openxmlformats.org/officeDocument/2006/relationships/pivotTable" Target="../pivotTables/pivotTable27.xml"/><Relationship Id="rId26" Type="http://schemas.openxmlformats.org/officeDocument/2006/relationships/pivotTable" Target="../pivotTables/pivotTable35.xml"/><Relationship Id="rId39" Type="http://schemas.openxmlformats.org/officeDocument/2006/relationships/pivotTable" Target="../pivotTables/pivotTable48.xml"/><Relationship Id="rId21" Type="http://schemas.openxmlformats.org/officeDocument/2006/relationships/pivotTable" Target="../pivotTables/pivotTable30.xml"/><Relationship Id="rId34" Type="http://schemas.openxmlformats.org/officeDocument/2006/relationships/pivotTable" Target="../pivotTables/pivotTable43.xml"/><Relationship Id="rId42" Type="http://schemas.openxmlformats.org/officeDocument/2006/relationships/pivotTable" Target="../pivotTables/pivotTable51.xml"/><Relationship Id="rId47" Type="http://schemas.openxmlformats.org/officeDocument/2006/relationships/pivotTable" Target="../pivotTables/pivotTable56.xml"/><Relationship Id="rId50" Type="http://schemas.openxmlformats.org/officeDocument/2006/relationships/pivotTable" Target="../pivotTables/pivotTable59.xml"/><Relationship Id="rId55" Type="http://schemas.openxmlformats.org/officeDocument/2006/relationships/pivotTable" Target="../pivotTables/pivotTable64.xml"/><Relationship Id="rId7" Type="http://schemas.openxmlformats.org/officeDocument/2006/relationships/pivotTable" Target="../pivotTables/pivotTable16.xml"/><Relationship Id="rId2" Type="http://schemas.openxmlformats.org/officeDocument/2006/relationships/pivotTable" Target="../pivotTables/pivotTable11.xml"/><Relationship Id="rId16" Type="http://schemas.openxmlformats.org/officeDocument/2006/relationships/pivotTable" Target="../pivotTables/pivotTable25.xml"/><Relationship Id="rId20" Type="http://schemas.openxmlformats.org/officeDocument/2006/relationships/pivotTable" Target="../pivotTables/pivotTable29.xml"/><Relationship Id="rId29" Type="http://schemas.openxmlformats.org/officeDocument/2006/relationships/pivotTable" Target="../pivotTables/pivotTable38.xml"/><Relationship Id="rId41" Type="http://schemas.openxmlformats.org/officeDocument/2006/relationships/pivotTable" Target="../pivotTables/pivotTable50.xml"/><Relationship Id="rId54" Type="http://schemas.openxmlformats.org/officeDocument/2006/relationships/pivotTable" Target="../pivotTables/pivotTable63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11" Type="http://schemas.openxmlformats.org/officeDocument/2006/relationships/pivotTable" Target="../pivotTables/pivotTable20.xml"/><Relationship Id="rId24" Type="http://schemas.openxmlformats.org/officeDocument/2006/relationships/pivotTable" Target="../pivotTables/pivotTable33.xml"/><Relationship Id="rId32" Type="http://schemas.openxmlformats.org/officeDocument/2006/relationships/pivotTable" Target="../pivotTables/pivotTable41.xml"/><Relationship Id="rId37" Type="http://schemas.openxmlformats.org/officeDocument/2006/relationships/pivotTable" Target="../pivotTables/pivotTable46.xml"/><Relationship Id="rId40" Type="http://schemas.openxmlformats.org/officeDocument/2006/relationships/pivotTable" Target="../pivotTables/pivotTable49.xml"/><Relationship Id="rId45" Type="http://schemas.openxmlformats.org/officeDocument/2006/relationships/pivotTable" Target="../pivotTables/pivotTable54.xml"/><Relationship Id="rId53" Type="http://schemas.openxmlformats.org/officeDocument/2006/relationships/pivotTable" Target="../pivotTables/pivotTable62.xml"/><Relationship Id="rId58" Type="http://schemas.openxmlformats.org/officeDocument/2006/relationships/pivotTable" Target="../pivotTables/pivotTable67.xml"/><Relationship Id="rId5" Type="http://schemas.openxmlformats.org/officeDocument/2006/relationships/pivotTable" Target="../pivotTables/pivotTable14.xml"/><Relationship Id="rId15" Type="http://schemas.openxmlformats.org/officeDocument/2006/relationships/pivotTable" Target="../pivotTables/pivotTable24.xml"/><Relationship Id="rId23" Type="http://schemas.openxmlformats.org/officeDocument/2006/relationships/pivotTable" Target="../pivotTables/pivotTable32.xml"/><Relationship Id="rId28" Type="http://schemas.openxmlformats.org/officeDocument/2006/relationships/pivotTable" Target="../pivotTables/pivotTable37.xml"/><Relationship Id="rId36" Type="http://schemas.openxmlformats.org/officeDocument/2006/relationships/pivotTable" Target="../pivotTables/pivotTable45.xml"/><Relationship Id="rId49" Type="http://schemas.openxmlformats.org/officeDocument/2006/relationships/pivotTable" Target="../pivotTables/pivotTable58.xml"/><Relationship Id="rId57" Type="http://schemas.openxmlformats.org/officeDocument/2006/relationships/pivotTable" Target="../pivotTables/pivotTable66.xml"/><Relationship Id="rId61" Type="http://schemas.openxmlformats.org/officeDocument/2006/relationships/printerSettings" Target="../printerSettings/printerSettings4.bin"/><Relationship Id="rId10" Type="http://schemas.openxmlformats.org/officeDocument/2006/relationships/pivotTable" Target="../pivotTables/pivotTable19.xml"/><Relationship Id="rId19" Type="http://schemas.openxmlformats.org/officeDocument/2006/relationships/pivotTable" Target="../pivotTables/pivotTable28.xml"/><Relationship Id="rId31" Type="http://schemas.openxmlformats.org/officeDocument/2006/relationships/pivotTable" Target="../pivotTables/pivotTable40.xml"/><Relationship Id="rId44" Type="http://schemas.openxmlformats.org/officeDocument/2006/relationships/pivotTable" Target="../pivotTables/pivotTable53.xml"/><Relationship Id="rId52" Type="http://schemas.openxmlformats.org/officeDocument/2006/relationships/pivotTable" Target="../pivotTables/pivotTable61.xml"/><Relationship Id="rId60" Type="http://schemas.openxmlformats.org/officeDocument/2006/relationships/pivotTable" Target="../pivotTables/pivotTable69.xml"/><Relationship Id="rId4" Type="http://schemas.openxmlformats.org/officeDocument/2006/relationships/pivotTable" Target="../pivotTables/pivotTable13.xml"/><Relationship Id="rId9" Type="http://schemas.openxmlformats.org/officeDocument/2006/relationships/pivotTable" Target="../pivotTables/pivotTable18.xml"/><Relationship Id="rId14" Type="http://schemas.openxmlformats.org/officeDocument/2006/relationships/pivotTable" Target="../pivotTables/pivotTable23.xml"/><Relationship Id="rId22" Type="http://schemas.openxmlformats.org/officeDocument/2006/relationships/pivotTable" Target="../pivotTables/pivotTable31.xml"/><Relationship Id="rId27" Type="http://schemas.openxmlformats.org/officeDocument/2006/relationships/pivotTable" Target="../pivotTables/pivotTable36.xml"/><Relationship Id="rId30" Type="http://schemas.openxmlformats.org/officeDocument/2006/relationships/pivotTable" Target="../pivotTables/pivotTable39.xml"/><Relationship Id="rId35" Type="http://schemas.openxmlformats.org/officeDocument/2006/relationships/pivotTable" Target="../pivotTables/pivotTable44.xml"/><Relationship Id="rId43" Type="http://schemas.openxmlformats.org/officeDocument/2006/relationships/pivotTable" Target="../pivotTables/pivotTable52.xml"/><Relationship Id="rId48" Type="http://schemas.openxmlformats.org/officeDocument/2006/relationships/pivotTable" Target="../pivotTables/pivotTable57.xml"/><Relationship Id="rId56" Type="http://schemas.openxmlformats.org/officeDocument/2006/relationships/pivotTable" Target="../pivotTables/pivotTable65.xml"/><Relationship Id="rId8" Type="http://schemas.openxmlformats.org/officeDocument/2006/relationships/pivotTable" Target="../pivotTables/pivotTable17.xml"/><Relationship Id="rId51" Type="http://schemas.openxmlformats.org/officeDocument/2006/relationships/pivotTable" Target="../pivotTables/pivotTable60.xml"/><Relationship Id="rId3" Type="http://schemas.openxmlformats.org/officeDocument/2006/relationships/pivotTable" Target="../pivotTables/pivotTable12.xml"/><Relationship Id="rId12" Type="http://schemas.openxmlformats.org/officeDocument/2006/relationships/pivotTable" Target="../pivotTables/pivotTable21.xml"/><Relationship Id="rId17" Type="http://schemas.openxmlformats.org/officeDocument/2006/relationships/pivotTable" Target="../pivotTables/pivotTable26.xml"/><Relationship Id="rId25" Type="http://schemas.openxmlformats.org/officeDocument/2006/relationships/pivotTable" Target="../pivotTables/pivotTable34.xml"/><Relationship Id="rId33" Type="http://schemas.openxmlformats.org/officeDocument/2006/relationships/pivotTable" Target="../pivotTables/pivotTable42.xml"/><Relationship Id="rId38" Type="http://schemas.openxmlformats.org/officeDocument/2006/relationships/pivotTable" Target="../pivotTables/pivotTable47.xml"/><Relationship Id="rId46" Type="http://schemas.openxmlformats.org/officeDocument/2006/relationships/pivotTable" Target="../pivotTables/pivotTable55.xml"/><Relationship Id="rId59" Type="http://schemas.openxmlformats.org/officeDocument/2006/relationships/pivotTable" Target="../pivotTables/pivotTable6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6"/>
  <sheetViews>
    <sheetView topLeftCell="A4" workbookViewId="0">
      <selection activeCell="I13" sqref="I13"/>
    </sheetView>
  </sheetViews>
  <sheetFormatPr baseColWidth="10" defaultRowHeight="15" x14ac:dyDescent="0.25"/>
  <cols>
    <col min="1" max="1" width="11.42578125" style="1"/>
    <col min="2" max="2" width="19.85546875" style="1" bestFit="1" customWidth="1"/>
    <col min="3" max="3" width="13.5703125" style="1" customWidth="1"/>
    <col min="4" max="4" width="15.42578125" style="1" customWidth="1"/>
    <col min="5" max="5" width="4" style="1" customWidth="1"/>
    <col min="6" max="6" width="5" style="1" customWidth="1"/>
    <col min="7" max="8" width="4" style="1" customWidth="1"/>
    <col min="9" max="9" width="19.85546875" style="1" bestFit="1" customWidth="1"/>
    <col min="10" max="10" width="12" style="1" customWidth="1"/>
    <col min="11" max="17" width="9.140625" style="1" customWidth="1"/>
    <col min="18" max="18" width="12" style="1" customWidth="1"/>
    <col min="19" max="19" width="12.5703125" style="1" customWidth="1"/>
    <col min="20" max="20" width="11.42578125" style="1"/>
    <col min="21" max="21" width="12.5703125" style="1" bestFit="1" customWidth="1"/>
    <col min="22" max="22" width="19.85546875" style="1" customWidth="1"/>
    <col min="23" max="23" width="13.5703125" style="1" customWidth="1"/>
    <col min="24" max="29" width="5.140625" style="1" customWidth="1"/>
    <col min="30" max="30" width="12.5703125" style="1" bestFit="1" customWidth="1"/>
    <col min="31" max="16384" width="11.42578125" style="1"/>
  </cols>
  <sheetData>
    <row r="3" spans="2:4" x14ac:dyDescent="0.25">
      <c r="B3" s="36" t="s">
        <v>265</v>
      </c>
      <c r="C3" s="36" t="s">
        <v>268</v>
      </c>
      <c r="D3" s="36" t="s">
        <v>267</v>
      </c>
    </row>
    <row r="4" spans="2:4" x14ac:dyDescent="0.25">
      <c r="B4" s="32" t="s">
        <v>417</v>
      </c>
      <c r="C4" s="33">
        <v>84</v>
      </c>
      <c r="D4" s="37">
        <v>96149078.999999985</v>
      </c>
    </row>
    <row r="5" spans="2:4" x14ac:dyDescent="0.25">
      <c r="B5" s="51">
        <v>2</v>
      </c>
      <c r="C5" s="30">
        <v>71</v>
      </c>
      <c r="D5" s="96">
        <v>80898843.799999997</v>
      </c>
    </row>
    <row r="6" spans="2:4" x14ac:dyDescent="0.25">
      <c r="B6" s="31" t="s">
        <v>10</v>
      </c>
      <c r="C6" s="29">
        <v>44</v>
      </c>
      <c r="D6" s="38">
        <v>49799409.399999999</v>
      </c>
    </row>
    <row r="7" spans="2:4" x14ac:dyDescent="0.25">
      <c r="B7" s="31" t="s">
        <v>11</v>
      </c>
      <c r="C7" s="29">
        <v>27</v>
      </c>
      <c r="D7" s="38">
        <v>31099434.399999999</v>
      </c>
    </row>
    <row r="8" spans="2:4" x14ac:dyDescent="0.25">
      <c r="B8" s="51">
        <v>5</v>
      </c>
      <c r="C8" s="30">
        <v>1</v>
      </c>
      <c r="D8" s="96">
        <v>1136151.3999999999</v>
      </c>
    </row>
    <row r="9" spans="2:4" x14ac:dyDescent="0.25">
      <c r="B9" s="27" t="s">
        <v>11</v>
      </c>
      <c r="C9" s="29">
        <v>1</v>
      </c>
      <c r="D9" s="38">
        <v>1136151.3999999999</v>
      </c>
    </row>
    <row r="10" spans="2:4" x14ac:dyDescent="0.25">
      <c r="B10" s="51">
        <v>6</v>
      </c>
      <c r="C10" s="30">
        <v>12</v>
      </c>
      <c r="D10" s="96">
        <v>14114083.799999999</v>
      </c>
    </row>
    <row r="11" spans="2:4" x14ac:dyDescent="0.25">
      <c r="B11" s="27" t="s">
        <v>10</v>
      </c>
      <c r="C11" s="29">
        <v>7</v>
      </c>
      <c r="D11" s="38">
        <v>8051035.4000000004</v>
      </c>
    </row>
    <row r="12" spans="2:4" x14ac:dyDescent="0.25">
      <c r="B12" s="27" t="s">
        <v>11</v>
      </c>
      <c r="C12" s="29">
        <v>5</v>
      </c>
      <c r="D12" s="38">
        <v>6063048.4000000004</v>
      </c>
    </row>
    <row r="13" spans="2:4" x14ac:dyDescent="0.25">
      <c r="B13" s="32" t="s">
        <v>416</v>
      </c>
      <c r="C13" s="33">
        <v>83</v>
      </c>
      <c r="D13" s="37">
        <v>94755331.600000009</v>
      </c>
    </row>
    <row r="14" spans="2:4" x14ac:dyDescent="0.25">
      <c r="B14" s="50">
        <v>2</v>
      </c>
      <c r="C14" s="30">
        <v>81</v>
      </c>
      <c r="D14" s="96">
        <v>92068847.800000012</v>
      </c>
    </row>
    <row r="15" spans="2:4" x14ac:dyDescent="0.25">
      <c r="B15" s="27" t="s">
        <v>10</v>
      </c>
      <c r="C15" s="29">
        <v>52</v>
      </c>
      <c r="D15" s="38">
        <v>58704649.800000004</v>
      </c>
    </row>
    <row r="16" spans="2:4" x14ac:dyDescent="0.25">
      <c r="B16" s="27" t="s">
        <v>11</v>
      </c>
      <c r="C16" s="29">
        <v>29</v>
      </c>
      <c r="D16" s="38">
        <v>33364197.999999996</v>
      </c>
    </row>
    <row r="17" spans="2:4" x14ac:dyDescent="0.25">
      <c r="B17" s="50">
        <v>4</v>
      </c>
      <c r="C17" s="30">
        <v>2</v>
      </c>
      <c r="D17" s="96">
        <v>2686483.8</v>
      </c>
    </row>
    <row r="18" spans="2:4" x14ac:dyDescent="0.25">
      <c r="B18" s="27" t="s">
        <v>11</v>
      </c>
      <c r="C18" s="29">
        <v>2</v>
      </c>
      <c r="D18" s="38">
        <v>2686483.8</v>
      </c>
    </row>
    <row r="19" spans="2:4" x14ac:dyDescent="0.25">
      <c r="B19" s="32" t="s">
        <v>415</v>
      </c>
      <c r="C19" s="33">
        <v>66</v>
      </c>
      <c r="D19" s="37">
        <v>76827663.599999994</v>
      </c>
    </row>
    <row r="20" spans="2:4" x14ac:dyDescent="0.25">
      <c r="B20" s="50">
        <v>2</v>
      </c>
      <c r="C20" s="30">
        <v>11</v>
      </c>
      <c r="D20" s="96">
        <v>12432666.600000001</v>
      </c>
    </row>
    <row r="21" spans="2:4" x14ac:dyDescent="0.25">
      <c r="B21" s="27" t="s">
        <v>10</v>
      </c>
      <c r="C21" s="29">
        <v>7</v>
      </c>
      <c r="D21" s="38">
        <v>7882000</v>
      </c>
    </row>
    <row r="22" spans="2:4" x14ac:dyDescent="0.25">
      <c r="B22" s="27" t="s">
        <v>11</v>
      </c>
      <c r="C22" s="29">
        <v>4</v>
      </c>
      <c r="D22" s="38">
        <v>4550666.5999999996</v>
      </c>
    </row>
    <row r="23" spans="2:4" x14ac:dyDescent="0.25">
      <c r="B23" s="50">
        <v>3</v>
      </c>
      <c r="C23" s="30">
        <v>55</v>
      </c>
      <c r="D23" s="96">
        <v>64394996.999999993</v>
      </c>
    </row>
    <row r="24" spans="2:4" x14ac:dyDescent="0.25">
      <c r="B24" s="27" t="s">
        <v>10</v>
      </c>
      <c r="C24" s="29">
        <v>35</v>
      </c>
      <c r="D24" s="38">
        <v>40064135.799999997</v>
      </c>
    </row>
    <row r="25" spans="2:4" x14ac:dyDescent="0.25">
      <c r="B25" s="27" t="s">
        <v>11</v>
      </c>
      <c r="C25" s="29">
        <v>20</v>
      </c>
      <c r="D25" s="38">
        <v>24330861.199999999</v>
      </c>
    </row>
    <row r="26" spans="2:4" x14ac:dyDescent="0.25">
      <c r="B26" s="34" t="s">
        <v>266</v>
      </c>
      <c r="C26" s="35">
        <v>233</v>
      </c>
      <c r="D26" s="39">
        <v>267732074.20000008</v>
      </c>
    </row>
  </sheetData>
  <pageMargins left="0.7" right="0.7" top="0.75" bottom="0.75" header="0.3" footer="0.3"/>
  <pageSetup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94"/>
  <sheetViews>
    <sheetView zoomScale="90" zoomScaleNormal="90" workbookViewId="0">
      <pane ySplit="975" activePane="bottomLeft"/>
      <selection pane="bottomLeft" activeCell="A2" sqref="A2"/>
    </sheetView>
  </sheetViews>
  <sheetFormatPr baseColWidth="10" defaultRowHeight="15" x14ac:dyDescent="0.25"/>
  <cols>
    <col min="1" max="1" width="8.28515625" style="16" bestFit="1" customWidth="1"/>
    <col min="2" max="2" width="9.140625" style="16" bestFit="1" customWidth="1"/>
    <col min="3" max="3" width="9.140625" style="16" customWidth="1"/>
    <col min="4" max="4" width="5.42578125" style="16" customWidth="1"/>
    <col min="5" max="5" width="4.7109375" style="16" customWidth="1"/>
    <col min="6" max="6" width="4.140625" style="17" customWidth="1"/>
    <col min="7" max="7" width="27.140625" style="16" customWidth="1"/>
    <col min="8" max="8" width="19.42578125" style="16" bestFit="1" customWidth="1"/>
    <col min="9" max="9" width="7.85546875" style="16" customWidth="1"/>
    <col min="10" max="10" width="7.28515625" style="16" customWidth="1"/>
    <col min="11" max="11" width="12" style="18" customWidth="1"/>
    <col min="12" max="12" width="13.28515625" style="18" bestFit="1" customWidth="1"/>
    <col min="13" max="21" width="12" style="18" customWidth="1"/>
    <col min="22" max="22" width="21.28515625" style="18" bestFit="1" customWidth="1"/>
    <col min="23" max="28" width="12" style="18" customWidth="1"/>
    <col min="29" max="29" width="15.28515625" style="18" bestFit="1" customWidth="1"/>
    <col min="30" max="48" width="12" style="18" customWidth="1"/>
    <col min="49" max="49" width="16.42578125" style="18" bestFit="1" customWidth="1"/>
    <col min="50" max="50" width="15.42578125" style="18" bestFit="1" customWidth="1"/>
    <col min="51" max="114" width="12" style="18" customWidth="1"/>
    <col min="115" max="115" width="13" style="18" customWidth="1"/>
    <col min="116" max="16384" width="11.42578125" style="1"/>
  </cols>
  <sheetData>
    <row r="1" spans="1:123" ht="39.75" thickTop="1" thickBot="1" x14ac:dyDescent="0.3">
      <c r="A1" s="19" t="s">
        <v>0</v>
      </c>
      <c r="B1" s="19" t="s">
        <v>1</v>
      </c>
      <c r="C1" s="19" t="s">
        <v>27</v>
      </c>
      <c r="D1" s="19" t="s">
        <v>2</v>
      </c>
      <c r="E1" s="19" t="s">
        <v>3</v>
      </c>
      <c r="F1" s="19" t="s">
        <v>4</v>
      </c>
      <c r="G1" s="68" t="s">
        <v>5</v>
      </c>
      <c r="H1" s="70" t="s">
        <v>293</v>
      </c>
      <c r="I1" s="69" t="s">
        <v>6</v>
      </c>
      <c r="J1" s="19" t="s">
        <v>7</v>
      </c>
      <c r="K1" s="20" t="s">
        <v>260</v>
      </c>
      <c r="L1" s="20" t="s">
        <v>261</v>
      </c>
      <c r="M1" s="20" t="s">
        <v>262</v>
      </c>
      <c r="N1" s="20" t="s">
        <v>291</v>
      </c>
      <c r="O1" s="20" t="s">
        <v>279</v>
      </c>
      <c r="P1" s="71" t="s">
        <v>292</v>
      </c>
      <c r="Q1" s="74" t="s">
        <v>263</v>
      </c>
      <c r="R1" s="72" t="s">
        <v>264</v>
      </c>
      <c r="S1" s="20" t="s">
        <v>305</v>
      </c>
      <c r="T1" s="45" t="s">
        <v>282</v>
      </c>
      <c r="U1" s="45" t="s">
        <v>397</v>
      </c>
      <c r="V1" s="45" t="s">
        <v>280</v>
      </c>
      <c r="W1" s="45" t="s">
        <v>344</v>
      </c>
      <c r="X1" s="45" t="s">
        <v>345</v>
      </c>
      <c r="Y1" s="45" t="s">
        <v>346</v>
      </c>
      <c r="Z1" s="64" t="s">
        <v>347</v>
      </c>
      <c r="AA1" s="80" t="s">
        <v>429</v>
      </c>
      <c r="AB1" s="80" t="s">
        <v>430</v>
      </c>
      <c r="AC1" s="67" t="s">
        <v>286</v>
      </c>
      <c r="AD1" s="67" t="s">
        <v>287</v>
      </c>
      <c r="AE1" s="67" t="s">
        <v>281</v>
      </c>
      <c r="AF1" s="80" t="s">
        <v>406</v>
      </c>
      <c r="AG1" s="65" t="s">
        <v>283</v>
      </c>
      <c r="AH1" s="21" t="s">
        <v>271</v>
      </c>
      <c r="AI1" s="21" t="s">
        <v>284</v>
      </c>
      <c r="AJ1" s="21" t="s">
        <v>351</v>
      </c>
      <c r="AK1" s="21" t="s">
        <v>285</v>
      </c>
      <c r="AL1" s="21" t="s">
        <v>288</v>
      </c>
      <c r="AM1" s="21" t="s">
        <v>289</v>
      </c>
      <c r="AN1" s="21" t="s">
        <v>343</v>
      </c>
      <c r="AO1" s="75" t="s">
        <v>290</v>
      </c>
      <c r="AP1" s="97" t="s">
        <v>431</v>
      </c>
      <c r="AQ1" s="97" t="s">
        <v>432</v>
      </c>
      <c r="AR1" s="97" t="s">
        <v>433</v>
      </c>
      <c r="AS1" s="97" t="s">
        <v>434</v>
      </c>
      <c r="AT1" s="97" t="s">
        <v>435</v>
      </c>
      <c r="AU1" s="97" t="s">
        <v>436</v>
      </c>
      <c r="AV1" s="77" t="s">
        <v>423</v>
      </c>
      <c r="AW1" s="77" t="s">
        <v>349</v>
      </c>
      <c r="AX1" s="77" t="s">
        <v>350</v>
      </c>
      <c r="AY1" s="76" t="s">
        <v>348</v>
      </c>
      <c r="AZ1" s="44" t="s">
        <v>322</v>
      </c>
      <c r="BA1" s="44" t="s">
        <v>324</v>
      </c>
      <c r="BB1" s="44" t="s">
        <v>326</v>
      </c>
      <c r="BC1" s="44" t="s">
        <v>328</v>
      </c>
      <c r="BD1" s="44" t="s">
        <v>330</v>
      </c>
      <c r="BE1" s="44" t="s">
        <v>332</v>
      </c>
      <c r="BF1" s="44" t="s">
        <v>334</v>
      </c>
      <c r="BG1" s="44" t="s">
        <v>336</v>
      </c>
      <c r="BH1" s="44" t="s">
        <v>338</v>
      </c>
      <c r="BI1" s="44" t="s">
        <v>340</v>
      </c>
      <c r="BJ1" s="103" t="s">
        <v>478</v>
      </c>
      <c r="BK1" s="103" t="s">
        <v>479</v>
      </c>
      <c r="BL1" s="103" t="s">
        <v>480</v>
      </c>
      <c r="BM1" s="103" t="s">
        <v>481</v>
      </c>
      <c r="BN1" s="103" t="s">
        <v>482</v>
      </c>
      <c r="BO1" s="103" t="s">
        <v>483</v>
      </c>
      <c r="BP1" s="103" t="s">
        <v>484</v>
      </c>
      <c r="BQ1" s="103" t="s">
        <v>485</v>
      </c>
      <c r="BR1" s="103" t="s">
        <v>486</v>
      </c>
      <c r="BS1" s="103" t="s">
        <v>487</v>
      </c>
      <c r="BT1" s="108" t="s">
        <v>491</v>
      </c>
      <c r="BU1" s="108" t="s">
        <v>492</v>
      </c>
      <c r="BV1" s="108" t="s">
        <v>493</v>
      </c>
      <c r="BW1" s="105" t="s">
        <v>323</v>
      </c>
      <c r="BX1" s="105" t="s">
        <v>325</v>
      </c>
      <c r="BY1" s="105" t="s">
        <v>327</v>
      </c>
      <c r="BZ1" s="105" t="s">
        <v>329</v>
      </c>
      <c r="CA1" s="105" t="s">
        <v>331</v>
      </c>
      <c r="CB1" s="105" t="s">
        <v>333</v>
      </c>
      <c r="CC1" s="105" t="s">
        <v>335</v>
      </c>
      <c r="CD1" s="105" t="s">
        <v>337</v>
      </c>
      <c r="CE1" s="105" t="s">
        <v>339</v>
      </c>
      <c r="CF1" s="105" t="s">
        <v>341</v>
      </c>
      <c r="CG1" s="104" t="s">
        <v>448</v>
      </c>
      <c r="CH1" s="104" t="s">
        <v>449</v>
      </c>
      <c r="CI1" s="104" t="s">
        <v>450</v>
      </c>
      <c r="CJ1" s="104" t="s">
        <v>451</v>
      </c>
      <c r="CK1" s="104" t="s">
        <v>452</v>
      </c>
      <c r="CL1" s="104" t="s">
        <v>453</v>
      </c>
      <c r="CM1" s="104" t="s">
        <v>454</v>
      </c>
      <c r="CN1" s="104" t="s">
        <v>455</v>
      </c>
      <c r="CO1" s="104" t="s">
        <v>456</v>
      </c>
      <c r="CP1" s="104" t="s">
        <v>457</v>
      </c>
      <c r="CQ1" s="102" t="s">
        <v>458</v>
      </c>
      <c r="CR1" s="102" t="s">
        <v>459</v>
      </c>
      <c r="CS1" s="102" t="s">
        <v>460</v>
      </c>
      <c r="CT1" s="102" t="s">
        <v>461</v>
      </c>
      <c r="CU1" s="102" t="s">
        <v>462</v>
      </c>
      <c r="CV1" s="102" t="s">
        <v>463</v>
      </c>
      <c r="CW1" s="102" t="s">
        <v>464</v>
      </c>
      <c r="CX1" s="102" t="s">
        <v>465</v>
      </c>
      <c r="CY1" s="102" t="s">
        <v>466</v>
      </c>
      <c r="CZ1" s="102" t="s">
        <v>467</v>
      </c>
      <c r="DA1" s="102" t="s">
        <v>468</v>
      </c>
      <c r="DB1" s="102" t="s">
        <v>469</v>
      </c>
      <c r="DC1" s="102" t="s">
        <v>470</v>
      </c>
      <c r="DD1" s="102" t="s">
        <v>471</v>
      </c>
      <c r="DE1" s="102" t="s">
        <v>472</v>
      </c>
      <c r="DF1" s="102" t="s">
        <v>473</v>
      </c>
      <c r="DG1" s="102" t="s">
        <v>474</v>
      </c>
      <c r="DH1" s="102" t="s">
        <v>475</v>
      </c>
      <c r="DI1" s="102" t="s">
        <v>476</v>
      </c>
      <c r="DJ1" s="102" t="s">
        <v>477</v>
      </c>
      <c r="DK1" s="44" t="s">
        <v>342</v>
      </c>
    </row>
    <row r="2" spans="1:123" ht="15.75" thickTop="1" x14ac:dyDescent="0.25">
      <c r="A2" s="2">
        <v>1</v>
      </c>
      <c r="B2" s="2" t="s">
        <v>8</v>
      </c>
      <c r="C2" s="2" t="s">
        <v>28</v>
      </c>
      <c r="D2" s="2">
        <v>2</v>
      </c>
      <c r="E2" s="3">
        <v>1</v>
      </c>
      <c r="F2" s="3">
        <v>1</v>
      </c>
      <c r="G2" s="4" t="s">
        <v>9</v>
      </c>
      <c r="H2" s="42" t="s">
        <v>294</v>
      </c>
      <c r="I2" s="5">
        <v>90.179000000000002</v>
      </c>
      <c r="J2" s="6" t="s">
        <v>10</v>
      </c>
      <c r="K2" s="24" t="s">
        <v>417</v>
      </c>
      <c r="L2" s="7">
        <f>IF(J2="AQUA",1126000+((I2-80)*3800),1135000+((I2-80)*3800))</f>
        <v>1164680.2</v>
      </c>
      <c r="M2" s="8">
        <v>40</v>
      </c>
      <c r="N2" s="25">
        <v>41228</v>
      </c>
      <c r="O2" s="8" t="str">
        <f>IF(DAY(N2)&lt;15,"1RA","2DA")&amp;"-"&amp;(IF(MONTH(N2)=1,"ENE","")&amp;IF(MONTH(N2)=2,"FEB","")&amp;IF(MONTH(N2)=3,"MAR","")&amp;IF(MONTH(N2)=4,"ABR","")&amp;IF(MONTH(N2)=5,"MAY","")&amp;IF(MONTH(N2)=6,"JUN","")&amp;IF(MONTH(N2)=7,"JUL","")&amp;IF(MONTH(N2)=8,"AGO","")&amp;IF(MONTH(N2)=9,"SEP","")&amp;IF(MONTH(N2)=10,"OCT","")&amp;IF(MONTH(N2)=11,"NOV","")&amp;IF(MONTH(N2)=12,"DIC",""))</f>
        <v>2DA-NOV</v>
      </c>
      <c r="P2" s="26">
        <v>0.1</v>
      </c>
      <c r="Q2" s="41" t="s">
        <v>269</v>
      </c>
      <c r="R2" s="25">
        <v>41061</v>
      </c>
      <c r="S2" s="7">
        <v>582340.1</v>
      </c>
      <c r="T2" s="8"/>
      <c r="U2" s="66" t="str">
        <f ca="1">IF(T2="","NA",IF(TODAY()-T2&lt;=3,"HASTA 3 DIAS","")&amp;IF(TODAY()-T2&gt;3,IF(TODAY()-T2&lt;=7,"1RA SEM",""),"")&amp;IF(TODAY()-T2&gt;7,IF(TODAY()-T2&lt;=14,"2DA SEM",""),"")&amp;IF(TODAY()-T2&gt;14,IF(TODAY()-T2&lt;=21,"3RA SEM",""),"")&amp;IF(TODAY()-T2&gt;21,IF(TODAY()-T2&lt;=28,"4TA SEM",""),"")&amp;IF(TODAY()-T2&gt;28,IF(TODAY()-T2&lt;=35,"5TA SEM",""),"")&amp;IF(TODAY()-T2&gt;35,IF(TODAY()-T2&lt;=42,"6TA SEM",""),"")&amp;IF(TODAY()-T2&gt;42,IF(TODAY()-T2&lt;=49,"7MA SEM",""),"")&amp;IF(TODAY()-T2&gt;49,IF(TODAY()-T2&lt;=56,"8VA SEM",""),"")&amp;IF(TODAY()-T2&gt;56,"MAYOR A 2 MESES",""))</f>
        <v>NA</v>
      </c>
      <c r="V2" s="62"/>
      <c r="W2" s="8"/>
      <c r="X2" s="8"/>
      <c r="Y2" s="8"/>
      <c r="Z2" s="8"/>
      <c r="AA2" s="66" t="str">
        <f>IF(T2=0,"NA","SEM "&amp;WEEKNUM(T2))</f>
        <v>NA</v>
      </c>
      <c r="AB2" s="66" t="str">
        <f>IF(T2=0,"",IF(MONTH(T2)=1,"ENE","")&amp;IF(MONTH(T2)=2,"FEB","")&amp;IF(MONTH(T2)=3,"MAR","")&amp;IF(MONTH(T2)=4,"ABR","")&amp;IF(MONTH(T2)=5,"MAY","")&amp;IF(MONTH(T2)=6,"JUN","")&amp;IF(MONTH(T2)=7,"JUL","")&amp;IF(MONTH(T2)=8,"AGO","")&amp;IF(MONTH(T2)=9,"SEP","")&amp;IF(MONTH(T2)=10,"OCT","")&amp;IF(MONTH(T2)=11,"NOV","")&amp;IF(MONTH(T2)=12,"DIC",""))</f>
        <v/>
      </c>
      <c r="AC2" s="73"/>
      <c r="AD2" s="73"/>
      <c r="AE2" s="73"/>
      <c r="AF2" s="73"/>
      <c r="AG2" s="8"/>
      <c r="AH2" s="8" t="s">
        <v>273</v>
      </c>
      <c r="AI2" s="8"/>
      <c r="AJ2" s="8"/>
      <c r="AK2" s="8"/>
      <c r="AL2" s="8"/>
      <c r="AM2" s="8"/>
      <c r="AN2" s="8"/>
      <c r="AO2" s="8"/>
      <c r="AP2" s="66" t="str">
        <f>IF(AG2=0,"NA","SEM "&amp;WEEKNUM(AG2))</f>
        <v>NA</v>
      </c>
      <c r="AQ2" s="66" t="str">
        <f>IF(AG2=0,"",IF(MONTH(AG2)=1,"ENE","")&amp;IF(MONTH(AG2)=2,"FEB","")&amp;IF(MONTH(AG2)=3,"MAR","")&amp;IF(MONTH(AG2)=4,"ABR","")&amp;IF(MONTH(AG2)=5,"MAY","")&amp;IF(MONTH(AG2)=6,"JUN","")&amp;IF(MONTH(AG2)=7,"JUL","")&amp;IF(MONTH(AG2)=8,"AGO","")&amp;IF(MONTH(AG2)=9,"SEP","")&amp;IF(MONTH(AG2)=10,"OCT","")&amp;IF(MONTH(AG2)=11,"NOV","")&amp;IF(MONTH(AG2)=12,"DIC",""))</f>
        <v/>
      </c>
      <c r="AR2" s="66" t="str">
        <f>IF(AL2=0,"NA","SEM "&amp;WEEKNUM(AL2))</f>
        <v>NA</v>
      </c>
      <c r="AS2" s="66" t="str">
        <f>IF(AL2=0,"",IF(MONTH(AL2)=1,"ENE","")&amp;IF(MONTH(AL2)=2,"FEB","")&amp;IF(MONTH(AL2)=3,"MAR","")&amp;IF(MONTH(AL2)=4,"ABR","")&amp;IF(MONTH(AL2)=5,"MAY","")&amp;IF(MONTH(AL2)=6,"JUN","")&amp;IF(MONTH(AL2)=7,"JUL","")&amp;IF(MONTH(AL2)=8,"AGO","")&amp;IF(MONTH(AL2)=9,"SEP","")&amp;IF(MONTH(AL2)=10,"OCT","")&amp;IF(MONTH(AL2)=11,"NOV","")&amp;IF(MONTH(AL2)=12,"DIC",""))</f>
        <v/>
      </c>
      <c r="AT2" s="66" t="str">
        <f>IF(AO2=0,"NA","SEM "&amp;WEEKNUM(AO2))</f>
        <v>NA</v>
      </c>
      <c r="AU2" s="66" t="str">
        <f>IF(AO2=0,"",IF(MONTH(AO2)=1,"ENE","")&amp;IF(MONTH(AO2)=2,"FEB","")&amp;IF(MONTH(AO2)=3,"MAR","")&amp;IF(MONTH(AO2)=4,"ABR","")&amp;IF(MONTH(AO2)=5,"MAY","")&amp;IF(MONTH(AO2)=6,"JUN","")&amp;IF(MONTH(AO2)=7,"JUL","")&amp;IF(MONTH(AO2)=8,"AGO","")&amp;IF(MONTH(AO2)=9,"SEP","")&amp;IF(MONTH(AO2)=10,"OCT","")&amp;IF(MONTH(AO2)=11,"NOV","")&amp;IF(MONTH(AO2)=12,"DIC",""))</f>
        <v/>
      </c>
      <c r="AV2" s="66" t="str">
        <f>IF(OR(AH2="FIRMADO",AH2="COBRADO"),IF(AL2=0,"",IF(DAY(AL2)&lt;16,"1RA","2DA")&amp;"-"&amp;(IF(MONTH(AL2)=1,"ENE","")&amp;IF(MONTH(AL2)=2,"FEB","")&amp;IF(MONTH(AL2)=3,"MAR","")&amp;IF(MONTH(AL2)=4,"ABR","")&amp;IF(MONTH(AL2)=5,"MAY","")&amp;IF(MONTH(AL2)=6,"JUN","")&amp;IF(MONTH(AL2)=7,"JUL","")&amp;IF(MONTH(AL2)=8,"AGO","")&amp;IF(MONTH(AL2)=9,"SEP","")&amp;IF(MONTH(AL2)=10,"OCT","")&amp;IF(MONTH(AL2)=11,"NOV","")&amp;IF(MONTH(AL2)=12,"DIC",""))),IF(AH2="SIN CLIENTE","NA",IF(AJ2=0,"",IF(DAY(AJ2)&lt;16,"1RA","2DA")&amp;"-"&amp;(IF(MONTH(AJ2)=1,"ENE","")&amp;IF(MONTH(AJ2)=2,"FEB","")&amp;IF(MONTH(AJ2)=3,"MAR","")&amp;IF(MONTH(AJ2)=4,"ABR","")&amp;IF(MONTH(AJ2)=5,"MAY","")&amp;IF(MONTH(AJ2)=6,"JUN","")&amp;IF(MONTH(AJ2)=7,"JUL","")&amp;IF(MONTH(AJ2)=8,"AGO","")&amp;IF(MONTH(AJ2)=9,"SEP","")&amp;IF(MONTH(AJ2)=10,"OCT","")&amp;IF(MONTH(AJ2)=11,"NOV","")&amp;IF(MONTH(AJ2)=12,"DIC","")))))</f>
        <v>NA</v>
      </c>
      <c r="AW2" s="66" t="str">
        <f ca="1">IF(AG2=0,"NA",IF(TODAY()-AG2&lt;=3,"HASTA 3 DIAS","")&amp;IF(TODAY()-AG2&gt;3,IF(TODAY()-AG2&lt;=7,"1RA SEM",""),"")&amp;IF(TODAY()-AG2&gt;7,IF(TODAY()-AG2&lt;=14,"2DA SEM",""),"")&amp;IF(TODAY()-AG2&gt;14,IF(TODAY()-AG2&lt;=21,"3RA SEM",""),"")&amp;IF(TODAY()-AG2&gt;21,IF(TODAY()-AG2&lt;=28,"4TA SEM",""),"")&amp;IF(TODAY()-AG2&gt;28,IF(TODAY()-AG2&lt;=35,"5TA SEM",""),"")&amp;IF(TODAY()-AG2&gt;35,IF(TODAY()-AG2&lt;=42,"6TA SEM",""),"")&amp;IF(TODAY()-AG2&gt;42,IF(TODAY()-AG2&lt;=49,"7MA SEM",""),"")&amp;IF(TODAY()-AG2&gt;49,IF(TODAY()-AG2&lt;=56,"8VA SEM",""),"")&amp;IF(TODAY()-AG2&gt;56,"MAYOR A 2 MESES",""))</f>
        <v>NA</v>
      </c>
      <c r="AX2" s="66" t="str">
        <f ca="1">IF(AL2=0,"NA",IF(TODAY()-AL2&lt;=3,"HASTA 3 DIAS","")&amp;IF(TODAY()-AL2&gt;3,IF(TODAY()-AL2&lt;=7,"1RA SEM",""),"")&amp;IF(TODAY()-AL2&gt;7,IF(TODAY()-AL2&lt;=14,"2DA SEM",""),"")&amp;IF(TODAY()-AL2&gt;14,IF(TODAY()-AL2&lt;=21,"3RA SEM",""),"")&amp;IF(TODAY()-AL2&gt;21,IF(TODAY()-AL2&lt;=28,"4TA SEM",""),"")&amp;IF(TODAY()-AL2&gt;28,IF(TODAY()-AL2&lt;=35,"5TA SEM",""),"")&amp;IF(TODAY()-AL2&gt;35,IF(TODAY()-AL2&lt;=42,"6TA SEM",""),"")&amp;IF(TODAY()-AL2&gt;42,IF(TODAY()-AL2&lt;=49,"7MA SEM",""),"")&amp;IF(TODAY()-AL2&gt;49,IF(TODAY()-AL2&lt;=56,"8VA SEM",""),"")&amp;IF(TODAY()-AL2&gt;56,"MAYOR A 2 MESES",""))</f>
        <v>NA</v>
      </c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>
        <f>IF(BJ2="VIGENTE",AZ2,0)+IF(BK2="VIGENTE",BA2,0)+IF(BL2="VIGENTE",BB2,0)+IF(BM2="VIGENTE",BC2,0)+IF(BN2="VIGENTE",BD2,0)+IF(BO2="VIGENTE",BE2,0)+IF(BP2="VIGENTE",BF2,0)+IF(BQ2="VIGENTE",BG2,0)+IF(BR2="VIGENTE",BH2,0)+IF(BS2="VIGENTE",BI2,0)</f>
        <v>0</v>
      </c>
      <c r="BU2" s="8">
        <f>IF(BJ2="PAGADO",AZ2,0)+IF(BK2="PAGADO",BA2,0)+IF(BL2="PAGADO",BB2,0)+IF(BM2="PAGADO",BC2,0)+IF(BN2="PAGADO",BD2,0)+IF(BO2="PAGADO",BE2,0)+IF(BP2="PAGADO",BF2,0)+IF(BQ2="PAGADO",BG2,0)+IF(BR2="PAGADO",BH2,0)+IF(BS2="PAGADO",BI2,0)</f>
        <v>0</v>
      </c>
      <c r="BV2" s="8">
        <f>IF(BJ2="VENCIDO",AZ2,0)+IF(BK2="VENCIDO",BA2,0)+IF(BL2="VENCIDO",BB2,0)+IF(BM2="VENCIDO",BC2,0)+IF(BN2="VENCIDO",BD2,0)+IF(BO2="VENCIDO",BE2,0)+IF(BP2="VENCIDO",BF2,0)+IF(BQ2="VENCIDO",BG2,0)+IF(BR2="VENCIDO",BH2,0)+IF(BS2="VENCIDO",BI2,0)</f>
        <v>0</v>
      </c>
      <c r="BW2" s="8"/>
      <c r="BX2" s="8"/>
      <c r="BY2" s="8"/>
      <c r="BZ2" s="8"/>
      <c r="CA2" s="8"/>
      <c r="CB2" s="8"/>
      <c r="CC2" s="8"/>
      <c r="CD2" s="8"/>
      <c r="CE2" s="8"/>
      <c r="CF2" s="8"/>
      <c r="CG2" s="66" t="str">
        <f>IF(BW2=0,"NA","SEM "&amp;WEEKNUM(BW2))</f>
        <v>NA</v>
      </c>
      <c r="CH2" s="66" t="str">
        <f t="shared" ref="CH2:CP2" si="0">IF(BX2=0,"NA","SEM "&amp;WEEKNUM(BX2))</f>
        <v>NA</v>
      </c>
      <c r="CI2" s="66" t="str">
        <f t="shared" si="0"/>
        <v>NA</v>
      </c>
      <c r="CJ2" s="66" t="str">
        <f t="shared" si="0"/>
        <v>NA</v>
      </c>
      <c r="CK2" s="66" t="str">
        <f t="shared" si="0"/>
        <v>NA</v>
      </c>
      <c r="CL2" s="66" t="str">
        <f t="shared" si="0"/>
        <v>NA</v>
      </c>
      <c r="CM2" s="66" t="str">
        <f t="shared" si="0"/>
        <v>NA</v>
      </c>
      <c r="CN2" s="66" t="str">
        <f t="shared" si="0"/>
        <v>NA</v>
      </c>
      <c r="CO2" s="66" t="str">
        <f t="shared" si="0"/>
        <v>NA</v>
      </c>
      <c r="CP2" s="66" t="str">
        <f t="shared" si="0"/>
        <v>NA</v>
      </c>
      <c r="CQ2" s="66" t="str">
        <f>IF(BW2=0,"",IF(MONTH(BW2)=1,"ENE","")&amp;IF(MONTH(BW2)=2,"FEB","")&amp;IF(MONTH(BW2)=3,"MAR","")&amp;IF(MONTH(BW2)=4,"ABR","")&amp;IF(MONTH(BW2)=5,"MAY","")&amp;IF(MONTH(BW2)=6,"JUN","")&amp;IF(MONTH(BW2)=7,"JUL","")&amp;IF(MONTH(BW2)=8,"AGO","")&amp;IF(MONTH(BW2)=9,"SEP","")&amp;IF(MONTH(BW2)=10,"OCT","")&amp;IF(MONTH(BW2)=11,"NOV","")&amp;IF(MONTH(BW2)=12,"DIC",""))</f>
        <v/>
      </c>
      <c r="CR2" s="66" t="str">
        <f t="shared" ref="CR2:CZ2" si="1">IF(BX2=0,"",IF(MONTH(BX2)=1,"ENE","")&amp;IF(MONTH(BX2)=2,"FEB","")&amp;IF(MONTH(BX2)=3,"MAR","")&amp;IF(MONTH(BX2)=4,"ABR","")&amp;IF(MONTH(BX2)=5,"MAY","")&amp;IF(MONTH(BX2)=6,"JUN","")&amp;IF(MONTH(BX2)=7,"JUL","")&amp;IF(MONTH(BX2)=8,"AGO","")&amp;IF(MONTH(BX2)=9,"SEP","")&amp;IF(MONTH(BX2)=10,"OCT","")&amp;IF(MONTH(BX2)=11,"NOV","")&amp;IF(MONTH(BX2)=12,"DIC",""))</f>
        <v/>
      </c>
      <c r="CS2" s="66" t="str">
        <f t="shared" si="1"/>
        <v/>
      </c>
      <c r="CT2" s="66" t="str">
        <f t="shared" si="1"/>
        <v/>
      </c>
      <c r="CU2" s="66" t="str">
        <f t="shared" si="1"/>
        <v/>
      </c>
      <c r="CV2" s="66" t="str">
        <f t="shared" si="1"/>
        <v/>
      </c>
      <c r="CW2" s="66" t="str">
        <f t="shared" si="1"/>
        <v/>
      </c>
      <c r="CX2" s="66" t="str">
        <f t="shared" si="1"/>
        <v/>
      </c>
      <c r="CY2" s="66" t="str">
        <f t="shared" si="1"/>
        <v/>
      </c>
      <c r="CZ2" s="66" t="str">
        <f t="shared" si="1"/>
        <v/>
      </c>
      <c r="DA2" s="66" t="str">
        <f>IF(BW2=0,"",YEAR(BW2))</f>
        <v/>
      </c>
      <c r="DB2" s="66" t="str">
        <f t="shared" ref="DB2" si="2">IF(BX2=0,"",YEAR(BX2))</f>
        <v/>
      </c>
      <c r="DC2" s="66" t="str">
        <f t="shared" ref="DC2" si="3">IF(BY2=0,"",YEAR(BY2))</f>
        <v/>
      </c>
      <c r="DD2" s="66" t="str">
        <f t="shared" ref="DD2" si="4">IF(BZ2=0,"",YEAR(BZ2))</f>
        <v/>
      </c>
      <c r="DE2" s="66" t="str">
        <f t="shared" ref="DE2" si="5">IF(CA2=0,"",YEAR(CA2))</f>
        <v/>
      </c>
      <c r="DF2" s="66" t="str">
        <f t="shared" ref="DF2" si="6">IF(CB2=0,"",YEAR(CB2))</f>
        <v/>
      </c>
      <c r="DG2" s="66" t="str">
        <f t="shared" ref="DG2" si="7">IF(CC2=0,"",YEAR(CC2))</f>
        <v/>
      </c>
      <c r="DH2" s="66" t="str">
        <f t="shared" ref="DH2" si="8">IF(CD2=0,"",YEAR(CD2))</f>
        <v/>
      </c>
      <c r="DI2" s="66" t="str">
        <f t="shared" ref="DI2" si="9">IF(CE2=0,"",YEAR(CE2))</f>
        <v/>
      </c>
      <c r="DJ2" s="66" t="str">
        <f t="shared" ref="DJ2" si="10">IF(CF2=0,"",YEAR(CF2))</f>
        <v/>
      </c>
      <c r="DK2" s="63">
        <f t="shared" ref="DK2:DK33" si="11">-(AY2+AZ2+BA2+BB2+BC2+BD2+BE2+BF2+BG2+BH2+BI2-L2)</f>
        <v>1164680.2</v>
      </c>
      <c r="DM2" s="42" t="s">
        <v>294</v>
      </c>
      <c r="DN2" s="42" t="s">
        <v>269</v>
      </c>
      <c r="DO2" s="41" t="s">
        <v>307</v>
      </c>
      <c r="DP2" s="41" t="s">
        <v>274</v>
      </c>
      <c r="DQ2" s="41" t="s">
        <v>315</v>
      </c>
      <c r="DR2" s="41" t="s">
        <v>273</v>
      </c>
      <c r="DS2" s="41" t="s">
        <v>488</v>
      </c>
    </row>
    <row r="3" spans="1:123" x14ac:dyDescent="0.25">
      <c r="A3" s="2">
        <f>A2+1</f>
        <v>2</v>
      </c>
      <c r="B3" s="2" t="s">
        <v>8</v>
      </c>
      <c r="C3" s="2" t="s">
        <v>29</v>
      </c>
      <c r="D3" s="2">
        <v>2</v>
      </c>
      <c r="E3" s="3">
        <v>1</v>
      </c>
      <c r="F3" s="2">
        <v>2</v>
      </c>
      <c r="G3" s="4" t="s">
        <v>9</v>
      </c>
      <c r="H3" s="42" t="s">
        <v>295</v>
      </c>
      <c r="I3" s="9">
        <v>88.006</v>
      </c>
      <c r="J3" s="10" t="s">
        <v>10</v>
      </c>
      <c r="K3" s="24" t="s">
        <v>417</v>
      </c>
      <c r="L3" s="7">
        <f t="shared" ref="L3:L66" si="12">IF(J3="AQUA",1126000+((I3-80)*3800),1135000+((I3-80)*3800))</f>
        <v>1156422.8</v>
      </c>
      <c r="M3" s="8">
        <v>41</v>
      </c>
      <c r="N3" s="25">
        <v>41228</v>
      </c>
      <c r="O3" s="8" t="str">
        <f t="shared" ref="O3:O66" si="13">IF(DAY(N3)&lt;15,"1RA","2DA")&amp;"-"&amp;(IF(MONTH(N3)=1,"ENE","")&amp;IF(MONTH(N3)=2,"FEB","")&amp;IF(MONTH(N3)=3,"MAR","")&amp;IF(MONTH(N3)=4,"ABR","")&amp;IF(MONTH(N3)=5,"MAY","")&amp;IF(MONTH(N3)=6,"JUN","")&amp;IF(MONTH(N3)=7,"JUL","")&amp;IF(MONTH(N3)=8,"AGO","")&amp;IF(MONTH(N3)=9,"SEP","")&amp;IF(MONTH(N3)=10,"OCT","")&amp;IF(MONTH(N3)=11,"NOV","")&amp;IF(MONTH(N3)=12,"DIC",""))</f>
        <v>2DA-NOV</v>
      </c>
      <c r="P3" s="26">
        <v>0.1</v>
      </c>
      <c r="Q3" s="41" t="s">
        <v>270</v>
      </c>
      <c r="R3" s="8"/>
      <c r="S3" s="7">
        <v>578211.4</v>
      </c>
      <c r="T3" s="8"/>
      <c r="U3" s="66" t="str">
        <f t="shared" ref="U3:U66" ca="1" si="14">IF(T3="","NA",IF(TODAY()-T3&lt;=3,"HASTA 3 DIAS","")&amp;IF(TODAY()-T3&gt;3,IF(TODAY()-T3&lt;=7,"1RA SEM",""),"")&amp;IF(TODAY()-T3&gt;7,IF(TODAY()-T3&lt;=14,"2DA SEM",""),"")&amp;IF(TODAY()-T3&gt;14,IF(TODAY()-T3&lt;=21,"3RA SEM",""),"")&amp;IF(TODAY()-T3&gt;21,IF(TODAY()-T3&lt;=28,"4TA SEM",""),"")&amp;IF(TODAY()-T3&gt;28,IF(TODAY()-T3&lt;=35,"5TA SEM",""),"")&amp;IF(TODAY()-T3&gt;35,IF(TODAY()-T3&lt;=42,"6TA SEM",""),"")&amp;IF(TODAY()-T3&gt;42,IF(TODAY()-T3&lt;=49,"7MA SEM",""),"")&amp;IF(TODAY()-T3&gt;49,IF(TODAY()-T3&lt;=56,"8VA SEM",""),"")&amp;IF(TODAY()-T3&gt;56,"MAYOR A 2 MESES",""))</f>
        <v>NA</v>
      </c>
      <c r="V3" s="62"/>
      <c r="W3" s="8"/>
      <c r="X3" s="8"/>
      <c r="Y3" s="8"/>
      <c r="Z3" s="8"/>
      <c r="AA3" s="66" t="str">
        <f t="shared" ref="AA3:AA6" si="15">IF(T3=0,"NA","SEM "&amp;WEEKNUM(T3))</f>
        <v>NA</v>
      </c>
      <c r="AB3" s="66" t="str">
        <f t="shared" ref="AB3:AB6" si="16">IF(T3=0,"",IF(MONTH(T3)=1,"ENE","")&amp;IF(MONTH(T3)=2,"FEB","")&amp;IF(MONTH(T3)=3,"MAR","")&amp;IF(MONTH(T3)=4,"ABR","")&amp;IF(MONTH(T3)=5,"MAY","")&amp;IF(MONTH(T3)=6,"JUN","")&amp;IF(MONTH(T3)=7,"JUL","")&amp;IF(MONTH(T3)=8,"AGO","")&amp;IF(MONTH(T3)=9,"SEP","")&amp;IF(MONTH(T3)=10,"OCT","")&amp;IF(MONTH(T3)=11,"NOV","")&amp;IF(MONTH(T3)=12,"DIC",""))</f>
        <v/>
      </c>
      <c r="AC3" s="73"/>
      <c r="AD3" s="73"/>
      <c r="AE3" s="73"/>
      <c r="AF3" s="73"/>
      <c r="AG3" s="8"/>
      <c r="AH3" s="8" t="s">
        <v>273</v>
      </c>
      <c r="AI3" s="8"/>
      <c r="AJ3" s="8"/>
      <c r="AK3" s="8"/>
      <c r="AL3" s="8"/>
      <c r="AM3" s="8"/>
      <c r="AN3" s="8"/>
      <c r="AO3" s="8"/>
      <c r="AP3" s="66" t="str">
        <f t="shared" ref="AP3:AP66" si="17">IF(AG3=0,"NA","SEM "&amp;WEEKNUM(AG3))</f>
        <v>NA</v>
      </c>
      <c r="AQ3" s="66" t="str">
        <f t="shared" ref="AQ3:AQ66" si="18">IF(AG3=0,"",IF(MONTH(AG3)=1,"ENE","")&amp;IF(MONTH(AG3)=2,"FEB","")&amp;IF(MONTH(AG3)=3,"MAR","")&amp;IF(MONTH(AG3)=4,"ABR","")&amp;IF(MONTH(AG3)=5,"MAY","")&amp;IF(MONTH(AG3)=6,"JUN","")&amp;IF(MONTH(AG3)=7,"JUL","")&amp;IF(MONTH(AG3)=8,"AGO","")&amp;IF(MONTH(AG3)=9,"SEP","")&amp;IF(MONTH(AG3)=10,"OCT","")&amp;IF(MONTH(AG3)=11,"NOV","")&amp;IF(MONTH(AG3)=12,"DIC",""))</f>
        <v/>
      </c>
      <c r="AR3" s="66" t="str">
        <f t="shared" ref="AR3:AR66" si="19">IF(AL3=0,"NA","SEM "&amp;WEEKNUM(AL3))</f>
        <v>NA</v>
      </c>
      <c r="AS3" s="66" t="str">
        <f t="shared" ref="AS3:AS66" si="20">IF(AL3=0,"",IF(MONTH(AL3)=1,"ENE","")&amp;IF(MONTH(AL3)=2,"FEB","")&amp;IF(MONTH(AL3)=3,"MAR","")&amp;IF(MONTH(AL3)=4,"ABR","")&amp;IF(MONTH(AL3)=5,"MAY","")&amp;IF(MONTH(AL3)=6,"JUN","")&amp;IF(MONTH(AL3)=7,"JUL","")&amp;IF(MONTH(AL3)=8,"AGO","")&amp;IF(MONTH(AL3)=9,"SEP","")&amp;IF(MONTH(AL3)=10,"OCT","")&amp;IF(MONTH(AL3)=11,"NOV","")&amp;IF(MONTH(AL3)=12,"DIC",""))</f>
        <v/>
      </c>
      <c r="AT3" s="66" t="str">
        <f t="shared" ref="AT3:AT66" si="21">IF(AO3=0,"NA","SEM "&amp;WEEKNUM(AO3))</f>
        <v>NA</v>
      </c>
      <c r="AU3" s="66" t="str">
        <f t="shared" ref="AU3:AU66" si="22">IF(AO3=0,"",IF(MONTH(AO3)=1,"ENE","")&amp;IF(MONTH(AO3)=2,"FEB","")&amp;IF(MONTH(AO3)=3,"MAR","")&amp;IF(MONTH(AO3)=4,"ABR","")&amp;IF(MONTH(AO3)=5,"MAY","")&amp;IF(MONTH(AO3)=6,"JUN","")&amp;IF(MONTH(AO3)=7,"JUL","")&amp;IF(MONTH(AO3)=8,"AGO","")&amp;IF(MONTH(AO3)=9,"SEP","")&amp;IF(MONTH(AO3)=10,"OCT","")&amp;IF(MONTH(AO3)=11,"NOV","")&amp;IF(MONTH(AO3)=12,"DIC",""))</f>
        <v/>
      </c>
      <c r="AV3" s="66" t="str">
        <f t="shared" ref="AV3:AV66" si="23">IF(OR(AH3="FIRMADO",AH3="COBRADO"),IF(AL3=0,"",IF(DAY(AL3)&lt;16,"1RA","2DA")&amp;"-"&amp;(IF(MONTH(AL3)=1,"ENE","")&amp;IF(MONTH(AL3)=2,"FEB","")&amp;IF(MONTH(AL3)=3,"MAR","")&amp;IF(MONTH(AL3)=4,"ABR","")&amp;IF(MONTH(AL3)=5,"MAY","")&amp;IF(MONTH(AL3)=6,"JUN","")&amp;IF(MONTH(AL3)=7,"JUL","")&amp;IF(MONTH(AL3)=8,"AGO","")&amp;IF(MONTH(AL3)=9,"SEP","")&amp;IF(MONTH(AL3)=10,"OCT","")&amp;IF(MONTH(AL3)=11,"NOV","")&amp;IF(MONTH(AL3)=12,"DIC",""))),IF(AH3="SIN CLIENTE","NA",IF(AJ3=0,"",IF(DAY(AJ3)&lt;16,"1RA","2DA")&amp;"-"&amp;(IF(MONTH(AJ3)=1,"ENE","")&amp;IF(MONTH(AJ3)=2,"FEB","")&amp;IF(MONTH(AJ3)=3,"MAR","")&amp;IF(MONTH(AJ3)=4,"ABR","")&amp;IF(MONTH(AJ3)=5,"MAY","")&amp;IF(MONTH(AJ3)=6,"JUN","")&amp;IF(MONTH(AJ3)=7,"JUL","")&amp;IF(MONTH(AJ3)=8,"AGO","")&amp;IF(MONTH(AJ3)=9,"SEP","")&amp;IF(MONTH(AJ3)=10,"OCT","")&amp;IF(MONTH(AJ3)=11,"NOV","")&amp;IF(MONTH(AJ3)=12,"DIC","")))))</f>
        <v>NA</v>
      </c>
      <c r="AW3" s="66" t="str">
        <f t="shared" ref="AW3:AW66" ca="1" si="24">IF(AG3=0,"NA",IF(TODAY()-AG3&lt;=3,"HASTA 3 DIAS","")&amp;IF(TODAY()-AG3&gt;3,IF(TODAY()-AG3&lt;=7,"1RA SEM",""),"")&amp;IF(TODAY()-AG3&gt;7,IF(TODAY()-AG3&lt;=14,"2DA SEM",""),"")&amp;IF(TODAY()-AG3&gt;14,IF(TODAY()-AG3&lt;=21,"3RA SEM",""),"")&amp;IF(TODAY()-AG3&gt;21,IF(TODAY()-AG3&lt;=28,"4TA SEM",""),"")&amp;IF(TODAY()-AG3&gt;28,IF(TODAY()-AG3&lt;=35,"5TA SEM",""),"")&amp;IF(TODAY()-AG3&gt;35,IF(TODAY()-AG3&lt;=42,"6TA SEM",""),"")&amp;IF(TODAY()-AG3&gt;42,IF(TODAY()-AG3&lt;=49,"7MA SEM",""),"")&amp;IF(TODAY()-AG3&gt;49,IF(TODAY()-AG3&lt;=56,"8VA SEM",""),"")&amp;IF(TODAY()-AG3&gt;56,"MAYOR A 2 MESES",""))</f>
        <v>NA</v>
      </c>
      <c r="AX3" s="66" t="str">
        <f t="shared" ref="AX3:AX66" ca="1" si="25">IF(AL3=0,"NA",IF(TODAY()-AL3&lt;=3,"HASTA 3 DIAS","")&amp;IF(TODAY()-AL3&gt;3,IF(TODAY()-AL3&lt;=7,"1RA SEM",""),"")&amp;IF(TODAY()-AL3&gt;7,IF(TODAY()-AL3&lt;=14,"2DA SEM",""),"")&amp;IF(TODAY()-AL3&gt;14,IF(TODAY()-AL3&lt;=21,"3RA SEM",""),"")&amp;IF(TODAY()-AL3&gt;21,IF(TODAY()-AL3&lt;=28,"4TA SEM",""),"")&amp;IF(TODAY()-AL3&gt;28,IF(TODAY()-AL3&lt;=35,"5TA SEM",""),"")&amp;IF(TODAY()-AL3&gt;35,IF(TODAY()-AL3&lt;=42,"6TA SEM",""),"")&amp;IF(TODAY()-AL3&gt;42,IF(TODAY()-AL3&lt;=49,"7MA SEM",""),"")&amp;IF(TODAY()-AL3&gt;49,IF(TODAY()-AL3&lt;=56,"8VA SEM",""),"")&amp;IF(TODAY()-AL3&gt;56,"MAYOR A 2 MESES",""))</f>
        <v>NA</v>
      </c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>
        <f t="shared" ref="BT3:BT66" si="26">IF(BJ3="VIGENTE",AZ3,0)+IF(BK3="VIGENTE",BA3,0)+IF(BL3="VIGENTE",BB3,0)+IF(BM3="VIGENTE",BC3,0)+IF(BN3="VIGENTE",BD3,0)+IF(BO3="VIGENTE",BE3,0)+IF(BP3="VIGENTE",BF3,0)+IF(BQ3="VIGENTE",BG3,0)+IF(BR3="VIGENTE",BH3,0)+IF(BS3="VIGENTE",BI3,0)</f>
        <v>0</v>
      </c>
      <c r="BU3" s="8">
        <f>IF(BJ3="PAGADO",AZ3,0)+IF(BK3="PAGADO",BA3,0)+IF(BL3="PAGADO",BB3,0)+IF(BM3="PAGADO",BC3,0)+IF(BN3="PAGADO",BD3,0)+IF(BO3="PAGADO",BE3,0)+IF(BP3="PAGADO",BF3,0)+IF(BQ3="PAGADO",BG3,0)+IF(BR3="PAGADO",BH3,0)+IF(BS3="PAGADO",BI3,0)</f>
        <v>0</v>
      </c>
      <c r="BV3" s="8">
        <f t="shared" ref="BV3:BV66" si="27">IF(BJ3="VENCIDO",AZ3,0)+IF(BK3="VENCIDO",BA3,0)+IF(BL3="VENCIDO",BB3,0)+IF(BM3="VENCIDO",BC3,0)+IF(BN3="VENCIDO",BD3,0)+IF(BO3="VENCIDO",BE3,0)+IF(BP3="VENCIDO",BF3,0)+IF(BQ3="VENCIDO",BG3,0)+IF(BR3="VENCIDO",BH3,0)+IF(BS3="VENCIDO",BI3,0)</f>
        <v>0</v>
      </c>
      <c r="BW3" s="8"/>
      <c r="BX3" s="8"/>
      <c r="BY3" s="8"/>
      <c r="BZ3" s="8"/>
      <c r="CA3" s="8"/>
      <c r="CB3" s="8"/>
      <c r="CC3" s="8"/>
      <c r="CD3" s="8"/>
      <c r="CE3" s="8"/>
      <c r="CF3" s="8"/>
      <c r="CG3" s="66" t="str">
        <f t="shared" ref="CG3:CG66" si="28">IF(BW3=0,"NA","SEM "&amp;WEEKNUM(BW3))</f>
        <v>NA</v>
      </c>
      <c r="CH3" s="66" t="str">
        <f t="shared" ref="CH3:CH66" si="29">IF(BX3=0,"NA","SEM "&amp;WEEKNUM(BX3))</f>
        <v>NA</v>
      </c>
      <c r="CI3" s="66" t="str">
        <f t="shared" ref="CI3:CI66" si="30">IF(BY3=0,"NA","SEM "&amp;WEEKNUM(BY3))</f>
        <v>NA</v>
      </c>
      <c r="CJ3" s="66" t="str">
        <f t="shared" ref="CJ3:CJ66" si="31">IF(BZ3=0,"NA","SEM "&amp;WEEKNUM(BZ3))</f>
        <v>NA</v>
      </c>
      <c r="CK3" s="66" t="str">
        <f t="shared" ref="CK3:CK66" si="32">IF(CA3=0,"NA","SEM "&amp;WEEKNUM(CA3))</f>
        <v>NA</v>
      </c>
      <c r="CL3" s="66" t="str">
        <f t="shared" ref="CL3:CL66" si="33">IF(CB3=0,"NA","SEM "&amp;WEEKNUM(CB3))</f>
        <v>NA</v>
      </c>
      <c r="CM3" s="66" t="str">
        <f t="shared" ref="CM3:CM66" si="34">IF(CC3=0,"NA","SEM "&amp;WEEKNUM(CC3))</f>
        <v>NA</v>
      </c>
      <c r="CN3" s="66" t="str">
        <f t="shared" ref="CN3:CN66" si="35">IF(CD3=0,"NA","SEM "&amp;WEEKNUM(CD3))</f>
        <v>NA</v>
      </c>
      <c r="CO3" s="66" t="str">
        <f t="shared" ref="CO3:CO66" si="36">IF(CE3=0,"NA","SEM "&amp;WEEKNUM(CE3))</f>
        <v>NA</v>
      </c>
      <c r="CP3" s="66" t="str">
        <f t="shared" ref="CP3:CP66" si="37">IF(CF3=0,"NA","SEM "&amp;WEEKNUM(CF3))</f>
        <v>NA</v>
      </c>
      <c r="CQ3" s="66" t="str">
        <f t="shared" ref="CQ3:CQ66" si="38">IF(BW3=0,"",IF(MONTH(BW3)=1,"ENE","")&amp;IF(MONTH(BW3)=2,"FEB","")&amp;IF(MONTH(BW3)=3,"MAR","")&amp;IF(MONTH(BW3)=4,"ABR","")&amp;IF(MONTH(BW3)=5,"MAY","")&amp;IF(MONTH(BW3)=6,"JUN","")&amp;IF(MONTH(BW3)=7,"JUL","")&amp;IF(MONTH(BW3)=8,"AGO","")&amp;IF(MONTH(BW3)=9,"SEP","")&amp;IF(MONTH(BW3)=10,"OCT","")&amp;IF(MONTH(BW3)=11,"NOV","")&amp;IF(MONTH(BW3)=12,"DIC",""))</f>
        <v/>
      </c>
      <c r="CR3" s="66" t="str">
        <f t="shared" ref="CR3:CR66" si="39">IF(BX3=0,"",IF(MONTH(BX3)=1,"ENE","")&amp;IF(MONTH(BX3)=2,"FEB","")&amp;IF(MONTH(BX3)=3,"MAR","")&amp;IF(MONTH(BX3)=4,"ABR","")&amp;IF(MONTH(BX3)=5,"MAY","")&amp;IF(MONTH(BX3)=6,"JUN","")&amp;IF(MONTH(BX3)=7,"JUL","")&amp;IF(MONTH(BX3)=8,"AGO","")&amp;IF(MONTH(BX3)=9,"SEP","")&amp;IF(MONTH(BX3)=10,"OCT","")&amp;IF(MONTH(BX3)=11,"NOV","")&amp;IF(MONTH(BX3)=12,"DIC",""))</f>
        <v/>
      </c>
      <c r="CS3" s="66" t="str">
        <f t="shared" ref="CS3:CS66" si="40">IF(BY3=0,"",IF(MONTH(BY3)=1,"ENE","")&amp;IF(MONTH(BY3)=2,"FEB","")&amp;IF(MONTH(BY3)=3,"MAR","")&amp;IF(MONTH(BY3)=4,"ABR","")&amp;IF(MONTH(BY3)=5,"MAY","")&amp;IF(MONTH(BY3)=6,"JUN","")&amp;IF(MONTH(BY3)=7,"JUL","")&amp;IF(MONTH(BY3)=8,"AGO","")&amp;IF(MONTH(BY3)=9,"SEP","")&amp;IF(MONTH(BY3)=10,"OCT","")&amp;IF(MONTH(BY3)=11,"NOV","")&amp;IF(MONTH(BY3)=12,"DIC",""))</f>
        <v/>
      </c>
      <c r="CT3" s="66" t="str">
        <f t="shared" ref="CT3:CT66" si="41">IF(BZ3=0,"",IF(MONTH(BZ3)=1,"ENE","")&amp;IF(MONTH(BZ3)=2,"FEB","")&amp;IF(MONTH(BZ3)=3,"MAR","")&amp;IF(MONTH(BZ3)=4,"ABR","")&amp;IF(MONTH(BZ3)=5,"MAY","")&amp;IF(MONTH(BZ3)=6,"JUN","")&amp;IF(MONTH(BZ3)=7,"JUL","")&amp;IF(MONTH(BZ3)=8,"AGO","")&amp;IF(MONTH(BZ3)=9,"SEP","")&amp;IF(MONTH(BZ3)=10,"OCT","")&amp;IF(MONTH(BZ3)=11,"NOV","")&amp;IF(MONTH(BZ3)=12,"DIC",""))</f>
        <v/>
      </c>
      <c r="CU3" s="66" t="str">
        <f t="shared" ref="CU3:CU66" si="42">IF(CA3=0,"",IF(MONTH(CA3)=1,"ENE","")&amp;IF(MONTH(CA3)=2,"FEB","")&amp;IF(MONTH(CA3)=3,"MAR","")&amp;IF(MONTH(CA3)=4,"ABR","")&amp;IF(MONTH(CA3)=5,"MAY","")&amp;IF(MONTH(CA3)=6,"JUN","")&amp;IF(MONTH(CA3)=7,"JUL","")&amp;IF(MONTH(CA3)=8,"AGO","")&amp;IF(MONTH(CA3)=9,"SEP","")&amp;IF(MONTH(CA3)=10,"OCT","")&amp;IF(MONTH(CA3)=11,"NOV","")&amp;IF(MONTH(CA3)=12,"DIC",""))</f>
        <v/>
      </c>
      <c r="CV3" s="66" t="str">
        <f t="shared" ref="CV3:CV66" si="43">IF(CB3=0,"",IF(MONTH(CB3)=1,"ENE","")&amp;IF(MONTH(CB3)=2,"FEB","")&amp;IF(MONTH(CB3)=3,"MAR","")&amp;IF(MONTH(CB3)=4,"ABR","")&amp;IF(MONTH(CB3)=5,"MAY","")&amp;IF(MONTH(CB3)=6,"JUN","")&amp;IF(MONTH(CB3)=7,"JUL","")&amp;IF(MONTH(CB3)=8,"AGO","")&amp;IF(MONTH(CB3)=9,"SEP","")&amp;IF(MONTH(CB3)=10,"OCT","")&amp;IF(MONTH(CB3)=11,"NOV","")&amp;IF(MONTH(CB3)=12,"DIC",""))</f>
        <v/>
      </c>
      <c r="CW3" s="66" t="str">
        <f t="shared" ref="CW3:CW66" si="44">IF(CC3=0,"",IF(MONTH(CC3)=1,"ENE","")&amp;IF(MONTH(CC3)=2,"FEB","")&amp;IF(MONTH(CC3)=3,"MAR","")&amp;IF(MONTH(CC3)=4,"ABR","")&amp;IF(MONTH(CC3)=5,"MAY","")&amp;IF(MONTH(CC3)=6,"JUN","")&amp;IF(MONTH(CC3)=7,"JUL","")&amp;IF(MONTH(CC3)=8,"AGO","")&amp;IF(MONTH(CC3)=9,"SEP","")&amp;IF(MONTH(CC3)=10,"OCT","")&amp;IF(MONTH(CC3)=11,"NOV","")&amp;IF(MONTH(CC3)=12,"DIC",""))</f>
        <v/>
      </c>
      <c r="CX3" s="66" t="str">
        <f t="shared" ref="CX3:CX66" si="45">IF(CD3=0,"",IF(MONTH(CD3)=1,"ENE","")&amp;IF(MONTH(CD3)=2,"FEB","")&amp;IF(MONTH(CD3)=3,"MAR","")&amp;IF(MONTH(CD3)=4,"ABR","")&amp;IF(MONTH(CD3)=5,"MAY","")&amp;IF(MONTH(CD3)=6,"JUN","")&amp;IF(MONTH(CD3)=7,"JUL","")&amp;IF(MONTH(CD3)=8,"AGO","")&amp;IF(MONTH(CD3)=9,"SEP","")&amp;IF(MONTH(CD3)=10,"OCT","")&amp;IF(MONTH(CD3)=11,"NOV","")&amp;IF(MONTH(CD3)=12,"DIC",""))</f>
        <v/>
      </c>
      <c r="CY3" s="66" t="str">
        <f t="shared" ref="CY3:CY66" si="46">IF(CE3=0,"",IF(MONTH(CE3)=1,"ENE","")&amp;IF(MONTH(CE3)=2,"FEB","")&amp;IF(MONTH(CE3)=3,"MAR","")&amp;IF(MONTH(CE3)=4,"ABR","")&amp;IF(MONTH(CE3)=5,"MAY","")&amp;IF(MONTH(CE3)=6,"JUN","")&amp;IF(MONTH(CE3)=7,"JUL","")&amp;IF(MONTH(CE3)=8,"AGO","")&amp;IF(MONTH(CE3)=9,"SEP","")&amp;IF(MONTH(CE3)=10,"OCT","")&amp;IF(MONTH(CE3)=11,"NOV","")&amp;IF(MONTH(CE3)=12,"DIC",""))</f>
        <v/>
      </c>
      <c r="CZ3" s="66" t="str">
        <f t="shared" ref="CZ3:CZ66" si="47">IF(CF3=0,"",IF(MONTH(CF3)=1,"ENE","")&amp;IF(MONTH(CF3)=2,"FEB","")&amp;IF(MONTH(CF3)=3,"MAR","")&amp;IF(MONTH(CF3)=4,"ABR","")&amp;IF(MONTH(CF3)=5,"MAY","")&amp;IF(MONTH(CF3)=6,"JUN","")&amp;IF(MONTH(CF3)=7,"JUL","")&amp;IF(MONTH(CF3)=8,"AGO","")&amp;IF(MONTH(CF3)=9,"SEP","")&amp;IF(MONTH(CF3)=10,"OCT","")&amp;IF(MONTH(CF3)=11,"NOV","")&amp;IF(MONTH(CF3)=12,"DIC",""))</f>
        <v/>
      </c>
      <c r="DA3" s="66" t="str">
        <f t="shared" ref="DA3:DA66" si="48">IF(BW3=0,"",YEAR(BW3))</f>
        <v/>
      </c>
      <c r="DB3" s="66" t="str">
        <f t="shared" ref="DB3:DB66" si="49">IF(BX3=0,"",YEAR(BX3))</f>
        <v/>
      </c>
      <c r="DC3" s="66" t="str">
        <f t="shared" ref="DC3:DC66" si="50">IF(BY3=0,"",YEAR(BY3))</f>
        <v/>
      </c>
      <c r="DD3" s="66" t="str">
        <f t="shared" ref="DD3:DD66" si="51">IF(BZ3=0,"",YEAR(BZ3))</f>
        <v/>
      </c>
      <c r="DE3" s="66" t="str">
        <f t="shared" ref="DE3:DE66" si="52">IF(CA3=0,"",YEAR(CA3))</f>
        <v/>
      </c>
      <c r="DF3" s="66" t="str">
        <f t="shared" ref="DF3:DF66" si="53">IF(CB3=0,"",YEAR(CB3))</f>
        <v/>
      </c>
      <c r="DG3" s="66" t="str">
        <f t="shared" ref="DG3:DG66" si="54">IF(CC3=0,"",YEAR(CC3))</f>
        <v/>
      </c>
      <c r="DH3" s="66" t="str">
        <f t="shared" ref="DH3:DH66" si="55">IF(CD3=0,"",YEAR(CD3))</f>
        <v/>
      </c>
      <c r="DI3" s="66" t="str">
        <f t="shared" ref="DI3:DI66" si="56">IF(CE3=0,"",YEAR(CE3))</f>
        <v/>
      </c>
      <c r="DJ3" s="66" t="str">
        <f t="shared" ref="DJ3:DJ66" si="57">IF(CF3=0,"",YEAR(CF3))</f>
        <v/>
      </c>
      <c r="DK3" s="63">
        <f t="shared" si="11"/>
        <v>1156422.8</v>
      </c>
      <c r="DM3" s="42" t="s">
        <v>295</v>
      </c>
      <c r="DN3" s="42" t="s">
        <v>270</v>
      </c>
      <c r="DO3" s="41" t="s">
        <v>306</v>
      </c>
      <c r="DP3" s="41" t="s">
        <v>312</v>
      </c>
      <c r="DQ3" s="43" t="s">
        <v>321</v>
      </c>
      <c r="DR3" s="41" t="s">
        <v>297</v>
      </c>
      <c r="DS3" s="41" t="s">
        <v>489</v>
      </c>
    </row>
    <row r="4" spans="1:123" x14ac:dyDescent="0.25">
      <c r="A4" s="2">
        <f t="shared" ref="A4:A67" si="58">A3+1</f>
        <v>3</v>
      </c>
      <c r="B4" s="2" t="s">
        <v>8</v>
      </c>
      <c r="C4" s="2" t="s">
        <v>30</v>
      </c>
      <c r="D4" s="2">
        <v>2</v>
      </c>
      <c r="E4" s="3">
        <v>1</v>
      </c>
      <c r="F4" s="2">
        <v>3</v>
      </c>
      <c r="G4" s="4" t="s">
        <v>9</v>
      </c>
      <c r="H4" s="42" t="s">
        <v>275</v>
      </c>
      <c r="I4" s="9">
        <v>89.86</v>
      </c>
      <c r="J4" s="10" t="s">
        <v>11</v>
      </c>
      <c r="K4" s="24" t="s">
        <v>417</v>
      </c>
      <c r="L4" s="7">
        <f t="shared" si="12"/>
        <v>1172468</v>
      </c>
      <c r="M4" s="8">
        <v>42</v>
      </c>
      <c r="N4" s="25">
        <v>41228</v>
      </c>
      <c r="O4" s="8" t="str">
        <f t="shared" si="13"/>
        <v>2DA-NOV</v>
      </c>
      <c r="P4" s="26">
        <v>0.1</v>
      </c>
      <c r="Q4" s="41" t="s">
        <v>270</v>
      </c>
      <c r="R4" s="8"/>
      <c r="S4" s="7">
        <v>586234</v>
      </c>
      <c r="T4" s="8"/>
      <c r="U4" s="66" t="str">
        <f t="shared" ca="1" si="14"/>
        <v>NA</v>
      </c>
      <c r="V4" s="62"/>
      <c r="W4" s="8"/>
      <c r="X4" s="8"/>
      <c r="Y4" s="8"/>
      <c r="Z4" s="8"/>
      <c r="AA4" s="66" t="str">
        <f t="shared" si="15"/>
        <v>NA</v>
      </c>
      <c r="AB4" s="66" t="str">
        <f t="shared" si="16"/>
        <v/>
      </c>
      <c r="AC4" s="73"/>
      <c r="AD4" s="73"/>
      <c r="AE4" s="73"/>
      <c r="AF4" s="73"/>
      <c r="AG4" s="8"/>
      <c r="AH4" s="8" t="s">
        <v>273</v>
      </c>
      <c r="AI4" s="8"/>
      <c r="AJ4" s="8"/>
      <c r="AK4" s="8"/>
      <c r="AL4" s="8"/>
      <c r="AM4" s="8"/>
      <c r="AN4" s="8"/>
      <c r="AO4" s="8"/>
      <c r="AP4" s="66" t="str">
        <f t="shared" si="17"/>
        <v>NA</v>
      </c>
      <c r="AQ4" s="66" t="str">
        <f t="shared" si="18"/>
        <v/>
      </c>
      <c r="AR4" s="66" t="str">
        <f t="shared" si="19"/>
        <v>NA</v>
      </c>
      <c r="AS4" s="66" t="str">
        <f t="shared" si="20"/>
        <v/>
      </c>
      <c r="AT4" s="66" t="str">
        <f t="shared" si="21"/>
        <v>NA</v>
      </c>
      <c r="AU4" s="66" t="str">
        <f t="shared" si="22"/>
        <v/>
      </c>
      <c r="AV4" s="66" t="str">
        <f t="shared" si="23"/>
        <v>NA</v>
      </c>
      <c r="AW4" s="66" t="str">
        <f t="shared" ca="1" si="24"/>
        <v>NA</v>
      </c>
      <c r="AX4" s="66" t="str">
        <f t="shared" ca="1" si="25"/>
        <v>NA</v>
      </c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>
        <f t="shared" si="26"/>
        <v>0</v>
      </c>
      <c r="BU4" s="8">
        <f t="shared" ref="BU4:BU66" si="59">IF(BJ4="PAGADO",AZ4,0)+IF(BK4="PAGADO",BA4,0)+IF(BL4="PAGADO",BB4,0)+IF(BM4="PAGADO",BC4,0)+IF(BN4="PAGADO",BD4,0)+IF(BO4="PAGADO",BE4,0)+IF(BP4="PAGADO",BF4,0)+IF(BQ4="PAGADO",BG4,0)+IF(BR4="PAGADO",BH4,0)+IF(BS4="PAGADO",BI4,0)</f>
        <v>0</v>
      </c>
      <c r="BV4" s="8">
        <f t="shared" si="27"/>
        <v>0</v>
      </c>
      <c r="BW4" s="8"/>
      <c r="BX4" s="8"/>
      <c r="BY4" s="8"/>
      <c r="BZ4" s="8"/>
      <c r="CA4" s="8"/>
      <c r="CB4" s="8"/>
      <c r="CC4" s="8"/>
      <c r="CD4" s="8"/>
      <c r="CE4" s="8"/>
      <c r="CF4" s="8"/>
      <c r="CG4" s="66" t="str">
        <f t="shared" si="28"/>
        <v>NA</v>
      </c>
      <c r="CH4" s="66" t="str">
        <f t="shared" si="29"/>
        <v>NA</v>
      </c>
      <c r="CI4" s="66" t="str">
        <f t="shared" si="30"/>
        <v>NA</v>
      </c>
      <c r="CJ4" s="66" t="str">
        <f t="shared" si="31"/>
        <v>NA</v>
      </c>
      <c r="CK4" s="66" t="str">
        <f t="shared" si="32"/>
        <v>NA</v>
      </c>
      <c r="CL4" s="66" t="str">
        <f t="shared" si="33"/>
        <v>NA</v>
      </c>
      <c r="CM4" s="66" t="str">
        <f t="shared" si="34"/>
        <v>NA</v>
      </c>
      <c r="CN4" s="66" t="str">
        <f t="shared" si="35"/>
        <v>NA</v>
      </c>
      <c r="CO4" s="66" t="str">
        <f t="shared" si="36"/>
        <v>NA</v>
      </c>
      <c r="CP4" s="66" t="str">
        <f t="shared" si="37"/>
        <v>NA</v>
      </c>
      <c r="CQ4" s="66" t="str">
        <f t="shared" si="38"/>
        <v/>
      </c>
      <c r="CR4" s="66" t="str">
        <f t="shared" si="39"/>
        <v/>
      </c>
      <c r="CS4" s="66" t="str">
        <f t="shared" si="40"/>
        <v/>
      </c>
      <c r="CT4" s="66" t="str">
        <f t="shared" si="41"/>
        <v/>
      </c>
      <c r="CU4" s="66" t="str">
        <f t="shared" si="42"/>
        <v/>
      </c>
      <c r="CV4" s="66" t="str">
        <f t="shared" si="43"/>
        <v/>
      </c>
      <c r="CW4" s="66" t="str">
        <f t="shared" si="44"/>
        <v/>
      </c>
      <c r="CX4" s="66" t="str">
        <f t="shared" si="45"/>
        <v/>
      </c>
      <c r="CY4" s="66" t="str">
        <f t="shared" si="46"/>
        <v/>
      </c>
      <c r="CZ4" s="66" t="str">
        <f t="shared" si="47"/>
        <v/>
      </c>
      <c r="DA4" s="66" t="str">
        <f t="shared" si="48"/>
        <v/>
      </c>
      <c r="DB4" s="66" t="str">
        <f t="shared" si="49"/>
        <v/>
      </c>
      <c r="DC4" s="66" t="str">
        <f t="shared" si="50"/>
        <v/>
      </c>
      <c r="DD4" s="66" t="str">
        <f t="shared" si="51"/>
        <v/>
      </c>
      <c r="DE4" s="66" t="str">
        <f t="shared" si="52"/>
        <v/>
      </c>
      <c r="DF4" s="66" t="str">
        <f t="shared" si="53"/>
        <v/>
      </c>
      <c r="DG4" s="66" t="str">
        <f t="shared" si="54"/>
        <v/>
      </c>
      <c r="DH4" s="66" t="str">
        <f t="shared" si="55"/>
        <v/>
      </c>
      <c r="DI4" s="66" t="str">
        <f t="shared" si="56"/>
        <v/>
      </c>
      <c r="DJ4" s="66" t="str">
        <f t="shared" si="57"/>
        <v/>
      </c>
      <c r="DK4" s="63">
        <f t="shared" si="11"/>
        <v>1172468</v>
      </c>
      <c r="DM4" s="42" t="s">
        <v>275</v>
      </c>
      <c r="DO4" s="41" t="s">
        <v>308</v>
      </c>
      <c r="DP4" s="41" t="s">
        <v>313</v>
      </c>
      <c r="DQ4" s="41" t="s">
        <v>316</v>
      </c>
      <c r="DR4" s="41" t="s">
        <v>298</v>
      </c>
      <c r="DS4" s="41" t="s">
        <v>490</v>
      </c>
    </row>
    <row r="5" spans="1:123" x14ac:dyDescent="0.25">
      <c r="A5" s="2">
        <f t="shared" si="58"/>
        <v>4</v>
      </c>
      <c r="B5" s="2" t="s">
        <v>8</v>
      </c>
      <c r="C5" s="2" t="s">
        <v>31</v>
      </c>
      <c r="D5" s="2">
        <v>2</v>
      </c>
      <c r="E5" s="3">
        <v>1</v>
      </c>
      <c r="F5" s="2">
        <v>4</v>
      </c>
      <c r="G5" s="4" t="s">
        <v>9</v>
      </c>
      <c r="H5" s="42" t="s">
        <v>296</v>
      </c>
      <c r="I5" s="9">
        <v>91.715000000000003</v>
      </c>
      <c r="J5" s="10" t="s">
        <v>10</v>
      </c>
      <c r="K5" s="24" t="s">
        <v>417</v>
      </c>
      <c r="L5" s="7">
        <f t="shared" si="12"/>
        <v>1170517</v>
      </c>
      <c r="M5" s="8">
        <v>43</v>
      </c>
      <c r="N5" s="25">
        <v>41228</v>
      </c>
      <c r="O5" s="8" t="str">
        <f t="shared" si="13"/>
        <v>2DA-NOV</v>
      </c>
      <c r="P5" s="26">
        <v>0.1</v>
      </c>
      <c r="Q5" s="41" t="s">
        <v>270</v>
      </c>
      <c r="R5" s="8"/>
      <c r="S5" s="7">
        <v>585258.5</v>
      </c>
      <c r="T5" s="25">
        <v>40998</v>
      </c>
      <c r="U5" s="66" t="str">
        <f t="shared" ca="1" si="14"/>
        <v>MAYOR A 2 MESES</v>
      </c>
      <c r="V5" s="62" t="s">
        <v>360</v>
      </c>
      <c r="W5" s="8"/>
      <c r="X5" s="8">
        <v>513541</v>
      </c>
      <c r="Y5" s="8">
        <v>65416514</v>
      </c>
      <c r="Z5" s="8" t="s">
        <v>385</v>
      </c>
      <c r="AA5" s="66" t="str">
        <f t="shared" si="15"/>
        <v>SEM 13</v>
      </c>
      <c r="AB5" s="66" t="str">
        <f t="shared" si="16"/>
        <v>MAR</v>
      </c>
      <c r="AC5" s="73" t="s">
        <v>309</v>
      </c>
      <c r="AD5" s="73" t="s">
        <v>274</v>
      </c>
      <c r="AE5" s="73" t="s">
        <v>317</v>
      </c>
      <c r="AF5" s="73" t="s">
        <v>410</v>
      </c>
      <c r="AG5" s="25">
        <v>40998</v>
      </c>
      <c r="AH5" s="41" t="s">
        <v>272</v>
      </c>
      <c r="AI5" s="25">
        <v>40998</v>
      </c>
      <c r="AJ5" s="25">
        <v>41233</v>
      </c>
      <c r="AK5" s="25">
        <v>41014</v>
      </c>
      <c r="AL5" s="8"/>
      <c r="AM5" s="8"/>
      <c r="AN5" s="8">
        <v>86</v>
      </c>
      <c r="AO5" s="8"/>
      <c r="AP5" s="66" t="str">
        <f t="shared" si="17"/>
        <v>SEM 13</v>
      </c>
      <c r="AQ5" s="66" t="str">
        <f t="shared" si="18"/>
        <v>MAR</v>
      </c>
      <c r="AR5" s="66" t="str">
        <f t="shared" si="19"/>
        <v>NA</v>
      </c>
      <c r="AS5" s="66" t="str">
        <f t="shared" si="20"/>
        <v/>
      </c>
      <c r="AT5" s="66" t="str">
        <f t="shared" si="21"/>
        <v>NA</v>
      </c>
      <c r="AU5" s="66" t="str">
        <f t="shared" si="22"/>
        <v/>
      </c>
      <c r="AV5" s="66" t="str">
        <f t="shared" si="23"/>
        <v>2DA-NOV</v>
      </c>
      <c r="AW5" s="66" t="str">
        <f t="shared" ca="1" si="24"/>
        <v>MAYOR A 2 MESES</v>
      </c>
      <c r="AX5" s="66" t="str">
        <f t="shared" ca="1" si="25"/>
        <v>NA</v>
      </c>
      <c r="AY5" s="8">
        <v>5000</v>
      </c>
      <c r="AZ5" s="8">
        <v>30000</v>
      </c>
      <c r="BA5" s="8">
        <v>5000</v>
      </c>
      <c r="BB5" s="8">
        <v>50000</v>
      </c>
      <c r="BC5" s="8">
        <v>10000</v>
      </c>
      <c r="BD5" s="8"/>
      <c r="BE5" s="8"/>
      <c r="BF5" s="8"/>
      <c r="BG5" s="8"/>
      <c r="BH5" s="8"/>
      <c r="BI5" s="8"/>
      <c r="BJ5" s="8" t="s">
        <v>489</v>
      </c>
      <c r="BK5" s="8" t="s">
        <v>489</v>
      </c>
      <c r="BL5" s="8" t="s">
        <v>490</v>
      </c>
      <c r="BM5" s="8" t="s">
        <v>490</v>
      </c>
      <c r="BN5" s="8"/>
      <c r="BO5" s="8"/>
      <c r="BP5" s="8"/>
      <c r="BQ5" s="8"/>
      <c r="BR5" s="8"/>
      <c r="BS5" s="8"/>
      <c r="BT5" s="8">
        <f t="shared" si="26"/>
        <v>0</v>
      </c>
      <c r="BU5" s="8">
        <f t="shared" si="59"/>
        <v>35000</v>
      </c>
      <c r="BV5" s="8">
        <f t="shared" si="27"/>
        <v>60000</v>
      </c>
      <c r="BW5" s="25">
        <f>+AG5+15</f>
        <v>41013</v>
      </c>
      <c r="BX5" s="25">
        <f>+BW5+15</f>
        <v>41028</v>
      </c>
      <c r="BY5" s="25">
        <f>+BX5+15</f>
        <v>41043</v>
      </c>
      <c r="BZ5" s="25">
        <f>+BY5+15</f>
        <v>41058</v>
      </c>
      <c r="CA5" s="8"/>
      <c r="CB5" s="8"/>
      <c r="CC5" s="8"/>
      <c r="CD5" s="8"/>
      <c r="CE5" s="8"/>
      <c r="CF5" s="8"/>
      <c r="CG5" s="66" t="str">
        <f t="shared" si="28"/>
        <v>SEM 15</v>
      </c>
      <c r="CH5" s="66" t="str">
        <f t="shared" si="29"/>
        <v>SEM 18</v>
      </c>
      <c r="CI5" s="66" t="str">
        <f t="shared" si="30"/>
        <v>SEM 20</v>
      </c>
      <c r="CJ5" s="66" t="str">
        <f t="shared" si="31"/>
        <v>SEM 22</v>
      </c>
      <c r="CK5" s="66" t="str">
        <f t="shared" si="32"/>
        <v>NA</v>
      </c>
      <c r="CL5" s="66" t="str">
        <f t="shared" si="33"/>
        <v>NA</v>
      </c>
      <c r="CM5" s="66" t="str">
        <f t="shared" si="34"/>
        <v>NA</v>
      </c>
      <c r="CN5" s="66" t="str">
        <f t="shared" si="35"/>
        <v>NA</v>
      </c>
      <c r="CO5" s="66" t="str">
        <f t="shared" si="36"/>
        <v>NA</v>
      </c>
      <c r="CP5" s="66" t="str">
        <f t="shared" si="37"/>
        <v>NA</v>
      </c>
      <c r="CQ5" s="66" t="str">
        <f t="shared" si="38"/>
        <v>ABR</v>
      </c>
      <c r="CR5" s="66" t="str">
        <f t="shared" si="39"/>
        <v>ABR</v>
      </c>
      <c r="CS5" s="66" t="str">
        <f t="shared" si="40"/>
        <v>MAY</v>
      </c>
      <c r="CT5" s="66" t="str">
        <f t="shared" si="41"/>
        <v>MAY</v>
      </c>
      <c r="CU5" s="66" t="str">
        <f t="shared" si="42"/>
        <v/>
      </c>
      <c r="CV5" s="66" t="str">
        <f t="shared" si="43"/>
        <v/>
      </c>
      <c r="CW5" s="66" t="str">
        <f t="shared" si="44"/>
        <v/>
      </c>
      <c r="CX5" s="66" t="str">
        <f t="shared" si="45"/>
        <v/>
      </c>
      <c r="CY5" s="66" t="str">
        <f t="shared" si="46"/>
        <v/>
      </c>
      <c r="CZ5" s="66" t="str">
        <f t="shared" si="47"/>
        <v/>
      </c>
      <c r="DA5" s="66">
        <f t="shared" si="48"/>
        <v>2012</v>
      </c>
      <c r="DB5" s="66">
        <f t="shared" si="49"/>
        <v>2012</v>
      </c>
      <c r="DC5" s="66">
        <f t="shared" si="50"/>
        <v>2012</v>
      </c>
      <c r="DD5" s="66">
        <f t="shared" si="51"/>
        <v>2012</v>
      </c>
      <c r="DE5" s="66" t="str">
        <f t="shared" si="52"/>
        <v/>
      </c>
      <c r="DF5" s="66" t="str">
        <f t="shared" si="53"/>
        <v/>
      </c>
      <c r="DG5" s="66" t="str">
        <f t="shared" si="54"/>
        <v/>
      </c>
      <c r="DH5" s="66" t="str">
        <f t="shared" si="55"/>
        <v/>
      </c>
      <c r="DI5" s="66" t="str">
        <f t="shared" si="56"/>
        <v/>
      </c>
      <c r="DJ5" s="66" t="str">
        <f t="shared" si="57"/>
        <v/>
      </c>
      <c r="DK5" s="63">
        <f t="shared" si="11"/>
        <v>1070517</v>
      </c>
      <c r="DM5" s="42" t="s">
        <v>296</v>
      </c>
      <c r="DO5" s="41" t="s">
        <v>309</v>
      </c>
      <c r="DP5" s="41" t="s">
        <v>314</v>
      </c>
      <c r="DQ5" s="41" t="s">
        <v>317</v>
      </c>
      <c r="DR5" s="41" t="s">
        <v>299</v>
      </c>
    </row>
    <row r="6" spans="1:123" x14ac:dyDescent="0.25">
      <c r="A6" s="2">
        <f t="shared" si="58"/>
        <v>5</v>
      </c>
      <c r="B6" s="2" t="s">
        <v>8</v>
      </c>
      <c r="C6" s="2" t="s">
        <v>32</v>
      </c>
      <c r="D6" s="2">
        <v>2</v>
      </c>
      <c r="E6" s="3">
        <v>1</v>
      </c>
      <c r="F6" s="2">
        <v>5</v>
      </c>
      <c r="G6" s="4" t="s">
        <v>9</v>
      </c>
      <c r="H6" s="42" t="s">
        <v>276</v>
      </c>
      <c r="I6" s="9">
        <v>93.569000000000003</v>
      </c>
      <c r="J6" s="10" t="s">
        <v>10</v>
      </c>
      <c r="K6" s="24" t="s">
        <v>417</v>
      </c>
      <c r="L6" s="7">
        <f t="shared" si="12"/>
        <v>1177562.2</v>
      </c>
      <c r="M6" s="8">
        <v>44</v>
      </c>
      <c r="N6" s="25">
        <v>41228</v>
      </c>
      <c r="O6" s="8" t="str">
        <f t="shared" si="13"/>
        <v>2DA-NOV</v>
      </c>
      <c r="P6" s="26">
        <v>0.1</v>
      </c>
      <c r="Q6" s="41" t="s">
        <v>270</v>
      </c>
      <c r="R6" s="8"/>
      <c r="S6" s="7">
        <v>588781.1</v>
      </c>
      <c r="T6" s="25">
        <v>41014</v>
      </c>
      <c r="U6" s="66" t="str">
        <f t="shared" ca="1" si="14"/>
        <v>MAYOR A 2 MESES</v>
      </c>
      <c r="V6" s="62" t="s">
        <v>361</v>
      </c>
      <c r="W6" s="8"/>
      <c r="X6" s="8">
        <v>36321654</v>
      </c>
      <c r="Y6" s="8">
        <v>3216543</v>
      </c>
      <c r="Z6" s="8"/>
      <c r="AA6" s="66" t="str">
        <f t="shared" si="15"/>
        <v>SEM 16</v>
      </c>
      <c r="AB6" s="66" t="str">
        <f t="shared" si="16"/>
        <v>ABR</v>
      </c>
      <c r="AC6" s="73" t="s">
        <v>383</v>
      </c>
      <c r="AD6" s="73" t="s">
        <v>274</v>
      </c>
      <c r="AE6" s="73" t="s">
        <v>316</v>
      </c>
      <c r="AF6" s="73" t="s">
        <v>411</v>
      </c>
      <c r="AG6" s="25">
        <v>41015</v>
      </c>
      <c r="AH6" s="41" t="s">
        <v>303</v>
      </c>
      <c r="AI6" s="25">
        <v>41029</v>
      </c>
      <c r="AJ6" s="25">
        <v>41050</v>
      </c>
      <c r="AK6" s="25">
        <f>+AI6+12</f>
        <v>41041</v>
      </c>
      <c r="AL6" s="25">
        <f>+AK6+9</f>
        <v>41050</v>
      </c>
      <c r="AM6" s="25">
        <v>41059</v>
      </c>
      <c r="AN6" s="8">
        <v>86</v>
      </c>
      <c r="AO6" s="25">
        <v>41065</v>
      </c>
      <c r="AP6" s="66" t="str">
        <f t="shared" si="17"/>
        <v>SEM 16</v>
      </c>
      <c r="AQ6" s="66" t="str">
        <f t="shared" si="18"/>
        <v>ABR</v>
      </c>
      <c r="AR6" s="66" t="str">
        <f t="shared" si="19"/>
        <v>SEM 21</v>
      </c>
      <c r="AS6" s="66" t="str">
        <f t="shared" si="20"/>
        <v>MAY</v>
      </c>
      <c r="AT6" s="66" t="str">
        <f t="shared" si="21"/>
        <v>SEM 23</v>
      </c>
      <c r="AU6" s="66" t="str">
        <f t="shared" si="22"/>
        <v>JUN</v>
      </c>
      <c r="AV6" s="66" t="str">
        <f t="shared" si="23"/>
        <v>2DA-MAY</v>
      </c>
      <c r="AW6" s="66" t="str">
        <f t="shared" ca="1" si="24"/>
        <v>MAYOR A 2 MESES</v>
      </c>
      <c r="AX6" s="66" t="str">
        <f t="shared" ca="1" si="25"/>
        <v>8VA SEM</v>
      </c>
      <c r="AY6" s="8">
        <v>5000</v>
      </c>
      <c r="AZ6" s="8">
        <v>20000</v>
      </c>
      <c r="BA6" s="8">
        <v>200000</v>
      </c>
      <c r="BB6" s="8"/>
      <c r="BC6" s="8"/>
      <c r="BD6" s="8"/>
      <c r="BE6" s="8"/>
      <c r="BF6" s="8"/>
      <c r="BG6" s="8"/>
      <c r="BH6" s="8"/>
      <c r="BI6" s="8"/>
      <c r="BJ6" s="8" t="s">
        <v>489</v>
      </c>
      <c r="BK6" s="8" t="s">
        <v>489</v>
      </c>
      <c r="BL6" s="8"/>
      <c r="BM6" s="8"/>
      <c r="BN6" s="8"/>
      <c r="BO6" s="8"/>
      <c r="BP6" s="8"/>
      <c r="BQ6" s="8"/>
      <c r="BR6" s="8"/>
      <c r="BS6" s="8"/>
      <c r="BT6" s="8">
        <f t="shared" si="26"/>
        <v>0</v>
      </c>
      <c r="BU6" s="8">
        <f t="shared" si="59"/>
        <v>220000</v>
      </c>
      <c r="BV6" s="8">
        <f t="shared" si="27"/>
        <v>0</v>
      </c>
      <c r="BW6" s="25">
        <v>41019</v>
      </c>
      <c r="BX6" s="25">
        <v>41044</v>
      </c>
      <c r="BY6" s="8"/>
      <c r="BZ6" s="8"/>
      <c r="CA6" s="8"/>
      <c r="CB6" s="8"/>
      <c r="CC6" s="8"/>
      <c r="CD6" s="8"/>
      <c r="CE6" s="8"/>
      <c r="CF6" s="8"/>
      <c r="CG6" s="66" t="str">
        <f t="shared" si="28"/>
        <v>SEM 16</v>
      </c>
      <c r="CH6" s="66" t="str">
        <f t="shared" si="29"/>
        <v>SEM 20</v>
      </c>
      <c r="CI6" s="66" t="str">
        <f t="shared" si="30"/>
        <v>NA</v>
      </c>
      <c r="CJ6" s="66" t="str">
        <f t="shared" si="31"/>
        <v>NA</v>
      </c>
      <c r="CK6" s="66" t="str">
        <f t="shared" si="32"/>
        <v>NA</v>
      </c>
      <c r="CL6" s="66" t="str">
        <f t="shared" si="33"/>
        <v>NA</v>
      </c>
      <c r="CM6" s="66" t="str">
        <f t="shared" si="34"/>
        <v>NA</v>
      </c>
      <c r="CN6" s="66" t="str">
        <f t="shared" si="35"/>
        <v>NA</v>
      </c>
      <c r="CO6" s="66" t="str">
        <f t="shared" si="36"/>
        <v>NA</v>
      </c>
      <c r="CP6" s="66" t="str">
        <f t="shared" si="37"/>
        <v>NA</v>
      </c>
      <c r="CQ6" s="66" t="str">
        <f t="shared" si="38"/>
        <v>ABR</v>
      </c>
      <c r="CR6" s="66" t="str">
        <f t="shared" si="39"/>
        <v>MAY</v>
      </c>
      <c r="CS6" s="66" t="str">
        <f t="shared" si="40"/>
        <v/>
      </c>
      <c r="CT6" s="66" t="str">
        <f t="shared" si="41"/>
        <v/>
      </c>
      <c r="CU6" s="66" t="str">
        <f t="shared" si="42"/>
        <v/>
      </c>
      <c r="CV6" s="66" t="str">
        <f t="shared" si="43"/>
        <v/>
      </c>
      <c r="CW6" s="66" t="str">
        <f t="shared" si="44"/>
        <v/>
      </c>
      <c r="CX6" s="66" t="str">
        <f t="shared" si="45"/>
        <v/>
      </c>
      <c r="CY6" s="66" t="str">
        <f t="shared" si="46"/>
        <v/>
      </c>
      <c r="CZ6" s="66" t="str">
        <f t="shared" si="47"/>
        <v/>
      </c>
      <c r="DA6" s="66">
        <f t="shared" si="48"/>
        <v>2012</v>
      </c>
      <c r="DB6" s="66">
        <f t="shared" si="49"/>
        <v>2012</v>
      </c>
      <c r="DC6" s="66" t="str">
        <f t="shared" si="50"/>
        <v/>
      </c>
      <c r="DD6" s="66" t="str">
        <f t="shared" si="51"/>
        <v/>
      </c>
      <c r="DE6" s="66" t="str">
        <f t="shared" si="52"/>
        <v/>
      </c>
      <c r="DF6" s="66" t="str">
        <f t="shared" si="53"/>
        <v/>
      </c>
      <c r="DG6" s="66" t="str">
        <f t="shared" si="54"/>
        <v/>
      </c>
      <c r="DH6" s="66" t="str">
        <f t="shared" si="55"/>
        <v/>
      </c>
      <c r="DI6" s="66" t="str">
        <f t="shared" si="56"/>
        <v/>
      </c>
      <c r="DJ6" s="66" t="str">
        <f t="shared" si="57"/>
        <v/>
      </c>
      <c r="DK6" s="63">
        <f t="shared" si="11"/>
        <v>952562.2</v>
      </c>
      <c r="DM6" s="42" t="s">
        <v>276</v>
      </c>
      <c r="DO6" s="41" t="s">
        <v>310</v>
      </c>
      <c r="DP6" s="41" t="s">
        <v>386</v>
      </c>
      <c r="DQ6" s="41" t="s">
        <v>318</v>
      </c>
      <c r="DR6" s="41" t="s">
        <v>300</v>
      </c>
    </row>
    <row r="7" spans="1:123" x14ac:dyDescent="0.25">
      <c r="A7" s="2">
        <f t="shared" si="58"/>
        <v>6</v>
      </c>
      <c r="B7" s="2" t="s">
        <v>8</v>
      </c>
      <c r="C7" s="2" t="s">
        <v>33</v>
      </c>
      <c r="D7" s="2">
        <v>2</v>
      </c>
      <c r="E7" s="3">
        <v>1</v>
      </c>
      <c r="F7" s="2">
        <v>6</v>
      </c>
      <c r="G7" s="4" t="s">
        <v>9</v>
      </c>
      <c r="H7" s="42" t="s">
        <v>294</v>
      </c>
      <c r="I7" s="9">
        <v>104.95099999999999</v>
      </c>
      <c r="J7" s="10" t="s">
        <v>11</v>
      </c>
      <c r="K7" s="24" t="s">
        <v>417</v>
      </c>
      <c r="L7" s="7">
        <f t="shared" si="12"/>
        <v>1229813.8</v>
      </c>
      <c r="M7" s="8">
        <v>45</v>
      </c>
      <c r="N7" s="25">
        <v>41228</v>
      </c>
      <c r="O7" s="8" t="str">
        <f t="shared" si="13"/>
        <v>2DA-NOV</v>
      </c>
      <c r="P7" s="26">
        <v>0.1</v>
      </c>
      <c r="Q7" s="41" t="s">
        <v>270</v>
      </c>
      <c r="R7" s="8"/>
      <c r="S7" s="7">
        <v>614906.9</v>
      </c>
      <c r="T7" s="8"/>
      <c r="U7" s="66" t="str">
        <f t="shared" ca="1" si="14"/>
        <v>NA</v>
      </c>
      <c r="V7" s="62"/>
      <c r="W7" s="8"/>
      <c r="X7" s="8"/>
      <c r="Y7" s="8"/>
      <c r="Z7" s="8"/>
      <c r="AA7" s="66" t="str">
        <f t="shared" ref="AA7:AA70" si="60">IF(T7=0,"NA","SEM "&amp;WEEKNUM(T7))</f>
        <v>NA</v>
      </c>
      <c r="AB7" s="66" t="str">
        <f t="shared" ref="AB7:AB70" si="61">IF(T7=0,"",IF(MONTH(T7)=1,"ENE","")&amp;IF(MONTH(T7)=2,"FEB","")&amp;IF(MONTH(T7)=3,"MAR","")&amp;IF(MONTH(T7)=4,"ABR","")&amp;IF(MONTH(T7)=5,"MAY","")&amp;IF(MONTH(T7)=6,"JUN","")&amp;IF(MONTH(T7)=7,"JUL","")&amp;IF(MONTH(T7)=8,"AGO","")&amp;IF(MONTH(T7)=9,"SEP","")&amp;IF(MONTH(T7)=10,"OCT","")&amp;IF(MONTH(T7)=11,"NOV","")&amp;IF(MONTH(T7)=12,"DIC",""))</f>
        <v/>
      </c>
      <c r="AC7" s="73"/>
      <c r="AD7" s="73"/>
      <c r="AE7" s="73"/>
      <c r="AF7" s="73"/>
      <c r="AG7" s="8"/>
      <c r="AH7" s="8" t="s">
        <v>273</v>
      </c>
      <c r="AI7" s="8"/>
      <c r="AJ7" s="8"/>
      <c r="AK7" s="8"/>
      <c r="AL7" s="8"/>
      <c r="AM7" s="8"/>
      <c r="AN7" s="8"/>
      <c r="AO7" s="8"/>
      <c r="AP7" s="66" t="str">
        <f t="shared" si="17"/>
        <v>NA</v>
      </c>
      <c r="AQ7" s="66" t="str">
        <f t="shared" si="18"/>
        <v/>
      </c>
      <c r="AR7" s="66" t="str">
        <f t="shared" si="19"/>
        <v>NA</v>
      </c>
      <c r="AS7" s="66" t="str">
        <f t="shared" si="20"/>
        <v/>
      </c>
      <c r="AT7" s="66" t="str">
        <f t="shared" si="21"/>
        <v>NA</v>
      </c>
      <c r="AU7" s="66" t="str">
        <f t="shared" si="22"/>
        <v/>
      </c>
      <c r="AV7" s="66" t="str">
        <f t="shared" si="23"/>
        <v>NA</v>
      </c>
      <c r="AW7" s="66" t="str">
        <f t="shared" ca="1" si="24"/>
        <v>NA</v>
      </c>
      <c r="AX7" s="66" t="str">
        <f t="shared" ca="1" si="25"/>
        <v>NA</v>
      </c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>
        <f t="shared" si="26"/>
        <v>0</v>
      </c>
      <c r="BU7" s="8">
        <f t="shared" si="59"/>
        <v>0</v>
      </c>
      <c r="BV7" s="8">
        <f t="shared" si="27"/>
        <v>0</v>
      </c>
      <c r="BW7" s="8"/>
      <c r="BX7" s="8"/>
      <c r="BY7" s="8"/>
      <c r="BZ7" s="8"/>
      <c r="CA7" s="8"/>
      <c r="CB7" s="8"/>
      <c r="CC7" s="8"/>
      <c r="CD7" s="8"/>
      <c r="CE7" s="8"/>
      <c r="CF7" s="8"/>
      <c r="CG7" s="66" t="str">
        <f t="shared" si="28"/>
        <v>NA</v>
      </c>
      <c r="CH7" s="66" t="str">
        <f t="shared" si="29"/>
        <v>NA</v>
      </c>
      <c r="CI7" s="66" t="str">
        <f t="shared" si="30"/>
        <v>NA</v>
      </c>
      <c r="CJ7" s="66" t="str">
        <f t="shared" si="31"/>
        <v>NA</v>
      </c>
      <c r="CK7" s="66" t="str">
        <f t="shared" si="32"/>
        <v>NA</v>
      </c>
      <c r="CL7" s="66" t="str">
        <f t="shared" si="33"/>
        <v>NA</v>
      </c>
      <c r="CM7" s="66" t="str">
        <f t="shared" si="34"/>
        <v>NA</v>
      </c>
      <c r="CN7" s="66" t="str">
        <f t="shared" si="35"/>
        <v>NA</v>
      </c>
      <c r="CO7" s="66" t="str">
        <f t="shared" si="36"/>
        <v>NA</v>
      </c>
      <c r="CP7" s="66" t="str">
        <f t="shared" si="37"/>
        <v>NA</v>
      </c>
      <c r="CQ7" s="66" t="str">
        <f t="shared" si="38"/>
        <v/>
      </c>
      <c r="CR7" s="66" t="str">
        <f t="shared" si="39"/>
        <v/>
      </c>
      <c r="CS7" s="66" t="str">
        <f t="shared" si="40"/>
        <v/>
      </c>
      <c r="CT7" s="66" t="str">
        <f t="shared" si="41"/>
        <v/>
      </c>
      <c r="CU7" s="66" t="str">
        <f t="shared" si="42"/>
        <v/>
      </c>
      <c r="CV7" s="66" t="str">
        <f t="shared" si="43"/>
        <v/>
      </c>
      <c r="CW7" s="66" t="str">
        <f t="shared" si="44"/>
        <v/>
      </c>
      <c r="CX7" s="66" t="str">
        <f t="shared" si="45"/>
        <v/>
      </c>
      <c r="CY7" s="66" t="str">
        <f t="shared" si="46"/>
        <v/>
      </c>
      <c r="CZ7" s="66" t="str">
        <f t="shared" si="47"/>
        <v/>
      </c>
      <c r="DA7" s="66" t="str">
        <f t="shared" si="48"/>
        <v/>
      </c>
      <c r="DB7" s="66" t="str">
        <f t="shared" si="49"/>
        <v/>
      </c>
      <c r="DC7" s="66" t="str">
        <f t="shared" si="50"/>
        <v/>
      </c>
      <c r="DD7" s="66" t="str">
        <f t="shared" si="51"/>
        <v/>
      </c>
      <c r="DE7" s="66" t="str">
        <f t="shared" si="52"/>
        <v/>
      </c>
      <c r="DF7" s="66" t="str">
        <f t="shared" si="53"/>
        <v/>
      </c>
      <c r="DG7" s="66" t="str">
        <f t="shared" si="54"/>
        <v/>
      </c>
      <c r="DH7" s="66" t="str">
        <f t="shared" si="55"/>
        <v/>
      </c>
      <c r="DI7" s="66" t="str">
        <f t="shared" si="56"/>
        <v/>
      </c>
      <c r="DJ7" s="66" t="str">
        <f t="shared" si="57"/>
        <v/>
      </c>
      <c r="DK7" s="63">
        <f t="shared" si="11"/>
        <v>1229813.8</v>
      </c>
      <c r="DO7" s="41" t="s">
        <v>383</v>
      </c>
      <c r="DQ7" s="41" t="s">
        <v>319</v>
      </c>
      <c r="DR7" s="41" t="s">
        <v>272</v>
      </c>
    </row>
    <row r="8" spans="1:123" x14ac:dyDescent="0.25">
      <c r="A8" s="2">
        <f t="shared" si="58"/>
        <v>7</v>
      </c>
      <c r="B8" s="2" t="s">
        <v>8</v>
      </c>
      <c r="C8" s="2" t="s">
        <v>34</v>
      </c>
      <c r="D8" s="2">
        <v>2</v>
      </c>
      <c r="E8" s="2">
        <v>2</v>
      </c>
      <c r="F8" s="2">
        <v>1</v>
      </c>
      <c r="G8" s="11" t="s">
        <v>12</v>
      </c>
      <c r="H8" s="42" t="s">
        <v>294</v>
      </c>
      <c r="I8" s="9">
        <v>83.653999999999996</v>
      </c>
      <c r="J8" s="10" t="s">
        <v>11</v>
      </c>
      <c r="K8" s="24" t="s">
        <v>417</v>
      </c>
      <c r="L8" s="7">
        <f t="shared" si="12"/>
        <v>1148885.2</v>
      </c>
      <c r="M8" s="8">
        <v>46</v>
      </c>
      <c r="N8" s="25">
        <v>41228</v>
      </c>
      <c r="O8" s="8" t="str">
        <f t="shared" si="13"/>
        <v>2DA-NOV</v>
      </c>
      <c r="P8" s="26">
        <v>0.1</v>
      </c>
      <c r="Q8" s="41" t="s">
        <v>270</v>
      </c>
      <c r="R8" s="8"/>
      <c r="S8" s="7">
        <v>574442.6</v>
      </c>
      <c r="T8" s="8"/>
      <c r="U8" s="66" t="str">
        <f t="shared" ca="1" si="14"/>
        <v>NA</v>
      </c>
      <c r="V8" s="62"/>
      <c r="W8" s="8"/>
      <c r="X8" s="8"/>
      <c r="Y8" s="8"/>
      <c r="Z8" s="8"/>
      <c r="AA8" s="66" t="str">
        <f t="shared" si="60"/>
        <v>NA</v>
      </c>
      <c r="AB8" s="66" t="str">
        <f t="shared" si="61"/>
        <v/>
      </c>
      <c r="AC8" s="73"/>
      <c r="AD8" s="73"/>
      <c r="AE8" s="73"/>
      <c r="AF8" s="73"/>
      <c r="AG8" s="8"/>
      <c r="AH8" s="8" t="s">
        <v>273</v>
      </c>
      <c r="AI8" s="8"/>
      <c r="AJ8" s="8"/>
      <c r="AK8" s="8"/>
      <c r="AL8" s="8"/>
      <c r="AM8" s="8"/>
      <c r="AN8" s="8"/>
      <c r="AO8" s="8"/>
      <c r="AP8" s="66" t="str">
        <f t="shared" si="17"/>
        <v>NA</v>
      </c>
      <c r="AQ8" s="66" t="str">
        <f t="shared" si="18"/>
        <v/>
      </c>
      <c r="AR8" s="66" t="str">
        <f t="shared" si="19"/>
        <v>NA</v>
      </c>
      <c r="AS8" s="66" t="str">
        <f t="shared" si="20"/>
        <v/>
      </c>
      <c r="AT8" s="66" t="str">
        <f t="shared" si="21"/>
        <v>NA</v>
      </c>
      <c r="AU8" s="66" t="str">
        <f t="shared" si="22"/>
        <v/>
      </c>
      <c r="AV8" s="66" t="str">
        <f t="shared" si="23"/>
        <v>NA</v>
      </c>
      <c r="AW8" s="66" t="str">
        <f t="shared" ca="1" si="24"/>
        <v>NA</v>
      </c>
      <c r="AX8" s="66" t="str">
        <f t="shared" ca="1" si="25"/>
        <v>NA</v>
      </c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>
        <f t="shared" si="26"/>
        <v>0</v>
      </c>
      <c r="BU8" s="8">
        <f t="shared" si="59"/>
        <v>0</v>
      </c>
      <c r="BV8" s="8">
        <f t="shared" si="27"/>
        <v>0</v>
      </c>
      <c r="BW8" s="8"/>
      <c r="BX8" s="8"/>
      <c r="BY8" s="8"/>
      <c r="BZ8" s="8"/>
      <c r="CA8" s="8"/>
      <c r="CB8" s="8"/>
      <c r="CC8" s="8"/>
      <c r="CD8" s="8"/>
      <c r="CE8" s="8"/>
      <c r="CF8" s="8"/>
      <c r="CG8" s="66" t="str">
        <f t="shared" si="28"/>
        <v>NA</v>
      </c>
      <c r="CH8" s="66" t="str">
        <f t="shared" si="29"/>
        <v>NA</v>
      </c>
      <c r="CI8" s="66" t="str">
        <f t="shared" si="30"/>
        <v>NA</v>
      </c>
      <c r="CJ8" s="66" t="str">
        <f t="shared" si="31"/>
        <v>NA</v>
      </c>
      <c r="CK8" s="66" t="str">
        <f t="shared" si="32"/>
        <v>NA</v>
      </c>
      <c r="CL8" s="66" t="str">
        <f t="shared" si="33"/>
        <v>NA</v>
      </c>
      <c r="CM8" s="66" t="str">
        <f t="shared" si="34"/>
        <v>NA</v>
      </c>
      <c r="CN8" s="66" t="str">
        <f t="shared" si="35"/>
        <v>NA</v>
      </c>
      <c r="CO8" s="66" t="str">
        <f t="shared" si="36"/>
        <v>NA</v>
      </c>
      <c r="CP8" s="66" t="str">
        <f t="shared" si="37"/>
        <v>NA</v>
      </c>
      <c r="CQ8" s="66" t="str">
        <f t="shared" si="38"/>
        <v/>
      </c>
      <c r="CR8" s="66" t="str">
        <f t="shared" si="39"/>
        <v/>
      </c>
      <c r="CS8" s="66" t="str">
        <f t="shared" si="40"/>
        <v/>
      </c>
      <c r="CT8" s="66" t="str">
        <f t="shared" si="41"/>
        <v/>
      </c>
      <c r="CU8" s="66" t="str">
        <f t="shared" si="42"/>
        <v/>
      </c>
      <c r="CV8" s="66" t="str">
        <f t="shared" si="43"/>
        <v/>
      </c>
      <c r="CW8" s="66" t="str">
        <f t="shared" si="44"/>
        <v/>
      </c>
      <c r="CX8" s="66" t="str">
        <f t="shared" si="45"/>
        <v/>
      </c>
      <c r="CY8" s="66" t="str">
        <f t="shared" si="46"/>
        <v/>
      </c>
      <c r="CZ8" s="66" t="str">
        <f t="shared" si="47"/>
        <v/>
      </c>
      <c r="DA8" s="66" t="str">
        <f t="shared" si="48"/>
        <v/>
      </c>
      <c r="DB8" s="66" t="str">
        <f t="shared" si="49"/>
        <v/>
      </c>
      <c r="DC8" s="66" t="str">
        <f t="shared" si="50"/>
        <v/>
      </c>
      <c r="DD8" s="66" t="str">
        <f t="shared" si="51"/>
        <v/>
      </c>
      <c r="DE8" s="66" t="str">
        <f t="shared" si="52"/>
        <v/>
      </c>
      <c r="DF8" s="66" t="str">
        <f t="shared" si="53"/>
        <v/>
      </c>
      <c r="DG8" s="66" t="str">
        <f t="shared" si="54"/>
        <v/>
      </c>
      <c r="DH8" s="66" t="str">
        <f t="shared" si="55"/>
        <v/>
      </c>
      <c r="DI8" s="66" t="str">
        <f t="shared" si="56"/>
        <v/>
      </c>
      <c r="DJ8" s="66" t="str">
        <f t="shared" si="57"/>
        <v/>
      </c>
      <c r="DK8" s="63">
        <f t="shared" si="11"/>
        <v>1148885.2</v>
      </c>
      <c r="DO8" s="41" t="s">
        <v>384</v>
      </c>
      <c r="DQ8" s="41" t="s">
        <v>320</v>
      </c>
      <c r="DR8" s="41" t="s">
        <v>301</v>
      </c>
    </row>
    <row r="9" spans="1:123" x14ac:dyDescent="0.25">
      <c r="A9" s="2">
        <f t="shared" si="58"/>
        <v>8</v>
      </c>
      <c r="B9" s="2" t="s">
        <v>8</v>
      </c>
      <c r="C9" s="2" t="s">
        <v>35</v>
      </c>
      <c r="D9" s="2">
        <v>2</v>
      </c>
      <c r="E9" s="2">
        <v>2</v>
      </c>
      <c r="F9" s="2">
        <v>2</v>
      </c>
      <c r="G9" s="11" t="s">
        <v>12</v>
      </c>
      <c r="H9" s="42" t="s">
        <v>294</v>
      </c>
      <c r="I9" s="9">
        <v>80</v>
      </c>
      <c r="J9" s="10" t="s">
        <v>10</v>
      </c>
      <c r="K9" s="24" t="s">
        <v>417</v>
      </c>
      <c r="L9" s="7">
        <f t="shared" si="12"/>
        <v>1126000</v>
      </c>
      <c r="M9" s="8">
        <v>47</v>
      </c>
      <c r="N9" s="25">
        <v>41228</v>
      </c>
      <c r="O9" s="8" t="str">
        <f t="shared" si="13"/>
        <v>2DA-NOV</v>
      </c>
      <c r="P9" s="26">
        <v>0.1</v>
      </c>
      <c r="Q9" s="41" t="s">
        <v>270</v>
      </c>
      <c r="R9" s="8"/>
      <c r="S9" s="7">
        <v>563000</v>
      </c>
      <c r="T9" s="8"/>
      <c r="U9" s="66" t="str">
        <f t="shared" ca="1" si="14"/>
        <v>NA</v>
      </c>
      <c r="V9" s="62"/>
      <c r="W9" s="8"/>
      <c r="X9" s="8"/>
      <c r="Y9" s="8"/>
      <c r="Z9" s="8"/>
      <c r="AA9" s="66" t="str">
        <f t="shared" si="60"/>
        <v>NA</v>
      </c>
      <c r="AB9" s="66" t="str">
        <f t="shared" si="61"/>
        <v/>
      </c>
      <c r="AC9" s="73"/>
      <c r="AD9" s="73"/>
      <c r="AE9" s="73"/>
      <c r="AF9" s="73"/>
      <c r="AG9" s="8"/>
      <c r="AH9" s="8" t="s">
        <v>273</v>
      </c>
      <c r="AI9" s="8"/>
      <c r="AJ9" s="8"/>
      <c r="AK9" s="8"/>
      <c r="AL9" s="8"/>
      <c r="AM9" s="8"/>
      <c r="AN9" s="8"/>
      <c r="AO9" s="8"/>
      <c r="AP9" s="66" t="str">
        <f t="shared" si="17"/>
        <v>NA</v>
      </c>
      <c r="AQ9" s="66" t="str">
        <f t="shared" si="18"/>
        <v/>
      </c>
      <c r="AR9" s="66" t="str">
        <f t="shared" si="19"/>
        <v>NA</v>
      </c>
      <c r="AS9" s="66" t="str">
        <f t="shared" si="20"/>
        <v/>
      </c>
      <c r="AT9" s="66" t="str">
        <f t="shared" si="21"/>
        <v>NA</v>
      </c>
      <c r="AU9" s="66" t="str">
        <f t="shared" si="22"/>
        <v/>
      </c>
      <c r="AV9" s="66" t="str">
        <f t="shared" si="23"/>
        <v>NA</v>
      </c>
      <c r="AW9" s="66" t="str">
        <f t="shared" ca="1" si="24"/>
        <v>NA</v>
      </c>
      <c r="AX9" s="66" t="str">
        <f t="shared" ca="1" si="25"/>
        <v>NA</v>
      </c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>
        <f t="shared" si="26"/>
        <v>0</v>
      </c>
      <c r="BU9" s="8">
        <f t="shared" si="59"/>
        <v>0</v>
      </c>
      <c r="BV9" s="8">
        <f t="shared" si="27"/>
        <v>0</v>
      </c>
      <c r="BW9" s="8"/>
      <c r="BX9" s="8"/>
      <c r="BY9" s="8"/>
      <c r="BZ9" s="8"/>
      <c r="CA9" s="8"/>
      <c r="CB9" s="8"/>
      <c r="CC9" s="8"/>
      <c r="CD9" s="8"/>
      <c r="CE9" s="8"/>
      <c r="CF9" s="8"/>
      <c r="CG9" s="66" t="str">
        <f t="shared" si="28"/>
        <v>NA</v>
      </c>
      <c r="CH9" s="66" t="str">
        <f t="shared" si="29"/>
        <v>NA</v>
      </c>
      <c r="CI9" s="66" t="str">
        <f t="shared" si="30"/>
        <v>NA</v>
      </c>
      <c r="CJ9" s="66" t="str">
        <f t="shared" si="31"/>
        <v>NA</v>
      </c>
      <c r="CK9" s="66" t="str">
        <f t="shared" si="32"/>
        <v>NA</v>
      </c>
      <c r="CL9" s="66" t="str">
        <f t="shared" si="33"/>
        <v>NA</v>
      </c>
      <c r="CM9" s="66" t="str">
        <f t="shared" si="34"/>
        <v>NA</v>
      </c>
      <c r="CN9" s="66" t="str">
        <f t="shared" si="35"/>
        <v>NA</v>
      </c>
      <c r="CO9" s="66" t="str">
        <f t="shared" si="36"/>
        <v>NA</v>
      </c>
      <c r="CP9" s="66" t="str">
        <f t="shared" si="37"/>
        <v>NA</v>
      </c>
      <c r="CQ9" s="66" t="str">
        <f t="shared" si="38"/>
        <v/>
      </c>
      <c r="CR9" s="66" t="str">
        <f t="shared" si="39"/>
        <v/>
      </c>
      <c r="CS9" s="66" t="str">
        <f t="shared" si="40"/>
        <v/>
      </c>
      <c r="CT9" s="66" t="str">
        <f t="shared" si="41"/>
        <v/>
      </c>
      <c r="CU9" s="66" t="str">
        <f t="shared" si="42"/>
        <v/>
      </c>
      <c r="CV9" s="66" t="str">
        <f t="shared" si="43"/>
        <v/>
      </c>
      <c r="CW9" s="66" t="str">
        <f t="shared" si="44"/>
        <v/>
      </c>
      <c r="CX9" s="66" t="str">
        <f t="shared" si="45"/>
        <v/>
      </c>
      <c r="CY9" s="66" t="str">
        <f t="shared" si="46"/>
        <v/>
      </c>
      <c r="CZ9" s="66" t="str">
        <f t="shared" si="47"/>
        <v/>
      </c>
      <c r="DA9" s="66" t="str">
        <f t="shared" si="48"/>
        <v/>
      </c>
      <c r="DB9" s="66" t="str">
        <f t="shared" si="49"/>
        <v/>
      </c>
      <c r="DC9" s="66" t="str">
        <f t="shared" si="50"/>
        <v/>
      </c>
      <c r="DD9" s="66" t="str">
        <f t="shared" si="51"/>
        <v/>
      </c>
      <c r="DE9" s="66" t="str">
        <f t="shared" si="52"/>
        <v/>
      </c>
      <c r="DF9" s="66" t="str">
        <f t="shared" si="53"/>
        <v/>
      </c>
      <c r="DG9" s="66" t="str">
        <f t="shared" si="54"/>
        <v/>
      </c>
      <c r="DH9" s="66" t="str">
        <f t="shared" si="55"/>
        <v/>
      </c>
      <c r="DI9" s="66" t="str">
        <f t="shared" si="56"/>
        <v/>
      </c>
      <c r="DJ9" s="66" t="str">
        <f t="shared" si="57"/>
        <v/>
      </c>
      <c r="DK9" s="63">
        <f t="shared" si="11"/>
        <v>1126000</v>
      </c>
      <c r="DO9" s="41" t="s">
        <v>311</v>
      </c>
      <c r="DR9" s="41" t="s">
        <v>302</v>
      </c>
    </row>
    <row r="10" spans="1:123" x14ac:dyDescent="0.25">
      <c r="A10" s="2">
        <f t="shared" si="58"/>
        <v>9</v>
      </c>
      <c r="B10" s="2" t="s">
        <v>8</v>
      </c>
      <c r="C10" s="2" t="s">
        <v>36</v>
      </c>
      <c r="D10" s="2">
        <v>2</v>
      </c>
      <c r="E10" s="2">
        <v>2</v>
      </c>
      <c r="F10" s="2">
        <v>3</v>
      </c>
      <c r="G10" s="11" t="s">
        <v>12</v>
      </c>
      <c r="H10" s="42" t="s">
        <v>294</v>
      </c>
      <c r="I10" s="9">
        <v>80</v>
      </c>
      <c r="J10" s="10" t="s">
        <v>10</v>
      </c>
      <c r="K10" s="24" t="s">
        <v>417</v>
      </c>
      <c r="L10" s="7">
        <f t="shared" si="12"/>
        <v>1126000</v>
      </c>
      <c r="M10" s="8">
        <v>48</v>
      </c>
      <c r="N10" s="25">
        <v>41228</v>
      </c>
      <c r="O10" s="8" t="str">
        <f t="shared" si="13"/>
        <v>2DA-NOV</v>
      </c>
      <c r="P10" s="26">
        <v>0.1</v>
      </c>
      <c r="Q10" s="41" t="s">
        <v>270</v>
      </c>
      <c r="R10" s="8"/>
      <c r="S10" s="7">
        <v>563000</v>
      </c>
      <c r="T10" s="8"/>
      <c r="U10" s="66" t="str">
        <f t="shared" ca="1" si="14"/>
        <v>NA</v>
      </c>
      <c r="V10" s="62"/>
      <c r="W10" s="8"/>
      <c r="X10" s="8"/>
      <c r="Y10" s="8"/>
      <c r="Z10" s="8"/>
      <c r="AA10" s="66" t="str">
        <f t="shared" si="60"/>
        <v>NA</v>
      </c>
      <c r="AB10" s="66" t="str">
        <f t="shared" si="61"/>
        <v/>
      </c>
      <c r="AC10" s="73"/>
      <c r="AD10" s="73"/>
      <c r="AE10" s="73"/>
      <c r="AF10" s="73"/>
      <c r="AG10" s="8"/>
      <c r="AH10" s="8" t="s">
        <v>273</v>
      </c>
      <c r="AI10" s="8"/>
      <c r="AJ10" s="8"/>
      <c r="AK10" s="8"/>
      <c r="AL10" s="8"/>
      <c r="AM10" s="8"/>
      <c r="AN10" s="8"/>
      <c r="AO10" s="8"/>
      <c r="AP10" s="66" t="str">
        <f t="shared" si="17"/>
        <v>NA</v>
      </c>
      <c r="AQ10" s="66" t="str">
        <f t="shared" si="18"/>
        <v/>
      </c>
      <c r="AR10" s="66" t="str">
        <f t="shared" si="19"/>
        <v>NA</v>
      </c>
      <c r="AS10" s="66" t="str">
        <f t="shared" si="20"/>
        <v/>
      </c>
      <c r="AT10" s="66" t="str">
        <f t="shared" si="21"/>
        <v>NA</v>
      </c>
      <c r="AU10" s="66" t="str">
        <f t="shared" si="22"/>
        <v/>
      </c>
      <c r="AV10" s="66" t="str">
        <f t="shared" si="23"/>
        <v>NA</v>
      </c>
      <c r="AW10" s="66" t="str">
        <f t="shared" ca="1" si="24"/>
        <v>NA</v>
      </c>
      <c r="AX10" s="66" t="str">
        <f t="shared" ca="1" si="25"/>
        <v>NA</v>
      </c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>
        <f t="shared" si="26"/>
        <v>0</v>
      </c>
      <c r="BU10" s="8">
        <f t="shared" si="59"/>
        <v>0</v>
      </c>
      <c r="BV10" s="8">
        <f t="shared" si="27"/>
        <v>0</v>
      </c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66" t="str">
        <f t="shared" si="28"/>
        <v>NA</v>
      </c>
      <c r="CH10" s="66" t="str">
        <f t="shared" si="29"/>
        <v>NA</v>
      </c>
      <c r="CI10" s="66" t="str">
        <f t="shared" si="30"/>
        <v>NA</v>
      </c>
      <c r="CJ10" s="66" t="str">
        <f t="shared" si="31"/>
        <v>NA</v>
      </c>
      <c r="CK10" s="66" t="str">
        <f t="shared" si="32"/>
        <v>NA</v>
      </c>
      <c r="CL10" s="66" t="str">
        <f t="shared" si="33"/>
        <v>NA</v>
      </c>
      <c r="CM10" s="66" t="str">
        <f t="shared" si="34"/>
        <v>NA</v>
      </c>
      <c r="CN10" s="66" t="str">
        <f t="shared" si="35"/>
        <v>NA</v>
      </c>
      <c r="CO10" s="66" t="str">
        <f t="shared" si="36"/>
        <v>NA</v>
      </c>
      <c r="CP10" s="66" t="str">
        <f t="shared" si="37"/>
        <v>NA</v>
      </c>
      <c r="CQ10" s="66" t="str">
        <f t="shared" si="38"/>
        <v/>
      </c>
      <c r="CR10" s="66" t="str">
        <f t="shared" si="39"/>
        <v/>
      </c>
      <c r="CS10" s="66" t="str">
        <f t="shared" si="40"/>
        <v/>
      </c>
      <c r="CT10" s="66" t="str">
        <f t="shared" si="41"/>
        <v/>
      </c>
      <c r="CU10" s="66" t="str">
        <f t="shared" si="42"/>
        <v/>
      </c>
      <c r="CV10" s="66" t="str">
        <f t="shared" si="43"/>
        <v/>
      </c>
      <c r="CW10" s="66" t="str">
        <f t="shared" si="44"/>
        <v/>
      </c>
      <c r="CX10" s="66" t="str">
        <f t="shared" si="45"/>
        <v/>
      </c>
      <c r="CY10" s="66" t="str">
        <f t="shared" si="46"/>
        <v/>
      </c>
      <c r="CZ10" s="66" t="str">
        <f t="shared" si="47"/>
        <v/>
      </c>
      <c r="DA10" s="66" t="str">
        <f t="shared" si="48"/>
        <v/>
      </c>
      <c r="DB10" s="66" t="str">
        <f t="shared" si="49"/>
        <v/>
      </c>
      <c r="DC10" s="66" t="str">
        <f t="shared" si="50"/>
        <v/>
      </c>
      <c r="DD10" s="66" t="str">
        <f t="shared" si="51"/>
        <v/>
      </c>
      <c r="DE10" s="66" t="str">
        <f t="shared" si="52"/>
        <v/>
      </c>
      <c r="DF10" s="66" t="str">
        <f t="shared" si="53"/>
        <v/>
      </c>
      <c r="DG10" s="66" t="str">
        <f t="shared" si="54"/>
        <v/>
      </c>
      <c r="DH10" s="66" t="str">
        <f t="shared" si="55"/>
        <v/>
      </c>
      <c r="DI10" s="66" t="str">
        <f t="shared" si="56"/>
        <v/>
      </c>
      <c r="DJ10" s="66" t="str">
        <f t="shared" si="57"/>
        <v/>
      </c>
      <c r="DK10" s="63">
        <f t="shared" si="11"/>
        <v>1126000</v>
      </c>
      <c r="DR10" s="41" t="s">
        <v>276</v>
      </c>
    </row>
    <row r="11" spans="1:123" x14ac:dyDescent="0.25">
      <c r="A11" s="2">
        <f t="shared" si="58"/>
        <v>10</v>
      </c>
      <c r="B11" s="2" t="s">
        <v>8</v>
      </c>
      <c r="C11" s="2" t="s">
        <v>37</v>
      </c>
      <c r="D11" s="2">
        <v>2</v>
      </c>
      <c r="E11" s="2">
        <v>2</v>
      </c>
      <c r="F11" s="2">
        <v>4</v>
      </c>
      <c r="G11" s="11" t="s">
        <v>12</v>
      </c>
      <c r="H11" s="42" t="s">
        <v>294</v>
      </c>
      <c r="I11" s="9">
        <v>80</v>
      </c>
      <c r="J11" s="12" t="s">
        <v>11</v>
      </c>
      <c r="K11" s="24" t="s">
        <v>417</v>
      </c>
      <c r="L11" s="7">
        <f t="shared" si="12"/>
        <v>1135000</v>
      </c>
      <c r="M11" s="8">
        <v>49</v>
      </c>
      <c r="N11" s="25">
        <v>41228</v>
      </c>
      <c r="O11" s="8" t="str">
        <f t="shared" si="13"/>
        <v>2DA-NOV</v>
      </c>
      <c r="P11" s="26">
        <v>0.1</v>
      </c>
      <c r="Q11" s="41" t="s">
        <v>270</v>
      </c>
      <c r="R11" s="8"/>
      <c r="S11" s="7">
        <v>567500</v>
      </c>
      <c r="T11" s="8"/>
      <c r="U11" s="66" t="str">
        <f t="shared" ca="1" si="14"/>
        <v>NA</v>
      </c>
      <c r="V11" s="62"/>
      <c r="W11" s="8"/>
      <c r="X11" s="8"/>
      <c r="Y11" s="8"/>
      <c r="Z11" s="8"/>
      <c r="AA11" s="66" t="str">
        <f t="shared" si="60"/>
        <v>NA</v>
      </c>
      <c r="AB11" s="66" t="str">
        <f t="shared" si="61"/>
        <v/>
      </c>
      <c r="AC11" s="73"/>
      <c r="AD11" s="73"/>
      <c r="AE11" s="73"/>
      <c r="AF11" s="73"/>
      <c r="AG11" s="8"/>
      <c r="AH11" s="8" t="s">
        <v>273</v>
      </c>
      <c r="AI11" s="8"/>
      <c r="AJ11" s="8"/>
      <c r="AK11" s="8"/>
      <c r="AL11" s="8"/>
      <c r="AM11" s="8"/>
      <c r="AN11" s="8"/>
      <c r="AO11" s="8"/>
      <c r="AP11" s="66" t="str">
        <f t="shared" si="17"/>
        <v>NA</v>
      </c>
      <c r="AQ11" s="66" t="str">
        <f t="shared" si="18"/>
        <v/>
      </c>
      <c r="AR11" s="66" t="str">
        <f t="shared" si="19"/>
        <v>NA</v>
      </c>
      <c r="AS11" s="66" t="str">
        <f t="shared" si="20"/>
        <v/>
      </c>
      <c r="AT11" s="66" t="str">
        <f t="shared" si="21"/>
        <v>NA</v>
      </c>
      <c r="AU11" s="66" t="str">
        <f t="shared" si="22"/>
        <v/>
      </c>
      <c r="AV11" s="66" t="str">
        <f t="shared" si="23"/>
        <v>NA</v>
      </c>
      <c r="AW11" s="66" t="str">
        <f t="shared" ca="1" si="24"/>
        <v>NA</v>
      </c>
      <c r="AX11" s="66" t="str">
        <f t="shared" ca="1" si="25"/>
        <v>NA</v>
      </c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>
        <f t="shared" si="26"/>
        <v>0</v>
      </c>
      <c r="BU11" s="8">
        <f t="shared" si="59"/>
        <v>0</v>
      </c>
      <c r="BV11" s="8">
        <f t="shared" si="27"/>
        <v>0</v>
      </c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66" t="str">
        <f t="shared" si="28"/>
        <v>NA</v>
      </c>
      <c r="CH11" s="66" t="str">
        <f t="shared" si="29"/>
        <v>NA</v>
      </c>
      <c r="CI11" s="66" t="str">
        <f t="shared" si="30"/>
        <v>NA</v>
      </c>
      <c r="CJ11" s="66" t="str">
        <f t="shared" si="31"/>
        <v>NA</v>
      </c>
      <c r="CK11" s="66" t="str">
        <f t="shared" si="32"/>
        <v>NA</v>
      </c>
      <c r="CL11" s="66" t="str">
        <f t="shared" si="33"/>
        <v>NA</v>
      </c>
      <c r="CM11" s="66" t="str">
        <f t="shared" si="34"/>
        <v>NA</v>
      </c>
      <c r="CN11" s="66" t="str">
        <f t="shared" si="35"/>
        <v>NA</v>
      </c>
      <c r="CO11" s="66" t="str">
        <f t="shared" si="36"/>
        <v>NA</v>
      </c>
      <c r="CP11" s="66" t="str">
        <f t="shared" si="37"/>
        <v>NA</v>
      </c>
      <c r="CQ11" s="66" t="str">
        <f t="shared" si="38"/>
        <v/>
      </c>
      <c r="CR11" s="66" t="str">
        <f t="shared" si="39"/>
        <v/>
      </c>
      <c r="CS11" s="66" t="str">
        <f t="shared" si="40"/>
        <v/>
      </c>
      <c r="CT11" s="66" t="str">
        <f t="shared" si="41"/>
        <v/>
      </c>
      <c r="CU11" s="66" t="str">
        <f t="shared" si="42"/>
        <v/>
      </c>
      <c r="CV11" s="66" t="str">
        <f t="shared" si="43"/>
        <v/>
      </c>
      <c r="CW11" s="66" t="str">
        <f t="shared" si="44"/>
        <v/>
      </c>
      <c r="CX11" s="66" t="str">
        <f t="shared" si="45"/>
        <v/>
      </c>
      <c r="CY11" s="66" t="str">
        <f t="shared" si="46"/>
        <v/>
      </c>
      <c r="CZ11" s="66" t="str">
        <f t="shared" si="47"/>
        <v/>
      </c>
      <c r="DA11" s="66" t="str">
        <f t="shared" si="48"/>
        <v/>
      </c>
      <c r="DB11" s="66" t="str">
        <f t="shared" si="49"/>
        <v/>
      </c>
      <c r="DC11" s="66" t="str">
        <f t="shared" si="50"/>
        <v/>
      </c>
      <c r="DD11" s="66" t="str">
        <f t="shared" si="51"/>
        <v/>
      </c>
      <c r="DE11" s="66" t="str">
        <f t="shared" si="52"/>
        <v/>
      </c>
      <c r="DF11" s="66" t="str">
        <f t="shared" si="53"/>
        <v/>
      </c>
      <c r="DG11" s="66" t="str">
        <f t="shared" si="54"/>
        <v/>
      </c>
      <c r="DH11" s="66" t="str">
        <f t="shared" si="55"/>
        <v/>
      </c>
      <c r="DI11" s="66" t="str">
        <f t="shared" si="56"/>
        <v/>
      </c>
      <c r="DJ11" s="66" t="str">
        <f t="shared" si="57"/>
        <v/>
      </c>
      <c r="DK11" s="63">
        <f t="shared" si="11"/>
        <v>1135000</v>
      </c>
      <c r="DR11" s="41" t="s">
        <v>303</v>
      </c>
    </row>
    <row r="12" spans="1:123" x14ac:dyDescent="0.25">
      <c r="A12" s="2">
        <f t="shared" si="58"/>
        <v>11</v>
      </c>
      <c r="B12" s="2" t="s">
        <v>8</v>
      </c>
      <c r="C12" s="2" t="s">
        <v>38</v>
      </c>
      <c r="D12" s="2">
        <v>2</v>
      </c>
      <c r="E12" s="2">
        <v>2</v>
      </c>
      <c r="F12" s="2">
        <v>5</v>
      </c>
      <c r="G12" s="11" t="s">
        <v>12</v>
      </c>
      <c r="H12" s="42" t="s">
        <v>294</v>
      </c>
      <c r="I12" s="9">
        <v>80</v>
      </c>
      <c r="J12" s="10" t="s">
        <v>10</v>
      </c>
      <c r="K12" s="24" t="s">
        <v>417</v>
      </c>
      <c r="L12" s="7">
        <f t="shared" si="12"/>
        <v>1126000</v>
      </c>
      <c r="M12" s="8">
        <v>50</v>
      </c>
      <c r="N12" s="25">
        <v>41228</v>
      </c>
      <c r="O12" s="8" t="str">
        <f t="shared" si="13"/>
        <v>2DA-NOV</v>
      </c>
      <c r="P12" s="26">
        <v>0.1</v>
      </c>
      <c r="Q12" s="41" t="s">
        <v>270</v>
      </c>
      <c r="R12" s="8"/>
      <c r="S12" s="7">
        <v>563000</v>
      </c>
      <c r="T12" s="8"/>
      <c r="U12" s="66" t="str">
        <f t="shared" ca="1" si="14"/>
        <v>NA</v>
      </c>
      <c r="V12" s="62"/>
      <c r="W12" s="8"/>
      <c r="X12" s="8"/>
      <c r="Y12" s="8"/>
      <c r="Z12" s="8"/>
      <c r="AA12" s="66" t="str">
        <f t="shared" si="60"/>
        <v>NA</v>
      </c>
      <c r="AB12" s="66" t="str">
        <f t="shared" si="61"/>
        <v/>
      </c>
      <c r="AC12" s="73"/>
      <c r="AD12" s="73"/>
      <c r="AE12" s="73"/>
      <c r="AF12" s="73"/>
      <c r="AG12" s="8"/>
      <c r="AH12" s="8" t="s">
        <v>273</v>
      </c>
      <c r="AI12" s="8"/>
      <c r="AJ12" s="8"/>
      <c r="AK12" s="8"/>
      <c r="AL12" s="8"/>
      <c r="AM12" s="8"/>
      <c r="AN12" s="8"/>
      <c r="AO12" s="8"/>
      <c r="AP12" s="66" t="str">
        <f t="shared" si="17"/>
        <v>NA</v>
      </c>
      <c r="AQ12" s="66" t="str">
        <f t="shared" si="18"/>
        <v/>
      </c>
      <c r="AR12" s="66" t="str">
        <f t="shared" si="19"/>
        <v>NA</v>
      </c>
      <c r="AS12" s="66" t="str">
        <f t="shared" si="20"/>
        <v/>
      </c>
      <c r="AT12" s="66" t="str">
        <f t="shared" si="21"/>
        <v>NA</v>
      </c>
      <c r="AU12" s="66" t="str">
        <f t="shared" si="22"/>
        <v/>
      </c>
      <c r="AV12" s="66" t="str">
        <f t="shared" si="23"/>
        <v>NA</v>
      </c>
      <c r="AW12" s="66" t="str">
        <f t="shared" ca="1" si="24"/>
        <v>NA</v>
      </c>
      <c r="AX12" s="66" t="str">
        <f t="shared" ca="1" si="25"/>
        <v>NA</v>
      </c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>
        <f t="shared" si="26"/>
        <v>0</v>
      </c>
      <c r="BU12" s="8">
        <f t="shared" si="59"/>
        <v>0</v>
      </c>
      <c r="BV12" s="8">
        <f t="shared" si="27"/>
        <v>0</v>
      </c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66" t="str">
        <f t="shared" si="28"/>
        <v>NA</v>
      </c>
      <c r="CH12" s="66" t="str">
        <f t="shared" si="29"/>
        <v>NA</v>
      </c>
      <c r="CI12" s="66" t="str">
        <f t="shared" si="30"/>
        <v>NA</v>
      </c>
      <c r="CJ12" s="66" t="str">
        <f t="shared" si="31"/>
        <v>NA</v>
      </c>
      <c r="CK12" s="66" t="str">
        <f t="shared" si="32"/>
        <v>NA</v>
      </c>
      <c r="CL12" s="66" t="str">
        <f t="shared" si="33"/>
        <v>NA</v>
      </c>
      <c r="CM12" s="66" t="str">
        <f t="shared" si="34"/>
        <v>NA</v>
      </c>
      <c r="CN12" s="66" t="str">
        <f t="shared" si="35"/>
        <v>NA</v>
      </c>
      <c r="CO12" s="66" t="str">
        <f t="shared" si="36"/>
        <v>NA</v>
      </c>
      <c r="CP12" s="66" t="str">
        <f t="shared" si="37"/>
        <v>NA</v>
      </c>
      <c r="CQ12" s="66" t="str">
        <f t="shared" si="38"/>
        <v/>
      </c>
      <c r="CR12" s="66" t="str">
        <f t="shared" si="39"/>
        <v/>
      </c>
      <c r="CS12" s="66" t="str">
        <f t="shared" si="40"/>
        <v/>
      </c>
      <c r="CT12" s="66" t="str">
        <f t="shared" si="41"/>
        <v/>
      </c>
      <c r="CU12" s="66" t="str">
        <f t="shared" si="42"/>
        <v/>
      </c>
      <c r="CV12" s="66" t="str">
        <f t="shared" si="43"/>
        <v/>
      </c>
      <c r="CW12" s="66" t="str">
        <f t="shared" si="44"/>
        <v/>
      </c>
      <c r="CX12" s="66" t="str">
        <f t="shared" si="45"/>
        <v/>
      </c>
      <c r="CY12" s="66" t="str">
        <f t="shared" si="46"/>
        <v/>
      </c>
      <c r="CZ12" s="66" t="str">
        <f t="shared" si="47"/>
        <v/>
      </c>
      <c r="DA12" s="66" t="str">
        <f t="shared" si="48"/>
        <v/>
      </c>
      <c r="DB12" s="66" t="str">
        <f t="shared" si="49"/>
        <v/>
      </c>
      <c r="DC12" s="66" t="str">
        <f t="shared" si="50"/>
        <v/>
      </c>
      <c r="DD12" s="66" t="str">
        <f t="shared" si="51"/>
        <v/>
      </c>
      <c r="DE12" s="66" t="str">
        <f t="shared" si="52"/>
        <v/>
      </c>
      <c r="DF12" s="66" t="str">
        <f t="shared" si="53"/>
        <v/>
      </c>
      <c r="DG12" s="66" t="str">
        <f t="shared" si="54"/>
        <v/>
      </c>
      <c r="DH12" s="66" t="str">
        <f t="shared" si="55"/>
        <v/>
      </c>
      <c r="DI12" s="66" t="str">
        <f t="shared" si="56"/>
        <v/>
      </c>
      <c r="DJ12" s="66" t="str">
        <f t="shared" si="57"/>
        <v/>
      </c>
      <c r="DK12" s="63">
        <f t="shared" si="11"/>
        <v>1126000</v>
      </c>
      <c r="DR12" s="41" t="s">
        <v>304</v>
      </c>
    </row>
    <row r="13" spans="1:123" x14ac:dyDescent="0.25">
      <c r="A13" s="2">
        <f t="shared" si="58"/>
        <v>12</v>
      </c>
      <c r="B13" s="2" t="s">
        <v>8</v>
      </c>
      <c r="C13" s="2" t="s">
        <v>39</v>
      </c>
      <c r="D13" s="2">
        <v>2</v>
      </c>
      <c r="E13" s="2">
        <v>2</v>
      </c>
      <c r="F13" s="13">
        <v>6</v>
      </c>
      <c r="G13" s="14" t="s">
        <v>12</v>
      </c>
      <c r="H13" s="42" t="s">
        <v>294</v>
      </c>
      <c r="I13" s="9">
        <v>80</v>
      </c>
      <c r="J13" s="12" t="s">
        <v>10</v>
      </c>
      <c r="K13" s="24" t="s">
        <v>417</v>
      </c>
      <c r="L13" s="7">
        <f t="shared" si="12"/>
        <v>1126000</v>
      </c>
      <c r="M13" s="8">
        <v>51</v>
      </c>
      <c r="N13" s="25">
        <v>41228</v>
      </c>
      <c r="O13" s="8" t="str">
        <f t="shared" si="13"/>
        <v>2DA-NOV</v>
      </c>
      <c r="P13" s="26">
        <v>0.1</v>
      </c>
      <c r="Q13" s="41" t="s">
        <v>270</v>
      </c>
      <c r="R13" s="8"/>
      <c r="S13" s="7">
        <v>563000</v>
      </c>
      <c r="T13" s="8"/>
      <c r="U13" s="66" t="str">
        <f t="shared" ca="1" si="14"/>
        <v>NA</v>
      </c>
      <c r="V13" s="62"/>
      <c r="W13" s="8"/>
      <c r="X13" s="8"/>
      <c r="Y13" s="8"/>
      <c r="Z13" s="8"/>
      <c r="AA13" s="66" t="str">
        <f t="shared" si="60"/>
        <v>NA</v>
      </c>
      <c r="AB13" s="66" t="str">
        <f t="shared" si="61"/>
        <v/>
      </c>
      <c r="AC13" s="73"/>
      <c r="AD13" s="73"/>
      <c r="AE13" s="73"/>
      <c r="AF13" s="73"/>
      <c r="AG13" s="8"/>
      <c r="AH13" s="8" t="s">
        <v>273</v>
      </c>
      <c r="AI13" s="8"/>
      <c r="AJ13" s="8"/>
      <c r="AK13" s="8"/>
      <c r="AL13" s="8"/>
      <c r="AM13" s="8"/>
      <c r="AN13" s="8"/>
      <c r="AO13" s="8"/>
      <c r="AP13" s="66" t="str">
        <f t="shared" si="17"/>
        <v>NA</v>
      </c>
      <c r="AQ13" s="66" t="str">
        <f t="shared" si="18"/>
        <v/>
      </c>
      <c r="AR13" s="66" t="str">
        <f t="shared" si="19"/>
        <v>NA</v>
      </c>
      <c r="AS13" s="66" t="str">
        <f t="shared" si="20"/>
        <v/>
      </c>
      <c r="AT13" s="66" t="str">
        <f t="shared" si="21"/>
        <v>NA</v>
      </c>
      <c r="AU13" s="66" t="str">
        <f t="shared" si="22"/>
        <v/>
      </c>
      <c r="AV13" s="66" t="str">
        <f t="shared" si="23"/>
        <v>NA</v>
      </c>
      <c r="AW13" s="66" t="str">
        <f t="shared" ca="1" si="24"/>
        <v>NA</v>
      </c>
      <c r="AX13" s="66" t="str">
        <f t="shared" ca="1" si="25"/>
        <v>NA</v>
      </c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>
        <f t="shared" si="26"/>
        <v>0</v>
      </c>
      <c r="BU13" s="8">
        <f t="shared" si="59"/>
        <v>0</v>
      </c>
      <c r="BV13" s="8">
        <f t="shared" si="27"/>
        <v>0</v>
      </c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66" t="str">
        <f t="shared" si="28"/>
        <v>NA</v>
      </c>
      <c r="CH13" s="66" t="str">
        <f t="shared" si="29"/>
        <v>NA</v>
      </c>
      <c r="CI13" s="66" t="str">
        <f t="shared" si="30"/>
        <v>NA</v>
      </c>
      <c r="CJ13" s="66" t="str">
        <f t="shared" si="31"/>
        <v>NA</v>
      </c>
      <c r="CK13" s="66" t="str">
        <f t="shared" si="32"/>
        <v>NA</v>
      </c>
      <c r="CL13" s="66" t="str">
        <f t="shared" si="33"/>
        <v>NA</v>
      </c>
      <c r="CM13" s="66" t="str">
        <f t="shared" si="34"/>
        <v>NA</v>
      </c>
      <c r="CN13" s="66" t="str">
        <f t="shared" si="35"/>
        <v>NA</v>
      </c>
      <c r="CO13" s="66" t="str">
        <f t="shared" si="36"/>
        <v>NA</v>
      </c>
      <c r="CP13" s="66" t="str">
        <f t="shared" si="37"/>
        <v>NA</v>
      </c>
      <c r="CQ13" s="66" t="str">
        <f t="shared" si="38"/>
        <v/>
      </c>
      <c r="CR13" s="66" t="str">
        <f t="shared" si="39"/>
        <v/>
      </c>
      <c r="CS13" s="66" t="str">
        <f t="shared" si="40"/>
        <v/>
      </c>
      <c r="CT13" s="66" t="str">
        <f t="shared" si="41"/>
        <v/>
      </c>
      <c r="CU13" s="66" t="str">
        <f t="shared" si="42"/>
        <v/>
      </c>
      <c r="CV13" s="66" t="str">
        <f t="shared" si="43"/>
        <v/>
      </c>
      <c r="CW13" s="66" t="str">
        <f t="shared" si="44"/>
        <v/>
      </c>
      <c r="CX13" s="66" t="str">
        <f t="shared" si="45"/>
        <v/>
      </c>
      <c r="CY13" s="66" t="str">
        <f t="shared" si="46"/>
        <v/>
      </c>
      <c r="CZ13" s="66" t="str">
        <f t="shared" si="47"/>
        <v/>
      </c>
      <c r="DA13" s="66" t="str">
        <f t="shared" si="48"/>
        <v/>
      </c>
      <c r="DB13" s="66" t="str">
        <f t="shared" si="49"/>
        <v/>
      </c>
      <c r="DC13" s="66" t="str">
        <f t="shared" si="50"/>
        <v/>
      </c>
      <c r="DD13" s="66" t="str">
        <f t="shared" si="51"/>
        <v/>
      </c>
      <c r="DE13" s="66" t="str">
        <f t="shared" si="52"/>
        <v/>
      </c>
      <c r="DF13" s="66" t="str">
        <f t="shared" si="53"/>
        <v/>
      </c>
      <c r="DG13" s="66" t="str">
        <f t="shared" si="54"/>
        <v/>
      </c>
      <c r="DH13" s="66" t="str">
        <f t="shared" si="55"/>
        <v/>
      </c>
      <c r="DI13" s="66" t="str">
        <f t="shared" si="56"/>
        <v/>
      </c>
      <c r="DJ13" s="66" t="str">
        <f t="shared" si="57"/>
        <v/>
      </c>
      <c r="DK13" s="63">
        <f t="shared" si="11"/>
        <v>1126000</v>
      </c>
      <c r="DR13" s="41" t="s">
        <v>386</v>
      </c>
    </row>
    <row r="14" spans="1:123" x14ac:dyDescent="0.25">
      <c r="A14" s="2">
        <f t="shared" si="58"/>
        <v>13</v>
      </c>
      <c r="B14" s="2" t="s">
        <v>8</v>
      </c>
      <c r="C14" s="2" t="s">
        <v>40</v>
      </c>
      <c r="D14" s="2">
        <v>2</v>
      </c>
      <c r="E14" s="2">
        <v>2</v>
      </c>
      <c r="F14" s="13">
        <v>7</v>
      </c>
      <c r="G14" s="14" t="s">
        <v>12</v>
      </c>
      <c r="H14" s="42" t="s">
        <v>294</v>
      </c>
      <c r="I14" s="15">
        <v>106.81</v>
      </c>
      <c r="J14" s="12" t="s">
        <v>11</v>
      </c>
      <c r="K14" s="24" t="s">
        <v>417</v>
      </c>
      <c r="L14" s="7">
        <f t="shared" si="12"/>
        <v>1236878</v>
      </c>
      <c r="M14" s="8">
        <v>52</v>
      </c>
      <c r="N14" s="25">
        <v>41228</v>
      </c>
      <c r="O14" s="8" t="str">
        <f t="shared" si="13"/>
        <v>2DA-NOV</v>
      </c>
      <c r="P14" s="26">
        <v>0.1</v>
      </c>
      <c r="Q14" s="41" t="s">
        <v>270</v>
      </c>
      <c r="R14" s="8"/>
      <c r="S14" s="7">
        <v>618439</v>
      </c>
      <c r="T14" s="8"/>
      <c r="U14" s="66" t="str">
        <f t="shared" ca="1" si="14"/>
        <v>NA</v>
      </c>
      <c r="V14" s="62"/>
      <c r="W14" s="8"/>
      <c r="X14" s="8"/>
      <c r="Y14" s="8"/>
      <c r="Z14" s="8"/>
      <c r="AA14" s="66" t="str">
        <f t="shared" si="60"/>
        <v>NA</v>
      </c>
      <c r="AB14" s="66" t="str">
        <f t="shared" si="61"/>
        <v/>
      </c>
      <c r="AC14" s="73"/>
      <c r="AD14" s="73"/>
      <c r="AE14" s="73"/>
      <c r="AF14" s="73"/>
      <c r="AG14" s="8"/>
      <c r="AH14" s="8" t="s">
        <v>273</v>
      </c>
      <c r="AI14" s="8"/>
      <c r="AJ14" s="8"/>
      <c r="AK14" s="8"/>
      <c r="AL14" s="8"/>
      <c r="AM14" s="8"/>
      <c r="AN14" s="8"/>
      <c r="AO14" s="8"/>
      <c r="AP14" s="66" t="str">
        <f t="shared" si="17"/>
        <v>NA</v>
      </c>
      <c r="AQ14" s="66" t="str">
        <f t="shared" si="18"/>
        <v/>
      </c>
      <c r="AR14" s="66" t="str">
        <f t="shared" si="19"/>
        <v>NA</v>
      </c>
      <c r="AS14" s="66" t="str">
        <f t="shared" si="20"/>
        <v/>
      </c>
      <c r="AT14" s="66" t="str">
        <f t="shared" si="21"/>
        <v>NA</v>
      </c>
      <c r="AU14" s="66" t="str">
        <f t="shared" si="22"/>
        <v/>
      </c>
      <c r="AV14" s="66" t="str">
        <f t="shared" si="23"/>
        <v>NA</v>
      </c>
      <c r="AW14" s="66" t="str">
        <f t="shared" ca="1" si="24"/>
        <v>NA</v>
      </c>
      <c r="AX14" s="66" t="str">
        <f t="shared" ca="1" si="25"/>
        <v>NA</v>
      </c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>
        <f t="shared" si="26"/>
        <v>0</v>
      </c>
      <c r="BU14" s="8">
        <f t="shared" si="59"/>
        <v>0</v>
      </c>
      <c r="BV14" s="8">
        <f t="shared" si="27"/>
        <v>0</v>
      </c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66" t="str">
        <f t="shared" si="28"/>
        <v>NA</v>
      </c>
      <c r="CH14" s="66" t="str">
        <f t="shared" si="29"/>
        <v>NA</v>
      </c>
      <c r="CI14" s="66" t="str">
        <f t="shared" si="30"/>
        <v>NA</v>
      </c>
      <c r="CJ14" s="66" t="str">
        <f t="shared" si="31"/>
        <v>NA</v>
      </c>
      <c r="CK14" s="66" t="str">
        <f t="shared" si="32"/>
        <v>NA</v>
      </c>
      <c r="CL14" s="66" t="str">
        <f t="shared" si="33"/>
        <v>NA</v>
      </c>
      <c r="CM14" s="66" t="str">
        <f t="shared" si="34"/>
        <v>NA</v>
      </c>
      <c r="CN14" s="66" t="str">
        <f t="shared" si="35"/>
        <v>NA</v>
      </c>
      <c r="CO14" s="66" t="str">
        <f t="shared" si="36"/>
        <v>NA</v>
      </c>
      <c r="CP14" s="66" t="str">
        <f t="shared" si="37"/>
        <v>NA</v>
      </c>
      <c r="CQ14" s="66" t="str">
        <f t="shared" si="38"/>
        <v/>
      </c>
      <c r="CR14" s="66" t="str">
        <f t="shared" si="39"/>
        <v/>
      </c>
      <c r="CS14" s="66" t="str">
        <f t="shared" si="40"/>
        <v/>
      </c>
      <c r="CT14" s="66" t="str">
        <f t="shared" si="41"/>
        <v/>
      </c>
      <c r="CU14" s="66" t="str">
        <f t="shared" si="42"/>
        <v/>
      </c>
      <c r="CV14" s="66" t="str">
        <f t="shared" si="43"/>
        <v/>
      </c>
      <c r="CW14" s="66" t="str">
        <f t="shared" si="44"/>
        <v/>
      </c>
      <c r="CX14" s="66" t="str">
        <f t="shared" si="45"/>
        <v/>
      </c>
      <c r="CY14" s="66" t="str">
        <f t="shared" si="46"/>
        <v/>
      </c>
      <c r="CZ14" s="66" t="str">
        <f t="shared" si="47"/>
        <v/>
      </c>
      <c r="DA14" s="66" t="str">
        <f t="shared" si="48"/>
        <v/>
      </c>
      <c r="DB14" s="66" t="str">
        <f t="shared" si="49"/>
        <v/>
      </c>
      <c r="DC14" s="66" t="str">
        <f t="shared" si="50"/>
        <v/>
      </c>
      <c r="DD14" s="66" t="str">
        <f t="shared" si="51"/>
        <v/>
      </c>
      <c r="DE14" s="66" t="str">
        <f t="shared" si="52"/>
        <v/>
      </c>
      <c r="DF14" s="66" t="str">
        <f t="shared" si="53"/>
        <v/>
      </c>
      <c r="DG14" s="66" t="str">
        <f t="shared" si="54"/>
        <v/>
      </c>
      <c r="DH14" s="66" t="str">
        <f t="shared" si="55"/>
        <v/>
      </c>
      <c r="DI14" s="66" t="str">
        <f t="shared" si="56"/>
        <v/>
      </c>
      <c r="DJ14" s="66" t="str">
        <f t="shared" si="57"/>
        <v/>
      </c>
      <c r="DK14" s="63">
        <f t="shared" si="11"/>
        <v>1236878</v>
      </c>
    </row>
    <row r="15" spans="1:123" x14ac:dyDescent="0.25">
      <c r="A15" s="2">
        <f t="shared" si="58"/>
        <v>14</v>
      </c>
      <c r="B15" s="2" t="s">
        <v>8</v>
      </c>
      <c r="C15" s="2" t="s">
        <v>41</v>
      </c>
      <c r="D15" s="2">
        <v>2</v>
      </c>
      <c r="E15" s="2">
        <v>2</v>
      </c>
      <c r="F15" s="2">
        <v>8</v>
      </c>
      <c r="G15" s="11" t="s">
        <v>12</v>
      </c>
      <c r="H15" s="42" t="s">
        <v>294</v>
      </c>
      <c r="I15" s="9">
        <v>80</v>
      </c>
      <c r="J15" s="10" t="s">
        <v>10</v>
      </c>
      <c r="K15" s="24" t="s">
        <v>417</v>
      </c>
      <c r="L15" s="7">
        <f t="shared" si="12"/>
        <v>1126000</v>
      </c>
      <c r="M15" s="8">
        <v>53</v>
      </c>
      <c r="N15" s="25">
        <v>41228</v>
      </c>
      <c r="O15" s="8" t="str">
        <f t="shared" si="13"/>
        <v>2DA-NOV</v>
      </c>
      <c r="P15" s="26">
        <v>0.1</v>
      </c>
      <c r="Q15" s="41" t="s">
        <v>270</v>
      </c>
      <c r="R15" s="8"/>
      <c r="S15" s="7">
        <v>563000</v>
      </c>
      <c r="T15" s="8"/>
      <c r="U15" s="66" t="str">
        <f t="shared" ca="1" si="14"/>
        <v>NA</v>
      </c>
      <c r="V15" s="62"/>
      <c r="W15" s="8"/>
      <c r="X15" s="8"/>
      <c r="Y15" s="8"/>
      <c r="Z15" s="8"/>
      <c r="AA15" s="66" t="str">
        <f t="shared" si="60"/>
        <v>NA</v>
      </c>
      <c r="AB15" s="66" t="str">
        <f t="shared" si="61"/>
        <v/>
      </c>
      <c r="AC15" s="73"/>
      <c r="AD15" s="73"/>
      <c r="AE15" s="73"/>
      <c r="AF15" s="73"/>
      <c r="AG15" s="8"/>
      <c r="AH15" s="8" t="s">
        <v>273</v>
      </c>
      <c r="AI15" s="8"/>
      <c r="AJ15" s="8"/>
      <c r="AK15" s="8"/>
      <c r="AL15" s="8"/>
      <c r="AM15" s="8"/>
      <c r="AN15" s="8"/>
      <c r="AO15" s="8"/>
      <c r="AP15" s="66" t="str">
        <f t="shared" si="17"/>
        <v>NA</v>
      </c>
      <c r="AQ15" s="66" t="str">
        <f t="shared" si="18"/>
        <v/>
      </c>
      <c r="AR15" s="66" t="str">
        <f t="shared" si="19"/>
        <v>NA</v>
      </c>
      <c r="AS15" s="66" t="str">
        <f t="shared" si="20"/>
        <v/>
      </c>
      <c r="AT15" s="66" t="str">
        <f t="shared" si="21"/>
        <v>NA</v>
      </c>
      <c r="AU15" s="66" t="str">
        <f t="shared" si="22"/>
        <v/>
      </c>
      <c r="AV15" s="66" t="str">
        <f t="shared" si="23"/>
        <v>NA</v>
      </c>
      <c r="AW15" s="66" t="str">
        <f t="shared" ca="1" si="24"/>
        <v>NA</v>
      </c>
      <c r="AX15" s="66" t="str">
        <f t="shared" ca="1" si="25"/>
        <v>NA</v>
      </c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>
        <f t="shared" si="26"/>
        <v>0</v>
      </c>
      <c r="BU15" s="8">
        <f t="shared" si="59"/>
        <v>0</v>
      </c>
      <c r="BV15" s="8">
        <f t="shared" si="27"/>
        <v>0</v>
      </c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66" t="str">
        <f t="shared" si="28"/>
        <v>NA</v>
      </c>
      <c r="CH15" s="66" t="str">
        <f t="shared" si="29"/>
        <v>NA</v>
      </c>
      <c r="CI15" s="66" t="str">
        <f t="shared" si="30"/>
        <v>NA</v>
      </c>
      <c r="CJ15" s="66" t="str">
        <f t="shared" si="31"/>
        <v>NA</v>
      </c>
      <c r="CK15" s="66" t="str">
        <f t="shared" si="32"/>
        <v>NA</v>
      </c>
      <c r="CL15" s="66" t="str">
        <f t="shared" si="33"/>
        <v>NA</v>
      </c>
      <c r="CM15" s="66" t="str">
        <f t="shared" si="34"/>
        <v>NA</v>
      </c>
      <c r="CN15" s="66" t="str">
        <f t="shared" si="35"/>
        <v>NA</v>
      </c>
      <c r="CO15" s="66" t="str">
        <f t="shared" si="36"/>
        <v>NA</v>
      </c>
      <c r="CP15" s="66" t="str">
        <f t="shared" si="37"/>
        <v>NA</v>
      </c>
      <c r="CQ15" s="66" t="str">
        <f t="shared" si="38"/>
        <v/>
      </c>
      <c r="CR15" s="66" t="str">
        <f t="shared" si="39"/>
        <v/>
      </c>
      <c r="CS15" s="66" t="str">
        <f t="shared" si="40"/>
        <v/>
      </c>
      <c r="CT15" s="66" t="str">
        <f t="shared" si="41"/>
        <v/>
      </c>
      <c r="CU15" s="66" t="str">
        <f t="shared" si="42"/>
        <v/>
      </c>
      <c r="CV15" s="66" t="str">
        <f t="shared" si="43"/>
        <v/>
      </c>
      <c r="CW15" s="66" t="str">
        <f t="shared" si="44"/>
        <v/>
      </c>
      <c r="CX15" s="66" t="str">
        <f t="shared" si="45"/>
        <v/>
      </c>
      <c r="CY15" s="66" t="str">
        <f t="shared" si="46"/>
        <v/>
      </c>
      <c r="CZ15" s="66" t="str">
        <f t="shared" si="47"/>
        <v/>
      </c>
      <c r="DA15" s="66" t="str">
        <f t="shared" si="48"/>
        <v/>
      </c>
      <c r="DB15" s="66" t="str">
        <f t="shared" si="49"/>
        <v/>
      </c>
      <c r="DC15" s="66" t="str">
        <f t="shared" si="50"/>
        <v/>
      </c>
      <c r="DD15" s="66" t="str">
        <f t="shared" si="51"/>
        <v/>
      </c>
      <c r="DE15" s="66" t="str">
        <f t="shared" si="52"/>
        <v/>
      </c>
      <c r="DF15" s="66" t="str">
        <f t="shared" si="53"/>
        <v/>
      </c>
      <c r="DG15" s="66" t="str">
        <f t="shared" si="54"/>
        <v/>
      </c>
      <c r="DH15" s="66" t="str">
        <f t="shared" si="55"/>
        <v/>
      </c>
      <c r="DI15" s="66" t="str">
        <f t="shared" si="56"/>
        <v/>
      </c>
      <c r="DJ15" s="66" t="str">
        <f t="shared" si="57"/>
        <v/>
      </c>
      <c r="DK15" s="63">
        <f t="shared" si="11"/>
        <v>1126000</v>
      </c>
    </row>
    <row r="16" spans="1:123" x14ac:dyDescent="0.25">
      <c r="A16" s="2">
        <f t="shared" si="58"/>
        <v>15</v>
      </c>
      <c r="B16" s="2" t="s">
        <v>8</v>
      </c>
      <c r="C16" s="2" t="s">
        <v>42</v>
      </c>
      <c r="D16" s="2">
        <v>2</v>
      </c>
      <c r="E16" s="2">
        <v>2</v>
      </c>
      <c r="F16" s="13">
        <v>9</v>
      </c>
      <c r="G16" s="14" t="s">
        <v>12</v>
      </c>
      <c r="H16" s="42" t="s">
        <v>294</v>
      </c>
      <c r="I16" s="9">
        <v>80</v>
      </c>
      <c r="J16" s="12" t="s">
        <v>10</v>
      </c>
      <c r="K16" s="24" t="s">
        <v>417</v>
      </c>
      <c r="L16" s="7">
        <f t="shared" si="12"/>
        <v>1126000</v>
      </c>
      <c r="M16" s="8">
        <v>54</v>
      </c>
      <c r="N16" s="25">
        <v>41228</v>
      </c>
      <c r="O16" s="8" t="str">
        <f t="shared" si="13"/>
        <v>2DA-NOV</v>
      </c>
      <c r="P16" s="26">
        <v>0.1</v>
      </c>
      <c r="Q16" s="41" t="s">
        <v>270</v>
      </c>
      <c r="R16" s="8"/>
      <c r="S16" s="7">
        <v>563000</v>
      </c>
      <c r="T16" s="8"/>
      <c r="U16" s="66" t="str">
        <f t="shared" ca="1" si="14"/>
        <v>NA</v>
      </c>
      <c r="V16" s="62"/>
      <c r="W16" s="8"/>
      <c r="X16" s="8"/>
      <c r="Y16" s="8"/>
      <c r="Z16" s="8"/>
      <c r="AA16" s="66" t="str">
        <f t="shared" si="60"/>
        <v>NA</v>
      </c>
      <c r="AB16" s="66" t="str">
        <f t="shared" si="61"/>
        <v/>
      </c>
      <c r="AC16" s="73"/>
      <c r="AD16" s="73"/>
      <c r="AE16" s="73"/>
      <c r="AF16" s="73"/>
      <c r="AG16" s="8"/>
      <c r="AH16" s="8" t="s">
        <v>273</v>
      </c>
      <c r="AI16" s="8"/>
      <c r="AJ16" s="8"/>
      <c r="AK16" s="8"/>
      <c r="AL16" s="8"/>
      <c r="AM16" s="8"/>
      <c r="AN16" s="8"/>
      <c r="AO16" s="8"/>
      <c r="AP16" s="66" t="str">
        <f t="shared" si="17"/>
        <v>NA</v>
      </c>
      <c r="AQ16" s="66" t="str">
        <f t="shared" si="18"/>
        <v/>
      </c>
      <c r="AR16" s="66" t="str">
        <f t="shared" si="19"/>
        <v>NA</v>
      </c>
      <c r="AS16" s="66" t="str">
        <f t="shared" si="20"/>
        <v/>
      </c>
      <c r="AT16" s="66" t="str">
        <f t="shared" si="21"/>
        <v>NA</v>
      </c>
      <c r="AU16" s="66" t="str">
        <f t="shared" si="22"/>
        <v/>
      </c>
      <c r="AV16" s="66" t="str">
        <f t="shared" si="23"/>
        <v>NA</v>
      </c>
      <c r="AW16" s="66" t="str">
        <f t="shared" ca="1" si="24"/>
        <v>NA</v>
      </c>
      <c r="AX16" s="66" t="str">
        <f t="shared" ca="1" si="25"/>
        <v>NA</v>
      </c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>
        <f t="shared" si="26"/>
        <v>0</v>
      </c>
      <c r="BU16" s="8">
        <f t="shared" si="59"/>
        <v>0</v>
      </c>
      <c r="BV16" s="8">
        <f t="shared" si="27"/>
        <v>0</v>
      </c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66" t="str">
        <f t="shared" si="28"/>
        <v>NA</v>
      </c>
      <c r="CH16" s="66" t="str">
        <f t="shared" si="29"/>
        <v>NA</v>
      </c>
      <c r="CI16" s="66" t="str">
        <f t="shared" si="30"/>
        <v>NA</v>
      </c>
      <c r="CJ16" s="66" t="str">
        <f t="shared" si="31"/>
        <v>NA</v>
      </c>
      <c r="CK16" s="66" t="str">
        <f t="shared" si="32"/>
        <v>NA</v>
      </c>
      <c r="CL16" s="66" t="str">
        <f t="shared" si="33"/>
        <v>NA</v>
      </c>
      <c r="CM16" s="66" t="str">
        <f t="shared" si="34"/>
        <v>NA</v>
      </c>
      <c r="CN16" s="66" t="str">
        <f t="shared" si="35"/>
        <v>NA</v>
      </c>
      <c r="CO16" s="66" t="str">
        <f t="shared" si="36"/>
        <v>NA</v>
      </c>
      <c r="CP16" s="66" t="str">
        <f t="shared" si="37"/>
        <v>NA</v>
      </c>
      <c r="CQ16" s="66" t="str">
        <f t="shared" si="38"/>
        <v/>
      </c>
      <c r="CR16" s="66" t="str">
        <f t="shared" si="39"/>
        <v/>
      </c>
      <c r="CS16" s="66" t="str">
        <f t="shared" si="40"/>
        <v/>
      </c>
      <c r="CT16" s="66" t="str">
        <f t="shared" si="41"/>
        <v/>
      </c>
      <c r="CU16" s="66" t="str">
        <f t="shared" si="42"/>
        <v/>
      </c>
      <c r="CV16" s="66" t="str">
        <f t="shared" si="43"/>
        <v/>
      </c>
      <c r="CW16" s="66" t="str">
        <f t="shared" si="44"/>
        <v/>
      </c>
      <c r="CX16" s="66" t="str">
        <f t="shared" si="45"/>
        <v/>
      </c>
      <c r="CY16" s="66" t="str">
        <f t="shared" si="46"/>
        <v/>
      </c>
      <c r="CZ16" s="66" t="str">
        <f t="shared" si="47"/>
        <v/>
      </c>
      <c r="DA16" s="66" t="str">
        <f t="shared" si="48"/>
        <v/>
      </c>
      <c r="DB16" s="66" t="str">
        <f t="shared" si="49"/>
        <v/>
      </c>
      <c r="DC16" s="66" t="str">
        <f t="shared" si="50"/>
        <v/>
      </c>
      <c r="DD16" s="66" t="str">
        <f t="shared" si="51"/>
        <v/>
      </c>
      <c r="DE16" s="66" t="str">
        <f t="shared" si="52"/>
        <v/>
      </c>
      <c r="DF16" s="66" t="str">
        <f t="shared" si="53"/>
        <v/>
      </c>
      <c r="DG16" s="66" t="str">
        <f t="shared" si="54"/>
        <v/>
      </c>
      <c r="DH16" s="66" t="str">
        <f t="shared" si="55"/>
        <v/>
      </c>
      <c r="DI16" s="66" t="str">
        <f t="shared" si="56"/>
        <v/>
      </c>
      <c r="DJ16" s="66" t="str">
        <f t="shared" si="57"/>
        <v/>
      </c>
      <c r="DK16" s="63">
        <f t="shared" si="11"/>
        <v>1126000</v>
      </c>
    </row>
    <row r="17" spans="1:115" x14ac:dyDescent="0.25">
      <c r="A17" s="2">
        <f t="shared" si="58"/>
        <v>16</v>
      </c>
      <c r="B17" s="2" t="s">
        <v>8</v>
      </c>
      <c r="C17" s="2" t="s">
        <v>43</v>
      </c>
      <c r="D17" s="2">
        <v>2</v>
      </c>
      <c r="E17" s="2">
        <v>2</v>
      </c>
      <c r="F17" s="2">
        <v>10</v>
      </c>
      <c r="G17" s="11" t="s">
        <v>12</v>
      </c>
      <c r="H17" s="42" t="s">
        <v>294</v>
      </c>
      <c r="I17" s="9">
        <v>80</v>
      </c>
      <c r="J17" s="10" t="s">
        <v>11</v>
      </c>
      <c r="K17" s="24" t="s">
        <v>417</v>
      </c>
      <c r="L17" s="7">
        <f t="shared" si="12"/>
        <v>1135000</v>
      </c>
      <c r="M17" s="8">
        <v>55</v>
      </c>
      <c r="N17" s="25">
        <v>41228</v>
      </c>
      <c r="O17" s="8" t="str">
        <f t="shared" si="13"/>
        <v>2DA-NOV</v>
      </c>
      <c r="P17" s="26">
        <v>0.1</v>
      </c>
      <c r="Q17" s="41" t="s">
        <v>270</v>
      </c>
      <c r="R17" s="8"/>
      <c r="S17" s="7">
        <v>567500</v>
      </c>
      <c r="T17" s="8"/>
      <c r="U17" s="66" t="str">
        <f t="shared" ca="1" si="14"/>
        <v>NA</v>
      </c>
      <c r="V17" s="62"/>
      <c r="W17" s="8"/>
      <c r="X17" s="8"/>
      <c r="Y17" s="8"/>
      <c r="Z17" s="8"/>
      <c r="AA17" s="66" t="str">
        <f t="shared" si="60"/>
        <v>NA</v>
      </c>
      <c r="AB17" s="66" t="str">
        <f t="shared" si="61"/>
        <v/>
      </c>
      <c r="AC17" s="73"/>
      <c r="AD17" s="73"/>
      <c r="AE17" s="73"/>
      <c r="AF17" s="73"/>
      <c r="AG17" s="8"/>
      <c r="AH17" s="8" t="s">
        <v>273</v>
      </c>
      <c r="AI17" s="8"/>
      <c r="AJ17" s="8"/>
      <c r="AK17" s="8"/>
      <c r="AL17" s="8"/>
      <c r="AM17" s="8"/>
      <c r="AN17" s="8"/>
      <c r="AO17" s="8"/>
      <c r="AP17" s="66" t="str">
        <f t="shared" si="17"/>
        <v>NA</v>
      </c>
      <c r="AQ17" s="66" t="str">
        <f t="shared" si="18"/>
        <v/>
      </c>
      <c r="AR17" s="66" t="str">
        <f t="shared" si="19"/>
        <v>NA</v>
      </c>
      <c r="AS17" s="66" t="str">
        <f t="shared" si="20"/>
        <v/>
      </c>
      <c r="AT17" s="66" t="str">
        <f t="shared" si="21"/>
        <v>NA</v>
      </c>
      <c r="AU17" s="66" t="str">
        <f t="shared" si="22"/>
        <v/>
      </c>
      <c r="AV17" s="66" t="str">
        <f t="shared" si="23"/>
        <v>NA</v>
      </c>
      <c r="AW17" s="66" t="str">
        <f t="shared" ca="1" si="24"/>
        <v>NA</v>
      </c>
      <c r="AX17" s="66" t="str">
        <f t="shared" ca="1" si="25"/>
        <v>NA</v>
      </c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>
        <f t="shared" si="26"/>
        <v>0</v>
      </c>
      <c r="BU17" s="8">
        <f t="shared" si="59"/>
        <v>0</v>
      </c>
      <c r="BV17" s="8">
        <f t="shared" si="27"/>
        <v>0</v>
      </c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66" t="str">
        <f t="shared" si="28"/>
        <v>NA</v>
      </c>
      <c r="CH17" s="66" t="str">
        <f t="shared" si="29"/>
        <v>NA</v>
      </c>
      <c r="CI17" s="66" t="str">
        <f t="shared" si="30"/>
        <v>NA</v>
      </c>
      <c r="CJ17" s="66" t="str">
        <f t="shared" si="31"/>
        <v>NA</v>
      </c>
      <c r="CK17" s="66" t="str">
        <f t="shared" si="32"/>
        <v>NA</v>
      </c>
      <c r="CL17" s="66" t="str">
        <f t="shared" si="33"/>
        <v>NA</v>
      </c>
      <c r="CM17" s="66" t="str">
        <f t="shared" si="34"/>
        <v>NA</v>
      </c>
      <c r="CN17" s="66" t="str">
        <f t="shared" si="35"/>
        <v>NA</v>
      </c>
      <c r="CO17" s="66" t="str">
        <f t="shared" si="36"/>
        <v>NA</v>
      </c>
      <c r="CP17" s="66" t="str">
        <f t="shared" si="37"/>
        <v>NA</v>
      </c>
      <c r="CQ17" s="66" t="str">
        <f t="shared" si="38"/>
        <v/>
      </c>
      <c r="CR17" s="66" t="str">
        <f t="shared" si="39"/>
        <v/>
      </c>
      <c r="CS17" s="66" t="str">
        <f t="shared" si="40"/>
        <v/>
      </c>
      <c r="CT17" s="66" t="str">
        <f t="shared" si="41"/>
        <v/>
      </c>
      <c r="CU17" s="66" t="str">
        <f t="shared" si="42"/>
        <v/>
      </c>
      <c r="CV17" s="66" t="str">
        <f t="shared" si="43"/>
        <v/>
      </c>
      <c r="CW17" s="66" t="str">
        <f t="shared" si="44"/>
        <v/>
      </c>
      <c r="CX17" s="66" t="str">
        <f t="shared" si="45"/>
        <v/>
      </c>
      <c r="CY17" s="66" t="str">
        <f t="shared" si="46"/>
        <v/>
      </c>
      <c r="CZ17" s="66" t="str">
        <f t="shared" si="47"/>
        <v/>
      </c>
      <c r="DA17" s="66" t="str">
        <f t="shared" si="48"/>
        <v/>
      </c>
      <c r="DB17" s="66" t="str">
        <f t="shared" si="49"/>
        <v/>
      </c>
      <c r="DC17" s="66" t="str">
        <f t="shared" si="50"/>
        <v/>
      </c>
      <c r="DD17" s="66" t="str">
        <f t="shared" si="51"/>
        <v/>
      </c>
      <c r="DE17" s="66" t="str">
        <f t="shared" si="52"/>
        <v/>
      </c>
      <c r="DF17" s="66" t="str">
        <f t="shared" si="53"/>
        <v/>
      </c>
      <c r="DG17" s="66" t="str">
        <f t="shared" si="54"/>
        <v/>
      </c>
      <c r="DH17" s="66" t="str">
        <f t="shared" si="55"/>
        <v/>
      </c>
      <c r="DI17" s="66" t="str">
        <f t="shared" si="56"/>
        <v/>
      </c>
      <c r="DJ17" s="66" t="str">
        <f t="shared" si="57"/>
        <v/>
      </c>
      <c r="DK17" s="63">
        <f t="shared" si="11"/>
        <v>1135000</v>
      </c>
    </row>
    <row r="18" spans="1:115" x14ac:dyDescent="0.25">
      <c r="A18" s="2">
        <f t="shared" si="58"/>
        <v>17</v>
      </c>
      <c r="B18" s="2" t="s">
        <v>8</v>
      </c>
      <c r="C18" s="2" t="s">
        <v>44</v>
      </c>
      <c r="D18" s="2">
        <v>2</v>
      </c>
      <c r="E18" s="2">
        <v>2</v>
      </c>
      <c r="F18" s="2">
        <v>11</v>
      </c>
      <c r="G18" s="11" t="s">
        <v>12</v>
      </c>
      <c r="H18" s="42" t="s">
        <v>294</v>
      </c>
      <c r="I18" s="9">
        <v>80</v>
      </c>
      <c r="J18" s="10" t="s">
        <v>10</v>
      </c>
      <c r="K18" s="24" t="s">
        <v>417</v>
      </c>
      <c r="L18" s="7">
        <f t="shared" si="12"/>
        <v>1126000</v>
      </c>
      <c r="M18" s="8">
        <v>56</v>
      </c>
      <c r="N18" s="25">
        <v>41228</v>
      </c>
      <c r="O18" s="8" t="str">
        <f t="shared" si="13"/>
        <v>2DA-NOV</v>
      </c>
      <c r="P18" s="26">
        <v>0.1</v>
      </c>
      <c r="Q18" s="41" t="s">
        <v>270</v>
      </c>
      <c r="R18" s="8"/>
      <c r="S18" s="7">
        <v>563000</v>
      </c>
      <c r="T18" s="8"/>
      <c r="U18" s="66" t="str">
        <f t="shared" ca="1" si="14"/>
        <v>NA</v>
      </c>
      <c r="V18" s="62"/>
      <c r="W18" s="8"/>
      <c r="X18" s="8"/>
      <c r="Y18" s="8"/>
      <c r="Z18" s="8"/>
      <c r="AA18" s="66" t="str">
        <f t="shared" si="60"/>
        <v>NA</v>
      </c>
      <c r="AB18" s="66" t="str">
        <f t="shared" si="61"/>
        <v/>
      </c>
      <c r="AC18" s="73"/>
      <c r="AD18" s="73"/>
      <c r="AE18" s="73"/>
      <c r="AF18" s="73"/>
      <c r="AG18" s="8"/>
      <c r="AH18" s="8" t="s">
        <v>273</v>
      </c>
      <c r="AI18" s="8"/>
      <c r="AJ18" s="8"/>
      <c r="AK18" s="8"/>
      <c r="AL18" s="8"/>
      <c r="AM18" s="8"/>
      <c r="AN18" s="8"/>
      <c r="AO18" s="8"/>
      <c r="AP18" s="66" t="str">
        <f t="shared" si="17"/>
        <v>NA</v>
      </c>
      <c r="AQ18" s="66" t="str">
        <f t="shared" si="18"/>
        <v/>
      </c>
      <c r="AR18" s="66" t="str">
        <f t="shared" si="19"/>
        <v>NA</v>
      </c>
      <c r="AS18" s="66" t="str">
        <f t="shared" si="20"/>
        <v/>
      </c>
      <c r="AT18" s="66" t="str">
        <f t="shared" si="21"/>
        <v>NA</v>
      </c>
      <c r="AU18" s="66" t="str">
        <f t="shared" si="22"/>
        <v/>
      </c>
      <c r="AV18" s="66" t="str">
        <f t="shared" si="23"/>
        <v>NA</v>
      </c>
      <c r="AW18" s="66" t="str">
        <f t="shared" ca="1" si="24"/>
        <v>NA</v>
      </c>
      <c r="AX18" s="66" t="str">
        <f t="shared" ca="1" si="25"/>
        <v>NA</v>
      </c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>
        <f t="shared" si="26"/>
        <v>0</v>
      </c>
      <c r="BU18" s="8">
        <f t="shared" si="59"/>
        <v>0</v>
      </c>
      <c r="BV18" s="8">
        <f t="shared" si="27"/>
        <v>0</v>
      </c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66" t="str">
        <f t="shared" si="28"/>
        <v>NA</v>
      </c>
      <c r="CH18" s="66" t="str">
        <f t="shared" si="29"/>
        <v>NA</v>
      </c>
      <c r="CI18" s="66" t="str">
        <f t="shared" si="30"/>
        <v>NA</v>
      </c>
      <c r="CJ18" s="66" t="str">
        <f t="shared" si="31"/>
        <v>NA</v>
      </c>
      <c r="CK18" s="66" t="str">
        <f t="shared" si="32"/>
        <v>NA</v>
      </c>
      <c r="CL18" s="66" t="str">
        <f t="shared" si="33"/>
        <v>NA</v>
      </c>
      <c r="CM18" s="66" t="str">
        <f t="shared" si="34"/>
        <v>NA</v>
      </c>
      <c r="CN18" s="66" t="str">
        <f t="shared" si="35"/>
        <v>NA</v>
      </c>
      <c r="CO18" s="66" t="str">
        <f t="shared" si="36"/>
        <v>NA</v>
      </c>
      <c r="CP18" s="66" t="str">
        <f t="shared" si="37"/>
        <v>NA</v>
      </c>
      <c r="CQ18" s="66" t="str">
        <f t="shared" si="38"/>
        <v/>
      </c>
      <c r="CR18" s="66" t="str">
        <f t="shared" si="39"/>
        <v/>
      </c>
      <c r="CS18" s="66" t="str">
        <f t="shared" si="40"/>
        <v/>
      </c>
      <c r="CT18" s="66" t="str">
        <f t="shared" si="41"/>
        <v/>
      </c>
      <c r="CU18" s="66" t="str">
        <f t="shared" si="42"/>
        <v/>
      </c>
      <c r="CV18" s="66" t="str">
        <f t="shared" si="43"/>
        <v/>
      </c>
      <c r="CW18" s="66" t="str">
        <f t="shared" si="44"/>
        <v/>
      </c>
      <c r="CX18" s="66" t="str">
        <f t="shared" si="45"/>
        <v/>
      </c>
      <c r="CY18" s="66" t="str">
        <f t="shared" si="46"/>
        <v/>
      </c>
      <c r="CZ18" s="66" t="str">
        <f t="shared" si="47"/>
        <v/>
      </c>
      <c r="DA18" s="66" t="str">
        <f t="shared" si="48"/>
        <v/>
      </c>
      <c r="DB18" s="66" t="str">
        <f t="shared" si="49"/>
        <v/>
      </c>
      <c r="DC18" s="66" t="str">
        <f t="shared" si="50"/>
        <v/>
      </c>
      <c r="DD18" s="66" t="str">
        <f t="shared" si="51"/>
        <v/>
      </c>
      <c r="DE18" s="66" t="str">
        <f t="shared" si="52"/>
        <v/>
      </c>
      <c r="DF18" s="66" t="str">
        <f t="shared" si="53"/>
        <v/>
      </c>
      <c r="DG18" s="66" t="str">
        <f t="shared" si="54"/>
        <v/>
      </c>
      <c r="DH18" s="66" t="str">
        <f t="shared" si="55"/>
        <v/>
      </c>
      <c r="DI18" s="66" t="str">
        <f t="shared" si="56"/>
        <v/>
      </c>
      <c r="DJ18" s="66" t="str">
        <f t="shared" si="57"/>
        <v/>
      </c>
      <c r="DK18" s="63">
        <f t="shared" si="11"/>
        <v>1126000</v>
      </c>
    </row>
    <row r="19" spans="1:115" x14ac:dyDescent="0.25">
      <c r="A19" s="2">
        <f t="shared" si="58"/>
        <v>18</v>
      </c>
      <c r="B19" s="2" t="s">
        <v>8</v>
      </c>
      <c r="C19" s="2" t="s">
        <v>45</v>
      </c>
      <c r="D19" s="2">
        <v>2</v>
      </c>
      <c r="E19" s="2">
        <v>2</v>
      </c>
      <c r="F19" s="2">
        <v>12</v>
      </c>
      <c r="G19" s="11" t="s">
        <v>12</v>
      </c>
      <c r="H19" s="42" t="s">
        <v>294</v>
      </c>
      <c r="I19" s="9">
        <v>80</v>
      </c>
      <c r="J19" s="10" t="s">
        <v>10</v>
      </c>
      <c r="K19" s="24" t="s">
        <v>417</v>
      </c>
      <c r="L19" s="7">
        <f t="shared" si="12"/>
        <v>1126000</v>
      </c>
      <c r="M19" s="8">
        <v>57</v>
      </c>
      <c r="N19" s="25">
        <v>41236</v>
      </c>
      <c r="O19" s="8" t="str">
        <f t="shared" si="13"/>
        <v>2DA-NOV</v>
      </c>
      <c r="P19" s="26">
        <v>0.1</v>
      </c>
      <c r="Q19" s="41" t="s">
        <v>270</v>
      </c>
      <c r="R19" s="8"/>
      <c r="S19" s="7">
        <v>563000</v>
      </c>
      <c r="T19" s="8"/>
      <c r="U19" s="66" t="str">
        <f t="shared" ca="1" si="14"/>
        <v>NA</v>
      </c>
      <c r="V19" s="62"/>
      <c r="W19" s="8"/>
      <c r="X19" s="8"/>
      <c r="Y19" s="8"/>
      <c r="Z19" s="8"/>
      <c r="AA19" s="66" t="str">
        <f t="shared" si="60"/>
        <v>NA</v>
      </c>
      <c r="AB19" s="66" t="str">
        <f t="shared" si="61"/>
        <v/>
      </c>
      <c r="AC19" s="73"/>
      <c r="AD19" s="73"/>
      <c r="AE19" s="73"/>
      <c r="AF19" s="73"/>
      <c r="AG19" s="8"/>
      <c r="AH19" s="8" t="s">
        <v>273</v>
      </c>
      <c r="AI19" s="8"/>
      <c r="AJ19" s="8"/>
      <c r="AK19" s="8"/>
      <c r="AL19" s="8"/>
      <c r="AM19" s="8"/>
      <c r="AN19" s="8"/>
      <c r="AO19" s="8"/>
      <c r="AP19" s="66" t="str">
        <f t="shared" si="17"/>
        <v>NA</v>
      </c>
      <c r="AQ19" s="66" t="str">
        <f t="shared" si="18"/>
        <v/>
      </c>
      <c r="AR19" s="66" t="str">
        <f t="shared" si="19"/>
        <v>NA</v>
      </c>
      <c r="AS19" s="66" t="str">
        <f t="shared" si="20"/>
        <v/>
      </c>
      <c r="AT19" s="66" t="str">
        <f t="shared" si="21"/>
        <v>NA</v>
      </c>
      <c r="AU19" s="66" t="str">
        <f t="shared" si="22"/>
        <v/>
      </c>
      <c r="AV19" s="66" t="str">
        <f t="shared" si="23"/>
        <v>NA</v>
      </c>
      <c r="AW19" s="66" t="str">
        <f t="shared" ca="1" si="24"/>
        <v>NA</v>
      </c>
      <c r="AX19" s="66" t="str">
        <f t="shared" ca="1" si="25"/>
        <v>NA</v>
      </c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>
        <f t="shared" si="26"/>
        <v>0</v>
      </c>
      <c r="BU19" s="8">
        <f t="shared" si="59"/>
        <v>0</v>
      </c>
      <c r="BV19" s="8">
        <f t="shared" si="27"/>
        <v>0</v>
      </c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66" t="str">
        <f t="shared" si="28"/>
        <v>NA</v>
      </c>
      <c r="CH19" s="66" t="str">
        <f t="shared" si="29"/>
        <v>NA</v>
      </c>
      <c r="CI19" s="66" t="str">
        <f t="shared" si="30"/>
        <v>NA</v>
      </c>
      <c r="CJ19" s="66" t="str">
        <f t="shared" si="31"/>
        <v>NA</v>
      </c>
      <c r="CK19" s="66" t="str">
        <f t="shared" si="32"/>
        <v>NA</v>
      </c>
      <c r="CL19" s="66" t="str">
        <f t="shared" si="33"/>
        <v>NA</v>
      </c>
      <c r="CM19" s="66" t="str">
        <f t="shared" si="34"/>
        <v>NA</v>
      </c>
      <c r="CN19" s="66" t="str">
        <f t="shared" si="35"/>
        <v>NA</v>
      </c>
      <c r="CO19" s="66" t="str">
        <f t="shared" si="36"/>
        <v>NA</v>
      </c>
      <c r="CP19" s="66" t="str">
        <f t="shared" si="37"/>
        <v>NA</v>
      </c>
      <c r="CQ19" s="66" t="str">
        <f t="shared" si="38"/>
        <v/>
      </c>
      <c r="CR19" s="66" t="str">
        <f t="shared" si="39"/>
        <v/>
      </c>
      <c r="CS19" s="66" t="str">
        <f t="shared" si="40"/>
        <v/>
      </c>
      <c r="CT19" s="66" t="str">
        <f t="shared" si="41"/>
        <v/>
      </c>
      <c r="CU19" s="66" t="str">
        <f t="shared" si="42"/>
        <v/>
      </c>
      <c r="CV19" s="66" t="str">
        <f t="shared" si="43"/>
        <v/>
      </c>
      <c r="CW19" s="66" t="str">
        <f t="shared" si="44"/>
        <v/>
      </c>
      <c r="CX19" s="66" t="str">
        <f t="shared" si="45"/>
        <v/>
      </c>
      <c r="CY19" s="66" t="str">
        <f t="shared" si="46"/>
        <v/>
      </c>
      <c r="CZ19" s="66" t="str">
        <f t="shared" si="47"/>
        <v/>
      </c>
      <c r="DA19" s="66" t="str">
        <f t="shared" si="48"/>
        <v/>
      </c>
      <c r="DB19" s="66" t="str">
        <f t="shared" si="49"/>
        <v/>
      </c>
      <c r="DC19" s="66" t="str">
        <f t="shared" si="50"/>
        <v/>
      </c>
      <c r="DD19" s="66" t="str">
        <f t="shared" si="51"/>
        <v/>
      </c>
      <c r="DE19" s="66" t="str">
        <f t="shared" si="52"/>
        <v/>
      </c>
      <c r="DF19" s="66" t="str">
        <f t="shared" si="53"/>
        <v/>
      </c>
      <c r="DG19" s="66" t="str">
        <f t="shared" si="54"/>
        <v/>
      </c>
      <c r="DH19" s="66" t="str">
        <f t="shared" si="55"/>
        <v/>
      </c>
      <c r="DI19" s="66" t="str">
        <f t="shared" si="56"/>
        <v/>
      </c>
      <c r="DJ19" s="66" t="str">
        <f t="shared" si="57"/>
        <v/>
      </c>
      <c r="DK19" s="63">
        <f t="shared" si="11"/>
        <v>1126000</v>
      </c>
    </row>
    <row r="20" spans="1:115" x14ac:dyDescent="0.25">
      <c r="A20" s="2">
        <f t="shared" si="58"/>
        <v>19</v>
      </c>
      <c r="B20" s="2" t="s">
        <v>8</v>
      </c>
      <c r="C20" s="2" t="s">
        <v>46</v>
      </c>
      <c r="D20" s="2">
        <v>2</v>
      </c>
      <c r="E20" s="2">
        <v>2</v>
      </c>
      <c r="F20" s="13">
        <v>13</v>
      </c>
      <c r="G20" s="14" t="s">
        <v>12</v>
      </c>
      <c r="H20" s="42" t="s">
        <v>294</v>
      </c>
      <c r="I20" s="15">
        <v>83.468999999999994</v>
      </c>
      <c r="J20" s="12" t="s">
        <v>11</v>
      </c>
      <c r="K20" s="24" t="s">
        <v>417</v>
      </c>
      <c r="L20" s="7">
        <f t="shared" si="12"/>
        <v>1148182.2</v>
      </c>
      <c r="M20" s="8">
        <v>58</v>
      </c>
      <c r="N20" s="25">
        <v>41236</v>
      </c>
      <c r="O20" s="8" t="str">
        <f t="shared" si="13"/>
        <v>2DA-NOV</v>
      </c>
      <c r="P20" s="26">
        <v>0.1</v>
      </c>
      <c r="Q20" s="41" t="s">
        <v>270</v>
      </c>
      <c r="R20" s="8"/>
      <c r="S20" s="7">
        <v>574091.1</v>
      </c>
      <c r="T20" s="8"/>
      <c r="U20" s="66" t="str">
        <f t="shared" ca="1" si="14"/>
        <v>NA</v>
      </c>
      <c r="V20" s="62"/>
      <c r="W20" s="8"/>
      <c r="X20" s="8"/>
      <c r="Y20" s="8"/>
      <c r="Z20" s="8"/>
      <c r="AA20" s="66" t="str">
        <f t="shared" si="60"/>
        <v>NA</v>
      </c>
      <c r="AB20" s="66" t="str">
        <f t="shared" si="61"/>
        <v/>
      </c>
      <c r="AC20" s="73"/>
      <c r="AD20" s="73"/>
      <c r="AE20" s="73"/>
      <c r="AF20" s="73"/>
      <c r="AG20" s="8"/>
      <c r="AH20" s="8" t="s">
        <v>273</v>
      </c>
      <c r="AI20" s="8"/>
      <c r="AJ20" s="8"/>
      <c r="AK20" s="8"/>
      <c r="AL20" s="8"/>
      <c r="AM20" s="8"/>
      <c r="AN20" s="8"/>
      <c r="AO20" s="8"/>
      <c r="AP20" s="66" t="str">
        <f t="shared" si="17"/>
        <v>NA</v>
      </c>
      <c r="AQ20" s="66" t="str">
        <f t="shared" si="18"/>
        <v/>
      </c>
      <c r="AR20" s="66" t="str">
        <f t="shared" si="19"/>
        <v>NA</v>
      </c>
      <c r="AS20" s="66" t="str">
        <f t="shared" si="20"/>
        <v/>
      </c>
      <c r="AT20" s="66" t="str">
        <f t="shared" si="21"/>
        <v>NA</v>
      </c>
      <c r="AU20" s="66" t="str">
        <f t="shared" si="22"/>
        <v/>
      </c>
      <c r="AV20" s="66" t="str">
        <f t="shared" si="23"/>
        <v>NA</v>
      </c>
      <c r="AW20" s="66" t="str">
        <f t="shared" ca="1" si="24"/>
        <v>NA</v>
      </c>
      <c r="AX20" s="66" t="str">
        <f t="shared" ca="1" si="25"/>
        <v>NA</v>
      </c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>
        <f t="shared" si="26"/>
        <v>0</v>
      </c>
      <c r="BU20" s="8">
        <f t="shared" si="59"/>
        <v>0</v>
      </c>
      <c r="BV20" s="8">
        <f t="shared" si="27"/>
        <v>0</v>
      </c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66" t="str">
        <f t="shared" si="28"/>
        <v>NA</v>
      </c>
      <c r="CH20" s="66" t="str">
        <f t="shared" si="29"/>
        <v>NA</v>
      </c>
      <c r="CI20" s="66" t="str">
        <f t="shared" si="30"/>
        <v>NA</v>
      </c>
      <c r="CJ20" s="66" t="str">
        <f t="shared" si="31"/>
        <v>NA</v>
      </c>
      <c r="CK20" s="66" t="str">
        <f t="shared" si="32"/>
        <v>NA</v>
      </c>
      <c r="CL20" s="66" t="str">
        <f t="shared" si="33"/>
        <v>NA</v>
      </c>
      <c r="CM20" s="66" t="str">
        <f t="shared" si="34"/>
        <v>NA</v>
      </c>
      <c r="CN20" s="66" t="str">
        <f t="shared" si="35"/>
        <v>NA</v>
      </c>
      <c r="CO20" s="66" t="str">
        <f t="shared" si="36"/>
        <v>NA</v>
      </c>
      <c r="CP20" s="66" t="str">
        <f t="shared" si="37"/>
        <v>NA</v>
      </c>
      <c r="CQ20" s="66" t="str">
        <f t="shared" si="38"/>
        <v/>
      </c>
      <c r="CR20" s="66" t="str">
        <f t="shared" si="39"/>
        <v/>
      </c>
      <c r="CS20" s="66" t="str">
        <f t="shared" si="40"/>
        <v/>
      </c>
      <c r="CT20" s="66" t="str">
        <f t="shared" si="41"/>
        <v/>
      </c>
      <c r="CU20" s="66" t="str">
        <f t="shared" si="42"/>
        <v/>
      </c>
      <c r="CV20" s="66" t="str">
        <f t="shared" si="43"/>
        <v/>
      </c>
      <c r="CW20" s="66" t="str">
        <f t="shared" si="44"/>
        <v/>
      </c>
      <c r="CX20" s="66" t="str">
        <f t="shared" si="45"/>
        <v/>
      </c>
      <c r="CY20" s="66" t="str">
        <f t="shared" si="46"/>
        <v/>
      </c>
      <c r="CZ20" s="66" t="str">
        <f t="shared" si="47"/>
        <v/>
      </c>
      <c r="DA20" s="66" t="str">
        <f t="shared" si="48"/>
        <v/>
      </c>
      <c r="DB20" s="66" t="str">
        <f t="shared" si="49"/>
        <v/>
      </c>
      <c r="DC20" s="66" t="str">
        <f t="shared" si="50"/>
        <v/>
      </c>
      <c r="DD20" s="66" t="str">
        <f t="shared" si="51"/>
        <v/>
      </c>
      <c r="DE20" s="66" t="str">
        <f t="shared" si="52"/>
        <v/>
      </c>
      <c r="DF20" s="66" t="str">
        <f t="shared" si="53"/>
        <v/>
      </c>
      <c r="DG20" s="66" t="str">
        <f t="shared" si="54"/>
        <v/>
      </c>
      <c r="DH20" s="66" t="str">
        <f t="shared" si="55"/>
        <v/>
      </c>
      <c r="DI20" s="66" t="str">
        <f t="shared" si="56"/>
        <v/>
      </c>
      <c r="DJ20" s="66" t="str">
        <f t="shared" si="57"/>
        <v/>
      </c>
      <c r="DK20" s="63">
        <f t="shared" si="11"/>
        <v>1148182.2</v>
      </c>
    </row>
    <row r="21" spans="1:115" x14ac:dyDescent="0.25">
      <c r="A21" s="2">
        <f t="shared" si="58"/>
        <v>20</v>
      </c>
      <c r="B21" s="2" t="s">
        <v>8</v>
      </c>
      <c r="C21" s="2" t="s">
        <v>47</v>
      </c>
      <c r="D21" s="2">
        <v>2</v>
      </c>
      <c r="E21" s="2">
        <v>3</v>
      </c>
      <c r="F21" s="2">
        <v>1</v>
      </c>
      <c r="G21" s="11" t="s">
        <v>13</v>
      </c>
      <c r="H21" s="42" t="s">
        <v>294</v>
      </c>
      <c r="I21" s="9">
        <v>83.346000000000004</v>
      </c>
      <c r="J21" s="10" t="s">
        <v>11</v>
      </c>
      <c r="K21" s="24" t="s">
        <v>417</v>
      </c>
      <c r="L21" s="7">
        <f t="shared" si="12"/>
        <v>1147714.8</v>
      </c>
      <c r="M21" s="8">
        <v>59</v>
      </c>
      <c r="N21" s="25">
        <v>41236</v>
      </c>
      <c r="O21" s="8" t="str">
        <f t="shared" si="13"/>
        <v>2DA-NOV</v>
      </c>
      <c r="P21" s="26">
        <v>0.1</v>
      </c>
      <c r="Q21" s="41" t="s">
        <v>270</v>
      </c>
      <c r="R21" s="8"/>
      <c r="S21" s="7">
        <v>573857.4</v>
      </c>
      <c r="T21" s="8"/>
      <c r="U21" s="66" t="str">
        <f t="shared" ca="1" si="14"/>
        <v>NA</v>
      </c>
      <c r="V21" s="62"/>
      <c r="W21" s="8"/>
      <c r="X21" s="8"/>
      <c r="Y21" s="8"/>
      <c r="Z21" s="8"/>
      <c r="AA21" s="66" t="str">
        <f t="shared" si="60"/>
        <v>NA</v>
      </c>
      <c r="AB21" s="66" t="str">
        <f t="shared" si="61"/>
        <v/>
      </c>
      <c r="AC21" s="73"/>
      <c r="AD21" s="73"/>
      <c r="AE21" s="73"/>
      <c r="AF21" s="73"/>
      <c r="AG21" s="8"/>
      <c r="AH21" s="8" t="s">
        <v>273</v>
      </c>
      <c r="AI21" s="8"/>
      <c r="AJ21" s="8"/>
      <c r="AK21" s="8"/>
      <c r="AL21" s="8"/>
      <c r="AM21" s="8"/>
      <c r="AN21" s="8"/>
      <c r="AO21" s="8"/>
      <c r="AP21" s="66" t="str">
        <f t="shared" si="17"/>
        <v>NA</v>
      </c>
      <c r="AQ21" s="66" t="str">
        <f t="shared" si="18"/>
        <v/>
      </c>
      <c r="AR21" s="66" t="str">
        <f t="shared" si="19"/>
        <v>NA</v>
      </c>
      <c r="AS21" s="66" t="str">
        <f t="shared" si="20"/>
        <v/>
      </c>
      <c r="AT21" s="66" t="str">
        <f t="shared" si="21"/>
        <v>NA</v>
      </c>
      <c r="AU21" s="66" t="str">
        <f t="shared" si="22"/>
        <v/>
      </c>
      <c r="AV21" s="66" t="str">
        <f t="shared" si="23"/>
        <v>NA</v>
      </c>
      <c r="AW21" s="66" t="str">
        <f t="shared" ca="1" si="24"/>
        <v>NA</v>
      </c>
      <c r="AX21" s="66" t="str">
        <f t="shared" ca="1" si="25"/>
        <v>NA</v>
      </c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>
        <f t="shared" si="26"/>
        <v>0</v>
      </c>
      <c r="BU21" s="8">
        <f t="shared" si="59"/>
        <v>0</v>
      </c>
      <c r="BV21" s="8">
        <f t="shared" si="27"/>
        <v>0</v>
      </c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66" t="str">
        <f t="shared" si="28"/>
        <v>NA</v>
      </c>
      <c r="CH21" s="66" t="str">
        <f t="shared" si="29"/>
        <v>NA</v>
      </c>
      <c r="CI21" s="66" t="str">
        <f t="shared" si="30"/>
        <v>NA</v>
      </c>
      <c r="CJ21" s="66" t="str">
        <f t="shared" si="31"/>
        <v>NA</v>
      </c>
      <c r="CK21" s="66" t="str">
        <f t="shared" si="32"/>
        <v>NA</v>
      </c>
      <c r="CL21" s="66" t="str">
        <f t="shared" si="33"/>
        <v>NA</v>
      </c>
      <c r="CM21" s="66" t="str">
        <f t="shared" si="34"/>
        <v>NA</v>
      </c>
      <c r="CN21" s="66" t="str">
        <f t="shared" si="35"/>
        <v>NA</v>
      </c>
      <c r="CO21" s="66" t="str">
        <f t="shared" si="36"/>
        <v>NA</v>
      </c>
      <c r="CP21" s="66" t="str">
        <f t="shared" si="37"/>
        <v>NA</v>
      </c>
      <c r="CQ21" s="66" t="str">
        <f t="shared" si="38"/>
        <v/>
      </c>
      <c r="CR21" s="66" t="str">
        <f t="shared" si="39"/>
        <v/>
      </c>
      <c r="CS21" s="66" t="str">
        <f t="shared" si="40"/>
        <v/>
      </c>
      <c r="CT21" s="66" t="str">
        <f t="shared" si="41"/>
        <v/>
      </c>
      <c r="CU21" s="66" t="str">
        <f t="shared" si="42"/>
        <v/>
      </c>
      <c r="CV21" s="66" t="str">
        <f t="shared" si="43"/>
        <v/>
      </c>
      <c r="CW21" s="66" t="str">
        <f t="shared" si="44"/>
        <v/>
      </c>
      <c r="CX21" s="66" t="str">
        <f t="shared" si="45"/>
        <v/>
      </c>
      <c r="CY21" s="66" t="str">
        <f t="shared" si="46"/>
        <v/>
      </c>
      <c r="CZ21" s="66" t="str">
        <f t="shared" si="47"/>
        <v/>
      </c>
      <c r="DA21" s="66" t="str">
        <f t="shared" si="48"/>
        <v/>
      </c>
      <c r="DB21" s="66" t="str">
        <f t="shared" si="49"/>
        <v/>
      </c>
      <c r="DC21" s="66" t="str">
        <f t="shared" si="50"/>
        <v/>
      </c>
      <c r="DD21" s="66" t="str">
        <f t="shared" si="51"/>
        <v/>
      </c>
      <c r="DE21" s="66" t="str">
        <f t="shared" si="52"/>
        <v/>
      </c>
      <c r="DF21" s="66" t="str">
        <f t="shared" si="53"/>
        <v/>
      </c>
      <c r="DG21" s="66" t="str">
        <f t="shared" si="54"/>
        <v/>
      </c>
      <c r="DH21" s="66" t="str">
        <f t="shared" si="55"/>
        <v/>
      </c>
      <c r="DI21" s="66" t="str">
        <f t="shared" si="56"/>
        <v/>
      </c>
      <c r="DJ21" s="66" t="str">
        <f t="shared" si="57"/>
        <v/>
      </c>
      <c r="DK21" s="63">
        <f t="shared" si="11"/>
        <v>1147714.8</v>
      </c>
    </row>
    <row r="22" spans="1:115" x14ac:dyDescent="0.25">
      <c r="A22" s="2">
        <f t="shared" si="58"/>
        <v>21</v>
      </c>
      <c r="B22" s="2" t="s">
        <v>8</v>
      </c>
      <c r="C22" s="2" t="s">
        <v>48</v>
      </c>
      <c r="D22" s="2">
        <v>2</v>
      </c>
      <c r="E22" s="2">
        <v>3</v>
      </c>
      <c r="F22" s="2">
        <v>2</v>
      </c>
      <c r="G22" s="11" t="s">
        <v>13</v>
      </c>
      <c r="H22" s="42" t="s">
        <v>294</v>
      </c>
      <c r="I22" s="9">
        <v>80</v>
      </c>
      <c r="J22" s="10" t="s">
        <v>10</v>
      </c>
      <c r="K22" s="24" t="s">
        <v>417</v>
      </c>
      <c r="L22" s="7">
        <f t="shared" si="12"/>
        <v>1126000</v>
      </c>
      <c r="M22" s="8">
        <v>60</v>
      </c>
      <c r="N22" s="25">
        <v>41236</v>
      </c>
      <c r="O22" s="8" t="str">
        <f t="shared" si="13"/>
        <v>2DA-NOV</v>
      </c>
      <c r="P22" s="26">
        <v>0.1</v>
      </c>
      <c r="Q22" s="41" t="s">
        <v>270</v>
      </c>
      <c r="R22" s="8"/>
      <c r="S22" s="7">
        <v>563000</v>
      </c>
      <c r="T22" s="8"/>
      <c r="U22" s="66" t="str">
        <f t="shared" ca="1" si="14"/>
        <v>NA</v>
      </c>
      <c r="V22" s="62"/>
      <c r="W22" s="8"/>
      <c r="X22" s="8"/>
      <c r="Y22" s="8"/>
      <c r="Z22" s="8"/>
      <c r="AA22" s="66" t="str">
        <f t="shared" si="60"/>
        <v>NA</v>
      </c>
      <c r="AB22" s="66" t="str">
        <f t="shared" si="61"/>
        <v/>
      </c>
      <c r="AC22" s="73"/>
      <c r="AD22" s="73"/>
      <c r="AE22" s="73"/>
      <c r="AF22" s="73"/>
      <c r="AG22" s="8"/>
      <c r="AH22" s="8" t="s">
        <v>273</v>
      </c>
      <c r="AI22" s="8"/>
      <c r="AJ22" s="8"/>
      <c r="AK22" s="8"/>
      <c r="AL22" s="8"/>
      <c r="AM22" s="8"/>
      <c r="AN22" s="8"/>
      <c r="AO22" s="8"/>
      <c r="AP22" s="66" t="str">
        <f t="shared" si="17"/>
        <v>NA</v>
      </c>
      <c r="AQ22" s="66" t="str">
        <f t="shared" si="18"/>
        <v/>
      </c>
      <c r="AR22" s="66" t="str">
        <f t="shared" si="19"/>
        <v>NA</v>
      </c>
      <c r="AS22" s="66" t="str">
        <f t="shared" si="20"/>
        <v/>
      </c>
      <c r="AT22" s="66" t="str">
        <f t="shared" si="21"/>
        <v>NA</v>
      </c>
      <c r="AU22" s="66" t="str">
        <f t="shared" si="22"/>
        <v/>
      </c>
      <c r="AV22" s="66" t="str">
        <f t="shared" si="23"/>
        <v>NA</v>
      </c>
      <c r="AW22" s="66" t="str">
        <f t="shared" ca="1" si="24"/>
        <v>NA</v>
      </c>
      <c r="AX22" s="66" t="str">
        <f t="shared" ca="1" si="25"/>
        <v>NA</v>
      </c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>
        <f t="shared" si="26"/>
        <v>0</v>
      </c>
      <c r="BU22" s="8">
        <f t="shared" si="59"/>
        <v>0</v>
      </c>
      <c r="BV22" s="8">
        <f t="shared" si="27"/>
        <v>0</v>
      </c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66" t="str">
        <f t="shared" si="28"/>
        <v>NA</v>
      </c>
      <c r="CH22" s="66" t="str">
        <f t="shared" si="29"/>
        <v>NA</v>
      </c>
      <c r="CI22" s="66" t="str">
        <f t="shared" si="30"/>
        <v>NA</v>
      </c>
      <c r="CJ22" s="66" t="str">
        <f t="shared" si="31"/>
        <v>NA</v>
      </c>
      <c r="CK22" s="66" t="str">
        <f t="shared" si="32"/>
        <v>NA</v>
      </c>
      <c r="CL22" s="66" t="str">
        <f t="shared" si="33"/>
        <v>NA</v>
      </c>
      <c r="CM22" s="66" t="str">
        <f t="shared" si="34"/>
        <v>NA</v>
      </c>
      <c r="CN22" s="66" t="str">
        <f t="shared" si="35"/>
        <v>NA</v>
      </c>
      <c r="CO22" s="66" t="str">
        <f t="shared" si="36"/>
        <v>NA</v>
      </c>
      <c r="CP22" s="66" t="str">
        <f t="shared" si="37"/>
        <v>NA</v>
      </c>
      <c r="CQ22" s="66" t="str">
        <f t="shared" si="38"/>
        <v/>
      </c>
      <c r="CR22" s="66" t="str">
        <f t="shared" si="39"/>
        <v/>
      </c>
      <c r="CS22" s="66" t="str">
        <f t="shared" si="40"/>
        <v/>
      </c>
      <c r="CT22" s="66" t="str">
        <f t="shared" si="41"/>
        <v/>
      </c>
      <c r="CU22" s="66" t="str">
        <f t="shared" si="42"/>
        <v/>
      </c>
      <c r="CV22" s="66" t="str">
        <f t="shared" si="43"/>
        <v/>
      </c>
      <c r="CW22" s="66" t="str">
        <f t="shared" si="44"/>
        <v/>
      </c>
      <c r="CX22" s="66" t="str">
        <f t="shared" si="45"/>
        <v/>
      </c>
      <c r="CY22" s="66" t="str">
        <f t="shared" si="46"/>
        <v/>
      </c>
      <c r="CZ22" s="66" t="str">
        <f t="shared" si="47"/>
        <v/>
      </c>
      <c r="DA22" s="66" t="str">
        <f t="shared" si="48"/>
        <v/>
      </c>
      <c r="DB22" s="66" t="str">
        <f t="shared" si="49"/>
        <v/>
      </c>
      <c r="DC22" s="66" t="str">
        <f t="shared" si="50"/>
        <v/>
      </c>
      <c r="DD22" s="66" t="str">
        <f t="shared" si="51"/>
        <v/>
      </c>
      <c r="DE22" s="66" t="str">
        <f t="shared" si="52"/>
        <v/>
      </c>
      <c r="DF22" s="66" t="str">
        <f t="shared" si="53"/>
        <v/>
      </c>
      <c r="DG22" s="66" t="str">
        <f t="shared" si="54"/>
        <v/>
      </c>
      <c r="DH22" s="66" t="str">
        <f t="shared" si="55"/>
        <v/>
      </c>
      <c r="DI22" s="66" t="str">
        <f t="shared" si="56"/>
        <v/>
      </c>
      <c r="DJ22" s="66" t="str">
        <f t="shared" si="57"/>
        <v/>
      </c>
      <c r="DK22" s="63">
        <f t="shared" si="11"/>
        <v>1126000</v>
      </c>
    </row>
    <row r="23" spans="1:115" x14ac:dyDescent="0.25">
      <c r="A23" s="2">
        <f t="shared" si="58"/>
        <v>22</v>
      </c>
      <c r="B23" s="2" t="s">
        <v>8</v>
      </c>
      <c r="C23" s="2" t="s">
        <v>49</v>
      </c>
      <c r="D23" s="2">
        <v>2</v>
      </c>
      <c r="E23" s="2">
        <v>3</v>
      </c>
      <c r="F23" s="2">
        <v>3</v>
      </c>
      <c r="G23" s="11" t="s">
        <v>13</v>
      </c>
      <c r="H23" s="42" t="s">
        <v>294</v>
      </c>
      <c r="I23" s="9">
        <v>80</v>
      </c>
      <c r="J23" s="10" t="s">
        <v>10</v>
      </c>
      <c r="K23" s="24" t="s">
        <v>417</v>
      </c>
      <c r="L23" s="7">
        <f t="shared" si="12"/>
        <v>1126000</v>
      </c>
      <c r="M23" s="8">
        <v>61</v>
      </c>
      <c r="N23" s="25">
        <v>41236</v>
      </c>
      <c r="O23" s="8" t="str">
        <f t="shared" si="13"/>
        <v>2DA-NOV</v>
      </c>
      <c r="P23" s="26">
        <v>0.1</v>
      </c>
      <c r="Q23" s="41" t="s">
        <v>270</v>
      </c>
      <c r="R23" s="8"/>
      <c r="S23" s="7">
        <v>563000</v>
      </c>
      <c r="T23" s="8"/>
      <c r="U23" s="66" t="str">
        <f t="shared" ca="1" si="14"/>
        <v>NA</v>
      </c>
      <c r="V23" s="62"/>
      <c r="W23" s="8"/>
      <c r="X23" s="8"/>
      <c r="Y23" s="8"/>
      <c r="Z23" s="8"/>
      <c r="AA23" s="66" t="str">
        <f t="shared" si="60"/>
        <v>NA</v>
      </c>
      <c r="AB23" s="66" t="str">
        <f t="shared" si="61"/>
        <v/>
      </c>
      <c r="AC23" s="73"/>
      <c r="AD23" s="73"/>
      <c r="AE23" s="73"/>
      <c r="AF23" s="73"/>
      <c r="AG23" s="8"/>
      <c r="AH23" s="8" t="s">
        <v>273</v>
      </c>
      <c r="AI23" s="8"/>
      <c r="AJ23" s="8"/>
      <c r="AK23" s="8"/>
      <c r="AL23" s="8"/>
      <c r="AM23" s="8"/>
      <c r="AN23" s="8"/>
      <c r="AO23" s="8"/>
      <c r="AP23" s="66" t="str">
        <f t="shared" si="17"/>
        <v>NA</v>
      </c>
      <c r="AQ23" s="66" t="str">
        <f t="shared" si="18"/>
        <v/>
      </c>
      <c r="AR23" s="66" t="str">
        <f t="shared" si="19"/>
        <v>NA</v>
      </c>
      <c r="AS23" s="66" t="str">
        <f t="shared" si="20"/>
        <v/>
      </c>
      <c r="AT23" s="66" t="str">
        <f t="shared" si="21"/>
        <v>NA</v>
      </c>
      <c r="AU23" s="66" t="str">
        <f t="shared" si="22"/>
        <v/>
      </c>
      <c r="AV23" s="66" t="str">
        <f t="shared" si="23"/>
        <v>NA</v>
      </c>
      <c r="AW23" s="66" t="str">
        <f t="shared" ca="1" si="24"/>
        <v>NA</v>
      </c>
      <c r="AX23" s="66" t="str">
        <f t="shared" ca="1" si="25"/>
        <v>NA</v>
      </c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>
        <f t="shared" si="26"/>
        <v>0</v>
      </c>
      <c r="BU23" s="8">
        <f t="shared" si="59"/>
        <v>0</v>
      </c>
      <c r="BV23" s="8">
        <f t="shared" si="27"/>
        <v>0</v>
      </c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66" t="str">
        <f t="shared" si="28"/>
        <v>NA</v>
      </c>
      <c r="CH23" s="66" t="str">
        <f t="shared" si="29"/>
        <v>NA</v>
      </c>
      <c r="CI23" s="66" t="str">
        <f t="shared" si="30"/>
        <v>NA</v>
      </c>
      <c r="CJ23" s="66" t="str">
        <f t="shared" si="31"/>
        <v>NA</v>
      </c>
      <c r="CK23" s="66" t="str">
        <f t="shared" si="32"/>
        <v>NA</v>
      </c>
      <c r="CL23" s="66" t="str">
        <f t="shared" si="33"/>
        <v>NA</v>
      </c>
      <c r="CM23" s="66" t="str">
        <f t="shared" si="34"/>
        <v>NA</v>
      </c>
      <c r="CN23" s="66" t="str">
        <f t="shared" si="35"/>
        <v>NA</v>
      </c>
      <c r="CO23" s="66" t="str">
        <f t="shared" si="36"/>
        <v>NA</v>
      </c>
      <c r="CP23" s="66" t="str">
        <f t="shared" si="37"/>
        <v>NA</v>
      </c>
      <c r="CQ23" s="66" t="str">
        <f t="shared" si="38"/>
        <v/>
      </c>
      <c r="CR23" s="66" t="str">
        <f t="shared" si="39"/>
        <v/>
      </c>
      <c r="CS23" s="66" t="str">
        <f t="shared" si="40"/>
        <v/>
      </c>
      <c r="CT23" s="66" t="str">
        <f t="shared" si="41"/>
        <v/>
      </c>
      <c r="CU23" s="66" t="str">
        <f t="shared" si="42"/>
        <v/>
      </c>
      <c r="CV23" s="66" t="str">
        <f t="shared" si="43"/>
        <v/>
      </c>
      <c r="CW23" s="66" t="str">
        <f t="shared" si="44"/>
        <v/>
      </c>
      <c r="CX23" s="66" t="str">
        <f t="shared" si="45"/>
        <v/>
      </c>
      <c r="CY23" s="66" t="str">
        <f t="shared" si="46"/>
        <v/>
      </c>
      <c r="CZ23" s="66" t="str">
        <f t="shared" si="47"/>
        <v/>
      </c>
      <c r="DA23" s="66" t="str">
        <f t="shared" si="48"/>
        <v/>
      </c>
      <c r="DB23" s="66" t="str">
        <f t="shared" si="49"/>
        <v/>
      </c>
      <c r="DC23" s="66" t="str">
        <f t="shared" si="50"/>
        <v/>
      </c>
      <c r="DD23" s="66" t="str">
        <f t="shared" si="51"/>
        <v/>
      </c>
      <c r="DE23" s="66" t="str">
        <f t="shared" si="52"/>
        <v/>
      </c>
      <c r="DF23" s="66" t="str">
        <f t="shared" si="53"/>
        <v/>
      </c>
      <c r="DG23" s="66" t="str">
        <f t="shared" si="54"/>
        <v/>
      </c>
      <c r="DH23" s="66" t="str">
        <f t="shared" si="55"/>
        <v/>
      </c>
      <c r="DI23" s="66" t="str">
        <f t="shared" si="56"/>
        <v/>
      </c>
      <c r="DJ23" s="66" t="str">
        <f t="shared" si="57"/>
        <v/>
      </c>
      <c r="DK23" s="63">
        <f t="shared" si="11"/>
        <v>1126000</v>
      </c>
    </row>
    <row r="24" spans="1:115" x14ac:dyDescent="0.25">
      <c r="A24" s="2">
        <f t="shared" si="58"/>
        <v>23</v>
      </c>
      <c r="B24" s="2" t="s">
        <v>8</v>
      </c>
      <c r="C24" s="2" t="s">
        <v>50</v>
      </c>
      <c r="D24" s="2">
        <v>2</v>
      </c>
      <c r="E24" s="2">
        <v>3</v>
      </c>
      <c r="F24" s="2">
        <v>4</v>
      </c>
      <c r="G24" s="11" t="s">
        <v>13</v>
      </c>
      <c r="H24" s="42" t="s">
        <v>294</v>
      </c>
      <c r="I24" s="9">
        <v>80</v>
      </c>
      <c r="J24" s="10" t="s">
        <v>11</v>
      </c>
      <c r="K24" s="24" t="s">
        <v>417</v>
      </c>
      <c r="L24" s="7">
        <f t="shared" si="12"/>
        <v>1135000</v>
      </c>
      <c r="M24" s="8">
        <v>62</v>
      </c>
      <c r="N24" s="25">
        <v>41236</v>
      </c>
      <c r="O24" s="8" t="str">
        <f t="shared" si="13"/>
        <v>2DA-NOV</v>
      </c>
      <c r="P24" s="26">
        <v>0.1</v>
      </c>
      <c r="Q24" s="41" t="s">
        <v>270</v>
      </c>
      <c r="R24" s="8"/>
      <c r="S24" s="7">
        <v>567500</v>
      </c>
      <c r="T24" s="8"/>
      <c r="U24" s="66" t="str">
        <f t="shared" ca="1" si="14"/>
        <v>NA</v>
      </c>
      <c r="V24" s="62"/>
      <c r="W24" s="8"/>
      <c r="X24" s="8"/>
      <c r="Y24" s="8"/>
      <c r="Z24" s="8"/>
      <c r="AA24" s="66" t="str">
        <f t="shared" si="60"/>
        <v>NA</v>
      </c>
      <c r="AB24" s="66" t="str">
        <f t="shared" si="61"/>
        <v/>
      </c>
      <c r="AC24" s="73"/>
      <c r="AD24" s="73"/>
      <c r="AE24" s="73"/>
      <c r="AF24" s="73"/>
      <c r="AG24" s="8"/>
      <c r="AH24" s="8" t="s">
        <v>273</v>
      </c>
      <c r="AI24" s="8"/>
      <c r="AJ24" s="8"/>
      <c r="AK24" s="8"/>
      <c r="AL24" s="8"/>
      <c r="AM24" s="8"/>
      <c r="AN24" s="8"/>
      <c r="AO24" s="8"/>
      <c r="AP24" s="66" t="str">
        <f t="shared" si="17"/>
        <v>NA</v>
      </c>
      <c r="AQ24" s="66" t="str">
        <f t="shared" si="18"/>
        <v/>
      </c>
      <c r="AR24" s="66" t="str">
        <f t="shared" si="19"/>
        <v>NA</v>
      </c>
      <c r="AS24" s="66" t="str">
        <f t="shared" si="20"/>
        <v/>
      </c>
      <c r="AT24" s="66" t="str">
        <f t="shared" si="21"/>
        <v>NA</v>
      </c>
      <c r="AU24" s="66" t="str">
        <f t="shared" si="22"/>
        <v/>
      </c>
      <c r="AV24" s="66" t="str">
        <f t="shared" si="23"/>
        <v>NA</v>
      </c>
      <c r="AW24" s="66" t="str">
        <f t="shared" ca="1" si="24"/>
        <v>NA</v>
      </c>
      <c r="AX24" s="66" t="str">
        <f t="shared" ca="1" si="25"/>
        <v>NA</v>
      </c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>
        <f t="shared" si="26"/>
        <v>0</v>
      </c>
      <c r="BU24" s="8">
        <f t="shared" si="59"/>
        <v>0</v>
      </c>
      <c r="BV24" s="8">
        <f t="shared" si="27"/>
        <v>0</v>
      </c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66" t="str">
        <f t="shared" si="28"/>
        <v>NA</v>
      </c>
      <c r="CH24" s="66" t="str">
        <f t="shared" si="29"/>
        <v>NA</v>
      </c>
      <c r="CI24" s="66" t="str">
        <f t="shared" si="30"/>
        <v>NA</v>
      </c>
      <c r="CJ24" s="66" t="str">
        <f t="shared" si="31"/>
        <v>NA</v>
      </c>
      <c r="CK24" s="66" t="str">
        <f t="shared" si="32"/>
        <v>NA</v>
      </c>
      <c r="CL24" s="66" t="str">
        <f t="shared" si="33"/>
        <v>NA</v>
      </c>
      <c r="CM24" s="66" t="str">
        <f t="shared" si="34"/>
        <v>NA</v>
      </c>
      <c r="CN24" s="66" t="str">
        <f t="shared" si="35"/>
        <v>NA</v>
      </c>
      <c r="CO24" s="66" t="str">
        <f t="shared" si="36"/>
        <v>NA</v>
      </c>
      <c r="CP24" s="66" t="str">
        <f t="shared" si="37"/>
        <v>NA</v>
      </c>
      <c r="CQ24" s="66" t="str">
        <f t="shared" si="38"/>
        <v/>
      </c>
      <c r="CR24" s="66" t="str">
        <f t="shared" si="39"/>
        <v/>
      </c>
      <c r="CS24" s="66" t="str">
        <f t="shared" si="40"/>
        <v/>
      </c>
      <c r="CT24" s="66" t="str">
        <f t="shared" si="41"/>
        <v/>
      </c>
      <c r="CU24" s="66" t="str">
        <f t="shared" si="42"/>
        <v/>
      </c>
      <c r="CV24" s="66" t="str">
        <f t="shared" si="43"/>
        <v/>
      </c>
      <c r="CW24" s="66" t="str">
        <f t="shared" si="44"/>
        <v/>
      </c>
      <c r="CX24" s="66" t="str">
        <f t="shared" si="45"/>
        <v/>
      </c>
      <c r="CY24" s="66" t="str">
        <f t="shared" si="46"/>
        <v/>
      </c>
      <c r="CZ24" s="66" t="str">
        <f t="shared" si="47"/>
        <v/>
      </c>
      <c r="DA24" s="66" t="str">
        <f t="shared" si="48"/>
        <v/>
      </c>
      <c r="DB24" s="66" t="str">
        <f t="shared" si="49"/>
        <v/>
      </c>
      <c r="DC24" s="66" t="str">
        <f t="shared" si="50"/>
        <v/>
      </c>
      <c r="DD24" s="66" t="str">
        <f t="shared" si="51"/>
        <v/>
      </c>
      <c r="DE24" s="66" t="str">
        <f t="shared" si="52"/>
        <v/>
      </c>
      <c r="DF24" s="66" t="str">
        <f t="shared" si="53"/>
        <v/>
      </c>
      <c r="DG24" s="66" t="str">
        <f t="shared" si="54"/>
        <v/>
      </c>
      <c r="DH24" s="66" t="str">
        <f t="shared" si="55"/>
        <v/>
      </c>
      <c r="DI24" s="66" t="str">
        <f t="shared" si="56"/>
        <v/>
      </c>
      <c r="DJ24" s="66" t="str">
        <f t="shared" si="57"/>
        <v/>
      </c>
      <c r="DK24" s="63">
        <f t="shared" si="11"/>
        <v>1135000</v>
      </c>
    </row>
    <row r="25" spans="1:115" x14ac:dyDescent="0.25">
      <c r="A25" s="2">
        <f t="shared" si="58"/>
        <v>24</v>
      </c>
      <c r="B25" s="2" t="s">
        <v>8</v>
      </c>
      <c r="C25" s="2" t="s">
        <v>51</v>
      </c>
      <c r="D25" s="2">
        <v>2</v>
      </c>
      <c r="E25" s="2">
        <v>3</v>
      </c>
      <c r="F25" s="2">
        <v>5</v>
      </c>
      <c r="G25" s="11" t="s">
        <v>13</v>
      </c>
      <c r="H25" s="42" t="s">
        <v>294</v>
      </c>
      <c r="I25" s="9">
        <v>80</v>
      </c>
      <c r="J25" s="10" t="s">
        <v>10</v>
      </c>
      <c r="K25" s="24" t="s">
        <v>417</v>
      </c>
      <c r="L25" s="7">
        <f t="shared" si="12"/>
        <v>1126000</v>
      </c>
      <c r="M25" s="8">
        <v>63</v>
      </c>
      <c r="N25" s="25">
        <v>41228</v>
      </c>
      <c r="O25" s="8" t="str">
        <f t="shared" si="13"/>
        <v>2DA-NOV</v>
      </c>
      <c r="P25" s="26">
        <v>0</v>
      </c>
      <c r="Q25" s="41" t="s">
        <v>270</v>
      </c>
      <c r="R25" s="8"/>
      <c r="S25" s="7">
        <v>563000</v>
      </c>
      <c r="T25" s="8"/>
      <c r="U25" s="66" t="str">
        <f t="shared" ca="1" si="14"/>
        <v>NA</v>
      </c>
      <c r="V25" s="62"/>
      <c r="W25" s="8"/>
      <c r="X25" s="8"/>
      <c r="Y25" s="8"/>
      <c r="Z25" s="8"/>
      <c r="AA25" s="66" t="str">
        <f t="shared" si="60"/>
        <v>NA</v>
      </c>
      <c r="AB25" s="66" t="str">
        <f t="shared" si="61"/>
        <v/>
      </c>
      <c r="AC25" s="73"/>
      <c r="AD25" s="73"/>
      <c r="AE25" s="73"/>
      <c r="AF25" s="73"/>
      <c r="AG25" s="8"/>
      <c r="AH25" s="8" t="s">
        <v>273</v>
      </c>
      <c r="AI25" s="8"/>
      <c r="AJ25" s="8"/>
      <c r="AK25" s="8"/>
      <c r="AL25" s="8"/>
      <c r="AM25" s="8"/>
      <c r="AN25" s="8"/>
      <c r="AO25" s="8"/>
      <c r="AP25" s="66" t="str">
        <f t="shared" si="17"/>
        <v>NA</v>
      </c>
      <c r="AQ25" s="66" t="str">
        <f t="shared" si="18"/>
        <v/>
      </c>
      <c r="AR25" s="66" t="str">
        <f t="shared" si="19"/>
        <v>NA</v>
      </c>
      <c r="AS25" s="66" t="str">
        <f t="shared" si="20"/>
        <v/>
      </c>
      <c r="AT25" s="66" t="str">
        <f t="shared" si="21"/>
        <v>NA</v>
      </c>
      <c r="AU25" s="66" t="str">
        <f t="shared" si="22"/>
        <v/>
      </c>
      <c r="AV25" s="66" t="str">
        <f t="shared" si="23"/>
        <v>NA</v>
      </c>
      <c r="AW25" s="66" t="str">
        <f t="shared" ca="1" si="24"/>
        <v>NA</v>
      </c>
      <c r="AX25" s="66" t="str">
        <f t="shared" ca="1" si="25"/>
        <v>NA</v>
      </c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>
        <f t="shared" si="26"/>
        <v>0</v>
      </c>
      <c r="BU25" s="8">
        <f t="shared" si="59"/>
        <v>0</v>
      </c>
      <c r="BV25" s="8">
        <f t="shared" si="27"/>
        <v>0</v>
      </c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66" t="str">
        <f t="shared" si="28"/>
        <v>NA</v>
      </c>
      <c r="CH25" s="66" t="str">
        <f t="shared" si="29"/>
        <v>NA</v>
      </c>
      <c r="CI25" s="66" t="str">
        <f t="shared" si="30"/>
        <v>NA</v>
      </c>
      <c r="CJ25" s="66" t="str">
        <f t="shared" si="31"/>
        <v>NA</v>
      </c>
      <c r="CK25" s="66" t="str">
        <f t="shared" si="32"/>
        <v>NA</v>
      </c>
      <c r="CL25" s="66" t="str">
        <f t="shared" si="33"/>
        <v>NA</v>
      </c>
      <c r="CM25" s="66" t="str">
        <f t="shared" si="34"/>
        <v>NA</v>
      </c>
      <c r="CN25" s="66" t="str">
        <f t="shared" si="35"/>
        <v>NA</v>
      </c>
      <c r="CO25" s="66" t="str">
        <f t="shared" si="36"/>
        <v>NA</v>
      </c>
      <c r="CP25" s="66" t="str">
        <f t="shared" si="37"/>
        <v>NA</v>
      </c>
      <c r="CQ25" s="66" t="str">
        <f t="shared" si="38"/>
        <v/>
      </c>
      <c r="CR25" s="66" t="str">
        <f t="shared" si="39"/>
        <v/>
      </c>
      <c r="CS25" s="66" t="str">
        <f t="shared" si="40"/>
        <v/>
      </c>
      <c r="CT25" s="66" t="str">
        <f t="shared" si="41"/>
        <v/>
      </c>
      <c r="CU25" s="66" t="str">
        <f t="shared" si="42"/>
        <v/>
      </c>
      <c r="CV25" s="66" t="str">
        <f t="shared" si="43"/>
        <v/>
      </c>
      <c r="CW25" s="66" t="str">
        <f t="shared" si="44"/>
        <v/>
      </c>
      <c r="CX25" s="66" t="str">
        <f t="shared" si="45"/>
        <v/>
      </c>
      <c r="CY25" s="66" t="str">
        <f t="shared" si="46"/>
        <v/>
      </c>
      <c r="CZ25" s="66" t="str">
        <f t="shared" si="47"/>
        <v/>
      </c>
      <c r="DA25" s="66" t="str">
        <f t="shared" si="48"/>
        <v/>
      </c>
      <c r="DB25" s="66" t="str">
        <f t="shared" si="49"/>
        <v/>
      </c>
      <c r="DC25" s="66" t="str">
        <f t="shared" si="50"/>
        <v/>
      </c>
      <c r="DD25" s="66" t="str">
        <f t="shared" si="51"/>
        <v/>
      </c>
      <c r="DE25" s="66" t="str">
        <f t="shared" si="52"/>
        <v/>
      </c>
      <c r="DF25" s="66" t="str">
        <f t="shared" si="53"/>
        <v/>
      </c>
      <c r="DG25" s="66" t="str">
        <f t="shared" si="54"/>
        <v/>
      </c>
      <c r="DH25" s="66" t="str">
        <f t="shared" si="55"/>
        <v/>
      </c>
      <c r="DI25" s="66" t="str">
        <f t="shared" si="56"/>
        <v/>
      </c>
      <c r="DJ25" s="66" t="str">
        <f t="shared" si="57"/>
        <v/>
      </c>
      <c r="DK25" s="63">
        <f t="shared" si="11"/>
        <v>1126000</v>
      </c>
    </row>
    <row r="26" spans="1:115" x14ac:dyDescent="0.25">
      <c r="A26" s="2">
        <f t="shared" si="58"/>
        <v>25</v>
      </c>
      <c r="B26" s="2" t="s">
        <v>8</v>
      </c>
      <c r="C26" s="2" t="s">
        <v>52</v>
      </c>
      <c r="D26" s="2">
        <v>2</v>
      </c>
      <c r="E26" s="2">
        <v>3</v>
      </c>
      <c r="F26" s="2">
        <v>6</v>
      </c>
      <c r="G26" s="11" t="s">
        <v>13</v>
      </c>
      <c r="H26" s="42" t="s">
        <v>294</v>
      </c>
      <c r="I26" s="9">
        <v>80</v>
      </c>
      <c r="J26" s="10" t="s">
        <v>10</v>
      </c>
      <c r="K26" s="24" t="s">
        <v>417</v>
      </c>
      <c r="L26" s="7">
        <f t="shared" si="12"/>
        <v>1126000</v>
      </c>
      <c r="M26" s="8">
        <v>64</v>
      </c>
      <c r="N26" s="25">
        <v>41228</v>
      </c>
      <c r="O26" s="8" t="str">
        <f t="shared" si="13"/>
        <v>2DA-NOV</v>
      </c>
      <c r="P26" s="26">
        <v>0</v>
      </c>
      <c r="Q26" s="41" t="s">
        <v>270</v>
      </c>
      <c r="R26" s="8"/>
      <c r="S26" s="7">
        <v>563000</v>
      </c>
      <c r="T26" s="8"/>
      <c r="U26" s="66" t="str">
        <f t="shared" ca="1" si="14"/>
        <v>NA</v>
      </c>
      <c r="V26" s="8"/>
      <c r="W26" s="8"/>
      <c r="X26" s="8"/>
      <c r="Y26" s="8"/>
      <c r="Z26" s="8"/>
      <c r="AA26" s="66" t="str">
        <f t="shared" si="60"/>
        <v>NA</v>
      </c>
      <c r="AB26" s="66" t="str">
        <f t="shared" si="61"/>
        <v/>
      </c>
      <c r="AC26" s="73"/>
      <c r="AD26" s="73"/>
      <c r="AE26" s="73"/>
      <c r="AF26" s="73"/>
      <c r="AG26" s="8"/>
      <c r="AH26" s="8" t="s">
        <v>273</v>
      </c>
      <c r="AI26" s="8"/>
      <c r="AJ26" s="8"/>
      <c r="AK26" s="8"/>
      <c r="AL26" s="8"/>
      <c r="AM26" s="8"/>
      <c r="AN26" s="8"/>
      <c r="AO26" s="8"/>
      <c r="AP26" s="66" t="str">
        <f t="shared" si="17"/>
        <v>NA</v>
      </c>
      <c r="AQ26" s="66" t="str">
        <f t="shared" si="18"/>
        <v/>
      </c>
      <c r="AR26" s="66" t="str">
        <f t="shared" si="19"/>
        <v>NA</v>
      </c>
      <c r="AS26" s="66" t="str">
        <f t="shared" si="20"/>
        <v/>
      </c>
      <c r="AT26" s="66" t="str">
        <f t="shared" si="21"/>
        <v>NA</v>
      </c>
      <c r="AU26" s="66" t="str">
        <f t="shared" si="22"/>
        <v/>
      </c>
      <c r="AV26" s="66" t="str">
        <f t="shared" si="23"/>
        <v>NA</v>
      </c>
      <c r="AW26" s="66" t="str">
        <f t="shared" ca="1" si="24"/>
        <v>NA</v>
      </c>
      <c r="AX26" s="66" t="str">
        <f t="shared" ca="1" si="25"/>
        <v>NA</v>
      </c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>
        <f t="shared" si="26"/>
        <v>0</v>
      </c>
      <c r="BU26" s="8">
        <f t="shared" si="59"/>
        <v>0</v>
      </c>
      <c r="BV26" s="8">
        <f t="shared" si="27"/>
        <v>0</v>
      </c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66" t="str">
        <f t="shared" si="28"/>
        <v>NA</v>
      </c>
      <c r="CH26" s="66" t="str">
        <f t="shared" si="29"/>
        <v>NA</v>
      </c>
      <c r="CI26" s="66" t="str">
        <f t="shared" si="30"/>
        <v>NA</v>
      </c>
      <c r="CJ26" s="66" t="str">
        <f t="shared" si="31"/>
        <v>NA</v>
      </c>
      <c r="CK26" s="66" t="str">
        <f t="shared" si="32"/>
        <v>NA</v>
      </c>
      <c r="CL26" s="66" t="str">
        <f t="shared" si="33"/>
        <v>NA</v>
      </c>
      <c r="CM26" s="66" t="str">
        <f t="shared" si="34"/>
        <v>NA</v>
      </c>
      <c r="CN26" s="66" t="str">
        <f t="shared" si="35"/>
        <v>NA</v>
      </c>
      <c r="CO26" s="66" t="str">
        <f t="shared" si="36"/>
        <v>NA</v>
      </c>
      <c r="CP26" s="66" t="str">
        <f t="shared" si="37"/>
        <v>NA</v>
      </c>
      <c r="CQ26" s="66" t="str">
        <f t="shared" si="38"/>
        <v/>
      </c>
      <c r="CR26" s="66" t="str">
        <f t="shared" si="39"/>
        <v/>
      </c>
      <c r="CS26" s="66" t="str">
        <f t="shared" si="40"/>
        <v/>
      </c>
      <c r="CT26" s="66" t="str">
        <f t="shared" si="41"/>
        <v/>
      </c>
      <c r="CU26" s="66" t="str">
        <f t="shared" si="42"/>
        <v/>
      </c>
      <c r="CV26" s="66" t="str">
        <f t="shared" si="43"/>
        <v/>
      </c>
      <c r="CW26" s="66" t="str">
        <f t="shared" si="44"/>
        <v/>
      </c>
      <c r="CX26" s="66" t="str">
        <f t="shared" si="45"/>
        <v/>
      </c>
      <c r="CY26" s="66" t="str">
        <f t="shared" si="46"/>
        <v/>
      </c>
      <c r="CZ26" s="66" t="str">
        <f t="shared" si="47"/>
        <v/>
      </c>
      <c r="DA26" s="66" t="str">
        <f t="shared" si="48"/>
        <v/>
      </c>
      <c r="DB26" s="66" t="str">
        <f t="shared" si="49"/>
        <v/>
      </c>
      <c r="DC26" s="66" t="str">
        <f t="shared" si="50"/>
        <v/>
      </c>
      <c r="DD26" s="66" t="str">
        <f t="shared" si="51"/>
        <v/>
      </c>
      <c r="DE26" s="66" t="str">
        <f t="shared" si="52"/>
        <v/>
      </c>
      <c r="DF26" s="66" t="str">
        <f t="shared" si="53"/>
        <v/>
      </c>
      <c r="DG26" s="66" t="str">
        <f t="shared" si="54"/>
        <v/>
      </c>
      <c r="DH26" s="66" t="str">
        <f t="shared" si="55"/>
        <v/>
      </c>
      <c r="DI26" s="66" t="str">
        <f t="shared" si="56"/>
        <v/>
      </c>
      <c r="DJ26" s="66" t="str">
        <f t="shared" si="57"/>
        <v/>
      </c>
      <c r="DK26" s="63">
        <f t="shared" si="11"/>
        <v>1126000</v>
      </c>
    </row>
    <row r="27" spans="1:115" x14ac:dyDescent="0.25">
      <c r="A27" s="2">
        <f t="shared" si="58"/>
        <v>26</v>
      </c>
      <c r="B27" s="2" t="s">
        <v>8</v>
      </c>
      <c r="C27" s="2" t="s">
        <v>53</v>
      </c>
      <c r="D27" s="2">
        <v>2</v>
      </c>
      <c r="E27" s="2">
        <v>3</v>
      </c>
      <c r="F27" s="2">
        <v>7</v>
      </c>
      <c r="G27" s="11" t="s">
        <v>13</v>
      </c>
      <c r="H27" s="42" t="s">
        <v>294</v>
      </c>
      <c r="I27" s="9">
        <v>80</v>
      </c>
      <c r="J27" s="10" t="s">
        <v>11</v>
      </c>
      <c r="K27" s="24" t="s">
        <v>417</v>
      </c>
      <c r="L27" s="7">
        <f t="shared" si="12"/>
        <v>1135000</v>
      </c>
      <c r="M27" s="8">
        <v>65</v>
      </c>
      <c r="N27" s="25">
        <v>41228</v>
      </c>
      <c r="O27" s="8" t="str">
        <f t="shared" si="13"/>
        <v>2DA-NOV</v>
      </c>
      <c r="P27" s="26">
        <v>0</v>
      </c>
      <c r="Q27" s="41" t="s">
        <v>270</v>
      </c>
      <c r="R27" s="8"/>
      <c r="S27" s="7">
        <v>567500</v>
      </c>
      <c r="T27" s="8"/>
      <c r="U27" s="66" t="str">
        <f t="shared" ca="1" si="14"/>
        <v>NA</v>
      </c>
      <c r="V27" s="8"/>
      <c r="W27" s="8"/>
      <c r="X27" s="8"/>
      <c r="Y27" s="8"/>
      <c r="Z27" s="8"/>
      <c r="AA27" s="66" t="str">
        <f t="shared" si="60"/>
        <v>NA</v>
      </c>
      <c r="AB27" s="66" t="str">
        <f t="shared" si="61"/>
        <v/>
      </c>
      <c r="AC27" s="73"/>
      <c r="AD27" s="73"/>
      <c r="AE27" s="73"/>
      <c r="AF27" s="73"/>
      <c r="AG27" s="8"/>
      <c r="AH27" s="8" t="s">
        <v>273</v>
      </c>
      <c r="AI27" s="8"/>
      <c r="AJ27" s="8"/>
      <c r="AK27" s="8"/>
      <c r="AL27" s="8"/>
      <c r="AM27" s="8"/>
      <c r="AN27" s="8"/>
      <c r="AO27" s="8"/>
      <c r="AP27" s="66" t="str">
        <f t="shared" si="17"/>
        <v>NA</v>
      </c>
      <c r="AQ27" s="66" t="str">
        <f t="shared" si="18"/>
        <v/>
      </c>
      <c r="AR27" s="66" t="str">
        <f t="shared" si="19"/>
        <v>NA</v>
      </c>
      <c r="AS27" s="66" t="str">
        <f t="shared" si="20"/>
        <v/>
      </c>
      <c r="AT27" s="66" t="str">
        <f t="shared" si="21"/>
        <v>NA</v>
      </c>
      <c r="AU27" s="66" t="str">
        <f t="shared" si="22"/>
        <v/>
      </c>
      <c r="AV27" s="66" t="str">
        <f t="shared" si="23"/>
        <v>NA</v>
      </c>
      <c r="AW27" s="66" t="str">
        <f t="shared" ca="1" si="24"/>
        <v>NA</v>
      </c>
      <c r="AX27" s="66" t="str">
        <f t="shared" ca="1" si="25"/>
        <v>NA</v>
      </c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>
        <f t="shared" si="26"/>
        <v>0</v>
      </c>
      <c r="BU27" s="8">
        <f t="shared" si="59"/>
        <v>0</v>
      </c>
      <c r="BV27" s="8">
        <f t="shared" si="27"/>
        <v>0</v>
      </c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66" t="str">
        <f t="shared" si="28"/>
        <v>NA</v>
      </c>
      <c r="CH27" s="66" t="str">
        <f t="shared" si="29"/>
        <v>NA</v>
      </c>
      <c r="CI27" s="66" t="str">
        <f t="shared" si="30"/>
        <v>NA</v>
      </c>
      <c r="CJ27" s="66" t="str">
        <f t="shared" si="31"/>
        <v>NA</v>
      </c>
      <c r="CK27" s="66" t="str">
        <f t="shared" si="32"/>
        <v>NA</v>
      </c>
      <c r="CL27" s="66" t="str">
        <f t="shared" si="33"/>
        <v>NA</v>
      </c>
      <c r="CM27" s="66" t="str">
        <f t="shared" si="34"/>
        <v>NA</v>
      </c>
      <c r="CN27" s="66" t="str">
        <f t="shared" si="35"/>
        <v>NA</v>
      </c>
      <c r="CO27" s="66" t="str">
        <f t="shared" si="36"/>
        <v>NA</v>
      </c>
      <c r="CP27" s="66" t="str">
        <f t="shared" si="37"/>
        <v>NA</v>
      </c>
      <c r="CQ27" s="66" t="str">
        <f t="shared" si="38"/>
        <v/>
      </c>
      <c r="CR27" s="66" t="str">
        <f t="shared" si="39"/>
        <v/>
      </c>
      <c r="CS27" s="66" t="str">
        <f t="shared" si="40"/>
        <v/>
      </c>
      <c r="CT27" s="66" t="str">
        <f t="shared" si="41"/>
        <v/>
      </c>
      <c r="CU27" s="66" t="str">
        <f t="shared" si="42"/>
        <v/>
      </c>
      <c r="CV27" s="66" t="str">
        <f t="shared" si="43"/>
        <v/>
      </c>
      <c r="CW27" s="66" t="str">
        <f t="shared" si="44"/>
        <v/>
      </c>
      <c r="CX27" s="66" t="str">
        <f t="shared" si="45"/>
        <v/>
      </c>
      <c r="CY27" s="66" t="str">
        <f t="shared" si="46"/>
        <v/>
      </c>
      <c r="CZ27" s="66" t="str">
        <f t="shared" si="47"/>
        <v/>
      </c>
      <c r="DA27" s="66" t="str">
        <f t="shared" si="48"/>
        <v/>
      </c>
      <c r="DB27" s="66" t="str">
        <f t="shared" si="49"/>
        <v/>
      </c>
      <c r="DC27" s="66" t="str">
        <f t="shared" si="50"/>
        <v/>
      </c>
      <c r="DD27" s="66" t="str">
        <f t="shared" si="51"/>
        <v/>
      </c>
      <c r="DE27" s="66" t="str">
        <f t="shared" si="52"/>
        <v/>
      </c>
      <c r="DF27" s="66" t="str">
        <f t="shared" si="53"/>
        <v/>
      </c>
      <c r="DG27" s="66" t="str">
        <f t="shared" si="54"/>
        <v/>
      </c>
      <c r="DH27" s="66" t="str">
        <f t="shared" si="55"/>
        <v/>
      </c>
      <c r="DI27" s="66" t="str">
        <f t="shared" si="56"/>
        <v/>
      </c>
      <c r="DJ27" s="66" t="str">
        <f t="shared" si="57"/>
        <v/>
      </c>
      <c r="DK27" s="63">
        <f t="shared" si="11"/>
        <v>1135000</v>
      </c>
    </row>
    <row r="28" spans="1:115" x14ac:dyDescent="0.25">
      <c r="A28" s="2">
        <f t="shared" si="58"/>
        <v>27</v>
      </c>
      <c r="B28" s="2" t="s">
        <v>8</v>
      </c>
      <c r="C28" s="2" t="s">
        <v>54</v>
      </c>
      <c r="D28" s="2">
        <v>2</v>
      </c>
      <c r="E28" s="2">
        <v>3</v>
      </c>
      <c r="F28" s="13">
        <v>8</v>
      </c>
      <c r="G28" s="14" t="s">
        <v>14</v>
      </c>
      <c r="H28" s="42" t="s">
        <v>294</v>
      </c>
      <c r="I28" s="15">
        <v>101.45</v>
      </c>
      <c r="J28" s="12" t="s">
        <v>11</v>
      </c>
      <c r="K28" s="24" t="s">
        <v>417</v>
      </c>
      <c r="L28" s="7">
        <f t="shared" si="12"/>
        <v>1216510</v>
      </c>
      <c r="M28" s="8">
        <v>66</v>
      </c>
      <c r="N28" s="25">
        <v>41243</v>
      </c>
      <c r="O28" s="8" t="str">
        <f t="shared" si="13"/>
        <v>2DA-NOV</v>
      </c>
      <c r="P28" s="26">
        <v>0</v>
      </c>
      <c r="Q28" s="41" t="s">
        <v>270</v>
      </c>
      <c r="R28" s="8"/>
      <c r="S28" s="7">
        <v>608255</v>
      </c>
      <c r="T28" s="8"/>
      <c r="U28" s="66" t="str">
        <f t="shared" ca="1" si="14"/>
        <v>NA</v>
      </c>
      <c r="V28" s="8"/>
      <c r="W28" s="8"/>
      <c r="X28" s="8"/>
      <c r="Y28" s="8"/>
      <c r="Z28" s="8"/>
      <c r="AA28" s="66" t="str">
        <f t="shared" si="60"/>
        <v>NA</v>
      </c>
      <c r="AB28" s="66" t="str">
        <f t="shared" si="61"/>
        <v/>
      </c>
      <c r="AC28" s="73"/>
      <c r="AD28" s="73"/>
      <c r="AE28" s="73"/>
      <c r="AF28" s="73"/>
      <c r="AG28" s="8"/>
      <c r="AH28" s="8" t="s">
        <v>273</v>
      </c>
      <c r="AI28" s="8"/>
      <c r="AJ28" s="8"/>
      <c r="AK28" s="8"/>
      <c r="AL28" s="8"/>
      <c r="AM28" s="8"/>
      <c r="AN28" s="8"/>
      <c r="AO28" s="8"/>
      <c r="AP28" s="66" t="str">
        <f t="shared" si="17"/>
        <v>NA</v>
      </c>
      <c r="AQ28" s="66" t="str">
        <f t="shared" si="18"/>
        <v/>
      </c>
      <c r="AR28" s="66" t="str">
        <f t="shared" si="19"/>
        <v>NA</v>
      </c>
      <c r="AS28" s="66" t="str">
        <f t="shared" si="20"/>
        <v/>
      </c>
      <c r="AT28" s="66" t="str">
        <f t="shared" si="21"/>
        <v>NA</v>
      </c>
      <c r="AU28" s="66" t="str">
        <f t="shared" si="22"/>
        <v/>
      </c>
      <c r="AV28" s="66" t="str">
        <f t="shared" si="23"/>
        <v>NA</v>
      </c>
      <c r="AW28" s="66" t="str">
        <f t="shared" ca="1" si="24"/>
        <v>NA</v>
      </c>
      <c r="AX28" s="66" t="str">
        <f t="shared" ca="1" si="25"/>
        <v>NA</v>
      </c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>
        <f t="shared" si="26"/>
        <v>0</v>
      </c>
      <c r="BU28" s="8">
        <f t="shared" si="59"/>
        <v>0</v>
      </c>
      <c r="BV28" s="8">
        <f t="shared" si="27"/>
        <v>0</v>
      </c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66" t="str">
        <f t="shared" si="28"/>
        <v>NA</v>
      </c>
      <c r="CH28" s="66" t="str">
        <f t="shared" si="29"/>
        <v>NA</v>
      </c>
      <c r="CI28" s="66" t="str">
        <f t="shared" si="30"/>
        <v>NA</v>
      </c>
      <c r="CJ28" s="66" t="str">
        <f t="shared" si="31"/>
        <v>NA</v>
      </c>
      <c r="CK28" s="66" t="str">
        <f t="shared" si="32"/>
        <v>NA</v>
      </c>
      <c r="CL28" s="66" t="str">
        <f t="shared" si="33"/>
        <v>NA</v>
      </c>
      <c r="CM28" s="66" t="str">
        <f t="shared" si="34"/>
        <v>NA</v>
      </c>
      <c r="CN28" s="66" t="str">
        <f t="shared" si="35"/>
        <v>NA</v>
      </c>
      <c r="CO28" s="66" t="str">
        <f t="shared" si="36"/>
        <v>NA</v>
      </c>
      <c r="CP28" s="66" t="str">
        <f t="shared" si="37"/>
        <v>NA</v>
      </c>
      <c r="CQ28" s="66" t="str">
        <f t="shared" si="38"/>
        <v/>
      </c>
      <c r="CR28" s="66" t="str">
        <f t="shared" si="39"/>
        <v/>
      </c>
      <c r="CS28" s="66" t="str">
        <f t="shared" si="40"/>
        <v/>
      </c>
      <c r="CT28" s="66" t="str">
        <f t="shared" si="41"/>
        <v/>
      </c>
      <c r="CU28" s="66" t="str">
        <f t="shared" si="42"/>
        <v/>
      </c>
      <c r="CV28" s="66" t="str">
        <f t="shared" si="43"/>
        <v/>
      </c>
      <c r="CW28" s="66" t="str">
        <f t="shared" si="44"/>
        <v/>
      </c>
      <c r="CX28" s="66" t="str">
        <f t="shared" si="45"/>
        <v/>
      </c>
      <c r="CY28" s="66" t="str">
        <f t="shared" si="46"/>
        <v/>
      </c>
      <c r="CZ28" s="66" t="str">
        <f t="shared" si="47"/>
        <v/>
      </c>
      <c r="DA28" s="66" t="str">
        <f t="shared" si="48"/>
        <v/>
      </c>
      <c r="DB28" s="66" t="str">
        <f t="shared" si="49"/>
        <v/>
      </c>
      <c r="DC28" s="66" t="str">
        <f t="shared" si="50"/>
        <v/>
      </c>
      <c r="DD28" s="66" t="str">
        <f t="shared" si="51"/>
        <v/>
      </c>
      <c r="DE28" s="66" t="str">
        <f t="shared" si="52"/>
        <v/>
      </c>
      <c r="DF28" s="66" t="str">
        <f t="shared" si="53"/>
        <v/>
      </c>
      <c r="DG28" s="66" t="str">
        <f t="shared" si="54"/>
        <v/>
      </c>
      <c r="DH28" s="66" t="str">
        <f t="shared" si="55"/>
        <v/>
      </c>
      <c r="DI28" s="66" t="str">
        <f t="shared" si="56"/>
        <v/>
      </c>
      <c r="DJ28" s="66" t="str">
        <f t="shared" si="57"/>
        <v/>
      </c>
      <c r="DK28" s="63">
        <f t="shared" si="11"/>
        <v>1216510</v>
      </c>
    </row>
    <row r="29" spans="1:115" x14ac:dyDescent="0.25">
      <c r="A29" s="2">
        <f t="shared" si="58"/>
        <v>28</v>
      </c>
      <c r="B29" s="2" t="s">
        <v>8</v>
      </c>
      <c r="C29" s="2" t="s">
        <v>55</v>
      </c>
      <c r="D29" s="2">
        <v>2</v>
      </c>
      <c r="E29" s="2">
        <v>3</v>
      </c>
      <c r="F29" s="2">
        <v>9</v>
      </c>
      <c r="G29" s="14" t="s">
        <v>14</v>
      </c>
      <c r="H29" s="42" t="s">
        <v>294</v>
      </c>
      <c r="I29" s="9">
        <v>88.497</v>
      </c>
      <c r="J29" s="10" t="s">
        <v>10</v>
      </c>
      <c r="K29" s="24" t="s">
        <v>417</v>
      </c>
      <c r="L29" s="7">
        <f t="shared" si="12"/>
        <v>1158288.6000000001</v>
      </c>
      <c r="M29" s="8">
        <v>67</v>
      </c>
      <c r="N29" s="25">
        <v>41243</v>
      </c>
      <c r="O29" s="8" t="str">
        <f t="shared" si="13"/>
        <v>2DA-NOV</v>
      </c>
      <c r="P29" s="26">
        <v>0</v>
      </c>
      <c r="Q29" s="41" t="s">
        <v>270</v>
      </c>
      <c r="R29" s="8"/>
      <c r="S29" s="7">
        <v>579144.30000000005</v>
      </c>
      <c r="T29" s="8"/>
      <c r="U29" s="66" t="str">
        <f t="shared" ca="1" si="14"/>
        <v>NA</v>
      </c>
      <c r="V29" s="8"/>
      <c r="W29" s="8"/>
      <c r="X29" s="8"/>
      <c r="Y29" s="8"/>
      <c r="Z29" s="8"/>
      <c r="AA29" s="66" t="str">
        <f t="shared" si="60"/>
        <v>NA</v>
      </c>
      <c r="AB29" s="66" t="str">
        <f t="shared" si="61"/>
        <v/>
      </c>
      <c r="AC29" s="73"/>
      <c r="AD29" s="73"/>
      <c r="AE29" s="73"/>
      <c r="AF29" s="73"/>
      <c r="AG29" s="8"/>
      <c r="AH29" s="8" t="s">
        <v>273</v>
      </c>
      <c r="AI29" s="8"/>
      <c r="AJ29" s="8"/>
      <c r="AK29" s="8"/>
      <c r="AL29" s="8"/>
      <c r="AM29" s="8"/>
      <c r="AN29" s="8"/>
      <c r="AO29" s="8"/>
      <c r="AP29" s="66" t="str">
        <f t="shared" si="17"/>
        <v>NA</v>
      </c>
      <c r="AQ29" s="66" t="str">
        <f t="shared" si="18"/>
        <v/>
      </c>
      <c r="AR29" s="66" t="str">
        <f t="shared" si="19"/>
        <v>NA</v>
      </c>
      <c r="AS29" s="66" t="str">
        <f t="shared" si="20"/>
        <v/>
      </c>
      <c r="AT29" s="66" t="str">
        <f t="shared" si="21"/>
        <v>NA</v>
      </c>
      <c r="AU29" s="66" t="str">
        <f t="shared" si="22"/>
        <v/>
      </c>
      <c r="AV29" s="66" t="str">
        <f t="shared" si="23"/>
        <v>NA</v>
      </c>
      <c r="AW29" s="66" t="str">
        <f t="shared" ca="1" si="24"/>
        <v>NA</v>
      </c>
      <c r="AX29" s="66" t="str">
        <f t="shared" ca="1" si="25"/>
        <v>NA</v>
      </c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>
        <f t="shared" si="26"/>
        <v>0</v>
      </c>
      <c r="BU29" s="8">
        <f t="shared" si="59"/>
        <v>0</v>
      </c>
      <c r="BV29" s="8">
        <f t="shared" si="27"/>
        <v>0</v>
      </c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66" t="str">
        <f t="shared" si="28"/>
        <v>NA</v>
      </c>
      <c r="CH29" s="66" t="str">
        <f t="shared" si="29"/>
        <v>NA</v>
      </c>
      <c r="CI29" s="66" t="str">
        <f t="shared" si="30"/>
        <v>NA</v>
      </c>
      <c r="CJ29" s="66" t="str">
        <f t="shared" si="31"/>
        <v>NA</v>
      </c>
      <c r="CK29" s="66" t="str">
        <f t="shared" si="32"/>
        <v>NA</v>
      </c>
      <c r="CL29" s="66" t="str">
        <f t="shared" si="33"/>
        <v>NA</v>
      </c>
      <c r="CM29" s="66" t="str">
        <f t="shared" si="34"/>
        <v>NA</v>
      </c>
      <c r="CN29" s="66" t="str">
        <f t="shared" si="35"/>
        <v>NA</v>
      </c>
      <c r="CO29" s="66" t="str">
        <f t="shared" si="36"/>
        <v>NA</v>
      </c>
      <c r="CP29" s="66" t="str">
        <f t="shared" si="37"/>
        <v>NA</v>
      </c>
      <c r="CQ29" s="66" t="str">
        <f t="shared" si="38"/>
        <v/>
      </c>
      <c r="CR29" s="66" t="str">
        <f t="shared" si="39"/>
        <v/>
      </c>
      <c r="CS29" s="66" t="str">
        <f t="shared" si="40"/>
        <v/>
      </c>
      <c r="CT29" s="66" t="str">
        <f t="shared" si="41"/>
        <v/>
      </c>
      <c r="CU29" s="66" t="str">
        <f t="shared" si="42"/>
        <v/>
      </c>
      <c r="CV29" s="66" t="str">
        <f t="shared" si="43"/>
        <v/>
      </c>
      <c r="CW29" s="66" t="str">
        <f t="shared" si="44"/>
        <v/>
      </c>
      <c r="CX29" s="66" t="str">
        <f t="shared" si="45"/>
        <v/>
      </c>
      <c r="CY29" s="66" t="str">
        <f t="shared" si="46"/>
        <v/>
      </c>
      <c r="CZ29" s="66" t="str">
        <f t="shared" si="47"/>
        <v/>
      </c>
      <c r="DA29" s="66" t="str">
        <f t="shared" si="48"/>
        <v/>
      </c>
      <c r="DB29" s="66" t="str">
        <f t="shared" si="49"/>
        <v/>
      </c>
      <c r="DC29" s="66" t="str">
        <f t="shared" si="50"/>
        <v/>
      </c>
      <c r="DD29" s="66" t="str">
        <f t="shared" si="51"/>
        <v/>
      </c>
      <c r="DE29" s="66" t="str">
        <f t="shared" si="52"/>
        <v/>
      </c>
      <c r="DF29" s="66" t="str">
        <f t="shared" si="53"/>
        <v/>
      </c>
      <c r="DG29" s="66" t="str">
        <f t="shared" si="54"/>
        <v/>
      </c>
      <c r="DH29" s="66" t="str">
        <f t="shared" si="55"/>
        <v/>
      </c>
      <c r="DI29" s="66" t="str">
        <f t="shared" si="56"/>
        <v/>
      </c>
      <c r="DJ29" s="66" t="str">
        <f t="shared" si="57"/>
        <v/>
      </c>
      <c r="DK29" s="63">
        <f t="shared" si="11"/>
        <v>1158288.6000000001</v>
      </c>
    </row>
    <row r="30" spans="1:115" x14ac:dyDescent="0.25">
      <c r="A30" s="2">
        <f t="shared" si="58"/>
        <v>29</v>
      </c>
      <c r="B30" s="2" t="s">
        <v>8</v>
      </c>
      <c r="C30" s="2" t="s">
        <v>56</v>
      </c>
      <c r="D30" s="2">
        <v>2</v>
      </c>
      <c r="E30" s="2">
        <v>3</v>
      </c>
      <c r="F30" s="2">
        <v>10</v>
      </c>
      <c r="G30" s="14" t="s">
        <v>14</v>
      </c>
      <c r="H30" s="42" t="s">
        <v>294</v>
      </c>
      <c r="I30" s="9">
        <v>92.209000000000003</v>
      </c>
      <c r="J30" s="10" t="s">
        <v>10</v>
      </c>
      <c r="K30" s="24" t="s">
        <v>417</v>
      </c>
      <c r="L30" s="7">
        <f t="shared" si="12"/>
        <v>1172394.2</v>
      </c>
      <c r="M30" s="8">
        <v>68</v>
      </c>
      <c r="N30" s="25">
        <v>41243</v>
      </c>
      <c r="O30" s="8" t="str">
        <f t="shared" si="13"/>
        <v>2DA-NOV</v>
      </c>
      <c r="P30" s="26">
        <v>0</v>
      </c>
      <c r="Q30" s="41" t="s">
        <v>270</v>
      </c>
      <c r="R30" s="8"/>
      <c r="S30" s="7">
        <v>586197.1</v>
      </c>
      <c r="T30" s="8"/>
      <c r="U30" s="66" t="str">
        <f t="shared" ca="1" si="14"/>
        <v>NA</v>
      </c>
      <c r="V30" s="8"/>
      <c r="W30" s="8"/>
      <c r="X30" s="8"/>
      <c r="Y30" s="8"/>
      <c r="Z30" s="8"/>
      <c r="AA30" s="66" t="str">
        <f t="shared" si="60"/>
        <v>NA</v>
      </c>
      <c r="AB30" s="66" t="str">
        <f t="shared" si="61"/>
        <v/>
      </c>
      <c r="AC30" s="73"/>
      <c r="AD30" s="73"/>
      <c r="AE30" s="73"/>
      <c r="AF30" s="73"/>
      <c r="AG30" s="8"/>
      <c r="AH30" s="8" t="s">
        <v>273</v>
      </c>
      <c r="AI30" s="8"/>
      <c r="AJ30" s="8"/>
      <c r="AK30" s="8"/>
      <c r="AL30" s="8"/>
      <c r="AM30" s="8"/>
      <c r="AN30" s="8"/>
      <c r="AO30" s="8"/>
      <c r="AP30" s="66" t="str">
        <f t="shared" si="17"/>
        <v>NA</v>
      </c>
      <c r="AQ30" s="66" t="str">
        <f t="shared" si="18"/>
        <v/>
      </c>
      <c r="AR30" s="66" t="str">
        <f t="shared" si="19"/>
        <v>NA</v>
      </c>
      <c r="AS30" s="66" t="str">
        <f t="shared" si="20"/>
        <v/>
      </c>
      <c r="AT30" s="66" t="str">
        <f t="shared" si="21"/>
        <v>NA</v>
      </c>
      <c r="AU30" s="66" t="str">
        <f t="shared" si="22"/>
        <v/>
      </c>
      <c r="AV30" s="66" t="str">
        <f t="shared" si="23"/>
        <v>NA</v>
      </c>
      <c r="AW30" s="66" t="str">
        <f t="shared" ca="1" si="24"/>
        <v>NA</v>
      </c>
      <c r="AX30" s="66" t="str">
        <f t="shared" ca="1" si="25"/>
        <v>NA</v>
      </c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>
        <f t="shared" si="26"/>
        <v>0</v>
      </c>
      <c r="BU30" s="8">
        <f t="shared" si="59"/>
        <v>0</v>
      </c>
      <c r="BV30" s="8">
        <f t="shared" si="27"/>
        <v>0</v>
      </c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66" t="str">
        <f t="shared" si="28"/>
        <v>NA</v>
      </c>
      <c r="CH30" s="66" t="str">
        <f t="shared" si="29"/>
        <v>NA</v>
      </c>
      <c r="CI30" s="66" t="str">
        <f t="shared" si="30"/>
        <v>NA</v>
      </c>
      <c r="CJ30" s="66" t="str">
        <f t="shared" si="31"/>
        <v>NA</v>
      </c>
      <c r="CK30" s="66" t="str">
        <f t="shared" si="32"/>
        <v>NA</v>
      </c>
      <c r="CL30" s="66" t="str">
        <f t="shared" si="33"/>
        <v>NA</v>
      </c>
      <c r="CM30" s="66" t="str">
        <f t="shared" si="34"/>
        <v>NA</v>
      </c>
      <c r="CN30" s="66" t="str">
        <f t="shared" si="35"/>
        <v>NA</v>
      </c>
      <c r="CO30" s="66" t="str">
        <f t="shared" si="36"/>
        <v>NA</v>
      </c>
      <c r="CP30" s="66" t="str">
        <f t="shared" si="37"/>
        <v>NA</v>
      </c>
      <c r="CQ30" s="66" t="str">
        <f t="shared" si="38"/>
        <v/>
      </c>
      <c r="CR30" s="66" t="str">
        <f t="shared" si="39"/>
        <v/>
      </c>
      <c r="CS30" s="66" t="str">
        <f t="shared" si="40"/>
        <v/>
      </c>
      <c r="CT30" s="66" t="str">
        <f t="shared" si="41"/>
        <v/>
      </c>
      <c r="CU30" s="66" t="str">
        <f t="shared" si="42"/>
        <v/>
      </c>
      <c r="CV30" s="66" t="str">
        <f t="shared" si="43"/>
        <v/>
      </c>
      <c r="CW30" s="66" t="str">
        <f t="shared" si="44"/>
        <v/>
      </c>
      <c r="CX30" s="66" t="str">
        <f t="shared" si="45"/>
        <v/>
      </c>
      <c r="CY30" s="66" t="str">
        <f t="shared" si="46"/>
        <v/>
      </c>
      <c r="CZ30" s="66" t="str">
        <f t="shared" si="47"/>
        <v/>
      </c>
      <c r="DA30" s="66" t="str">
        <f t="shared" si="48"/>
        <v/>
      </c>
      <c r="DB30" s="66" t="str">
        <f t="shared" si="49"/>
        <v/>
      </c>
      <c r="DC30" s="66" t="str">
        <f t="shared" si="50"/>
        <v/>
      </c>
      <c r="DD30" s="66" t="str">
        <f t="shared" si="51"/>
        <v/>
      </c>
      <c r="DE30" s="66" t="str">
        <f t="shared" si="52"/>
        <v/>
      </c>
      <c r="DF30" s="66" t="str">
        <f t="shared" si="53"/>
        <v/>
      </c>
      <c r="DG30" s="66" t="str">
        <f t="shared" si="54"/>
        <v/>
      </c>
      <c r="DH30" s="66" t="str">
        <f t="shared" si="55"/>
        <v/>
      </c>
      <c r="DI30" s="66" t="str">
        <f t="shared" si="56"/>
        <v/>
      </c>
      <c r="DJ30" s="66" t="str">
        <f t="shared" si="57"/>
        <v/>
      </c>
      <c r="DK30" s="63">
        <f t="shared" si="11"/>
        <v>1172394.2</v>
      </c>
    </row>
    <row r="31" spans="1:115" x14ac:dyDescent="0.25">
      <c r="A31" s="2">
        <f t="shared" si="58"/>
        <v>30</v>
      </c>
      <c r="B31" s="2" t="s">
        <v>8</v>
      </c>
      <c r="C31" s="2" t="s">
        <v>57</v>
      </c>
      <c r="D31" s="2">
        <v>2</v>
      </c>
      <c r="E31" s="2">
        <v>3</v>
      </c>
      <c r="F31" s="2">
        <v>11</v>
      </c>
      <c r="G31" s="11" t="s">
        <v>13</v>
      </c>
      <c r="H31" s="42" t="s">
        <v>294</v>
      </c>
      <c r="I31" s="9">
        <v>80</v>
      </c>
      <c r="J31" s="10" t="s">
        <v>10</v>
      </c>
      <c r="K31" s="24" t="s">
        <v>417</v>
      </c>
      <c r="L31" s="7">
        <f t="shared" si="12"/>
        <v>1126000</v>
      </c>
      <c r="M31" s="8">
        <v>69</v>
      </c>
      <c r="N31" s="25">
        <v>41243</v>
      </c>
      <c r="O31" s="8" t="str">
        <f t="shared" si="13"/>
        <v>2DA-NOV</v>
      </c>
      <c r="P31" s="26">
        <v>0</v>
      </c>
      <c r="Q31" s="41" t="s">
        <v>270</v>
      </c>
      <c r="R31" s="8"/>
      <c r="S31" s="7">
        <v>563000</v>
      </c>
      <c r="T31" s="8"/>
      <c r="U31" s="66" t="str">
        <f t="shared" ca="1" si="14"/>
        <v>NA</v>
      </c>
      <c r="V31" s="8"/>
      <c r="W31" s="8"/>
      <c r="X31" s="8"/>
      <c r="Y31" s="8"/>
      <c r="Z31" s="8"/>
      <c r="AA31" s="66" t="str">
        <f t="shared" si="60"/>
        <v>NA</v>
      </c>
      <c r="AB31" s="66" t="str">
        <f t="shared" si="61"/>
        <v/>
      </c>
      <c r="AC31" s="73"/>
      <c r="AD31" s="73"/>
      <c r="AE31" s="73"/>
      <c r="AF31" s="73"/>
      <c r="AG31" s="8"/>
      <c r="AH31" s="8" t="s">
        <v>273</v>
      </c>
      <c r="AI31" s="8"/>
      <c r="AJ31" s="8"/>
      <c r="AK31" s="8"/>
      <c r="AL31" s="8"/>
      <c r="AM31" s="8"/>
      <c r="AN31" s="8"/>
      <c r="AO31" s="8"/>
      <c r="AP31" s="66" t="str">
        <f t="shared" si="17"/>
        <v>NA</v>
      </c>
      <c r="AQ31" s="66" t="str">
        <f t="shared" si="18"/>
        <v/>
      </c>
      <c r="AR31" s="66" t="str">
        <f t="shared" si="19"/>
        <v>NA</v>
      </c>
      <c r="AS31" s="66" t="str">
        <f t="shared" si="20"/>
        <v/>
      </c>
      <c r="AT31" s="66" t="str">
        <f t="shared" si="21"/>
        <v>NA</v>
      </c>
      <c r="AU31" s="66" t="str">
        <f t="shared" si="22"/>
        <v/>
      </c>
      <c r="AV31" s="66" t="str">
        <f t="shared" si="23"/>
        <v>NA</v>
      </c>
      <c r="AW31" s="66" t="str">
        <f t="shared" ca="1" si="24"/>
        <v>NA</v>
      </c>
      <c r="AX31" s="66" t="str">
        <f t="shared" ca="1" si="25"/>
        <v>NA</v>
      </c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>
        <f t="shared" si="26"/>
        <v>0</v>
      </c>
      <c r="BU31" s="8">
        <f t="shared" si="59"/>
        <v>0</v>
      </c>
      <c r="BV31" s="8">
        <f t="shared" si="27"/>
        <v>0</v>
      </c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66" t="str">
        <f t="shared" si="28"/>
        <v>NA</v>
      </c>
      <c r="CH31" s="66" t="str">
        <f t="shared" si="29"/>
        <v>NA</v>
      </c>
      <c r="CI31" s="66" t="str">
        <f t="shared" si="30"/>
        <v>NA</v>
      </c>
      <c r="CJ31" s="66" t="str">
        <f t="shared" si="31"/>
        <v>NA</v>
      </c>
      <c r="CK31" s="66" t="str">
        <f t="shared" si="32"/>
        <v>NA</v>
      </c>
      <c r="CL31" s="66" t="str">
        <f t="shared" si="33"/>
        <v>NA</v>
      </c>
      <c r="CM31" s="66" t="str">
        <f t="shared" si="34"/>
        <v>NA</v>
      </c>
      <c r="CN31" s="66" t="str">
        <f t="shared" si="35"/>
        <v>NA</v>
      </c>
      <c r="CO31" s="66" t="str">
        <f t="shared" si="36"/>
        <v>NA</v>
      </c>
      <c r="CP31" s="66" t="str">
        <f t="shared" si="37"/>
        <v>NA</v>
      </c>
      <c r="CQ31" s="66" t="str">
        <f t="shared" si="38"/>
        <v/>
      </c>
      <c r="CR31" s="66" t="str">
        <f t="shared" si="39"/>
        <v/>
      </c>
      <c r="CS31" s="66" t="str">
        <f t="shared" si="40"/>
        <v/>
      </c>
      <c r="CT31" s="66" t="str">
        <f t="shared" si="41"/>
        <v/>
      </c>
      <c r="CU31" s="66" t="str">
        <f t="shared" si="42"/>
        <v/>
      </c>
      <c r="CV31" s="66" t="str">
        <f t="shared" si="43"/>
        <v/>
      </c>
      <c r="CW31" s="66" t="str">
        <f t="shared" si="44"/>
        <v/>
      </c>
      <c r="CX31" s="66" t="str">
        <f t="shared" si="45"/>
        <v/>
      </c>
      <c r="CY31" s="66" t="str">
        <f t="shared" si="46"/>
        <v/>
      </c>
      <c r="CZ31" s="66" t="str">
        <f t="shared" si="47"/>
        <v/>
      </c>
      <c r="DA31" s="66" t="str">
        <f t="shared" si="48"/>
        <v/>
      </c>
      <c r="DB31" s="66" t="str">
        <f t="shared" si="49"/>
        <v/>
      </c>
      <c r="DC31" s="66" t="str">
        <f t="shared" si="50"/>
        <v/>
      </c>
      <c r="DD31" s="66" t="str">
        <f t="shared" si="51"/>
        <v/>
      </c>
      <c r="DE31" s="66" t="str">
        <f t="shared" si="52"/>
        <v/>
      </c>
      <c r="DF31" s="66" t="str">
        <f t="shared" si="53"/>
        <v/>
      </c>
      <c r="DG31" s="66" t="str">
        <f t="shared" si="54"/>
        <v/>
      </c>
      <c r="DH31" s="66" t="str">
        <f t="shared" si="55"/>
        <v/>
      </c>
      <c r="DI31" s="66" t="str">
        <f t="shared" si="56"/>
        <v/>
      </c>
      <c r="DJ31" s="66" t="str">
        <f t="shared" si="57"/>
        <v/>
      </c>
      <c r="DK31" s="63">
        <f t="shared" si="11"/>
        <v>1126000</v>
      </c>
    </row>
    <row r="32" spans="1:115" x14ac:dyDescent="0.25">
      <c r="A32" s="2">
        <f t="shared" si="58"/>
        <v>31</v>
      </c>
      <c r="B32" s="2" t="s">
        <v>8</v>
      </c>
      <c r="C32" s="2" t="s">
        <v>58</v>
      </c>
      <c r="D32" s="2">
        <v>2</v>
      </c>
      <c r="E32" s="2">
        <v>3</v>
      </c>
      <c r="F32" s="2">
        <v>12</v>
      </c>
      <c r="G32" s="11" t="s">
        <v>13</v>
      </c>
      <c r="H32" s="42" t="s">
        <v>294</v>
      </c>
      <c r="I32" s="9">
        <v>80</v>
      </c>
      <c r="J32" s="10" t="s">
        <v>11</v>
      </c>
      <c r="K32" s="24" t="s">
        <v>417</v>
      </c>
      <c r="L32" s="7">
        <f t="shared" si="12"/>
        <v>1135000</v>
      </c>
      <c r="M32" s="8">
        <v>70</v>
      </c>
      <c r="N32" s="25">
        <v>41243</v>
      </c>
      <c r="O32" s="8" t="str">
        <f t="shared" si="13"/>
        <v>2DA-NOV</v>
      </c>
      <c r="P32" s="26">
        <v>0</v>
      </c>
      <c r="Q32" s="41" t="s">
        <v>270</v>
      </c>
      <c r="R32" s="8"/>
      <c r="S32" s="7">
        <v>567500</v>
      </c>
      <c r="T32" s="8"/>
      <c r="U32" s="66" t="str">
        <f t="shared" ca="1" si="14"/>
        <v>NA</v>
      </c>
      <c r="V32" s="8"/>
      <c r="W32" s="8"/>
      <c r="X32" s="8"/>
      <c r="Y32" s="8"/>
      <c r="Z32" s="8"/>
      <c r="AA32" s="66" t="str">
        <f t="shared" si="60"/>
        <v>NA</v>
      </c>
      <c r="AB32" s="66" t="str">
        <f t="shared" si="61"/>
        <v/>
      </c>
      <c r="AC32" s="73"/>
      <c r="AD32" s="73"/>
      <c r="AE32" s="73"/>
      <c r="AF32" s="73"/>
      <c r="AG32" s="8"/>
      <c r="AH32" s="8" t="s">
        <v>273</v>
      </c>
      <c r="AI32" s="8"/>
      <c r="AJ32" s="8"/>
      <c r="AK32" s="8"/>
      <c r="AL32" s="8"/>
      <c r="AM32" s="8"/>
      <c r="AN32" s="8"/>
      <c r="AO32" s="8"/>
      <c r="AP32" s="66" t="str">
        <f t="shared" si="17"/>
        <v>NA</v>
      </c>
      <c r="AQ32" s="66" t="str">
        <f t="shared" si="18"/>
        <v/>
      </c>
      <c r="AR32" s="66" t="str">
        <f t="shared" si="19"/>
        <v>NA</v>
      </c>
      <c r="AS32" s="66" t="str">
        <f t="shared" si="20"/>
        <v/>
      </c>
      <c r="AT32" s="66" t="str">
        <f t="shared" si="21"/>
        <v>NA</v>
      </c>
      <c r="AU32" s="66" t="str">
        <f t="shared" si="22"/>
        <v/>
      </c>
      <c r="AV32" s="66" t="str">
        <f t="shared" si="23"/>
        <v>NA</v>
      </c>
      <c r="AW32" s="66" t="str">
        <f t="shared" ca="1" si="24"/>
        <v>NA</v>
      </c>
      <c r="AX32" s="66" t="str">
        <f t="shared" ca="1" si="25"/>
        <v>NA</v>
      </c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>
        <f t="shared" si="26"/>
        <v>0</v>
      </c>
      <c r="BU32" s="8">
        <f t="shared" si="59"/>
        <v>0</v>
      </c>
      <c r="BV32" s="8">
        <f t="shared" si="27"/>
        <v>0</v>
      </c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66" t="str">
        <f t="shared" si="28"/>
        <v>NA</v>
      </c>
      <c r="CH32" s="66" t="str">
        <f t="shared" si="29"/>
        <v>NA</v>
      </c>
      <c r="CI32" s="66" t="str">
        <f t="shared" si="30"/>
        <v>NA</v>
      </c>
      <c r="CJ32" s="66" t="str">
        <f t="shared" si="31"/>
        <v>NA</v>
      </c>
      <c r="CK32" s="66" t="str">
        <f t="shared" si="32"/>
        <v>NA</v>
      </c>
      <c r="CL32" s="66" t="str">
        <f t="shared" si="33"/>
        <v>NA</v>
      </c>
      <c r="CM32" s="66" t="str">
        <f t="shared" si="34"/>
        <v>NA</v>
      </c>
      <c r="CN32" s="66" t="str">
        <f t="shared" si="35"/>
        <v>NA</v>
      </c>
      <c r="CO32" s="66" t="str">
        <f t="shared" si="36"/>
        <v>NA</v>
      </c>
      <c r="CP32" s="66" t="str">
        <f t="shared" si="37"/>
        <v>NA</v>
      </c>
      <c r="CQ32" s="66" t="str">
        <f t="shared" si="38"/>
        <v/>
      </c>
      <c r="CR32" s="66" t="str">
        <f t="shared" si="39"/>
        <v/>
      </c>
      <c r="CS32" s="66" t="str">
        <f t="shared" si="40"/>
        <v/>
      </c>
      <c r="CT32" s="66" t="str">
        <f t="shared" si="41"/>
        <v/>
      </c>
      <c r="CU32" s="66" t="str">
        <f t="shared" si="42"/>
        <v/>
      </c>
      <c r="CV32" s="66" t="str">
        <f t="shared" si="43"/>
        <v/>
      </c>
      <c r="CW32" s="66" t="str">
        <f t="shared" si="44"/>
        <v/>
      </c>
      <c r="CX32" s="66" t="str">
        <f t="shared" si="45"/>
        <v/>
      </c>
      <c r="CY32" s="66" t="str">
        <f t="shared" si="46"/>
        <v/>
      </c>
      <c r="CZ32" s="66" t="str">
        <f t="shared" si="47"/>
        <v/>
      </c>
      <c r="DA32" s="66" t="str">
        <f t="shared" si="48"/>
        <v/>
      </c>
      <c r="DB32" s="66" t="str">
        <f t="shared" si="49"/>
        <v/>
      </c>
      <c r="DC32" s="66" t="str">
        <f t="shared" si="50"/>
        <v/>
      </c>
      <c r="DD32" s="66" t="str">
        <f t="shared" si="51"/>
        <v/>
      </c>
      <c r="DE32" s="66" t="str">
        <f t="shared" si="52"/>
        <v/>
      </c>
      <c r="DF32" s="66" t="str">
        <f t="shared" si="53"/>
        <v/>
      </c>
      <c r="DG32" s="66" t="str">
        <f t="shared" si="54"/>
        <v/>
      </c>
      <c r="DH32" s="66" t="str">
        <f t="shared" si="55"/>
        <v/>
      </c>
      <c r="DI32" s="66" t="str">
        <f t="shared" si="56"/>
        <v/>
      </c>
      <c r="DJ32" s="66" t="str">
        <f t="shared" si="57"/>
        <v/>
      </c>
      <c r="DK32" s="63">
        <f t="shared" si="11"/>
        <v>1135000</v>
      </c>
    </row>
    <row r="33" spans="1:115" x14ac:dyDescent="0.25">
      <c r="A33" s="2">
        <f t="shared" si="58"/>
        <v>32</v>
      </c>
      <c r="B33" s="2" t="s">
        <v>8</v>
      </c>
      <c r="C33" s="2" t="s">
        <v>59</v>
      </c>
      <c r="D33" s="2">
        <v>2</v>
      </c>
      <c r="E33" s="2">
        <v>3</v>
      </c>
      <c r="F33" s="2">
        <v>13</v>
      </c>
      <c r="G33" s="11" t="s">
        <v>13</v>
      </c>
      <c r="H33" s="42" t="s">
        <v>294</v>
      </c>
      <c r="I33" s="9">
        <v>80</v>
      </c>
      <c r="J33" s="10" t="s">
        <v>10</v>
      </c>
      <c r="K33" s="24" t="s">
        <v>417</v>
      </c>
      <c r="L33" s="7">
        <f t="shared" si="12"/>
        <v>1126000</v>
      </c>
      <c r="M33" s="8">
        <v>71</v>
      </c>
      <c r="N33" s="25">
        <v>41243</v>
      </c>
      <c r="O33" s="8" t="str">
        <f t="shared" si="13"/>
        <v>2DA-NOV</v>
      </c>
      <c r="P33" s="26">
        <v>0</v>
      </c>
      <c r="Q33" s="41" t="s">
        <v>270</v>
      </c>
      <c r="R33" s="8"/>
      <c r="S33" s="7">
        <v>563000</v>
      </c>
      <c r="T33" s="8"/>
      <c r="U33" s="66" t="str">
        <f t="shared" ca="1" si="14"/>
        <v>NA</v>
      </c>
      <c r="V33" s="8"/>
      <c r="W33" s="8"/>
      <c r="X33" s="8"/>
      <c r="Y33" s="8"/>
      <c r="Z33" s="8"/>
      <c r="AA33" s="66" t="str">
        <f t="shared" si="60"/>
        <v>NA</v>
      </c>
      <c r="AB33" s="66" t="str">
        <f t="shared" si="61"/>
        <v/>
      </c>
      <c r="AC33" s="73"/>
      <c r="AD33" s="73"/>
      <c r="AE33" s="73"/>
      <c r="AF33" s="73"/>
      <c r="AG33" s="8"/>
      <c r="AH33" s="8" t="s">
        <v>273</v>
      </c>
      <c r="AI33" s="8"/>
      <c r="AJ33" s="8"/>
      <c r="AK33" s="8"/>
      <c r="AL33" s="8"/>
      <c r="AM33" s="8"/>
      <c r="AN33" s="8"/>
      <c r="AO33" s="8"/>
      <c r="AP33" s="66" t="str">
        <f t="shared" si="17"/>
        <v>NA</v>
      </c>
      <c r="AQ33" s="66" t="str">
        <f t="shared" si="18"/>
        <v/>
      </c>
      <c r="AR33" s="66" t="str">
        <f t="shared" si="19"/>
        <v>NA</v>
      </c>
      <c r="AS33" s="66" t="str">
        <f t="shared" si="20"/>
        <v/>
      </c>
      <c r="AT33" s="66" t="str">
        <f t="shared" si="21"/>
        <v>NA</v>
      </c>
      <c r="AU33" s="66" t="str">
        <f t="shared" si="22"/>
        <v/>
      </c>
      <c r="AV33" s="66" t="str">
        <f t="shared" si="23"/>
        <v>NA</v>
      </c>
      <c r="AW33" s="66" t="str">
        <f t="shared" ca="1" si="24"/>
        <v>NA</v>
      </c>
      <c r="AX33" s="66" t="str">
        <f t="shared" ca="1" si="25"/>
        <v>NA</v>
      </c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>
        <f t="shared" si="26"/>
        <v>0</v>
      </c>
      <c r="BU33" s="8">
        <f t="shared" si="59"/>
        <v>0</v>
      </c>
      <c r="BV33" s="8">
        <f t="shared" si="27"/>
        <v>0</v>
      </c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66" t="str">
        <f t="shared" si="28"/>
        <v>NA</v>
      </c>
      <c r="CH33" s="66" t="str">
        <f t="shared" si="29"/>
        <v>NA</v>
      </c>
      <c r="CI33" s="66" t="str">
        <f t="shared" si="30"/>
        <v>NA</v>
      </c>
      <c r="CJ33" s="66" t="str">
        <f t="shared" si="31"/>
        <v>NA</v>
      </c>
      <c r="CK33" s="66" t="str">
        <f t="shared" si="32"/>
        <v>NA</v>
      </c>
      <c r="CL33" s="66" t="str">
        <f t="shared" si="33"/>
        <v>NA</v>
      </c>
      <c r="CM33" s="66" t="str">
        <f t="shared" si="34"/>
        <v>NA</v>
      </c>
      <c r="CN33" s="66" t="str">
        <f t="shared" si="35"/>
        <v>NA</v>
      </c>
      <c r="CO33" s="66" t="str">
        <f t="shared" si="36"/>
        <v>NA</v>
      </c>
      <c r="CP33" s="66" t="str">
        <f t="shared" si="37"/>
        <v>NA</v>
      </c>
      <c r="CQ33" s="66" t="str">
        <f t="shared" si="38"/>
        <v/>
      </c>
      <c r="CR33" s="66" t="str">
        <f t="shared" si="39"/>
        <v/>
      </c>
      <c r="CS33" s="66" t="str">
        <f t="shared" si="40"/>
        <v/>
      </c>
      <c r="CT33" s="66" t="str">
        <f t="shared" si="41"/>
        <v/>
      </c>
      <c r="CU33" s="66" t="str">
        <f t="shared" si="42"/>
        <v/>
      </c>
      <c r="CV33" s="66" t="str">
        <f t="shared" si="43"/>
        <v/>
      </c>
      <c r="CW33" s="66" t="str">
        <f t="shared" si="44"/>
        <v/>
      </c>
      <c r="CX33" s="66" t="str">
        <f t="shared" si="45"/>
        <v/>
      </c>
      <c r="CY33" s="66" t="str">
        <f t="shared" si="46"/>
        <v/>
      </c>
      <c r="CZ33" s="66" t="str">
        <f t="shared" si="47"/>
        <v/>
      </c>
      <c r="DA33" s="66" t="str">
        <f t="shared" si="48"/>
        <v/>
      </c>
      <c r="DB33" s="66" t="str">
        <f t="shared" si="49"/>
        <v/>
      </c>
      <c r="DC33" s="66" t="str">
        <f t="shared" si="50"/>
        <v/>
      </c>
      <c r="DD33" s="66" t="str">
        <f t="shared" si="51"/>
        <v/>
      </c>
      <c r="DE33" s="66" t="str">
        <f t="shared" si="52"/>
        <v/>
      </c>
      <c r="DF33" s="66" t="str">
        <f t="shared" si="53"/>
        <v/>
      </c>
      <c r="DG33" s="66" t="str">
        <f t="shared" si="54"/>
        <v/>
      </c>
      <c r="DH33" s="66" t="str">
        <f t="shared" si="55"/>
        <v/>
      </c>
      <c r="DI33" s="66" t="str">
        <f t="shared" si="56"/>
        <v/>
      </c>
      <c r="DJ33" s="66" t="str">
        <f t="shared" si="57"/>
        <v/>
      </c>
      <c r="DK33" s="63">
        <f t="shared" si="11"/>
        <v>1126000</v>
      </c>
    </row>
    <row r="34" spans="1:115" x14ac:dyDescent="0.25">
      <c r="A34" s="2">
        <f t="shared" si="58"/>
        <v>33</v>
      </c>
      <c r="B34" s="2" t="s">
        <v>8</v>
      </c>
      <c r="C34" s="2" t="s">
        <v>60</v>
      </c>
      <c r="D34" s="2">
        <v>2</v>
      </c>
      <c r="E34" s="2">
        <v>3</v>
      </c>
      <c r="F34" s="2">
        <v>14</v>
      </c>
      <c r="G34" s="11" t="s">
        <v>13</v>
      </c>
      <c r="H34" s="42" t="s">
        <v>294</v>
      </c>
      <c r="I34" s="9">
        <v>80</v>
      </c>
      <c r="J34" s="10" t="s">
        <v>10</v>
      </c>
      <c r="K34" s="24" t="s">
        <v>417</v>
      </c>
      <c r="L34" s="7">
        <f t="shared" si="12"/>
        <v>1126000</v>
      </c>
      <c r="M34" s="8">
        <v>72</v>
      </c>
      <c r="N34" s="25">
        <v>41243</v>
      </c>
      <c r="O34" s="8" t="str">
        <f t="shared" si="13"/>
        <v>2DA-NOV</v>
      </c>
      <c r="P34" s="26">
        <v>0</v>
      </c>
      <c r="Q34" s="41" t="s">
        <v>270</v>
      </c>
      <c r="R34" s="8"/>
      <c r="S34" s="7">
        <v>563000</v>
      </c>
      <c r="T34" s="8"/>
      <c r="U34" s="66" t="str">
        <f t="shared" ca="1" si="14"/>
        <v>NA</v>
      </c>
      <c r="V34" s="8"/>
      <c r="W34" s="8"/>
      <c r="X34" s="8"/>
      <c r="Y34" s="8"/>
      <c r="Z34" s="8"/>
      <c r="AA34" s="66" t="str">
        <f t="shared" si="60"/>
        <v>NA</v>
      </c>
      <c r="AB34" s="66" t="str">
        <f t="shared" si="61"/>
        <v/>
      </c>
      <c r="AC34" s="73"/>
      <c r="AD34" s="73"/>
      <c r="AE34" s="73"/>
      <c r="AF34" s="73"/>
      <c r="AG34" s="8"/>
      <c r="AH34" s="8" t="s">
        <v>273</v>
      </c>
      <c r="AI34" s="8"/>
      <c r="AJ34" s="8"/>
      <c r="AK34" s="8"/>
      <c r="AL34" s="8"/>
      <c r="AM34" s="8"/>
      <c r="AN34" s="8"/>
      <c r="AO34" s="8"/>
      <c r="AP34" s="66" t="str">
        <f t="shared" si="17"/>
        <v>NA</v>
      </c>
      <c r="AQ34" s="66" t="str">
        <f t="shared" si="18"/>
        <v/>
      </c>
      <c r="AR34" s="66" t="str">
        <f t="shared" si="19"/>
        <v>NA</v>
      </c>
      <c r="AS34" s="66" t="str">
        <f t="shared" si="20"/>
        <v/>
      </c>
      <c r="AT34" s="66" t="str">
        <f t="shared" si="21"/>
        <v>NA</v>
      </c>
      <c r="AU34" s="66" t="str">
        <f t="shared" si="22"/>
        <v/>
      </c>
      <c r="AV34" s="66" t="str">
        <f t="shared" si="23"/>
        <v>NA</v>
      </c>
      <c r="AW34" s="66" t="str">
        <f t="shared" ca="1" si="24"/>
        <v>NA</v>
      </c>
      <c r="AX34" s="66" t="str">
        <f t="shared" ca="1" si="25"/>
        <v>NA</v>
      </c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>
        <f t="shared" si="26"/>
        <v>0</v>
      </c>
      <c r="BU34" s="8">
        <f t="shared" si="59"/>
        <v>0</v>
      </c>
      <c r="BV34" s="8">
        <f t="shared" si="27"/>
        <v>0</v>
      </c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66" t="str">
        <f t="shared" si="28"/>
        <v>NA</v>
      </c>
      <c r="CH34" s="66" t="str">
        <f t="shared" si="29"/>
        <v>NA</v>
      </c>
      <c r="CI34" s="66" t="str">
        <f t="shared" si="30"/>
        <v>NA</v>
      </c>
      <c r="CJ34" s="66" t="str">
        <f t="shared" si="31"/>
        <v>NA</v>
      </c>
      <c r="CK34" s="66" t="str">
        <f t="shared" si="32"/>
        <v>NA</v>
      </c>
      <c r="CL34" s="66" t="str">
        <f t="shared" si="33"/>
        <v>NA</v>
      </c>
      <c r="CM34" s="66" t="str">
        <f t="shared" si="34"/>
        <v>NA</v>
      </c>
      <c r="CN34" s="66" t="str">
        <f t="shared" si="35"/>
        <v>NA</v>
      </c>
      <c r="CO34" s="66" t="str">
        <f t="shared" si="36"/>
        <v>NA</v>
      </c>
      <c r="CP34" s="66" t="str">
        <f t="shared" si="37"/>
        <v>NA</v>
      </c>
      <c r="CQ34" s="66" t="str">
        <f t="shared" si="38"/>
        <v/>
      </c>
      <c r="CR34" s="66" t="str">
        <f t="shared" si="39"/>
        <v/>
      </c>
      <c r="CS34" s="66" t="str">
        <f t="shared" si="40"/>
        <v/>
      </c>
      <c r="CT34" s="66" t="str">
        <f t="shared" si="41"/>
        <v/>
      </c>
      <c r="CU34" s="66" t="str">
        <f t="shared" si="42"/>
        <v/>
      </c>
      <c r="CV34" s="66" t="str">
        <f t="shared" si="43"/>
        <v/>
      </c>
      <c r="CW34" s="66" t="str">
        <f t="shared" si="44"/>
        <v/>
      </c>
      <c r="CX34" s="66" t="str">
        <f t="shared" si="45"/>
        <v/>
      </c>
      <c r="CY34" s="66" t="str">
        <f t="shared" si="46"/>
        <v/>
      </c>
      <c r="CZ34" s="66" t="str">
        <f t="shared" si="47"/>
        <v/>
      </c>
      <c r="DA34" s="66" t="str">
        <f t="shared" si="48"/>
        <v/>
      </c>
      <c r="DB34" s="66" t="str">
        <f t="shared" si="49"/>
        <v/>
      </c>
      <c r="DC34" s="66" t="str">
        <f t="shared" si="50"/>
        <v/>
      </c>
      <c r="DD34" s="66" t="str">
        <f t="shared" si="51"/>
        <v/>
      </c>
      <c r="DE34" s="66" t="str">
        <f t="shared" si="52"/>
        <v/>
      </c>
      <c r="DF34" s="66" t="str">
        <f t="shared" si="53"/>
        <v/>
      </c>
      <c r="DG34" s="66" t="str">
        <f t="shared" si="54"/>
        <v/>
      </c>
      <c r="DH34" s="66" t="str">
        <f t="shared" si="55"/>
        <v/>
      </c>
      <c r="DI34" s="66" t="str">
        <f t="shared" si="56"/>
        <v/>
      </c>
      <c r="DJ34" s="66" t="str">
        <f t="shared" si="57"/>
        <v/>
      </c>
      <c r="DK34" s="63">
        <f t="shared" ref="DK34:DK65" si="62">-(AY34+AZ34+BA34+BB34+BC34+BD34+BE34+BF34+BG34+BH34+BI34-L34)</f>
        <v>1126000</v>
      </c>
    </row>
    <row r="35" spans="1:115" x14ac:dyDescent="0.25">
      <c r="A35" s="2">
        <f t="shared" si="58"/>
        <v>34</v>
      </c>
      <c r="B35" s="2" t="s">
        <v>8</v>
      </c>
      <c r="C35" s="2" t="s">
        <v>61</v>
      </c>
      <c r="D35" s="2">
        <v>2</v>
      </c>
      <c r="E35" s="2">
        <v>3</v>
      </c>
      <c r="F35" s="2">
        <v>15</v>
      </c>
      <c r="G35" s="11" t="s">
        <v>13</v>
      </c>
      <c r="H35" s="42" t="s">
        <v>294</v>
      </c>
      <c r="I35" s="9">
        <v>83.161000000000001</v>
      </c>
      <c r="J35" s="10" t="s">
        <v>11</v>
      </c>
      <c r="K35" s="24" t="s">
        <v>417</v>
      </c>
      <c r="L35" s="7">
        <f t="shared" si="12"/>
        <v>1147011.8</v>
      </c>
      <c r="M35" s="8">
        <v>73</v>
      </c>
      <c r="N35" s="25">
        <v>41243</v>
      </c>
      <c r="O35" s="8" t="str">
        <f t="shared" si="13"/>
        <v>2DA-NOV</v>
      </c>
      <c r="P35" s="26">
        <v>0</v>
      </c>
      <c r="Q35" s="41" t="s">
        <v>270</v>
      </c>
      <c r="R35" s="8"/>
      <c r="S35" s="7">
        <v>573505.9</v>
      </c>
      <c r="T35" s="8"/>
      <c r="U35" s="66" t="str">
        <f t="shared" ca="1" si="14"/>
        <v>NA</v>
      </c>
      <c r="V35" s="8"/>
      <c r="W35" s="8"/>
      <c r="X35" s="8"/>
      <c r="Y35" s="8"/>
      <c r="Z35" s="8"/>
      <c r="AA35" s="66" t="str">
        <f t="shared" si="60"/>
        <v>NA</v>
      </c>
      <c r="AB35" s="66" t="str">
        <f t="shared" si="61"/>
        <v/>
      </c>
      <c r="AC35" s="73"/>
      <c r="AD35" s="73"/>
      <c r="AE35" s="73"/>
      <c r="AF35" s="73"/>
      <c r="AG35" s="8"/>
      <c r="AH35" s="8" t="s">
        <v>273</v>
      </c>
      <c r="AI35" s="8"/>
      <c r="AJ35" s="8"/>
      <c r="AK35" s="8"/>
      <c r="AL35" s="8"/>
      <c r="AM35" s="8"/>
      <c r="AN35" s="8"/>
      <c r="AO35" s="8"/>
      <c r="AP35" s="66" t="str">
        <f t="shared" si="17"/>
        <v>NA</v>
      </c>
      <c r="AQ35" s="66" t="str">
        <f t="shared" si="18"/>
        <v/>
      </c>
      <c r="AR35" s="66" t="str">
        <f t="shared" si="19"/>
        <v>NA</v>
      </c>
      <c r="AS35" s="66" t="str">
        <f t="shared" si="20"/>
        <v/>
      </c>
      <c r="AT35" s="66" t="str">
        <f t="shared" si="21"/>
        <v>NA</v>
      </c>
      <c r="AU35" s="66" t="str">
        <f t="shared" si="22"/>
        <v/>
      </c>
      <c r="AV35" s="66" t="str">
        <f t="shared" si="23"/>
        <v>NA</v>
      </c>
      <c r="AW35" s="66" t="str">
        <f t="shared" ca="1" si="24"/>
        <v>NA</v>
      </c>
      <c r="AX35" s="66" t="str">
        <f t="shared" ca="1" si="25"/>
        <v>NA</v>
      </c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>
        <f t="shared" si="26"/>
        <v>0</v>
      </c>
      <c r="BU35" s="8">
        <f t="shared" si="59"/>
        <v>0</v>
      </c>
      <c r="BV35" s="8">
        <f t="shared" si="27"/>
        <v>0</v>
      </c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66" t="str">
        <f t="shared" si="28"/>
        <v>NA</v>
      </c>
      <c r="CH35" s="66" t="str">
        <f t="shared" si="29"/>
        <v>NA</v>
      </c>
      <c r="CI35" s="66" t="str">
        <f t="shared" si="30"/>
        <v>NA</v>
      </c>
      <c r="CJ35" s="66" t="str">
        <f t="shared" si="31"/>
        <v>NA</v>
      </c>
      <c r="CK35" s="66" t="str">
        <f t="shared" si="32"/>
        <v>NA</v>
      </c>
      <c r="CL35" s="66" t="str">
        <f t="shared" si="33"/>
        <v>NA</v>
      </c>
      <c r="CM35" s="66" t="str">
        <f t="shared" si="34"/>
        <v>NA</v>
      </c>
      <c r="CN35" s="66" t="str">
        <f t="shared" si="35"/>
        <v>NA</v>
      </c>
      <c r="CO35" s="66" t="str">
        <f t="shared" si="36"/>
        <v>NA</v>
      </c>
      <c r="CP35" s="66" t="str">
        <f t="shared" si="37"/>
        <v>NA</v>
      </c>
      <c r="CQ35" s="66" t="str">
        <f t="shared" si="38"/>
        <v/>
      </c>
      <c r="CR35" s="66" t="str">
        <f t="shared" si="39"/>
        <v/>
      </c>
      <c r="CS35" s="66" t="str">
        <f t="shared" si="40"/>
        <v/>
      </c>
      <c r="CT35" s="66" t="str">
        <f t="shared" si="41"/>
        <v/>
      </c>
      <c r="CU35" s="66" t="str">
        <f t="shared" si="42"/>
        <v/>
      </c>
      <c r="CV35" s="66" t="str">
        <f t="shared" si="43"/>
        <v/>
      </c>
      <c r="CW35" s="66" t="str">
        <f t="shared" si="44"/>
        <v/>
      </c>
      <c r="CX35" s="66" t="str">
        <f t="shared" si="45"/>
        <v/>
      </c>
      <c r="CY35" s="66" t="str">
        <f t="shared" si="46"/>
        <v/>
      </c>
      <c r="CZ35" s="66" t="str">
        <f t="shared" si="47"/>
        <v/>
      </c>
      <c r="DA35" s="66" t="str">
        <f t="shared" si="48"/>
        <v/>
      </c>
      <c r="DB35" s="66" t="str">
        <f t="shared" si="49"/>
        <v/>
      </c>
      <c r="DC35" s="66" t="str">
        <f t="shared" si="50"/>
        <v/>
      </c>
      <c r="DD35" s="66" t="str">
        <f t="shared" si="51"/>
        <v/>
      </c>
      <c r="DE35" s="66" t="str">
        <f t="shared" si="52"/>
        <v/>
      </c>
      <c r="DF35" s="66" t="str">
        <f t="shared" si="53"/>
        <v/>
      </c>
      <c r="DG35" s="66" t="str">
        <f t="shared" si="54"/>
        <v/>
      </c>
      <c r="DH35" s="66" t="str">
        <f t="shared" si="55"/>
        <v/>
      </c>
      <c r="DI35" s="66" t="str">
        <f t="shared" si="56"/>
        <v/>
      </c>
      <c r="DJ35" s="66" t="str">
        <f t="shared" si="57"/>
        <v/>
      </c>
      <c r="DK35" s="63">
        <f t="shared" si="62"/>
        <v>1147011.8</v>
      </c>
    </row>
    <row r="36" spans="1:115" x14ac:dyDescent="0.25">
      <c r="A36" s="2">
        <f t="shared" si="58"/>
        <v>35</v>
      </c>
      <c r="B36" s="2" t="s">
        <v>8</v>
      </c>
      <c r="C36" s="2" t="s">
        <v>62</v>
      </c>
      <c r="D36" s="2">
        <v>2</v>
      </c>
      <c r="E36" s="2">
        <v>4</v>
      </c>
      <c r="F36" s="2">
        <v>1</v>
      </c>
      <c r="G36" s="11" t="s">
        <v>15</v>
      </c>
      <c r="H36" s="42" t="s">
        <v>294</v>
      </c>
      <c r="I36" s="9">
        <v>83.037999999999997</v>
      </c>
      <c r="J36" s="10" t="s">
        <v>10</v>
      </c>
      <c r="K36" s="24" t="s">
        <v>417</v>
      </c>
      <c r="L36" s="7">
        <f t="shared" si="12"/>
        <v>1137544.3999999999</v>
      </c>
      <c r="M36" s="8">
        <v>74</v>
      </c>
      <c r="N36" s="25">
        <v>41243</v>
      </c>
      <c r="O36" s="8" t="str">
        <f t="shared" si="13"/>
        <v>2DA-NOV</v>
      </c>
      <c r="P36" s="26">
        <v>0</v>
      </c>
      <c r="Q36" s="41" t="s">
        <v>270</v>
      </c>
      <c r="R36" s="8"/>
      <c r="S36" s="7">
        <v>568772.19999999995</v>
      </c>
      <c r="T36" s="8"/>
      <c r="U36" s="66" t="str">
        <f t="shared" ca="1" si="14"/>
        <v>NA</v>
      </c>
      <c r="V36" s="8"/>
      <c r="W36" s="8"/>
      <c r="X36" s="8"/>
      <c r="Y36" s="8"/>
      <c r="Z36" s="8"/>
      <c r="AA36" s="66" t="str">
        <f t="shared" si="60"/>
        <v>NA</v>
      </c>
      <c r="AB36" s="66" t="str">
        <f t="shared" si="61"/>
        <v/>
      </c>
      <c r="AC36" s="73"/>
      <c r="AD36" s="73"/>
      <c r="AE36" s="73"/>
      <c r="AF36" s="73"/>
      <c r="AG36" s="8"/>
      <c r="AH36" s="8" t="s">
        <v>273</v>
      </c>
      <c r="AI36" s="8"/>
      <c r="AJ36" s="8"/>
      <c r="AK36" s="8"/>
      <c r="AL36" s="8"/>
      <c r="AM36" s="8"/>
      <c r="AN36" s="8"/>
      <c r="AO36" s="8"/>
      <c r="AP36" s="66" t="str">
        <f t="shared" si="17"/>
        <v>NA</v>
      </c>
      <c r="AQ36" s="66" t="str">
        <f t="shared" si="18"/>
        <v/>
      </c>
      <c r="AR36" s="66" t="str">
        <f t="shared" si="19"/>
        <v>NA</v>
      </c>
      <c r="AS36" s="66" t="str">
        <f t="shared" si="20"/>
        <v/>
      </c>
      <c r="AT36" s="66" t="str">
        <f t="shared" si="21"/>
        <v>NA</v>
      </c>
      <c r="AU36" s="66" t="str">
        <f t="shared" si="22"/>
        <v/>
      </c>
      <c r="AV36" s="66" t="str">
        <f t="shared" si="23"/>
        <v>NA</v>
      </c>
      <c r="AW36" s="66" t="str">
        <f t="shared" ca="1" si="24"/>
        <v>NA</v>
      </c>
      <c r="AX36" s="66" t="str">
        <f t="shared" ca="1" si="25"/>
        <v>NA</v>
      </c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>
        <f t="shared" si="26"/>
        <v>0</v>
      </c>
      <c r="BU36" s="8">
        <f t="shared" si="59"/>
        <v>0</v>
      </c>
      <c r="BV36" s="8">
        <f t="shared" si="27"/>
        <v>0</v>
      </c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66" t="str">
        <f t="shared" si="28"/>
        <v>NA</v>
      </c>
      <c r="CH36" s="66" t="str">
        <f t="shared" si="29"/>
        <v>NA</v>
      </c>
      <c r="CI36" s="66" t="str">
        <f t="shared" si="30"/>
        <v>NA</v>
      </c>
      <c r="CJ36" s="66" t="str">
        <f t="shared" si="31"/>
        <v>NA</v>
      </c>
      <c r="CK36" s="66" t="str">
        <f t="shared" si="32"/>
        <v>NA</v>
      </c>
      <c r="CL36" s="66" t="str">
        <f t="shared" si="33"/>
        <v>NA</v>
      </c>
      <c r="CM36" s="66" t="str">
        <f t="shared" si="34"/>
        <v>NA</v>
      </c>
      <c r="CN36" s="66" t="str">
        <f t="shared" si="35"/>
        <v>NA</v>
      </c>
      <c r="CO36" s="66" t="str">
        <f t="shared" si="36"/>
        <v>NA</v>
      </c>
      <c r="CP36" s="66" t="str">
        <f t="shared" si="37"/>
        <v>NA</v>
      </c>
      <c r="CQ36" s="66" t="str">
        <f t="shared" si="38"/>
        <v/>
      </c>
      <c r="CR36" s="66" t="str">
        <f t="shared" si="39"/>
        <v/>
      </c>
      <c r="CS36" s="66" t="str">
        <f t="shared" si="40"/>
        <v/>
      </c>
      <c r="CT36" s="66" t="str">
        <f t="shared" si="41"/>
        <v/>
      </c>
      <c r="CU36" s="66" t="str">
        <f t="shared" si="42"/>
        <v/>
      </c>
      <c r="CV36" s="66" t="str">
        <f t="shared" si="43"/>
        <v/>
      </c>
      <c r="CW36" s="66" t="str">
        <f t="shared" si="44"/>
        <v/>
      </c>
      <c r="CX36" s="66" t="str">
        <f t="shared" si="45"/>
        <v/>
      </c>
      <c r="CY36" s="66" t="str">
        <f t="shared" si="46"/>
        <v/>
      </c>
      <c r="CZ36" s="66" t="str">
        <f t="shared" si="47"/>
        <v/>
      </c>
      <c r="DA36" s="66" t="str">
        <f t="shared" si="48"/>
        <v/>
      </c>
      <c r="DB36" s="66" t="str">
        <f t="shared" si="49"/>
        <v/>
      </c>
      <c r="DC36" s="66" t="str">
        <f t="shared" si="50"/>
        <v/>
      </c>
      <c r="DD36" s="66" t="str">
        <f t="shared" si="51"/>
        <v/>
      </c>
      <c r="DE36" s="66" t="str">
        <f t="shared" si="52"/>
        <v/>
      </c>
      <c r="DF36" s="66" t="str">
        <f t="shared" si="53"/>
        <v/>
      </c>
      <c r="DG36" s="66" t="str">
        <f t="shared" si="54"/>
        <v/>
      </c>
      <c r="DH36" s="66" t="str">
        <f t="shared" si="55"/>
        <v/>
      </c>
      <c r="DI36" s="66" t="str">
        <f t="shared" si="56"/>
        <v/>
      </c>
      <c r="DJ36" s="66" t="str">
        <f t="shared" si="57"/>
        <v/>
      </c>
      <c r="DK36" s="63">
        <f t="shared" si="62"/>
        <v>1137544.3999999999</v>
      </c>
    </row>
    <row r="37" spans="1:115" x14ac:dyDescent="0.25">
      <c r="A37" s="2">
        <f t="shared" si="58"/>
        <v>36</v>
      </c>
      <c r="B37" s="2" t="s">
        <v>8</v>
      </c>
      <c r="C37" s="2" t="s">
        <v>63</v>
      </c>
      <c r="D37" s="2">
        <v>2</v>
      </c>
      <c r="E37" s="2">
        <v>4</v>
      </c>
      <c r="F37" s="2">
        <v>2</v>
      </c>
      <c r="G37" s="11" t="s">
        <v>15</v>
      </c>
      <c r="H37" s="42" t="s">
        <v>294</v>
      </c>
      <c r="I37" s="9">
        <v>80</v>
      </c>
      <c r="J37" s="10" t="s">
        <v>10</v>
      </c>
      <c r="K37" s="24" t="s">
        <v>417</v>
      </c>
      <c r="L37" s="7">
        <f t="shared" si="12"/>
        <v>1126000</v>
      </c>
      <c r="M37" s="8">
        <v>75</v>
      </c>
      <c r="N37" s="25">
        <v>41243</v>
      </c>
      <c r="O37" s="8" t="str">
        <f t="shared" si="13"/>
        <v>2DA-NOV</v>
      </c>
      <c r="P37" s="26">
        <v>0</v>
      </c>
      <c r="Q37" s="41" t="s">
        <v>270</v>
      </c>
      <c r="R37" s="8"/>
      <c r="S37" s="7">
        <v>563000</v>
      </c>
      <c r="T37" s="8"/>
      <c r="U37" s="66" t="str">
        <f t="shared" ca="1" si="14"/>
        <v>NA</v>
      </c>
      <c r="V37" s="8"/>
      <c r="W37" s="8"/>
      <c r="X37" s="8"/>
      <c r="Y37" s="8"/>
      <c r="Z37" s="8"/>
      <c r="AA37" s="66" t="str">
        <f t="shared" si="60"/>
        <v>NA</v>
      </c>
      <c r="AB37" s="66" t="str">
        <f t="shared" si="61"/>
        <v/>
      </c>
      <c r="AC37" s="73"/>
      <c r="AD37" s="73"/>
      <c r="AE37" s="73"/>
      <c r="AF37" s="73"/>
      <c r="AG37" s="8"/>
      <c r="AH37" s="8" t="s">
        <v>273</v>
      </c>
      <c r="AI37" s="8"/>
      <c r="AJ37" s="8"/>
      <c r="AK37" s="8"/>
      <c r="AL37" s="8"/>
      <c r="AM37" s="8"/>
      <c r="AN37" s="8"/>
      <c r="AO37" s="8"/>
      <c r="AP37" s="66" t="str">
        <f t="shared" si="17"/>
        <v>NA</v>
      </c>
      <c r="AQ37" s="66" t="str">
        <f t="shared" si="18"/>
        <v/>
      </c>
      <c r="AR37" s="66" t="str">
        <f t="shared" si="19"/>
        <v>NA</v>
      </c>
      <c r="AS37" s="66" t="str">
        <f t="shared" si="20"/>
        <v/>
      </c>
      <c r="AT37" s="66" t="str">
        <f t="shared" si="21"/>
        <v>NA</v>
      </c>
      <c r="AU37" s="66" t="str">
        <f t="shared" si="22"/>
        <v/>
      </c>
      <c r="AV37" s="66" t="str">
        <f t="shared" si="23"/>
        <v>NA</v>
      </c>
      <c r="AW37" s="66" t="str">
        <f t="shared" ca="1" si="24"/>
        <v>NA</v>
      </c>
      <c r="AX37" s="66" t="str">
        <f t="shared" ca="1" si="25"/>
        <v>NA</v>
      </c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>
        <f t="shared" si="26"/>
        <v>0</v>
      </c>
      <c r="BU37" s="8">
        <f t="shared" si="59"/>
        <v>0</v>
      </c>
      <c r="BV37" s="8">
        <f t="shared" si="27"/>
        <v>0</v>
      </c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66" t="str">
        <f t="shared" si="28"/>
        <v>NA</v>
      </c>
      <c r="CH37" s="66" t="str">
        <f t="shared" si="29"/>
        <v>NA</v>
      </c>
      <c r="CI37" s="66" t="str">
        <f t="shared" si="30"/>
        <v>NA</v>
      </c>
      <c r="CJ37" s="66" t="str">
        <f t="shared" si="31"/>
        <v>NA</v>
      </c>
      <c r="CK37" s="66" t="str">
        <f t="shared" si="32"/>
        <v>NA</v>
      </c>
      <c r="CL37" s="66" t="str">
        <f t="shared" si="33"/>
        <v>NA</v>
      </c>
      <c r="CM37" s="66" t="str">
        <f t="shared" si="34"/>
        <v>NA</v>
      </c>
      <c r="CN37" s="66" t="str">
        <f t="shared" si="35"/>
        <v>NA</v>
      </c>
      <c r="CO37" s="66" t="str">
        <f t="shared" si="36"/>
        <v>NA</v>
      </c>
      <c r="CP37" s="66" t="str">
        <f t="shared" si="37"/>
        <v>NA</v>
      </c>
      <c r="CQ37" s="66" t="str">
        <f t="shared" si="38"/>
        <v/>
      </c>
      <c r="CR37" s="66" t="str">
        <f t="shared" si="39"/>
        <v/>
      </c>
      <c r="CS37" s="66" t="str">
        <f t="shared" si="40"/>
        <v/>
      </c>
      <c r="CT37" s="66" t="str">
        <f t="shared" si="41"/>
        <v/>
      </c>
      <c r="CU37" s="66" t="str">
        <f t="shared" si="42"/>
        <v/>
      </c>
      <c r="CV37" s="66" t="str">
        <f t="shared" si="43"/>
        <v/>
      </c>
      <c r="CW37" s="66" t="str">
        <f t="shared" si="44"/>
        <v/>
      </c>
      <c r="CX37" s="66" t="str">
        <f t="shared" si="45"/>
        <v/>
      </c>
      <c r="CY37" s="66" t="str">
        <f t="shared" si="46"/>
        <v/>
      </c>
      <c r="CZ37" s="66" t="str">
        <f t="shared" si="47"/>
        <v/>
      </c>
      <c r="DA37" s="66" t="str">
        <f t="shared" si="48"/>
        <v/>
      </c>
      <c r="DB37" s="66" t="str">
        <f t="shared" si="49"/>
        <v/>
      </c>
      <c r="DC37" s="66" t="str">
        <f t="shared" si="50"/>
        <v/>
      </c>
      <c r="DD37" s="66" t="str">
        <f t="shared" si="51"/>
        <v/>
      </c>
      <c r="DE37" s="66" t="str">
        <f t="shared" si="52"/>
        <v/>
      </c>
      <c r="DF37" s="66" t="str">
        <f t="shared" si="53"/>
        <v/>
      </c>
      <c r="DG37" s="66" t="str">
        <f t="shared" si="54"/>
        <v/>
      </c>
      <c r="DH37" s="66" t="str">
        <f t="shared" si="55"/>
        <v/>
      </c>
      <c r="DI37" s="66" t="str">
        <f t="shared" si="56"/>
        <v/>
      </c>
      <c r="DJ37" s="66" t="str">
        <f t="shared" si="57"/>
        <v/>
      </c>
      <c r="DK37" s="63">
        <f t="shared" si="62"/>
        <v>1126000</v>
      </c>
    </row>
    <row r="38" spans="1:115" x14ac:dyDescent="0.25">
      <c r="A38" s="2">
        <f t="shared" si="58"/>
        <v>37</v>
      </c>
      <c r="B38" s="2" t="s">
        <v>8</v>
      </c>
      <c r="C38" s="2" t="s">
        <v>64</v>
      </c>
      <c r="D38" s="2">
        <v>2</v>
      </c>
      <c r="E38" s="2">
        <v>4</v>
      </c>
      <c r="F38" s="2">
        <v>3</v>
      </c>
      <c r="G38" s="11" t="s">
        <v>15</v>
      </c>
      <c r="H38" s="42" t="s">
        <v>294</v>
      </c>
      <c r="I38" s="9">
        <v>80</v>
      </c>
      <c r="J38" s="10" t="s">
        <v>11</v>
      </c>
      <c r="K38" s="24" t="s">
        <v>417</v>
      </c>
      <c r="L38" s="7">
        <f t="shared" si="12"/>
        <v>1135000</v>
      </c>
      <c r="M38" s="8">
        <v>76</v>
      </c>
      <c r="N38" s="25">
        <v>41243</v>
      </c>
      <c r="O38" s="8" t="str">
        <f t="shared" si="13"/>
        <v>2DA-NOV</v>
      </c>
      <c r="P38" s="26">
        <v>0</v>
      </c>
      <c r="Q38" s="41" t="s">
        <v>270</v>
      </c>
      <c r="R38" s="8"/>
      <c r="S38" s="7">
        <v>567500</v>
      </c>
      <c r="T38" s="8"/>
      <c r="U38" s="66" t="str">
        <f t="shared" ca="1" si="14"/>
        <v>NA</v>
      </c>
      <c r="V38" s="8"/>
      <c r="W38" s="8"/>
      <c r="X38" s="8"/>
      <c r="Y38" s="8"/>
      <c r="Z38" s="8"/>
      <c r="AA38" s="66" t="str">
        <f t="shared" si="60"/>
        <v>NA</v>
      </c>
      <c r="AB38" s="66" t="str">
        <f t="shared" si="61"/>
        <v/>
      </c>
      <c r="AC38" s="73"/>
      <c r="AD38" s="73"/>
      <c r="AE38" s="73"/>
      <c r="AF38" s="73"/>
      <c r="AG38" s="8"/>
      <c r="AH38" s="8" t="s">
        <v>273</v>
      </c>
      <c r="AI38" s="8"/>
      <c r="AJ38" s="8"/>
      <c r="AK38" s="8"/>
      <c r="AL38" s="8"/>
      <c r="AM38" s="8"/>
      <c r="AN38" s="8"/>
      <c r="AO38" s="8"/>
      <c r="AP38" s="66" t="str">
        <f t="shared" si="17"/>
        <v>NA</v>
      </c>
      <c r="AQ38" s="66" t="str">
        <f t="shared" si="18"/>
        <v/>
      </c>
      <c r="AR38" s="66" t="str">
        <f t="shared" si="19"/>
        <v>NA</v>
      </c>
      <c r="AS38" s="66" t="str">
        <f t="shared" si="20"/>
        <v/>
      </c>
      <c r="AT38" s="66" t="str">
        <f t="shared" si="21"/>
        <v>NA</v>
      </c>
      <c r="AU38" s="66" t="str">
        <f t="shared" si="22"/>
        <v/>
      </c>
      <c r="AV38" s="66" t="str">
        <f t="shared" si="23"/>
        <v>NA</v>
      </c>
      <c r="AW38" s="66" t="str">
        <f t="shared" ca="1" si="24"/>
        <v>NA</v>
      </c>
      <c r="AX38" s="66" t="str">
        <f t="shared" ca="1" si="25"/>
        <v>NA</v>
      </c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>
        <f t="shared" si="26"/>
        <v>0</v>
      </c>
      <c r="BU38" s="8">
        <f t="shared" si="59"/>
        <v>0</v>
      </c>
      <c r="BV38" s="8">
        <f t="shared" si="27"/>
        <v>0</v>
      </c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66" t="str">
        <f t="shared" si="28"/>
        <v>NA</v>
      </c>
      <c r="CH38" s="66" t="str">
        <f t="shared" si="29"/>
        <v>NA</v>
      </c>
      <c r="CI38" s="66" t="str">
        <f t="shared" si="30"/>
        <v>NA</v>
      </c>
      <c r="CJ38" s="66" t="str">
        <f t="shared" si="31"/>
        <v>NA</v>
      </c>
      <c r="CK38" s="66" t="str">
        <f t="shared" si="32"/>
        <v>NA</v>
      </c>
      <c r="CL38" s="66" t="str">
        <f t="shared" si="33"/>
        <v>NA</v>
      </c>
      <c r="CM38" s="66" t="str">
        <f t="shared" si="34"/>
        <v>NA</v>
      </c>
      <c r="CN38" s="66" t="str">
        <f t="shared" si="35"/>
        <v>NA</v>
      </c>
      <c r="CO38" s="66" t="str">
        <f t="shared" si="36"/>
        <v>NA</v>
      </c>
      <c r="CP38" s="66" t="str">
        <f t="shared" si="37"/>
        <v>NA</v>
      </c>
      <c r="CQ38" s="66" t="str">
        <f t="shared" si="38"/>
        <v/>
      </c>
      <c r="CR38" s="66" t="str">
        <f t="shared" si="39"/>
        <v/>
      </c>
      <c r="CS38" s="66" t="str">
        <f t="shared" si="40"/>
        <v/>
      </c>
      <c r="CT38" s="66" t="str">
        <f t="shared" si="41"/>
        <v/>
      </c>
      <c r="CU38" s="66" t="str">
        <f t="shared" si="42"/>
        <v/>
      </c>
      <c r="CV38" s="66" t="str">
        <f t="shared" si="43"/>
        <v/>
      </c>
      <c r="CW38" s="66" t="str">
        <f t="shared" si="44"/>
        <v/>
      </c>
      <c r="CX38" s="66" t="str">
        <f t="shared" si="45"/>
        <v/>
      </c>
      <c r="CY38" s="66" t="str">
        <f t="shared" si="46"/>
        <v/>
      </c>
      <c r="CZ38" s="66" t="str">
        <f t="shared" si="47"/>
        <v/>
      </c>
      <c r="DA38" s="66" t="str">
        <f t="shared" si="48"/>
        <v/>
      </c>
      <c r="DB38" s="66" t="str">
        <f t="shared" si="49"/>
        <v/>
      </c>
      <c r="DC38" s="66" t="str">
        <f t="shared" si="50"/>
        <v/>
      </c>
      <c r="DD38" s="66" t="str">
        <f t="shared" si="51"/>
        <v/>
      </c>
      <c r="DE38" s="66" t="str">
        <f t="shared" si="52"/>
        <v/>
      </c>
      <c r="DF38" s="66" t="str">
        <f t="shared" si="53"/>
        <v/>
      </c>
      <c r="DG38" s="66" t="str">
        <f t="shared" si="54"/>
        <v/>
      </c>
      <c r="DH38" s="66" t="str">
        <f t="shared" si="55"/>
        <v/>
      </c>
      <c r="DI38" s="66" t="str">
        <f t="shared" si="56"/>
        <v/>
      </c>
      <c r="DJ38" s="66" t="str">
        <f t="shared" si="57"/>
        <v/>
      </c>
      <c r="DK38" s="63">
        <f t="shared" si="62"/>
        <v>1135000</v>
      </c>
    </row>
    <row r="39" spans="1:115" x14ac:dyDescent="0.25">
      <c r="A39" s="2">
        <f t="shared" si="58"/>
        <v>38</v>
      </c>
      <c r="B39" s="2" t="s">
        <v>8</v>
      </c>
      <c r="C39" s="2" t="s">
        <v>65</v>
      </c>
      <c r="D39" s="2">
        <v>2</v>
      </c>
      <c r="E39" s="2">
        <v>4</v>
      </c>
      <c r="F39" s="2">
        <v>4</v>
      </c>
      <c r="G39" s="11" t="s">
        <v>15</v>
      </c>
      <c r="H39" s="42" t="s">
        <v>294</v>
      </c>
      <c r="I39" s="9">
        <v>80</v>
      </c>
      <c r="J39" s="10" t="s">
        <v>10</v>
      </c>
      <c r="K39" s="24" t="s">
        <v>417</v>
      </c>
      <c r="L39" s="7">
        <f t="shared" si="12"/>
        <v>1126000</v>
      </c>
      <c r="M39" s="8">
        <v>77</v>
      </c>
      <c r="N39" s="25">
        <v>41243</v>
      </c>
      <c r="O39" s="8" t="str">
        <f t="shared" si="13"/>
        <v>2DA-NOV</v>
      </c>
      <c r="P39" s="26">
        <v>0</v>
      </c>
      <c r="Q39" s="41" t="s">
        <v>270</v>
      </c>
      <c r="R39" s="8"/>
      <c r="S39" s="7">
        <v>563000</v>
      </c>
      <c r="T39" s="8"/>
      <c r="U39" s="66" t="str">
        <f t="shared" ca="1" si="14"/>
        <v>NA</v>
      </c>
      <c r="V39" s="8"/>
      <c r="W39" s="8"/>
      <c r="X39" s="8"/>
      <c r="Y39" s="8"/>
      <c r="Z39" s="8"/>
      <c r="AA39" s="66" t="str">
        <f t="shared" si="60"/>
        <v>NA</v>
      </c>
      <c r="AB39" s="66" t="str">
        <f t="shared" si="61"/>
        <v/>
      </c>
      <c r="AC39" s="73"/>
      <c r="AD39" s="73"/>
      <c r="AE39" s="73"/>
      <c r="AF39" s="73"/>
      <c r="AG39" s="8"/>
      <c r="AH39" s="8" t="s">
        <v>273</v>
      </c>
      <c r="AI39" s="8"/>
      <c r="AJ39" s="8"/>
      <c r="AK39" s="8"/>
      <c r="AL39" s="8"/>
      <c r="AM39" s="8"/>
      <c r="AN39" s="8"/>
      <c r="AO39" s="8"/>
      <c r="AP39" s="66" t="str">
        <f t="shared" si="17"/>
        <v>NA</v>
      </c>
      <c r="AQ39" s="66" t="str">
        <f t="shared" si="18"/>
        <v/>
      </c>
      <c r="AR39" s="66" t="str">
        <f t="shared" si="19"/>
        <v>NA</v>
      </c>
      <c r="AS39" s="66" t="str">
        <f t="shared" si="20"/>
        <v/>
      </c>
      <c r="AT39" s="66" t="str">
        <f t="shared" si="21"/>
        <v>NA</v>
      </c>
      <c r="AU39" s="66" t="str">
        <f t="shared" si="22"/>
        <v/>
      </c>
      <c r="AV39" s="66" t="str">
        <f t="shared" si="23"/>
        <v>NA</v>
      </c>
      <c r="AW39" s="66" t="str">
        <f t="shared" ca="1" si="24"/>
        <v>NA</v>
      </c>
      <c r="AX39" s="66" t="str">
        <f t="shared" ca="1" si="25"/>
        <v>NA</v>
      </c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>
        <f t="shared" si="26"/>
        <v>0</v>
      </c>
      <c r="BU39" s="8">
        <f t="shared" si="59"/>
        <v>0</v>
      </c>
      <c r="BV39" s="8">
        <f t="shared" si="27"/>
        <v>0</v>
      </c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66" t="str">
        <f t="shared" si="28"/>
        <v>NA</v>
      </c>
      <c r="CH39" s="66" t="str">
        <f t="shared" si="29"/>
        <v>NA</v>
      </c>
      <c r="CI39" s="66" t="str">
        <f t="shared" si="30"/>
        <v>NA</v>
      </c>
      <c r="CJ39" s="66" t="str">
        <f t="shared" si="31"/>
        <v>NA</v>
      </c>
      <c r="CK39" s="66" t="str">
        <f t="shared" si="32"/>
        <v>NA</v>
      </c>
      <c r="CL39" s="66" t="str">
        <f t="shared" si="33"/>
        <v>NA</v>
      </c>
      <c r="CM39" s="66" t="str">
        <f t="shared" si="34"/>
        <v>NA</v>
      </c>
      <c r="CN39" s="66" t="str">
        <f t="shared" si="35"/>
        <v>NA</v>
      </c>
      <c r="CO39" s="66" t="str">
        <f t="shared" si="36"/>
        <v>NA</v>
      </c>
      <c r="CP39" s="66" t="str">
        <f t="shared" si="37"/>
        <v>NA</v>
      </c>
      <c r="CQ39" s="66" t="str">
        <f t="shared" si="38"/>
        <v/>
      </c>
      <c r="CR39" s="66" t="str">
        <f t="shared" si="39"/>
        <v/>
      </c>
      <c r="CS39" s="66" t="str">
        <f t="shared" si="40"/>
        <v/>
      </c>
      <c r="CT39" s="66" t="str">
        <f t="shared" si="41"/>
        <v/>
      </c>
      <c r="CU39" s="66" t="str">
        <f t="shared" si="42"/>
        <v/>
      </c>
      <c r="CV39" s="66" t="str">
        <f t="shared" si="43"/>
        <v/>
      </c>
      <c r="CW39" s="66" t="str">
        <f t="shared" si="44"/>
        <v/>
      </c>
      <c r="CX39" s="66" t="str">
        <f t="shared" si="45"/>
        <v/>
      </c>
      <c r="CY39" s="66" t="str">
        <f t="shared" si="46"/>
        <v/>
      </c>
      <c r="CZ39" s="66" t="str">
        <f t="shared" si="47"/>
        <v/>
      </c>
      <c r="DA39" s="66" t="str">
        <f t="shared" si="48"/>
        <v/>
      </c>
      <c r="DB39" s="66" t="str">
        <f t="shared" si="49"/>
        <v/>
      </c>
      <c r="DC39" s="66" t="str">
        <f t="shared" si="50"/>
        <v/>
      </c>
      <c r="DD39" s="66" t="str">
        <f t="shared" si="51"/>
        <v/>
      </c>
      <c r="DE39" s="66" t="str">
        <f t="shared" si="52"/>
        <v/>
      </c>
      <c r="DF39" s="66" t="str">
        <f t="shared" si="53"/>
        <v/>
      </c>
      <c r="DG39" s="66" t="str">
        <f t="shared" si="54"/>
        <v/>
      </c>
      <c r="DH39" s="66" t="str">
        <f t="shared" si="55"/>
        <v/>
      </c>
      <c r="DI39" s="66" t="str">
        <f t="shared" si="56"/>
        <v/>
      </c>
      <c r="DJ39" s="66" t="str">
        <f t="shared" si="57"/>
        <v/>
      </c>
      <c r="DK39" s="63">
        <f t="shared" si="62"/>
        <v>1126000</v>
      </c>
    </row>
    <row r="40" spans="1:115" x14ac:dyDescent="0.25">
      <c r="A40" s="2">
        <f t="shared" si="58"/>
        <v>39</v>
      </c>
      <c r="B40" s="2" t="s">
        <v>8</v>
      </c>
      <c r="C40" s="2" t="s">
        <v>66</v>
      </c>
      <c r="D40" s="2">
        <v>2</v>
      </c>
      <c r="E40" s="2">
        <v>4</v>
      </c>
      <c r="F40" s="2">
        <v>5</v>
      </c>
      <c r="G40" s="11" t="s">
        <v>15</v>
      </c>
      <c r="H40" s="42" t="s">
        <v>294</v>
      </c>
      <c r="I40" s="9">
        <v>80</v>
      </c>
      <c r="J40" s="10" t="s">
        <v>10</v>
      </c>
      <c r="K40" s="24" t="s">
        <v>417</v>
      </c>
      <c r="L40" s="7">
        <f t="shared" si="12"/>
        <v>1126000</v>
      </c>
      <c r="M40" s="8">
        <v>78</v>
      </c>
      <c r="N40" s="25">
        <v>41243</v>
      </c>
      <c r="O40" s="8" t="str">
        <f t="shared" si="13"/>
        <v>2DA-NOV</v>
      </c>
      <c r="P40" s="26">
        <v>0</v>
      </c>
      <c r="Q40" s="41" t="s">
        <v>270</v>
      </c>
      <c r="R40" s="8"/>
      <c r="S40" s="7">
        <v>563000</v>
      </c>
      <c r="T40" s="8"/>
      <c r="U40" s="66" t="str">
        <f t="shared" ca="1" si="14"/>
        <v>NA</v>
      </c>
      <c r="V40" s="8"/>
      <c r="W40" s="8"/>
      <c r="X40" s="8"/>
      <c r="Y40" s="8"/>
      <c r="Z40" s="8"/>
      <c r="AA40" s="66" t="str">
        <f t="shared" si="60"/>
        <v>NA</v>
      </c>
      <c r="AB40" s="66" t="str">
        <f t="shared" si="61"/>
        <v/>
      </c>
      <c r="AC40" s="73"/>
      <c r="AD40" s="73"/>
      <c r="AE40" s="73"/>
      <c r="AF40" s="73"/>
      <c r="AG40" s="8"/>
      <c r="AH40" s="8" t="s">
        <v>273</v>
      </c>
      <c r="AI40" s="8"/>
      <c r="AJ40" s="8"/>
      <c r="AK40" s="8"/>
      <c r="AL40" s="8"/>
      <c r="AM40" s="8"/>
      <c r="AN40" s="8"/>
      <c r="AO40" s="8"/>
      <c r="AP40" s="66" t="str">
        <f t="shared" si="17"/>
        <v>NA</v>
      </c>
      <c r="AQ40" s="66" t="str">
        <f t="shared" si="18"/>
        <v/>
      </c>
      <c r="AR40" s="66" t="str">
        <f t="shared" si="19"/>
        <v>NA</v>
      </c>
      <c r="AS40" s="66" t="str">
        <f t="shared" si="20"/>
        <v/>
      </c>
      <c r="AT40" s="66" t="str">
        <f t="shared" si="21"/>
        <v>NA</v>
      </c>
      <c r="AU40" s="66" t="str">
        <f t="shared" si="22"/>
        <v/>
      </c>
      <c r="AV40" s="66" t="str">
        <f t="shared" si="23"/>
        <v>NA</v>
      </c>
      <c r="AW40" s="66" t="str">
        <f t="shared" ca="1" si="24"/>
        <v>NA</v>
      </c>
      <c r="AX40" s="66" t="str">
        <f t="shared" ca="1" si="25"/>
        <v>NA</v>
      </c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>
        <f t="shared" si="26"/>
        <v>0</v>
      </c>
      <c r="BU40" s="8">
        <f t="shared" si="59"/>
        <v>0</v>
      </c>
      <c r="BV40" s="8">
        <f t="shared" si="27"/>
        <v>0</v>
      </c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66" t="str">
        <f t="shared" si="28"/>
        <v>NA</v>
      </c>
      <c r="CH40" s="66" t="str">
        <f t="shared" si="29"/>
        <v>NA</v>
      </c>
      <c r="CI40" s="66" t="str">
        <f t="shared" si="30"/>
        <v>NA</v>
      </c>
      <c r="CJ40" s="66" t="str">
        <f t="shared" si="31"/>
        <v>NA</v>
      </c>
      <c r="CK40" s="66" t="str">
        <f t="shared" si="32"/>
        <v>NA</v>
      </c>
      <c r="CL40" s="66" t="str">
        <f t="shared" si="33"/>
        <v>NA</v>
      </c>
      <c r="CM40" s="66" t="str">
        <f t="shared" si="34"/>
        <v>NA</v>
      </c>
      <c r="CN40" s="66" t="str">
        <f t="shared" si="35"/>
        <v>NA</v>
      </c>
      <c r="CO40" s="66" t="str">
        <f t="shared" si="36"/>
        <v>NA</v>
      </c>
      <c r="CP40" s="66" t="str">
        <f t="shared" si="37"/>
        <v>NA</v>
      </c>
      <c r="CQ40" s="66" t="str">
        <f t="shared" si="38"/>
        <v/>
      </c>
      <c r="CR40" s="66" t="str">
        <f t="shared" si="39"/>
        <v/>
      </c>
      <c r="CS40" s="66" t="str">
        <f t="shared" si="40"/>
        <v/>
      </c>
      <c r="CT40" s="66" t="str">
        <f t="shared" si="41"/>
        <v/>
      </c>
      <c r="CU40" s="66" t="str">
        <f t="shared" si="42"/>
        <v/>
      </c>
      <c r="CV40" s="66" t="str">
        <f t="shared" si="43"/>
        <v/>
      </c>
      <c r="CW40" s="66" t="str">
        <f t="shared" si="44"/>
        <v/>
      </c>
      <c r="CX40" s="66" t="str">
        <f t="shared" si="45"/>
        <v/>
      </c>
      <c r="CY40" s="66" t="str">
        <f t="shared" si="46"/>
        <v/>
      </c>
      <c r="CZ40" s="66" t="str">
        <f t="shared" si="47"/>
        <v/>
      </c>
      <c r="DA40" s="66" t="str">
        <f t="shared" si="48"/>
        <v/>
      </c>
      <c r="DB40" s="66" t="str">
        <f t="shared" si="49"/>
        <v/>
      </c>
      <c r="DC40" s="66" t="str">
        <f t="shared" si="50"/>
        <v/>
      </c>
      <c r="DD40" s="66" t="str">
        <f t="shared" si="51"/>
        <v/>
      </c>
      <c r="DE40" s="66" t="str">
        <f t="shared" si="52"/>
        <v/>
      </c>
      <c r="DF40" s="66" t="str">
        <f t="shared" si="53"/>
        <v/>
      </c>
      <c r="DG40" s="66" t="str">
        <f t="shared" si="54"/>
        <v/>
      </c>
      <c r="DH40" s="66" t="str">
        <f t="shared" si="55"/>
        <v/>
      </c>
      <c r="DI40" s="66" t="str">
        <f t="shared" si="56"/>
        <v/>
      </c>
      <c r="DJ40" s="66" t="str">
        <f t="shared" si="57"/>
        <v/>
      </c>
      <c r="DK40" s="63">
        <f t="shared" si="62"/>
        <v>1126000</v>
      </c>
    </row>
    <row r="41" spans="1:115" x14ac:dyDescent="0.25">
      <c r="A41" s="2">
        <f t="shared" si="58"/>
        <v>40</v>
      </c>
      <c r="B41" s="2" t="s">
        <v>8</v>
      </c>
      <c r="C41" s="2" t="s">
        <v>67</v>
      </c>
      <c r="D41" s="2">
        <v>2</v>
      </c>
      <c r="E41" s="2">
        <v>4</v>
      </c>
      <c r="F41" s="2">
        <v>6</v>
      </c>
      <c r="G41" s="11" t="s">
        <v>15</v>
      </c>
      <c r="H41" s="42" t="s">
        <v>294</v>
      </c>
      <c r="I41" s="9">
        <v>80</v>
      </c>
      <c r="J41" s="10" t="s">
        <v>11</v>
      </c>
      <c r="K41" s="24" t="s">
        <v>417</v>
      </c>
      <c r="L41" s="7">
        <f t="shared" si="12"/>
        <v>1135000</v>
      </c>
      <c r="M41" s="8">
        <v>79</v>
      </c>
      <c r="N41" s="25">
        <v>41243</v>
      </c>
      <c r="O41" s="8" t="str">
        <f t="shared" si="13"/>
        <v>2DA-NOV</v>
      </c>
      <c r="P41" s="26">
        <v>0</v>
      </c>
      <c r="Q41" s="41" t="s">
        <v>270</v>
      </c>
      <c r="R41" s="8"/>
      <c r="S41" s="7">
        <v>567500</v>
      </c>
      <c r="T41" s="8"/>
      <c r="U41" s="66" t="str">
        <f t="shared" ca="1" si="14"/>
        <v>NA</v>
      </c>
      <c r="V41" s="8"/>
      <c r="W41" s="8"/>
      <c r="X41" s="8"/>
      <c r="Y41" s="8"/>
      <c r="Z41" s="8"/>
      <c r="AA41" s="66" t="str">
        <f t="shared" si="60"/>
        <v>NA</v>
      </c>
      <c r="AB41" s="66" t="str">
        <f t="shared" si="61"/>
        <v/>
      </c>
      <c r="AC41" s="73"/>
      <c r="AD41" s="73"/>
      <c r="AE41" s="73"/>
      <c r="AF41" s="73"/>
      <c r="AG41" s="8"/>
      <c r="AH41" s="8" t="s">
        <v>273</v>
      </c>
      <c r="AI41" s="8"/>
      <c r="AJ41" s="8"/>
      <c r="AK41" s="8"/>
      <c r="AL41" s="8"/>
      <c r="AM41" s="8"/>
      <c r="AN41" s="8"/>
      <c r="AO41" s="8"/>
      <c r="AP41" s="66" t="str">
        <f t="shared" si="17"/>
        <v>NA</v>
      </c>
      <c r="AQ41" s="66" t="str">
        <f t="shared" si="18"/>
        <v/>
      </c>
      <c r="AR41" s="66" t="str">
        <f t="shared" si="19"/>
        <v>NA</v>
      </c>
      <c r="AS41" s="66" t="str">
        <f t="shared" si="20"/>
        <v/>
      </c>
      <c r="AT41" s="66" t="str">
        <f t="shared" si="21"/>
        <v>NA</v>
      </c>
      <c r="AU41" s="66" t="str">
        <f t="shared" si="22"/>
        <v/>
      </c>
      <c r="AV41" s="66" t="str">
        <f t="shared" si="23"/>
        <v>NA</v>
      </c>
      <c r="AW41" s="66" t="str">
        <f t="shared" ca="1" si="24"/>
        <v>NA</v>
      </c>
      <c r="AX41" s="66" t="str">
        <f t="shared" ca="1" si="25"/>
        <v>NA</v>
      </c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>
        <f t="shared" si="26"/>
        <v>0</v>
      </c>
      <c r="BU41" s="8">
        <f t="shared" si="59"/>
        <v>0</v>
      </c>
      <c r="BV41" s="8">
        <f t="shared" si="27"/>
        <v>0</v>
      </c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66" t="str">
        <f t="shared" si="28"/>
        <v>NA</v>
      </c>
      <c r="CH41" s="66" t="str">
        <f t="shared" si="29"/>
        <v>NA</v>
      </c>
      <c r="CI41" s="66" t="str">
        <f t="shared" si="30"/>
        <v>NA</v>
      </c>
      <c r="CJ41" s="66" t="str">
        <f t="shared" si="31"/>
        <v>NA</v>
      </c>
      <c r="CK41" s="66" t="str">
        <f t="shared" si="32"/>
        <v>NA</v>
      </c>
      <c r="CL41" s="66" t="str">
        <f t="shared" si="33"/>
        <v>NA</v>
      </c>
      <c r="CM41" s="66" t="str">
        <f t="shared" si="34"/>
        <v>NA</v>
      </c>
      <c r="CN41" s="66" t="str">
        <f t="shared" si="35"/>
        <v>NA</v>
      </c>
      <c r="CO41" s="66" t="str">
        <f t="shared" si="36"/>
        <v>NA</v>
      </c>
      <c r="CP41" s="66" t="str">
        <f t="shared" si="37"/>
        <v>NA</v>
      </c>
      <c r="CQ41" s="66" t="str">
        <f t="shared" si="38"/>
        <v/>
      </c>
      <c r="CR41" s="66" t="str">
        <f t="shared" si="39"/>
        <v/>
      </c>
      <c r="CS41" s="66" t="str">
        <f t="shared" si="40"/>
        <v/>
      </c>
      <c r="CT41" s="66" t="str">
        <f t="shared" si="41"/>
        <v/>
      </c>
      <c r="CU41" s="66" t="str">
        <f t="shared" si="42"/>
        <v/>
      </c>
      <c r="CV41" s="66" t="str">
        <f t="shared" si="43"/>
        <v/>
      </c>
      <c r="CW41" s="66" t="str">
        <f t="shared" si="44"/>
        <v/>
      </c>
      <c r="CX41" s="66" t="str">
        <f t="shared" si="45"/>
        <v/>
      </c>
      <c r="CY41" s="66" t="str">
        <f t="shared" si="46"/>
        <v/>
      </c>
      <c r="CZ41" s="66" t="str">
        <f t="shared" si="47"/>
        <v/>
      </c>
      <c r="DA41" s="66" t="str">
        <f t="shared" si="48"/>
        <v/>
      </c>
      <c r="DB41" s="66" t="str">
        <f t="shared" si="49"/>
        <v/>
      </c>
      <c r="DC41" s="66" t="str">
        <f t="shared" si="50"/>
        <v/>
      </c>
      <c r="DD41" s="66" t="str">
        <f t="shared" si="51"/>
        <v/>
      </c>
      <c r="DE41" s="66" t="str">
        <f t="shared" si="52"/>
        <v/>
      </c>
      <c r="DF41" s="66" t="str">
        <f t="shared" si="53"/>
        <v/>
      </c>
      <c r="DG41" s="66" t="str">
        <f t="shared" si="54"/>
        <v/>
      </c>
      <c r="DH41" s="66" t="str">
        <f t="shared" si="55"/>
        <v/>
      </c>
      <c r="DI41" s="66" t="str">
        <f t="shared" si="56"/>
        <v/>
      </c>
      <c r="DJ41" s="66" t="str">
        <f t="shared" si="57"/>
        <v/>
      </c>
      <c r="DK41" s="63">
        <f t="shared" si="62"/>
        <v>1135000</v>
      </c>
    </row>
    <row r="42" spans="1:115" x14ac:dyDescent="0.25">
      <c r="A42" s="2">
        <f t="shared" si="58"/>
        <v>41</v>
      </c>
      <c r="B42" s="2" t="s">
        <v>8</v>
      </c>
      <c r="C42" s="2" t="s">
        <v>68</v>
      </c>
      <c r="D42" s="2">
        <v>2</v>
      </c>
      <c r="E42" s="2">
        <v>4</v>
      </c>
      <c r="F42" s="2">
        <v>7</v>
      </c>
      <c r="G42" s="11" t="s">
        <v>15</v>
      </c>
      <c r="H42" s="42" t="s">
        <v>294</v>
      </c>
      <c r="I42" s="9">
        <v>80</v>
      </c>
      <c r="J42" s="10" t="s">
        <v>10</v>
      </c>
      <c r="K42" s="24" t="s">
        <v>417</v>
      </c>
      <c r="L42" s="7">
        <f t="shared" si="12"/>
        <v>1126000</v>
      </c>
      <c r="M42" s="8">
        <v>80</v>
      </c>
      <c r="N42" s="25">
        <v>41243</v>
      </c>
      <c r="O42" s="8" t="str">
        <f t="shared" si="13"/>
        <v>2DA-NOV</v>
      </c>
      <c r="P42" s="26">
        <v>0</v>
      </c>
      <c r="Q42" s="41" t="s">
        <v>270</v>
      </c>
      <c r="R42" s="8"/>
      <c r="S42" s="7">
        <v>563000</v>
      </c>
      <c r="T42" s="8"/>
      <c r="U42" s="66" t="str">
        <f t="shared" ca="1" si="14"/>
        <v>NA</v>
      </c>
      <c r="V42" s="8"/>
      <c r="W42" s="8"/>
      <c r="X42" s="8"/>
      <c r="Y42" s="8"/>
      <c r="Z42" s="8"/>
      <c r="AA42" s="66" t="str">
        <f t="shared" si="60"/>
        <v>NA</v>
      </c>
      <c r="AB42" s="66" t="str">
        <f t="shared" si="61"/>
        <v/>
      </c>
      <c r="AC42" s="73"/>
      <c r="AD42" s="73"/>
      <c r="AE42" s="73"/>
      <c r="AF42" s="73"/>
      <c r="AG42" s="8"/>
      <c r="AH42" s="8" t="s">
        <v>273</v>
      </c>
      <c r="AI42" s="8"/>
      <c r="AJ42" s="8"/>
      <c r="AK42" s="8"/>
      <c r="AL42" s="8"/>
      <c r="AM42" s="8"/>
      <c r="AN42" s="8"/>
      <c r="AO42" s="8"/>
      <c r="AP42" s="66" t="str">
        <f t="shared" si="17"/>
        <v>NA</v>
      </c>
      <c r="AQ42" s="66" t="str">
        <f t="shared" si="18"/>
        <v/>
      </c>
      <c r="AR42" s="66" t="str">
        <f t="shared" si="19"/>
        <v>NA</v>
      </c>
      <c r="AS42" s="66" t="str">
        <f t="shared" si="20"/>
        <v/>
      </c>
      <c r="AT42" s="66" t="str">
        <f t="shared" si="21"/>
        <v>NA</v>
      </c>
      <c r="AU42" s="66" t="str">
        <f t="shared" si="22"/>
        <v/>
      </c>
      <c r="AV42" s="66" t="str">
        <f t="shared" si="23"/>
        <v>NA</v>
      </c>
      <c r="AW42" s="66" t="str">
        <f t="shared" ca="1" si="24"/>
        <v>NA</v>
      </c>
      <c r="AX42" s="66" t="str">
        <f t="shared" ca="1" si="25"/>
        <v>NA</v>
      </c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>
        <f t="shared" si="26"/>
        <v>0</v>
      </c>
      <c r="BU42" s="8">
        <f t="shared" si="59"/>
        <v>0</v>
      </c>
      <c r="BV42" s="8">
        <f t="shared" si="27"/>
        <v>0</v>
      </c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66" t="str">
        <f t="shared" si="28"/>
        <v>NA</v>
      </c>
      <c r="CH42" s="66" t="str">
        <f t="shared" si="29"/>
        <v>NA</v>
      </c>
      <c r="CI42" s="66" t="str">
        <f t="shared" si="30"/>
        <v>NA</v>
      </c>
      <c r="CJ42" s="66" t="str">
        <f t="shared" si="31"/>
        <v>NA</v>
      </c>
      <c r="CK42" s="66" t="str">
        <f t="shared" si="32"/>
        <v>NA</v>
      </c>
      <c r="CL42" s="66" t="str">
        <f t="shared" si="33"/>
        <v>NA</v>
      </c>
      <c r="CM42" s="66" t="str">
        <f t="shared" si="34"/>
        <v>NA</v>
      </c>
      <c r="CN42" s="66" t="str">
        <f t="shared" si="35"/>
        <v>NA</v>
      </c>
      <c r="CO42" s="66" t="str">
        <f t="shared" si="36"/>
        <v>NA</v>
      </c>
      <c r="CP42" s="66" t="str">
        <f t="shared" si="37"/>
        <v>NA</v>
      </c>
      <c r="CQ42" s="66" t="str">
        <f t="shared" si="38"/>
        <v/>
      </c>
      <c r="CR42" s="66" t="str">
        <f t="shared" si="39"/>
        <v/>
      </c>
      <c r="CS42" s="66" t="str">
        <f t="shared" si="40"/>
        <v/>
      </c>
      <c r="CT42" s="66" t="str">
        <f t="shared" si="41"/>
        <v/>
      </c>
      <c r="CU42" s="66" t="str">
        <f t="shared" si="42"/>
        <v/>
      </c>
      <c r="CV42" s="66" t="str">
        <f t="shared" si="43"/>
        <v/>
      </c>
      <c r="CW42" s="66" t="str">
        <f t="shared" si="44"/>
        <v/>
      </c>
      <c r="CX42" s="66" t="str">
        <f t="shared" si="45"/>
        <v/>
      </c>
      <c r="CY42" s="66" t="str">
        <f t="shared" si="46"/>
        <v/>
      </c>
      <c r="CZ42" s="66" t="str">
        <f t="shared" si="47"/>
        <v/>
      </c>
      <c r="DA42" s="66" t="str">
        <f t="shared" si="48"/>
        <v/>
      </c>
      <c r="DB42" s="66" t="str">
        <f t="shared" si="49"/>
        <v/>
      </c>
      <c r="DC42" s="66" t="str">
        <f t="shared" si="50"/>
        <v/>
      </c>
      <c r="DD42" s="66" t="str">
        <f t="shared" si="51"/>
        <v/>
      </c>
      <c r="DE42" s="66" t="str">
        <f t="shared" si="52"/>
        <v/>
      </c>
      <c r="DF42" s="66" t="str">
        <f t="shared" si="53"/>
        <v/>
      </c>
      <c r="DG42" s="66" t="str">
        <f t="shared" si="54"/>
        <v/>
      </c>
      <c r="DH42" s="66" t="str">
        <f t="shared" si="55"/>
        <v/>
      </c>
      <c r="DI42" s="66" t="str">
        <f t="shared" si="56"/>
        <v/>
      </c>
      <c r="DJ42" s="66" t="str">
        <f t="shared" si="57"/>
        <v/>
      </c>
      <c r="DK42" s="63">
        <f t="shared" si="62"/>
        <v>1126000</v>
      </c>
    </row>
    <row r="43" spans="1:115" x14ac:dyDescent="0.25">
      <c r="A43" s="2">
        <f t="shared" si="58"/>
        <v>42</v>
      </c>
      <c r="B43" s="2" t="s">
        <v>8</v>
      </c>
      <c r="C43" s="2" t="s">
        <v>69</v>
      </c>
      <c r="D43" s="2">
        <v>2</v>
      </c>
      <c r="E43" s="2">
        <v>4</v>
      </c>
      <c r="F43" s="2">
        <v>8</v>
      </c>
      <c r="G43" s="11" t="s">
        <v>15</v>
      </c>
      <c r="H43" s="42" t="s">
        <v>294</v>
      </c>
      <c r="I43" s="9">
        <v>80</v>
      </c>
      <c r="J43" s="10" t="s">
        <v>11</v>
      </c>
      <c r="K43" s="24" t="s">
        <v>417</v>
      </c>
      <c r="L43" s="7">
        <f t="shared" si="12"/>
        <v>1135000</v>
      </c>
      <c r="M43" s="8">
        <v>81</v>
      </c>
      <c r="N43" s="25">
        <v>41243</v>
      </c>
      <c r="O43" s="8" t="str">
        <f t="shared" si="13"/>
        <v>2DA-NOV</v>
      </c>
      <c r="P43" s="26">
        <v>0</v>
      </c>
      <c r="Q43" s="41" t="s">
        <v>270</v>
      </c>
      <c r="R43" s="8"/>
      <c r="S43" s="7">
        <v>567500</v>
      </c>
      <c r="T43" s="8"/>
      <c r="U43" s="66" t="str">
        <f t="shared" ca="1" si="14"/>
        <v>NA</v>
      </c>
      <c r="V43" s="8"/>
      <c r="W43" s="8"/>
      <c r="X43" s="8"/>
      <c r="Y43" s="8"/>
      <c r="Z43" s="8"/>
      <c r="AA43" s="66" t="str">
        <f t="shared" si="60"/>
        <v>NA</v>
      </c>
      <c r="AB43" s="66" t="str">
        <f t="shared" si="61"/>
        <v/>
      </c>
      <c r="AC43" s="73"/>
      <c r="AD43" s="73"/>
      <c r="AE43" s="73"/>
      <c r="AF43" s="73"/>
      <c r="AG43" s="8"/>
      <c r="AH43" s="8" t="s">
        <v>273</v>
      </c>
      <c r="AI43" s="8"/>
      <c r="AJ43" s="8"/>
      <c r="AK43" s="8"/>
      <c r="AL43" s="8"/>
      <c r="AM43" s="8"/>
      <c r="AN43" s="8"/>
      <c r="AO43" s="8"/>
      <c r="AP43" s="66" t="str">
        <f t="shared" si="17"/>
        <v>NA</v>
      </c>
      <c r="AQ43" s="66" t="str">
        <f t="shared" si="18"/>
        <v/>
      </c>
      <c r="AR43" s="66" t="str">
        <f t="shared" si="19"/>
        <v>NA</v>
      </c>
      <c r="AS43" s="66" t="str">
        <f t="shared" si="20"/>
        <v/>
      </c>
      <c r="AT43" s="66" t="str">
        <f t="shared" si="21"/>
        <v>NA</v>
      </c>
      <c r="AU43" s="66" t="str">
        <f t="shared" si="22"/>
        <v/>
      </c>
      <c r="AV43" s="66" t="str">
        <f t="shared" si="23"/>
        <v>NA</v>
      </c>
      <c r="AW43" s="66" t="str">
        <f t="shared" ca="1" si="24"/>
        <v>NA</v>
      </c>
      <c r="AX43" s="66" t="str">
        <f t="shared" ca="1" si="25"/>
        <v>NA</v>
      </c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>
        <f t="shared" si="26"/>
        <v>0</v>
      </c>
      <c r="BU43" s="8">
        <f t="shared" si="59"/>
        <v>0</v>
      </c>
      <c r="BV43" s="8">
        <f t="shared" si="27"/>
        <v>0</v>
      </c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66" t="str">
        <f t="shared" si="28"/>
        <v>NA</v>
      </c>
      <c r="CH43" s="66" t="str">
        <f t="shared" si="29"/>
        <v>NA</v>
      </c>
      <c r="CI43" s="66" t="str">
        <f t="shared" si="30"/>
        <v>NA</v>
      </c>
      <c r="CJ43" s="66" t="str">
        <f t="shared" si="31"/>
        <v>NA</v>
      </c>
      <c r="CK43" s="66" t="str">
        <f t="shared" si="32"/>
        <v>NA</v>
      </c>
      <c r="CL43" s="66" t="str">
        <f t="shared" si="33"/>
        <v>NA</v>
      </c>
      <c r="CM43" s="66" t="str">
        <f t="shared" si="34"/>
        <v>NA</v>
      </c>
      <c r="CN43" s="66" t="str">
        <f t="shared" si="35"/>
        <v>NA</v>
      </c>
      <c r="CO43" s="66" t="str">
        <f t="shared" si="36"/>
        <v>NA</v>
      </c>
      <c r="CP43" s="66" t="str">
        <f t="shared" si="37"/>
        <v>NA</v>
      </c>
      <c r="CQ43" s="66" t="str">
        <f t="shared" si="38"/>
        <v/>
      </c>
      <c r="CR43" s="66" t="str">
        <f t="shared" si="39"/>
        <v/>
      </c>
      <c r="CS43" s="66" t="str">
        <f t="shared" si="40"/>
        <v/>
      </c>
      <c r="CT43" s="66" t="str">
        <f t="shared" si="41"/>
        <v/>
      </c>
      <c r="CU43" s="66" t="str">
        <f t="shared" si="42"/>
        <v/>
      </c>
      <c r="CV43" s="66" t="str">
        <f t="shared" si="43"/>
        <v/>
      </c>
      <c r="CW43" s="66" t="str">
        <f t="shared" si="44"/>
        <v/>
      </c>
      <c r="CX43" s="66" t="str">
        <f t="shared" si="45"/>
        <v/>
      </c>
      <c r="CY43" s="66" t="str">
        <f t="shared" si="46"/>
        <v/>
      </c>
      <c r="CZ43" s="66" t="str">
        <f t="shared" si="47"/>
        <v/>
      </c>
      <c r="DA43" s="66" t="str">
        <f t="shared" si="48"/>
        <v/>
      </c>
      <c r="DB43" s="66" t="str">
        <f t="shared" si="49"/>
        <v/>
      </c>
      <c r="DC43" s="66" t="str">
        <f t="shared" si="50"/>
        <v/>
      </c>
      <c r="DD43" s="66" t="str">
        <f t="shared" si="51"/>
        <v/>
      </c>
      <c r="DE43" s="66" t="str">
        <f t="shared" si="52"/>
        <v/>
      </c>
      <c r="DF43" s="66" t="str">
        <f t="shared" si="53"/>
        <v/>
      </c>
      <c r="DG43" s="66" t="str">
        <f t="shared" si="54"/>
        <v/>
      </c>
      <c r="DH43" s="66" t="str">
        <f t="shared" si="55"/>
        <v/>
      </c>
      <c r="DI43" s="66" t="str">
        <f t="shared" si="56"/>
        <v/>
      </c>
      <c r="DJ43" s="66" t="str">
        <f t="shared" si="57"/>
        <v/>
      </c>
      <c r="DK43" s="63">
        <f t="shared" si="62"/>
        <v>1135000</v>
      </c>
    </row>
    <row r="44" spans="1:115" x14ac:dyDescent="0.25">
      <c r="A44" s="2">
        <f t="shared" si="58"/>
        <v>43</v>
      </c>
      <c r="B44" s="2" t="s">
        <v>8</v>
      </c>
      <c r="C44" s="2" t="s">
        <v>70</v>
      </c>
      <c r="D44" s="2">
        <v>2</v>
      </c>
      <c r="E44" s="2">
        <v>4</v>
      </c>
      <c r="F44" s="2">
        <v>9</v>
      </c>
      <c r="G44" s="11" t="s">
        <v>15</v>
      </c>
      <c r="H44" s="42" t="s">
        <v>294</v>
      </c>
      <c r="I44" s="9">
        <v>80</v>
      </c>
      <c r="J44" s="10" t="s">
        <v>10</v>
      </c>
      <c r="K44" s="24" t="s">
        <v>417</v>
      </c>
      <c r="L44" s="7">
        <f t="shared" si="12"/>
        <v>1126000</v>
      </c>
      <c r="M44" s="8">
        <v>82</v>
      </c>
      <c r="N44" s="25">
        <v>41243</v>
      </c>
      <c r="O44" s="8" t="str">
        <f t="shared" si="13"/>
        <v>2DA-NOV</v>
      </c>
      <c r="P44" s="26">
        <v>0</v>
      </c>
      <c r="Q44" s="41" t="s">
        <v>270</v>
      </c>
      <c r="R44" s="8"/>
      <c r="S44" s="7">
        <v>563000</v>
      </c>
      <c r="T44" s="8"/>
      <c r="U44" s="66" t="str">
        <f t="shared" ca="1" si="14"/>
        <v>NA</v>
      </c>
      <c r="V44" s="8"/>
      <c r="W44" s="8"/>
      <c r="X44" s="8"/>
      <c r="Y44" s="8"/>
      <c r="Z44" s="8"/>
      <c r="AA44" s="66" t="str">
        <f t="shared" si="60"/>
        <v>NA</v>
      </c>
      <c r="AB44" s="66" t="str">
        <f t="shared" si="61"/>
        <v/>
      </c>
      <c r="AC44" s="73"/>
      <c r="AD44" s="73"/>
      <c r="AE44" s="73"/>
      <c r="AF44" s="73"/>
      <c r="AG44" s="8"/>
      <c r="AH44" s="8" t="s">
        <v>273</v>
      </c>
      <c r="AI44" s="8"/>
      <c r="AJ44" s="8"/>
      <c r="AK44" s="8"/>
      <c r="AL44" s="8"/>
      <c r="AM44" s="8"/>
      <c r="AN44" s="8"/>
      <c r="AO44" s="8"/>
      <c r="AP44" s="66" t="str">
        <f t="shared" si="17"/>
        <v>NA</v>
      </c>
      <c r="AQ44" s="66" t="str">
        <f t="shared" si="18"/>
        <v/>
      </c>
      <c r="AR44" s="66" t="str">
        <f t="shared" si="19"/>
        <v>NA</v>
      </c>
      <c r="AS44" s="66" t="str">
        <f t="shared" si="20"/>
        <v/>
      </c>
      <c r="AT44" s="66" t="str">
        <f t="shared" si="21"/>
        <v>NA</v>
      </c>
      <c r="AU44" s="66" t="str">
        <f t="shared" si="22"/>
        <v/>
      </c>
      <c r="AV44" s="66" t="str">
        <f t="shared" si="23"/>
        <v>NA</v>
      </c>
      <c r="AW44" s="66" t="str">
        <f t="shared" ca="1" si="24"/>
        <v>NA</v>
      </c>
      <c r="AX44" s="66" t="str">
        <f t="shared" ca="1" si="25"/>
        <v>NA</v>
      </c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>
        <f t="shared" si="26"/>
        <v>0</v>
      </c>
      <c r="BU44" s="8">
        <f t="shared" si="59"/>
        <v>0</v>
      </c>
      <c r="BV44" s="8">
        <f t="shared" si="27"/>
        <v>0</v>
      </c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66" t="str">
        <f t="shared" si="28"/>
        <v>NA</v>
      </c>
      <c r="CH44" s="66" t="str">
        <f t="shared" si="29"/>
        <v>NA</v>
      </c>
      <c r="CI44" s="66" t="str">
        <f t="shared" si="30"/>
        <v>NA</v>
      </c>
      <c r="CJ44" s="66" t="str">
        <f t="shared" si="31"/>
        <v>NA</v>
      </c>
      <c r="CK44" s="66" t="str">
        <f t="shared" si="32"/>
        <v>NA</v>
      </c>
      <c r="CL44" s="66" t="str">
        <f t="shared" si="33"/>
        <v>NA</v>
      </c>
      <c r="CM44" s="66" t="str">
        <f t="shared" si="34"/>
        <v>NA</v>
      </c>
      <c r="CN44" s="66" t="str">
        <f t="shared" si="35"/>
        <v>NA</v>
      </c>
      <c r="CO44" s="66" t="str">
        <f t="shared" si="36"/>
        <v>NA</v>
      </c>
      <c r="CP44" s="66" t="str">
        <f t="shared" si="37"/>
        <v>NA</v>
      </c>
      <c r="CQ44" s="66" t="str">
        <f t="shared" si="38"/>
        <v/>
      </c>
      <c r="CR44" s="66" t="str">
        <f t="shared" si="39"/>
        <v/>
      </c>
      <c r="CS44" s="66" t="str">
        <f t="shared" si="40"/>
        <v/>
      </c>
      <c r="CT44" s="66" t="str">
        <f t="shared" si="41"/>
        <v/>
      </c>
      <c r="CU44" s="66" t="str">
        <f t="shared" si="42"/>
        <v/>
      </c>
      <c r="CV44" s="66" t="str">
        <f t="shared" si="43"/>
        <v/>
      </c>
      <c r="CW44" s="66" t="str">
        <f t="shared" si="44"/>
        <v/>
      </c>
      <c r="CX44" s="66" t="str">
        <f t="shared" si="45"/>
        <v/>
      </c>
      <c r="CY44" s="66" t="str">
        <f t="shared" si="46"/>
        <v/>
      </c>
      <c r="CZ44" s="66" t="str">
        <f t="shared" si="47"/>
        <v/>
      </c>
      <c r="DA44" s="66" t="str">
        <f t="shared" si="48"/>
        <v/>
      </c>
      <c r="DB44" s="66" t="str">
        <f t="shared" si="49"/>
        <v/>
      </c>
      <c r="DC44" s="66" t="str">
        <f t="shared" si="50"/>
        <v/>
      </c>
      <c r="DD44" s="66" t="str">
        <f t="shared" si="51"/>
        <v/>
      </c>
      <c r="DE44" s="66" t="str">
        <f t="shared" si="52"/>
        <v/>
      </c>
      <c r="DF44" s="66" t="str">
        <f t="shared" si="53"/>
        <v/>
      </c>
      <c r="DG44" s="66" t="str">
        <f t="shared" si="54"/>
        <v/>
      </c>
      <c r="DH44" s="66" t="str">
        <f t="shared" si="55"/>
        <v/>
      </c>
      <c r="DI44" s="66" t="str">
        <f t="shared" si="56"/>
        <v/>
      </c>
      <c r="DJ44" s="66" t="str">
        <f t="shared" si="57"/>
        <v/>
      </c>
      <c r="DK44" s="63">
        <f t="shared" si="62"/>
        <v>1126000</v>
      </c>
    </row>
    <row r="45" spans="1:115" x14ac:dyDescent="0.25">
      <c r="A45" s="2">
        <f t="shared" si="58"/>
        <v>44</v>
      </c>
      <c r="B45" s="2" t="s">
        <v>8</v>
      </c>
      <c r="C45" s="2" t="s">
        <v>71</v>
      </c>
      <c r="D45" s="2">
        <v>2</v>
      </c>
      <c r="E45" s="2">
        <v>4</v>
      </c>
      <c r="F45" s="2">
        <v>10</v>
      </c>
      <c r="G45" s="11" t="s">
        <v>15</v>
      </c>
      <c r="H45" s="42" t="s">
        <v>294</v>
      </c>
      <c r="I45" s="9">
        <v>80</v>
      </c>
      <c r="J45" s="10" t="s">
        <v>10</v>
      </c>
      <c r="K45" s="24" t="s">
        <v>417</v>
      </c>
      <c r="L45" s="7">
        <f t="shared" si="12"/>
        <v>1126000</v>
      </c>
      <c r="M45" s="8">
        <v>83</v>
      </c>
      <c r="N45" s="25">
        <v>41243</v>
      </c>
      <c r="O45" s="8" t="str">
        <f t="shared" si="13"/>
        <v>2DA-NOV</v>
      </c>
      <c r="P45" s="26">
        <v>0</v>
      </c>
      <c r="Q45" s="41" t="s">
        <v>270</v>
      </c>
      <c r="R45" s="8"/>
      <c r="S45" s="7">
        <v>563000</v>
      </c>
      <c r="T45" s="8"/>
      <c r="U45" s="66" t="str">
        <f t="shared" ca="1" si="14"/>
        <v>NA</v>
      </c>
      <c r="V45" s="8"/>
      <c r="W45" s="8"/>
      <c r="X45" s="8"/>
      <c r="Y45" s="8"/>
      <c r="Z45" s="8"/>
      <c r="AA45" s="66" t="str">
        <f t="shared" si="60"/>
        <v>NA</v>
      </c>
      <c r="AB45" s="66" t="str">
        <f t="shared" si="61"/>
        <v/>
      </c>
      <c r="AC45" s="73"/>
      <c r="AD45" s="73"/>
      <c r="AE45" s="73"/>
      <c r="AF45" s="73"/>
      <c r="AG45" s="8"/>
      <c r="AH45" s="8" t="s">
        <v>273</v>
      </c>
      <c r="AI45" s="8"/>
      <c r="AJ45" s="8"/>
      <c r="AK45" s="8"/>
      <c r="AL45" s="8"/>
      <c r="AM45" s="8"/>
      <c r="AN45" s="8"/>
      <c r="AO45" s="8"/>
      <c r="AP45" s="66" t="str">
        <f t="shared" si="17"/>
        <v>NA</v>
      </c>
      <c r="AQ45" s="66" t="str">
        <f t="shared" si="18"/>
        <v/>
      </c>
      <c r="AR45" s="66" t="str">
        <f t="shared" si="19"/>
        <v>NA</v>
      </c>
      <c r="AS45" s="66" t="str">
        <f t="shared" si="20"/>
        <v/>
      </c>
      <c r="AT45" s="66" t="str">
        <f t="shared" si="21"/>
        <v>NA</v>
      </c>
      <c r="AU45" s="66" t="str">
        <f t="shared" si="22"/>
        <v/>
      </c>
      <c r="AV45" s="66" t="str">
        <f t="shared" si="23"/>
        <v>NA</v>
      </c>
      <c r="AW45" s="66" t="str">
        <f t="shared" ca="1" si="24"/>
        <v>NA</v>
      </c>
      <c r="AX45" s="66" t="str">
        <f t="shared" ca="1" si="25"/>
        <v>NA</v>
      </c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>
        <f t="shared" si="26"/>
        <v>0</v>
      </c>
      <c r="BU45" s="8">
        <f t="shared" si="59"/>
        <v>0</v>
      </c>
      <c r="BV45" s="8">
        <f t="shared" si="27"/>
        <v>0</v>
      </c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66" t="str">
        <f t="shared" si="28"/>
        <v>NA</v>
      </c>
      <c r="CH45" s="66" t="str">
        <f t="shared" si="29"/>
        <v>NA</v>
      </c>
      <c r="CI45" s="66" t="str">
        <f t="shared" si="30"/>
        <v>NA</v>
      </c>
      <c r="CJ45" s="66" t="str">
        <f t="shared" si="31"/>
        <v>NA</v>
      </c>
      <c r="CK45" s="66" t="str">
        <f t="shared" si="32"/>
        <v>NA</v>
      </c>
      <c r="CL45" s="66" t="str">
        <f t="shared" si="33"/>
        <v>NA</v>
      </c>
      <c r="CM45" s="66" t="str">
        <f t="shared" si="34"/>
        <v>NA</v>
      </c>
      <c r="CN45" s="66" t="str">
        <f t="shared" si="35"/>
        <v>NA</v>
      </c>
      <c r="CO45" s="66" t="str">
        <f t="shared" si="36"/>
        <v>NA</v>
      </c>
      <c r="CP45" s="66" t="str">
        <f t="shared" si="37"/>
        <v>NA</v>
      </c>
      <c r="CQ45" s="66" t="str">
        <f t="shared" si="38"/>
        <v/>
      </c>
      <c r="CR45" s="66" t="str">
        <f t="shared" si="39"/>
        <v/>
      </c>
      <c r="CS45" s="66" t="str">
        <f t="shared" si="40"/>
        <v/>
      </c>
      <c r="CT45" s="66" t="str">
        <f t="shared" si="41"/>
        <v/>
      </c>
      <c r="CU45" s="66" t="str">
        <f t="shared" si="42"/>
        <v/>
      </c>
      <c r="CV45" s="66" t="str">
        <f t="shared" si="43"/>
        <v/>
      </c>
      <c r="CW45" s="66" t="str">
        <f t="shared" si="44"/>
        <v/>
      </c>
      <c r="CX45" s="66" t="str">
        <f t="shared" si="45"/>
        <v/>
      </c>
      <c r="CY45" s="66" t="str">
        <f t="shared" si="46"/>
        <v/>
      </c>
      <c r="CZ45" s="66" t="str">
        <f t="shared" si="47"/>
        <v/>
      </c>
      <c r="DA45" s="66" t="str">
        <f t="shared" si="48"/>
        <v/>
      </c>
      <c r="DB45" s="66" t="str">
        <f t="shared" si="49"/>
        <v/>
      </c>
      <c r="DC45" s="66" t="str">
        <f t="shared" si="50"/>
        <v/>
      </c>
      <c r="DD45" s="66" t="str">
        <f t="shared" si="51"/>
        <v/>
      </c>
      <c r="DE45" s="66" t="str">
        <f t="shared" si="52"/>
        <v/>
      </c>
      <c r="DF45" s="66" t="str">
        <f t="shared" si="53"/>
        <v/>
      </c>
      <c r="DG45" s="66" t="str">
        <f t="shared" si="54"/>
        <v/>
      </c>
      <c r="DH45" s="66" t="str">
        <f t="shared" si="55"/>
        <v/>
      </c>
      <c r="DI45" s="66" t="str">
        <f t="shared" si="56"/>
        <v/>
      </c>
      <c r="DJ45" s="66" t="str">
        <f t="shared" si="57"/>
        <v/>
      </c>
      <c r="DK45" s="63">
        <f t="shared" si="62"/>
        <v>1126000</v>
      </c>
    </row>
    <row r="46" spans="1:115" x14ac:dyDescent="0.25">
      <c r="A46" s="2">
        <f t="shared" si="58"/>
        <v>45</v>
      </c>
      <c r="B46" s="2" t="s">
        <v>8</v>
      </c>
      <c r="C46" s="2" t="s">
        <v>72</v>
      </c>
      <c r="D46" s="2">
        <v>2</v>
      </c>
      <c r="E46" s="2">
        <v>4</v>
      </c>
      <c r="F46" s="2">
        <v>11</v>
      </c>
      <c r="G46" s="11" t="s">
        <v>15</v>
      </c>
      <c r="H46" s="42" t="s">
        <v>294</v>
      </c>
      <c r="I46" s="9">
        <v>80</v>
      </c>
      <c r="J46" s="10" t="s">
        <v>11</v>
      </c>
      <c r="K46" s="24" t="s">
        <v>417</v>
      </c>
      <c r="L46" s="7">
        <f t="shared" si="12"/>
        <v>1135000</v>
      </c>
      <c r="M46" s="8">
        <v>84</v>
      </c>
      <c r="N46" s="25">
        <v>41243</v>
      </c>
      <c r="O46" s="8" t="str">
        <f t="shared" si="13"/>
        <v>2DA-NOV</v>
      </c>
      <c r="P46" s="26">
        <v>0</v>
      </c>
      <c r="Q46" s="41" t="s">
        <v>270</v>
      </c>
      <c r="R46" s="8"/>
      <c r="S46" s="7">
        <v>567500</v>
      </c>
      <c r="T46" s="8"/>
      <c r="U46" s="66" t="str">
        <f t="shared" ca="1" si="14"/>
        <v>NA</v>
      </c>
      <c r="V46" s="8"/>
      <c r="W46" s="8"/>
      <c r="X46" s="8"/>
      <c r="Y46" s="8"/>
      <c r="Z46" s="8"/>
      <c r="AA46" s="66" t="str">
        <f t="shared" si="60"/>
        <v>NA</v>
      </c>
      <c r="AB46" s="66" t="str">
        <f t="shared" si="61"/>
        <v/>
      </c>
      <c r="AC46" s="73"/>
      <c r="AD46" s="73"/>
      <c r="AE46" s="73"/>
      <c r="AF46" s="73"/>
      <c r="AG46" s="8"/>
      <c r="AH46" s="8" t="s">
        <v>273</v>
      </c>
      <c r="AI46" s="8"/>
      <c r="AJ46" s="8"/>
      <c r="AK46" s="8"/>
      <c r="AL46" s="8"/>
      <c r="AM46" s="8"/>
      <c r="AN46" s="8"/>
      <c r="AO46" s="8"/>
      <c r="AP46" s="66" t="str">
        <f t="shared" si="17"/>
        <v>NA</v>
      </c>
      <c r="AQ46" s="66" t="str">
        <f t="shared" si="18"/>
        <v/>
      </c>
      <c r="AR46" s="66" t="str">
        <f t="shared" si="19"/>
        <v>NA</v>
      </c>
      <c r="AS46" s="66" t="str">
        <f t="shared" si="20"/>
        <v/>
      </c>
      <c r="AT46" s="66" t="str">
        <f t="shared" si="21"/>
        <v>NA</v>
      </c>
      <c r="AU46" s="66" t="str">
        <f t="shared" si="22"/>
        <v/>
      </c>
      <c r="AV46" s="66" t="str">
        <f t="shared" si="23"/>
        <v>NA</v>
      </c>
      <c r="AW46" s="66" t="str">
        <f t="shared" ca="1" si="24"/>
        <v>NA</v>
      </c>
      <c r="AX46" s="66" t="str">
        <f t="shared" ca="1" si="25"/>
        <v>NA</v>
      </c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>
        <f t="shared" si="26"/>
        <v>0</v>
      </c>
      <c r="BU46" s="8">
        <f t="shared" si="59"/>
        <v>0</v>
      </c>
      <c r="BV46" s="8">
        <f t="shared" si="27"/>
        <v>0</v>
      </c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66" t="str">
        <f t="shared" si="28"/>
        <v>NA</v>
      </c>
      <c r="CH46" s="66" t="str">
        <f t="shared" si="29"/>
        <v>NA</v>
      </c>
      <c r="CI46" s="66" t="str">
        <f t="shared" si="30"/>
        <v>NA</v>
      </c>
      <c r="CJ46" s="66" t="str">
        <f t="shared" si="31"/>
        <v>NA</v>
      </c>
      <c r="CK46" s="66" t="str">
        <f t="shared" si="32"/>
        <v>NA</v>
      </c>
      <c r="CL46" s="66" t="str">
        <f t="shared" si="33"/>
        <v>NA</v>
      </c>
      <c r="CM46" s="66" t="str">
        <f t="shared" si="34"/>
        <v>NA</v>
      </c>
      <c r="CN46" s="66" t="str">
        <f t="shared" si="35"/>
        <v>NA</v>
      </c>
      <c r="CO46" s="66" t="str">
        <f t="shared" si="36"/>
        <v>NA</v>
      </c>
      <c r="CP46" s="66" t="str">
        <f t="shared" si="37"/>
        <v>NA</v>
      </c>
      <c r="CQ46" s="66" t="str">
        <f t="shared" si="38"/>
        <v/>
      </c>
      <c r="CR46" s="66" t="str">
        <f t="shared" si="39"/>
        <v/>
      </c>
      <c r="CS46" s="66" t="str">
        <f t="shared" si="40"/>
        <v/>
      </c>
      <c r="CT46" s="66" t="str">
        <f t="shared" si="41"/>
        <v/>
      </c>
      <c r="CU46" s="66" t="str">
        <f t="shared" si="42"/>
        <v/>
      </c>
      <c r="CV46" s="66" t="str">
        <f t="shared" si="43"/>
        <v/>
      </c>
      <c r="CW46" s="66" t="str">
        <f t="shared" si="44"/>
        <v/>
      </c>
      <c r="CX46" s="66" t="str">
        <f t="shared" si="45"/>
        <v/>
      </c>
      <c r="CY46" s="66" t="str">
        <f t="shared" si="46"/>
        <v/>
      </c>
      <c r="CZ46" s="66" t="str">
        <f t="shared" si="47"/>
        <v/>
      </c>
      <c r="DA46" s="66" t="str">
        <f t="shared" si="48"/>
        <v/>
      </c>
      <c r="DB46" s="66" t="str">
        <f t="shared" si="49"/>
        <v/>
      </c>
      <c r="DC46" s="66" t="str">
        <f t="shared" si="50"/>
        <v/>
      </c>
      <c r="DD46" s="66" t="str">
        <f t="shared" si="51"/>
        <v/>
      </c>
      <c r="DE46" s="66" t="str">
        <f t="shared" si="52"/>
        <v/>
      </c>
      <c r="DF46" s="66" t="str">
        <f t="shared" si="53"/>
        <v/>
      </c>
      <c r="DG46" s="66" t="str">
        <f t="shared" si="54"/>
        <v/>
      </c>
      <c r="DH46" s="66" t="str">
        <f t="shared" si="55"/>
        <v/>
      </c>
      <c r="DI46" s="66" t="str">
        <f t="shared" si="56"/>
        <v/>
      </c>
      <c r="DJ46" s="66" t="str">
        <f t="shared" si="57"/>
        <v/>
      </c>
      <c r="DK46" s="63">
        <f t="shared" si="62"/>
        <v>1135000</v>
      </c>
    </row>
    <row r="47" spans="1:115" x14ac:dyDescent="0.25">
      <c r="A47" s="2">
        <f t="shared" si="58"/>
        <v>46</v>
      </c>
      <c r="B47" s="2" t="s">
        <v>8</v>
      </c>
      <c r="C47" s="2" t="s">
        <v>73</v>
      </c>
      <c r="D47" s="2">
        <v>2</v>
      </c>
      <c r="E47" s="2">
        <v>4</v>
      </c>
      <c r="F47" s="2">
        <v>12</v>
      </c>
      <c r="G47" s="11" t="s">
        <v>15</v>
      </c>
      <c r="H47" s="42" t="s">
        <v>294</v>
      </c>
      <c r="I47" s="9">
        <v>80</v>
      </c>
      <c r="J47" s="10" t="s">
        <v>10</v>
      </c>
      <c r="K47" s="24" t="s">
        <v>417</v>
      </c>
      <c r="L47" s="7">
        <f t="shared" si="12"/>
        <v>1126000</v>
      </c>
      <c r="M47" s="8">
        <v>85</v>
      </c>
      <c r="N47" s="25">
        <v>41243</v>
      </c>
      <c r="O47" s="8" t="str">
        <f t="shared" si="13"/>
        <v>2DA-NOV</v>
      </c>
      <c r="P47" s="26">
        <v>0</v>
      </c>
      <c r="Q47" s="41" t="s">
        <v>270</v>
      </c>
      <c r="R47" s="8"/>
      <c r="S47" s="7">
        <v>563000</v>
      </c>
      <c r="T47" s="8"/>
      <c r="U47" s="66" t="str">
        <f t="shared" ca="1" si="14"/>
        <v>NA</v>
      </c>
      <c r="V47" s="8"/>
      <c r="W47" s="8"/>
      <c r="X47" s="8"/>
      <c r="Y47" s="8"/>
      <c r="Z47" s="8"/>
      <c r="AA47" s="66" t="str">
        <f t="shared" si="60"/>
        <v>NA</v>
      </c>
      <c r="AB47" s="66" t="str">
        <f t="shared" si="61"/>
        <v/>
      </c>
      <c r="AC47" s="73"/>
      <c r="AD47" s="73"/>
      <c r="AE47" s="73"/>
      <c r="AF47" s="73"/>
      <c r="AG47" s="8"/>
      <c r="AH47" s="8" t="s">
        <v>273</v>
      </c>
      <c r="AI47" s="8"/>
      <c r="AJ47" s="8"/>
      <c r="AK47" s="8"/>
      <c r="AL47" s="8"/>
      <c r="AM47" s="8"/>
      <c r="AN47" s="8"/>
      <c r="AO47" s="8"/>
      <c r="AP47" s="66" t="str">
        <f t="shared" si="17"/>
        <v>NA</v>
      </c>
      <c r="AQ47" s="66" t="str">
        <f t="shared" si="18"/>
        <v/>
      </c>
      <c r="AR47" s="66" t="str">
        <f t="shared" si="19"/>
        <v>NA</v>
      </c>
      <c r="AS47" s="66" t="str">
        <f t="shared" si="20"/>
        <v/>
      </c>
      <c r="AT47" s="66" t="str">
        <f t="shared" si="21"/>
        <v>NA</v>
      </c>
      <c r="AU47" s="66" t="str">
        <f t="shared" si="22"/>
        <v/>
      </c>
      <c r="AV47" s="66" t="str">
        <f t="shared" si="23"/>
        <v>NA</v>
      </c>
      <c r="AW47" s="66" t="str">
        <f t="shared" ca="1" si="24"/>
        <v>NA</v>
      </c>
      <c r="AX47" s="66" t="str">
        <f t="shared" ca="1" si="25"/>
        <v>NA</v>
      </c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>
        <f t="shared" si="26"/>
        <v>0</v>
      </c>
      <c r="BU47" s="8">
        <f t="shared" si="59"/>
        <v>0</v>
      </c>
      <c r="BV47" s="8">
        <f t="shared" si="27"/>
        <v>0</v>
      </c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66" t="str">
        <f t="shared" si="28"/>
        <v>NA</v>
      </c>
      <c r="CH47" s="66" t="str">
        <f t="shared" si="29"/>
        <v>NA</v>
      </c>
      <c r="CI47" s="66" t="str">
        <f t="shared" si="30"/>
        <v>NA</v>
      </c>
      <c r="CJ47" s="66" t="str">
        <f t="shared" si="31"/>
        <v>NA</v>
      </c>
      <c r="CK47" s="66" t="str">
        <f t="shared" si="32"/>
        <v>NA</v>
      </c>
      <c r="CL47" s="66" t="str">
        <f t="shared" si="33"/>
        <v>NA</v>
      </c>
      <c r="CM47" s="66" t="str">
        <f t="shared" si="34"/>
        <v>NA</v>
      </c>
      <c r="CN47" s="66" t="str">
        <f t="shared" si="35"/>
        <v>NA</v>
      </c>
      <c r="CO47" s="66" t="str">
        <f t="shared" si="36"/>
        <v>NA</v>
      </c>
      <c r="CP47" s="66" t="str">
        <f t="shared" si="37"/>
        <v>NA</v>
      </c>
      <c r="CQ47" s="66" t="str">
        <f t="shared" si="38"/>
        <v/>
      </c>
      <c r="CR47" s="66" t="str">
        <f t="shared" si="39"/>
        <v/>
      </c>
      <c r="CS47" s="66" t="str">
        <f t="shared" si="40"/>
        <v/>
      </c>
      <c r="CT47" s="66" t="str">
        <f t="shared" si="41"/>
        <v/>
      </c>
      <c r="CU47" s="66" t="str">
        <f t="shared" si="42"/>
        <v/>
      </c>
      <c r="CV47" s="66" t="str">
        <f t="shared" si="43"/>
        <v/>
      </c>
      <c r="CW47" s="66" t="str">
        <f t="shared" si="44"/>
        <v/>
      </c>
      <c r="CX47" s="66" t="str">
        <f t="shared" si="45"/>
        <v/>
      </c>
      <c r="CY47" s="66" t="str">
        <f t="shared" si="46"/>
        <v/>
      </c>
      <c r="CZ47" s="66" t="str">
        <f t="shared" si="47"/>
        <v/>
      </c>
      <c r="DA47" s="66" t="str">
        <f t="shared" si="48"/>
        <v/>
      </c>
      <c r="DB47" s="66" t="str">
        <f t="shared" si="49"/>
        <v/>
      </c>
      <c r="DC47" s="66" t="str">
        <f t="shared" si="50"/>
        <v/>
      </c>
      <c r="DD47" s="66" t="str">
        <f t="shared" si="51"/>
        <v/>
      </c>
      <c r="DE47" s="66" t="str">
        <f t="shared" si="52"/>
        <v/>
      </c>
      <c r="DF47" s="66" t="str">
        <f t="shared" si="53"/>
        <v/>
      </c>
      <c r="DG47" s="66" t="str">
        <f t="shared" si="54"/>
        <v/>
      </c>
      <c r="DH47" s="66" t="str">
        <f t="shared" si="55"/>
        <v/>
      </c>
      <c r="DI47" s="66" t="str">
        <f t="shared" si="56"/>
        <v/>
      </c>
      <c r="DJ47" s="66" t="str">
        <f t="shared" si="57"/>
        <v/>
      </c>
      <c r="DK47" s="63">
        <f t="shared" si="62"/>
        <v>1126000</v>
      </c>
    </row>
    <row r="48" spans="1:115" x14ac:dyDescent="0.25">
      <c r="A48" s="2">
        <f t="shared" si="58"/>
        <v>47</v>
      </c>
      <c r="B48" s="2" t="s">
        <v>8</v>
      </c>
      <c r="C48" s="2" t="s">
        <v>74</v>
      </c>
      <c r="D48" s="2">
        <v>2</v>
      </c>
      <c r="E48" s="2">
        <v>4</v>
      </c>
      <c r="F48" s="2">
        <v>13</v>
      </c>
      <c r="G48" s="11" t="s">
        <v>15</v>
      </c>
      <c r="H48" s="42" t="s">
        <v>294</v>
      </c>
      <c r="I48" s="9">
        <v>80</v>
      </c>
      <c r="J48" s="10" t="s">
        <v>10</v>
      </c>
      <c r="K48" s="24" t="s">
        <v>417</v>
      </c>
      <c r="L48" s="7">
        <f t="shared" si="12"/>
        <v>1126000</v>
      </c>
      <c r="M48" s="8">
        <v>86</v>
      </c>
      <c r="N48" s="25">
        <v>41243</v>
      </c>
      <c r="O48" s="8" t="str">
        <f t="shared" si="13"/>
        <v>2DA-NOV</v>
      </c>
      <c r="P48" s="26">
        <v>0</v>
      </c>
      <c r="Q48" s="41" t="s">
        <v>270</v>
      </c>
      <c r="R48" s="8"/>
      <c r="S48" s="7">
        <v>563000</v>
      </c>
      <c r="T48" s="8"/>
      <c r="U48" s="66" t="str">
        <f t="shared" ca="1" si="14"/>
        <v>NA</v>
      </c>
      <c r="V48" s="8"/>
      <c r="W48" s="8"/>
      <c r="X48" s="8"/>
      <c r="Y48" s="8"/>
      <c r="Z48" s="8"/>
      <c r="AA48" s="66" t="str">
        <f t="shared" si="60"/>
        <v>NA</v>
      </c>
      <c r="AB48" s="66" t="str">
        <f t="shared" si="61"/>
        <v/>
      </c>
      <c r="AC48" s="73"/>
      <c r="AD48" s="73"/>
      <c r="AE48" s="73"/>
      <c r="AF48" s="73"/>
      <c r="AG48" s="8"/>
      <c r="AH48" s="8" t="s">
        <v>273</v>
      </c>
      <c r="AI48" s="8"/>
      <c r="AJ48" s="8"/>
      <c r="AK48" s="8"/>
      <c r="AL48" s="8"/>
      <c r="AM48" s="8"/>
      <c r="AN48" s="8"/>
      <c r="AO48" s="8"/>
      <c r="AP48" s="66" t="str">
        <f t="shared" si="17"/>
        <v>NA</v>
      </c>
      <c r="AQ48" s="66" t="str">
        <f t="shared" si="18"/>
        <v/>
      </c>
      <c r="AR48" s="66" t="str">
        <f t="shared" si="19"/>
        <v>NA</v>
      </c>
      <c r="AS48" s="66" t="str">
        <f t="shared" si="20"/>
        <v/>
      </c>
      <c r="AT48" s="66" t="str">
        <f t="shared" si="21"/>
        <v>NA</v>
      </c>
      <c r="AU48" s="66" t="str">
        <f t="shared" si="22"/>
        <v/>
      </c>
      <c r="AV48" s="66" t="str">
        <f t="shared" si="23"/>
        <v>NA</v>
      </c>
      <c r="AW48" s="66" t="str">
        <f t="shared" ca="1" si="24"/>
        <v>NA</v>
      </c>
      <c r="AX48" s="66" t="str">
        <f t="shared" ca="1" si="25"/>
        <v>NA</v>
      </c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>
        <f t="shared" si="26"/>
        <v>0</v>
      </c>
      <c r="BU48" s="8">
        <f t="shared" si="59"/>
        <v>0</v>
      </c>
      <c r="BV48" s="8">
        <f t="shared" si="27"/>
        <v>0</v>
      </c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66" t="str">
        <f t="shared" si="28"/>
        <v>NA</v>
      </c>
      <c r="CH48" s="66" t="str">
        <f t="shared" si="29"/>
        <v>NA</v>
      </c>
      <c r="CI48" s="66" t="str">
        <f t="shared" si="30"/>
        <v>NA</v>
      </c>
      <c r="CJ48" s="66" t="str">
        <f t="shared" si="31"/>
        <v>NA</v>
      </c>
      <c r="CK48" s="66" t="str">
        <f t="shared" si="32"/>
        <v>NA</v>
      </c>
      <c r="CL48" s="66" t="str">
        <f t="shared" si="33"/>
        <v>NA</v>
      </c>
      <c r="CM48" s="66" t="str">
        <f t="shared" si="34"/>
        <v>NA</v>
      </c>
      <c r="CN48" s="66" t="str">
        <f t="shared" si="35"/>
        <v>NA</v>
      </c>
      <c r="CO48" s="66" t="str">
        <f t="shared" si="36"/>
        <v>NA</v>
      </c>
      <c r="CP48" s="66" t="str">
        <f t="shared" si="37"/>
        <v>NA</v>
      </c>
      <c r="CQ48" s="66" t="str">
        <f t="shared" si="38"/>
        <v/>
      </c>
      <c r="CR48" s="66" t="str">
        <f t="shared" si="39"/>
        <v/>
      </c>
      <c r="CS48" s="66" t="str">
        <f t="shared" si="40"/>
        <v/>
      </c>
      <c r="CT48" s="66" t="str">
        <f t="shared" si="41"/>
        <v/>
      </c>
      <c r="CU48" s="66" t="str">
        <f t="shared" si="42"/>
        <v/>
      </c>
      <c r="CV48" s="66" t="str">
        <f t="shared" si="43"/>
        <v/>
      </c>
      <c r="CW48" s="66" t="str">
        <f t="shared" si="44"/>
        <v/>
      </c>
      <c r="CX48" s="66" t="str">
        <f t="shared" si="45"/>
        <v/>
      </c>
      <c r="CY48" s="66" t="str">
        <f t="shared" si="46"/>
        <v/>
      </c>
      <c r="CZ48" s="66" t="str">
        <f t="shared" si="47"/>
        <v/>
      </c>
      <c r="DA48" s="66" t="str">
        <f t="shared" si="48"/>
        <v/>
      </c>
      <c r="DB48" s="66" t="str">
        <f t="shared" si="49"/>
        <v/>
      </c>
      <c r="DC48" s="66" t="str">
        <f t="shared" si="50"/>
        <v/>
      </c>
      <c r="DD48" s="66" t="str">
        <f t="shared" si="51"/>
        <v/>
      </c>
      <c r="DE48" s="66" t="str">
        <f t="shared" si="52"/>
        <v/>
      </c>
      <c r="DF48" s="66" t="str">
        <f t="shared" si="53"/>
        <v/>
      </c>
      <c r="DG48" s="66" t="str">
        <f t="shared" si="54"/>
        <v/>
      </c>
      <c r="DH48" s="66" t="str">
        <f t="shared" si="55"/>
        <v/>
      </c>
      <c r="DI48" s="66" t="str">
        <f t="shared" si="56"/>
        <v/>
      </c>
      <c r="DJ48" s="66" t="str">
        <f t="shared" si="57"/>
        <v/>
      </c>
      <c r="DK48" s="63">
        <f t="shared" si="62"/>
        <v>1126000</v>
      </c>
    </row>
    <row r="49" spans="1:115" x14ac:dyDescent="0.25">
      <c r="A49" s="2">
        <f t="shared" si="58"/>
        <v>48</v>
      </c>
      <c r="B49" s="2" t="s">
        <v>8</v>
      </c>
      <c r="C49" s="2" t="s">
        <v>75</v>
      </c>
      <c r="D49" s="2">
        <v>2</v>
      </c>
      <c r="E49" s="2">
        <v>4</v>
      </c>
      <c r="F49" s="2">
        <v>14</v>
      </c>
      <c r="G49" s="11" t="s">
        <v>15</v>
      </c>
      <c r="H49" s="42" t="s">
        <v>294</v>
      </c>
      <c r="I49" s="9">
        <v>80</v>
      </c>
      <c r="J49" s="10" t="s">
        <v>11</v>
      </c>
      <c r="K49" s="24" t="s">
        <v>417</v>
      </c>
      <c r="L49" s="7">
        <f t="shared" si="12"/>
        <v>1135000</v>
      </c>
      <c r="M49" s="8">
        <v>87</v>
      </c>
      <c r="N49" s="25">
        <v>41243</v>
      </c>
      <c r="O49" s="8" t="str">
        <f t="shared" si="13"/>
        <v>2DA-NOV</v>
      </c>
      <c r="P49" s="26">
        <v>0</v>
      </c>
      <c r="Q49" s="41" t="s">
        <v>270</v>
      </c>
      <c r="R49" s="8"/>
      <c r="S49" s="7">
        <v>567500</v>
      </c>
      <c r="T49" s="8"/>
      <c r="U49" s="66" t="str">
        <f t="shared" ca="1" si="14"/>
        <v>NA</v>
      </c>
      <c r="V49" s="8"/>
      <c r="W49" s="8"/>
      <c r="X49" s="8"/>
      <c r="Y49" s="8"/>
      <c r="Z49" s="8"/>
      <c r="AA49" s="66" t="str">
        <f t="shared" si="60"/>
        <v>NA</v>
      </c>
      <c r="AB49" s="66" t="str">
        <f t="shared" si="61"/>
        <v/>
      </c>
      <c r="AC49" s="73"/>
      <c r="AD49" s="73"/>
      <c r="AE49" s="73"/>
      <c r="AF49" s="73"/>
      <c r="AG49" s="8"/>
      <c r="AH49" s="8" t="s">
        <v>273</v>
      </c>
      <c r="AI49" s="8"/>
      <c r="AJ49" s="8"/>
      <c r="AK49" s="8"/>
      <c r="AL49" s="8"/>
      <c r="AM49" s="8"/>
      <c r="AN49" s="8"/>
      <c r="AO49" s="8"/>
      <c r="AP49" s="66" t="str">
        <f t="shared" si="17"/>
        <v>NA</v>
      </c>
      <c r="AQ49" s="66" t="str">
        <f t="shared" si="18"/>
        <v/>
      </c>
      <c r="AR49" s="66" t="str">
        <f t="shared" si="19"/>
        <v>NA</v>
      </c>
      <c r="AS49" s="66" t="str">
        <f t="shared" si="20"/>
        <v/>
      </c>
      <c r="AT49" s="66" t="str">
        <f t="shared" si="21"/>
        <v>NA</v>
      </c>
      <c r="AU49" s="66" t="str">
        <f t="shared" si="22"/>
        <v/>
      </c>
      <c r="AV49" s="66" t="str">
        <f t="shared" si="23"/>
        <v>NA</v>
      </c>
      <c r="AW49" s="66" t="str">
        <f t="shared" ca="1" si="24"/>
        <v>NA</v>
      </c>
      <c r="AX49" s="66" t="str">
        <f t="shared" ca="1" si="25"/>
        <v>NA</v>
      </c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>
        <f t="shared" si="26"/>
        <v>0</v>
      </c>
      <c r="BU49" s="8">
        <f t="shared" si="59"/>
        <v>0</v>
      </c>
      <c r="BV49" s="8">
        <f t="shared" si="27"/>
        <v>0</v>
      </c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66" t="str">
        <f t="shared" si="28"/>
        <v>NA</v>
      </c>
      <c r="CH49" s="66" t="str">
        <f t="shared" si="29"/>
        <v>NA</v>
      </c>
      <c r="CI49" s="66" t="str">
        <f t="shared" si="30"/>
        <v>NA</v>
      </c>
      <c r="CJ49" s="66" t="str">
        <f t="shared" si="31"/>
        <v>NA</v>
      </c>
      <c r="CK49" s="66" t="str">
        <f t="shared" si="32"/>
        <v>NA</v>
      </c>
      <c r="CL49" s="66" t="str">
        <f t="shared" si="33"/>
        <v>NA</v>
      </c>
      <c r="CM49" s="66" t="str">
        <f t="shared" si="34"/>
        <v>NA</v>
      </c>
      <c r="CN49" s="66" t="str">
        <f t="shared" si="35"/>
        <v>NA</v>
      </c>
      <c r="CO49" s="66" t="str">
        <f t="shared" si="36"/>
        <v>NA</v>
      </c>
      <c r="CP49" s="66" t="str">
        <f t="shared" si="37"/>
        <v>NA</v>
      </c>
      <c r="CQ49" s="66" t="str">
        <f t="shared" si="38"/>
        <v/>
      </c>
      <c r="CR49" s="66" t="str">
        <f t="shared" si="39"/>
        <v/>
      </c>
      <c r="CS49" s="66" t="str">
        <f t="shared" si="40"/>
        <v/>
      </c>
      <c r="CT49" s="66" t="str">
        <f t="shared" si="41"/>
        <v/>
      </c>
      <c r="CU49" s="66" t="str">
        <f t="shared" si="42"/>
        <v/>
      </c>
      <c r="CV49" s="66" t="str">
        <f t="shared" si="43"/>
        <v/>
      </c>
      <c r="CW49" s="66" t="str">
        <f t="shared" si="44"/>
        <v/>
      </c>
      <c r="CX49" s="66" t="str">
        <f t="shared" si="45"/>
        <v/>
      </c>
      <c r="CY49" s="66" t="str">
        <f t="shared" si="46"/>
        <v/>
      </c>
      <c r="CZ49" s="66" t="str">
        <f t="shared" si="47"/>
        <v/>
      </c>
      <c r="DA49" s="66" t="str">
        <f t="shared" si="48"/>
        <v/>
      </c>
      <c r="DB49" s="66" t="str">
        <f t="shared" si="49"/>
        <v/>
      </c>
      <c r="DC49" s="66" t="str">
        <f t="shared" si="50"/>
        <v/>
      </c>
      <c r="DD49" s="66" t="str">
        <f t="shared" si="51"/>
        <v/>
      </c>
      <c r="DE49" s="66" t="str">
        <f t="shared" si="52"/>
        <v/>
      </c>
      <c r="DF49" s="66" t="str">
        <f t="shared" si="53"/>
        <v/>
      </c>
      <c r="DG49" s="66" t="str">
        <f t="shared" si="54"/>
        <v/>
      </c>
      <c r="DH49" s="66" t="str">
        <f t="shared" si="55"/>
        <v/>
      </c>
      <c r="DI49" s="66" t="str">
        <f t="shared" si="56"/>
        <v/>
      </c>
      <c r="DJ49" s="66" t="str">
        <f t="shared" si="57"/>
        <v/>
      </c>
      <c r="DK49" s="63">
        <f t="shared" si="62"/>
        <v>1135000</v>
      </c>
    </row>
    <row r="50" spans="1:115" x14ac:dyDescent="0.25">
      <c r="A50" s="2">
        <f t="shared" si="58"/>
        <v>49</v>
      </c>
      <c r="B50" s="2" t="s">
        <v>8</v>
      </c>
      <c r="C50" s="2" t="s">
        <v>76</v>
      </c>
      <c r="D50" s="2">
        <v>2</v>
      </c>
      <c r="E50" s="2">
        <v>4</v>
      </c>
      <c r="F50" s="2">
        <v>15</v>
      </c>
      <c r="G50" s="11" t="s">
        <v>15</v>
      </c>
      <c r="H50" s="42" t="s">
        <v>294</v>
      </c>
      <c r="I50" s="9">
        <v>80</v>
      </c>
      <c r="J50" s="10" t="s">
        <v>10</v>
      </c>
      <c r="K50" s="24" t="s">
        <v>417</v>
      </c>
      <c r="L50" s="7">
        <f t="shared" si="12"/>
        <v>1126000</v>
      </c>
      <c r="M50" s="8">
        <v>88</v>
      </c>
      <c r="N50" s="25">
        <v>41243</v>
      </c>
      <c r="O50" s="8" t="str">
        <f t="shared" si="13"/>
        <v>2DA-NOV</v>
      </c>
      <c r="P50" s="26">
        <v>0</v>
      </c>
      <c r="Q50" s="41" t="s">
        <v>270</v>
      </c>
      <c r="R50" s="8"/>
      <c r="S50" s="7">
        <v>563000</v>
      </c>
      <c r="T50" s="8"/>
      <c r="U50" s="66" t="str">
        <f t="shared" ca="1" si="14"/>
        <v>NA</v>
      </c>
      <c r="V50" s="8"/>
      <c r="W50" s="8"/>
      <c r="X50" s="8"/>
      <c r="Y50" s="8"/>
      <c r="Z50" s="8"/>
      <c r="AA50" s="66" t="str">
        <f t="shared" si="60"/>
        <v>NA</v>
      </c>
      <c r="AB50" s="66" t="str">
        <f t="shared" si="61"/>
        <v/>
      </c>
      <c r="AC50" s="73"/>
      <c r="AD50" s="73"/>
      <c r="AE50" s="73"/>
      <c r="AF50" s="73"/>
      <c r="AG50" s="8"/>
      <c r="AH50" s="8" t="s">
        <v>273</v>
      </c>
      <c r="AI50" s="8"/>
      <c r="AJ50" s="8"/>
      <c r="AK50" s="8"/>
      <c r="AL50" s="8"/>
      <c r="AM50" s="8"/>
      <c r="AN50" s="8"/>
      <c r="AO50" s="8"/>
      <c r="AP50" s="66" t="str">
        <f t="shared" si="17"/>
        <v>NA</v>
      </c>
      <c r="AQ50" s="66" t="str">
        <f t="shared" si="18"/>
        <v/>
      </c>
      <c r="AR50" s="66" t="str">
        <f t="shared" si="19"/>
        <v>NA</v>
      </c>
      <c r="AS50" s="66" t="str">
        <f t="shared" si="20"/>
        <v/>
      </c>
      <c r="AT50" s="66" t="str">
        <f t="shared" si="21"/>
        <v>NA</v>
      </c>
      <c r="AU50" s="66" t="str">
        <f t="shared" si="22"/>
        <v/>
      </c>
      <c r="AV50" s="66" t="str">
        <f t="shared" si="23"/>
        <v>NA</v>
      </c>
      <c r="AW50" s="66" t="str">
        <f t="shared" ca="1" si="24"/>
        <v>NA</v>
      </c>
      <c r="AX50" s="66" t="str">
        <f t="shared" ca="1" si="25"/>
        <v>NA</v>
      </c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>
        <f t="shared" si="26"/>
        <v>0</v>
      </c>
      <c r="BU50" s="8">
        <f t="shared" si="59"/>
        <v>0</v>
      </c>
      <c r="BV50" s="8">
        <f t="shared" si="27"/>
        <v>0</v>
      </c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66" t="str">
        <f t="shared" si="28"/>
        <v>NA</v>
      </c>
      <c r="CH50" s="66" t="str">
        <f t="shared" si="29"/>
        <v>NA</v>
      </c>
      <c r="CI50" s="66" t="str">
        <f t="shared" si="30"/>
        <v>NA</v>
      </c>
      <c r="CJ50" s="66" t="str">
        <f t="shared" si="31"/>
        <v>NA</v>
      </c>
      <c r="CK50" s="66" t="str">
        <f t="shared" si="32"/>
        <v>NA</v>
      </c>
      <c r="CL50" s="66" t="str">
        <f t="shared" si="33"/>
        <v>NA</v>
      </c>
      <c r="CM50" s="66" t="str">
        <f t="shared" si="34"/>
        <v>NA</v>
      </c>
      <c r="CN50" s="66" t="str">
        <f t="shared" si="35"/>
        <v>NA</v>
      </c>
      <c r="CO50" s="66" t="str">
        <f t="shared" si="36"/>
        <v>NA</v>
      </c>
      <c r="CP50" s="66" t="str">
        <f t="shared" si="37"/>
        <v>NA</v>
      </c>
      <c r="CQ50" s="66" t="str">
        <f t="shared" si="38"/>
        <v/>
      </c>
      <c r="CR50" s="66" t="str">
        <f t="shared" si="39"/>
        <v/>
      </c>
      <c r="CS50" s="66" t="str">
        <f t="shared" si="40"/>
        <v/>
      </c>
      <c r="CT50" s="66" t="str">
        <f t="shared" si="41"/>
        <v/>
      </c>
      <c r="CU50" s="66" t="str">
        <f t="shared" si="42"/>
        <v/>
      </c>
      <c r="CV50" s="66" t="str">
        <f t="shared" si="43"/>
        <v/>
      </c>
      <c r="CW50" s="66" t="str">
        <f t="shared" si="44"/>
        <v/>
      </c>
      <c r="CX50" s="66" t="str">
        <f t="shared" si="45"/>
        <v/>
      </c>
      <c r="CY50" s="66" t="str">
        <f t="shared" si="46"/>
        <v/>
      </c>
      <c r="CZ50" s="66" t="str">
        <f t="shared" si="47"/>
        <v/>
      </c>
      <c r="DA50" s="66" t="str">
        <f t="shared" si="48"/>
        <v/>
      </c>
      <c r="DB50" s="66" t="str">
        <f t="shared" si="49"/>
        <v/>
      </c>
      <c r="DC50" s="66" t="str">
        <f t="shared" si="50"/>
        <v/>
      </c>
      <c r="DD50" s="66" t="str">
        <f t="shared" si="51"/>
        <v/>
      </c>
      <c r="DE50" s="66" t="str">
        <f t="shared" si="52"/>
        <v/>
      </c>
      <c r="DF50" s="66" t="str">
        <f t="shared" si="53"/>
        <v/>
      </c>
      <c r="DG50" s="66" t="str">
        <f t="shared" si="54"/>
        <v/>
      </c>
      <c r="DH50" s="66" t="str">
        <f t="shared" si="55"/>
        <v/>
      </c>
      <c r="DI50" s="66" t="str">
        <f t="shared" si="56"/>
        <v/>
      </c>
      <c r="DJ50" s="66" t="str">
        <f t="shared" si="57"/>
        <v/>
      </c>
      <c r="DK50" s="63">
        <f t="shared" si="62"/>
        <v>1126000</v>
      </c>
    </row>
    <row r="51" spans="1:115" x14ac:dyDescent="0.25">
      <c r="A51" s="2">
        <f t="shared" si="58"/>
        <v>50</v>
      </c>
      <c r="B51" s="2" t="s">
        <v>8</v>
      </c>
      <c r="C51" s="2" t="s">
        <v>77</v>
      </c>
      <c r="D51" s="2">
        <v>2</v>
      </c>
      <c r="E51" s="2">
        <v>4</v>
      </c>
      <c r="F51" s="2">
        <v>16</v>
      </c>
      <c r="G51" s="11" t="s">
        <v>15</v>
      </c>
      <c r="H51" s="42" t="s">
        <v>294</v>
      </c>
      <c r="I51" s="9">
        <v>80</v>
      </c>
      <c r="J51" s="10" t="s">
        <v>10</v>
      </c>
      <c r="K51" s="24" t="s">
        <v>417</v>
      </c>
      <c r="L51" s="7">
        <f t="shared" si="12"/>
        <v>1126000</v>
      </c>
      <c r="M51" s="8">
        <v>89</v>
      </c>
      <c r="N51" s="25">
        <v>41243</v>
      </c>
      <c r="O51" s="8" t="str">
        <f t="shared" si="13"/>
        <v>2DA-NOV</v>
      </c>
      <c r="P51" s="26">
        <v>0</v>
      </c>
      <c r="Q51" s="41" t="s">
        <v>270</v>
      </c>
      <c r="R51" s="8"/>
      <c r="S51" s="7">
        <v>563000</v>
      </c>
      <c r="T51" s="8"/>
      <c r="U51" s="66" t="str">
        <f t="shared" ca="1" si="14"/>
        <v>NA</v>
      </c>
      <c r="V51" s="8"/>
      <c r="W51" s="8"/>
      <c r="X51" s="8"/>
      <c r="Y51" s="8"/>
      <c r="Z51" s="8"/>
      <c r="AA51" s="66" t="str">
        <f t="shared" si="60"/>
        <v>NA</v>
      </c>
      <c r="AB51" s="66" t="str">
        <f t="shared" si="61"/>
        <v/>
      </c>
      <c r="AC51" s="73"/>
      <c r="AD51" s="73"/>
      <c r="AE51" s="73"/>
      <c r="AF51" s="73"/>
      <c r="AG51" s="8"/>
      <c r="AH51" s="8" t="s">
        <v>273</v>
      </c>
      <c r="AI51" s="8"/>
      <c r="AJ51" s="8"/>
      <c r="AK51" s="8"/>
      <c r="AL51" s="8"/>
      <c r="AM51" s="8"/>
      <c r="AN51" s="8"/>
      <c r="AO51" s="8"/>
      <c r="AP51" s="66" t="str">
        <f t="shared" si="17"/>
        <v>NA</v>
      </c>
      <c r="AQ51" s="66" t="str">
        <f t="shared" si="18"/>
        <v/>
      </c>
      <c r="AR51" s="66" t="str">
        <f t="shared" si="19"/>
        <v>NA</v>
      </c>
      <c r="AS51" s="66" t="str">
        <f t="shared" si="20"/>
        <v/>
      </c>
      <c r="AT51" s="66" t="str">
        <f t="shared" si="21"/>
        <v>NA</v>
      </c>
      <c r="AU51" s="66" t="str">
        <f t="shared" si="22"/>
        <v/>
      </c>
      <c r="AV51" s="66" t="str">
        <f t="shared" si="23"/>
        <v>NA</v>
      </c>
      <c r="AW51" s="66" t="str">
        <f t="shared" ca="1" si="24"/>
        <v>NA</v>
      </c>
      <c r="AX51" s="66" t="str">
        <f t="shared" ca="1" si="25"/>
        <v>NA</v>
      </c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>
        <f t="shared" si="26"/>
        <v>0</v>
      </c>
      <c r="BU51" s="8">
        <f t="shared" si="59"/>
        <v>0</v>
      </c>
      <c r="BV51" s="8">
        <f t="shared" si="27"/>
        <v>0</v>
      </c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66" t="str">
        <f t="shared" si="28"/>
        <v>NA</v>
      </c>
      <c r="CH51" s="66" t="str">
        <f t="shared" si="29"/>
        <v>NA</v>
      </c>
      <c r="CI51" s="66" t="str">
        <f t="shared" si="30"/>
        <v>NA</v>
      </c>
      <c r="CJ51" s="66" t="str">
        <f t="shared" si="31"/>
        <v>NA</v>
      </c>
      <c r="CK51" s="66" t="str">
        <f t="shared" si="32"/>
        <v>NA</v>
      </c>
      <c r="CL51" s="66" t="str">
        <f t="shared" si="33"/>
        <v>NA</v>
      </c>
      <c r="CM51" s="66" t="str">
        <f t="shared" si="34"/>
        <v>NA</v>
      </c>
      <c r="CN51" s="66" t="str">
        <f t="shared" si="35"/>
        <v>NA</v>
      </c>
      <c r="CO51" s="66" t="str">
        <f t="shared" si="36"/>
        <v>NA</v>
      </c>
      <c r="CP51" s="66" t="str">
        <f t="shared" si="37"/>
        <v>NA</v>
      </c>
      <c r="CQ51" s="66" t="str">
        <f t="shared" si="38"/>
        <v/>
      </c>
      <c r="CR51" s="66" t="str">
        <f t="shared" si="39"/>
        <v/>
      </c>
      <c r="CS51" s="66" t="str">
        <f t="shared" si="40"/>
        <v/>
      </c>
      <c r="CT51" s="66" t="str">
        <f t="shared" si="41"/>
        <v/>
      </c>
      <c r="CU51" s="66" t="str">
        <f t="shared" si="42"/>
        <v/>
      </c>
      <c r="CV51" s="66" t="str">
        <f t="shared" si="43"/>
        <v/>
      </c>
      <c r="CW51" s="66" t="str">
        <f t="shared" si="44"/>
        <v/>
      </c>
      <c r="CX51" s="66" t="str">
        <f t="shared" si="45"/>
        <v/>
      </c>
      <c r="CY51" s="66" t="str">
        <f t="shared" si="46"/>
        <v/>
      </c>
      <c r="CZ51" s="66" t="str">
        <f t="shared" si="47"/>
        <v/>
      </c>
      <c r="DA51" s="66" t="str">
        <f t="shared" si="48"/>
        <v/>
      </c>
      <c r="DB51" s="66" t="str">
        <f t="shared" si="49"/>
        <v/>
      </c>
      <c r="DC51" s="66" t="str">
        <f t="shared" si="50"/>
        <v/>
      </c>
      <c r="DD51" s="66" t="str">
        <f t="shared" si="51"/>
        <v/>
      </c>
      <c r="DE51" s="66" t="str">
        <f t="shared" si="52"/>
        <v/>
      </c>
      <c r="DF51" s="66" t="str">
        <f t="shared" si="53"/>
        <v/>
      </c>
      <c r="DG51" s="66" t="str">
        <f t="shared" si="54"/>
        <v/>
      </c>
      <c r="DH51" s="66" t="str">
        <f t="shared" si="55"/>
        <v/>
      </c>
      <c r="DI51" s="66" t="str">
        <f t="shared" si="56"/>
        <v/>
      </c>
      <c r="DJ51" s="66" t="str">
        <f t="shared" si="57"/>
        <v/>
      </c>
      <c r="DK51" s="63">
        <f t="shared" si="62"/>
        <v>1126000</v>
      </c>
    </row>
    <row r="52" spans="1:115" x14ac:dyDescent="0.25">
      <c r="A52" s="2">
        <f t="shared" si="58"/>
        <v>51</v>
      </c>
      <c r="B52" s="2" t="s">
        <v>8</v>
      </c>
      <c r="C52" s="2" t="s">
        <v>78</v>
      </c>
      <c r="D52" s="2">
        <v>2</v>
      </c>
      <c r="E52" s="2">
        <v>4</v>
      </c>
      <c r="F52" s="2">
        <v>17</v>
      </c>
      <c r="G52" s="11" t="s">
        <v>15</v>
      </c>
      <c r="H52" s="42" t="s">
        <v>294</v>
      </c>
      <c r="I52" s="9">
        <v>82.852999999999994</v>
      </c>
      <c r="J52" s="10" t="s">
        <v>11</v>
      </c>
      <c r="K52" s="24" t="s">
        <v>417</v>
      </c>
      <c r="L52" s="7">
        <f t="shared" si="12"/>
        <v>1145841.3999999999</v>
      </c>
      <c r="M52" s="8">
        <v>90</v>
      </c>
      <c r="N52" s="25">
        <v>41243</v>
      </c>
      <c r="O52" s="8" t="str">
        <f t="shared" si="13"/>
        <v>2DA-NOV</v>
      </c>
      <c r="P52" s="26">
        <v>0</v>
      </c>
      <c r="Q52" s="41" t="s">
        <v>270</v>
      </c>
      <c r="R52" s="8"/>
      <c r="S52" s="7">
        <v>572920.69999999995</v>
      </c>
      <c r="T52" s="8"/>
      <c r="U52" s="66" t="str">
        <f t="shared" ca="1" si="14"/>
        <v>NA</v>
      </c>
      <c r="V52" s="8"/>
      <c r="W52" s="8"/>
      <c r="X52" s="8"/>
      <c r="Y52" s="8"/>
      <c r="Z52" s="8"/>
      <c r="AA52" s="66" t="str">
        <f t="shared" si="60"/>
        <v>NA</v>
      </c>
      <c r="AB52" s="66" t="str">
        <f t="shared" si="61"/>
        <v/>
      </c>
      <c r="AC52" s="73"/>
      <c r="AD52" s="73"/>
      <c r="AE52" s="73"/>
      <c r="AF52" s="73"/>
      <c r="AG52" s="8"/>
      <c r="AH52" s="8" t="s">
        <v>273</v>
      </c>
      <c r="AI52" s="8"/>
      <c r="AJ52" s="8"/>
      <c r="AK52" s="8"/>
      <c r="AL52" s="8"/>
      <c r="AM52" s="8"/>
      <c r="AN52" s="8"/>
      <c r="AO52" s="8"/>
      <c r="AP52" s="66" t="str">
        <f t="shared" si="17"/>
        <v>NA</v>
      </c>
      <c r="AQ52" s="66" t="str">
        <f t="shared" si="18"/>
        <v/>
      </c>
      <c r="AR52" s="66" t="str">
        <f t="shared" si="19"/>
        <v>NA</v>
      </c>
      <c r="AS52" s="66" t="str">
        <f t="shared" si="20"/>
        <v/>
      </c>
      <c r="AT52" s="66" t="str">
        <f t="shared" si="21"/>
        <v>NA</v>
      </c>
      <c r="AU52" s="66" t="str">
        <f t="shared" si="22"/>
        <v/>
      </c>
      <c r="AV52" s="66" t="str">
        <f t="shared" si="23"/>
        <v>NA</v>
      </c>
      <c r="AW52" s="66" t="str">
        <f t="shared" ca="1" si="24"/>
        <v>NA</v>
      </c>
      <c r="AX52" s="66" t="str">
        <f t="shared" ca="1" si="25"/>
        <v>NA</v>
      </c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>
        <f t="shared" si="26"/>
        <v>0</v>
      </c>
      <c r="BU52" s="8">
        <f t="shared" si="59"/>
        <v>0</v>
      </c>
      <c r="BV52" s="8">
        <f t="shared" si="27"/>
        <v>0</v>
      </c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66" t="str">
        <f t="shared" si="28"/>
        <v>NA</v>
      </c>
      <c r="CH52" s="66" t="str">
        <f t="shared" si="29"/>
        <v>NA</v>
      </c>
      <c r="CI52" s="66" t="str">
        <f t="shared" si="30"/>
        <v>NA</v>
      </c>
      <c r="CJ52" s="66" t="str">
        <f t="shared" si="31"/>
        <v>NA</v>
      </c>
      <c r="CK52" s="66" t="str">
        <f t="shared" si="32"/>
        <v>NA</v>
      </c>
      <c r="CL52" s="66" t="str">
        <f t="shared" si="33"/>
        <v>NA</v>
      </c>
      <c r="CM52" s="66" t="str">
        <f t="shared" si="34"/>
        <v>NA</v>
      </c>
      <c r="CN52" s="66" t="str">
        <f t="shared" si="35"/>
        <v>NA</v>
      </c>
      <c r="CO52" s="66" t="str">
        <f t="shared" si="36"/>
        <v>NA</v>
      </c>
      <c r="CP52" s="66" t="str">
        <f t="shared" si="37"/>
        <v>NA</v>
      </c>
      <c r="CQ52" s="66" t="str">
        <f t="shared" si="38"/>
        <v/>
      </c>
      <c r="CR52" s="66" t="str">
        <f t="shared" si="39"/>
        <v/>
      </c>
      <c r="CS52" s="66" t="str">
        <f t="shared" si="40"/>
        <v/>
      </c>
      <c r="CT52" s="66" t="str">
        <f t="shared" si="41"/>
        <v/>
      </c>
      <c r="CU52" s="66" t="str">
        <f t="shared" si="42"/>
        <v/>
      </c>
      <c r="CV52" s="66" t="str">
        <f t="shared" si="43"/>
        <v/>
      </c>
      <c r="CW52" s="66" t="str">
        <f t="shared" si="44"/>
        <v/>
      </c>
      <c r="CX52" s="66" t="str">
        <f t="shared" si="45"/>
        <v/>
      </c>
      <c r="CY52" s="66" t="str">
        <f t="shared" si="46"/>
        <v/>
      </c>
      <c r="CZ52" s="66" t="str">
        <f t="shared" si="47"/>
        <v/>
      </c>
      <c r="DA52" s="66" t="str">
        <f t="shared" si="48"/>
        <v/>
      </c>
      <c r="DB52" s="66" t="str">
        <f t="shared" si="49"/>
        <v/>
      </c>
      <c r="DC52" s="66" t="str">
        <f t="shared" si="50"/>
        <v/>
      </c>
      <c r="DD52" s="66" t="str">
        <f t="shared" si="51"/>
        <v/>
      </c>
      <c r="DE52" s="66" t="str">
        <f t="shared" si="52"/>
        <v/>
      </c>
      <c r="DF52" s="66" t="str">
        <f t="shared" si="53"/>
        <v/>
      </c>
      <c r="DG52" s="66" t="str">
        <f t="shared" si="54"/>
        <v/>
      </c>
      <c r="DH52" s="66" t="str">
        <f t="shared" si="55"/>
        <v/>
      </c>
      <c r="DI52" s="66" t="str">
        <f t="shared" si="56"/>
        <v/>
      </c>
      <c r="DJ52" s="66" t="str">
        <f t="shared" si="57"/>
        <v/>
      </c>
      <c r="DK52" s="63">
        <f t="shared" si="62"/>
        <v>1145841.3999999999</v>
      </c>
    </row>
    <row r="53" spans="1:115" x14ac:dyDescent="0.25">
      <c r="A53" s="2">
        <f t="shared" si="58"/>
        <v>52</v>
      </c>
      <c r="B53" s="2" t="s">
        <v>8</v>
      </c>
      <c r="C53" s="2" t="s">
        <v>79</v>
      </c>
      <c r="D53" s="2">
        <v>2</v>
      </c>
      <c r="E53" s="2">
        <v>5</v>
      </c>
      <c r="F53" s="2">
        <v>1</v>
      </c>
      <c r="G53" s="11" t="s">
        <v>16</v>
      </c>
      <c r="H53" s="42" t="s">
        <v>294</v>
      </c>
      <c r="I53" s="9">
        <v>82.73</v>
      </c>
      <c r="J53" s="10" t="s">
        <v>11</v>
      </c>
      <c r="K53" s="24" t="s">
        <v>417</v>
      </c>
      <c r="L53" s="7">
        <f t="shared" si="12"/>
        <v>1145374</v>
      </c>
      <c r="M53" s="8">
        <v>91</v>
      </c>
      <c r="N53" s="25">
        <v>41258</v>
      </c>
      <c r="O53" s="8" t="str">
        <f t="shared" si="13"/>
        <v>2DA-DIC</v>
      </c>
      <c r="P53" s="26">
        <v>0</v>
      </c>
      <c r="Q53" s="41" t="s">
        <v>270</v>
      </c>
      <c r="R53" s="8"/>
      <c r="S53" s="7">
        <v>572687</v>
      </c>
      <c r="T53" s="8"/>
      <c r="U53" s="66" t="str">
        <f t="shared" ca="1" si="14"/>
        <v>NA</v>
      </c>
      <c r="V53" s="8"/>
      <c r="W53" s="8"/>
      <c r="X53" s="8"/>
      <c r="Y53" s="8"/>
      <c r="Z53" s="8"/>
      <c r="AA53" s="66" t="str">
        <f t="shared" si="60"/>
        <v>NA</v>
      </c>
      <c r="AB53" s="66" t="str">
        <f t="shared" si="61"/>
        <v/>
      </c>
      <c r="AC53" s="73"/>
      <c r="AD53" s="73"/>
      <c r="AE53" s="73"/>
      <c r="AF53" s="73"/>
      <c r="AG53" s="8"/>
      <c r="AH53" s="8" t="s">
        <v>273</v>
      </c>
      <c r="AI53" s="8"/>
      <c r="AJ53" s="8"/>
      <c r="AK53" s="8"/>
      <c r="AL53" s="8"/>
      <c r="AM53" s="8"/>
      <c r="AN53" s="8"/>
      <c r="AO53" s="8"/>
      <c r="AP53" s="66" t="str">
        <f t="shared" si="17"/>
        <v>NA</v>
      </c>
      <c r="AQ53" s="66" t="str">
        <f t="shared" si="18"/>
        <v/>
      </c>
      <c r="AR53" s="66" t="str">
        <f t="shared" si="19"/>
        <v>NA</v>
      </c>
      <c r="AS53" s="66" t="str">
        <f t="shared" si="20"/>
        <v/>
      </c>
      <c r="AT53" s="66" t="str">
        <f t="shared" si="21"/>
        <v>NA</v>
      </c>
      <c r="AU53" s="66" t="str">
        <f t="shared" si="22"/>
        <v/>
      </c>
      <c r="AV53" s="66" t="str">
        <f t="shared" si="23"/>
        <v>NA</v>
      </c>
      <c r="AW53" s="66" t="str">
        <f t="shared" ca="1" si="24"/>
        <v>NA</v>
      </c>
      <c r="AX53" s="66" t="str">
        <f t="shared" ca="1" si="25"/>
        <v>NA</v>
      </c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>
        <f t="shared" si="26"/>
        <v>0</v>
      </c>
      <c r="BU53" s="8">
        <f t="shared" si="59"/>
        <v>0</v>
      </c>
      <c r="BV53" s="8">
        <f t="shared" si="27"/>
        <v>0</v>
      </c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66" t="str">
        <f t="shared" si="28"/>
        <v>NA</v>
      </c>
      <c r="CH53" s="66" t="str">
        <f t="shared" si="29"/>
        <v>NA</v>
      </c>
      <c r="CI53" s="66" t="str">
        <f t="shared" si="30"/>
        <v>NA</v>
      </c>
      <c r="CJ53" s="66" t="str">
        <f t="shared" si="31"/>
        <v>NA</v>
      </c>
      <c r="CK53" s="66" t="str">
        <f t="shared" si="32"/>
        <v>NA</v>
      </c>
      <c r="CL53" s="66" t="str">
        <f t="shared" si="33"/>
        <v>NA</v>
      </c>
      <c r="CM53" s="66" t="str">
        <f t="shared" si="34"/>
        <v>NA</v>
      </c>
      <c r="CN53" s="66" t="str">
        <f t="shared" si="35"/>
        <v>NA</v>
      </c>
      <c r="CO53" s="66" t="str">
        <f t="shared" si="36"/>
        <v>NA</v>
      </c>
      <c r="CP53" s="66" t="str">
        <f t="shared" si="37"/>
        <v>NA</v>
      </c>
      <c r="CQ53" s="66" t="str">
        <f t="shared" si="38"/>
        <v/>
      </c>
      <c r="CR53" s="66" t="str">
        <f t="shared" si="39"/>
        <v/>
      </c>
      <c r="CS53" s="66" t="str">
        <f t="shared" si="40"/>
        <v/>
      </c>
      <c r="CT53" s="66" t="str">
        <f t="shared" si="41"/>
        <v/>
      </c>
      <c r="CU53" s="66" t="str">
        <f t="shared" si="42"/>
        <v/>
      </c>
      <c r="CV53" s="66" t="str">
        <f t="shared" si="43"/>
        <v/>
      </c>
      <c r="CW53" s="66" t="str">
        <f t="shared" si="44"/>
        <v/>
      </c>
      <c r="CX53" s="66" t="str">
        <f t="shared" si="45"/>
        <v/>
      </c>
      <c r="CY53" s="66" t="str">
        <f t="shared" si="46"/>
        <v/>
      </c>
      <c r="CZ53" s="66" t="str">
        <f t="shared" si="47"/>
        <v/>
      </c>
      <c r="DA53" s="66" t="str">
        <f t="shared" si="48"/>
        <v/>
      </c>
      <c r="DB53" s="66" t="str">
        <f t="shared" si="49"/>
        <v/>
      </c>
      <c r="DC53" s="66" t="str">
        <f t="shared" si="50"/>
        <v/>
      </c>
      <c r="DD53" s="66" t="str">
        <f t="shared" si="51"/>
        <v/>
      </c>
      <c r="DE53" s="66" t="str">
        <f t="shared" si="52"/>
        <v/>
      </c>
      <c r="DF53" s="66" t="str">
        <f t="shared" si="53"/>
        <v/>
      </c>
      <c r="DG53" s="66" t="str">
        <f t="shared" si="54"/>
        <v/>
      </c>
      <c r="DH53" s="66" t="str">
        <f t="shared" si="55"/>
        <v/>
      </c>
      <c r="DI53" s="66" t="str">
        <f t="shared" si="56"/>
        <v/>
      </c>
      <c r="DJ53" s="66" t="str">
        <f t="shared" si="57"/>
        <v/>
      </c>
      <c r="DK53" s="63">
        <f t="shared" si="62"/>
        <v>1145374</v>
      </c>
    </row>
    <row r="54" spans="1:115" x14ac:dyDescent="0.25">
      <c r="A54" s="2">
        <f t="shared" si="58"/>
        <v>53</v>
      </c>
      <c r="B54" s="2" t="s">
        <v>8</v>
      </c>
      <c r="C54" s="2" t="s">
        <v>80</v>
      </c>
      <c r="D54" s="2">
        <v>2</v>
      </c>
      <c r="E54" s="2">
        <v>5</v>
      </c>
      <c r="F54" s="2">
        <v>2</v>
      </c>
      <c r="G54" s="11" t="s">
        <v>16</v>
      </c>
      <c r="H54" s="42" t="s">
        <v>294</v>
      </c>
      <c r="I54" s="9">
        <v>80</v>
      </c>
      <c r="J54" s="10" t="s">
        <v>10</v>
      </c>
      <c r="K54" s="24" t="s">
        <v>417</v>
      </c>
      <c r="L54" s="7">
        <f t="shared" si="12"/>
        <v>1126000</v>
      </c>
      <c r="M54" s="8">
        <v>92</v>
      </c>
      <c r="N54" s="25">
        <v>41258</v>
      </c>
      <c r="O54" s="8" t="str">
        <f t="shared" si="13"/>
        <v>2DA-DIC</v>
      </c>
      <c r="P54" s="26">
        <v>0</v>
      </c>
      <c r="Q54" s="41" t="s">
        <v>270</v>
      </c>
      <c r="R54" s="8"/>
      <c r="S54" s="7">
        <v>563000</v>
      </c>
      <c r="T54" s="8"/>
      <c r="U54" s="66" t="str">
        <f t="shared" ca="1" si="14"/>
        <v>NA</v>
      </c>
      <c r="V54" s="8"/>
      <c r="W54" s="8"/>
      <c r="X54" s="8"/>
      <c r="Y54" s="8"/>
      <c r="Z54" s="8"/>
      <c r="AA54" s="66" t="str">
        <f t="shared" si="60"/>
        <v>NA</v>
      </c>
      <c r="AB54" s="66" t="str">
        <f t="shared" si="61"/>
        <v/>
      </c>
      <c r="AC54" s="73"/>
      <c r="AD54" s="73"/>
      <c r="AE54" s="73"/>
      <c r="AF54" s="73"/>
      <c r="AG54" s="8"/>
      <c r="AH54" s="8" t="s">
        <v>273</v>
      </c>
      <c r="AI54" s="8"/>
      <c r="AJ54" s="8"/>
      <c r="AK54" s="8"/>
      <c r="AL54" s="8"/>
      <c r="AM54" s="8"/>
      <c r="AN54" s="8"/>
      <c r="AO54" s="8"/>
      <c r="AP54" s="66" t="str">
        <f t="shared" si="17"/>
        <v>NA</v>
      </c>
      <c r="AQ54" s="66" t="str">
        <f t="shared" si="18"/>
        <v/>
      </c>
      <c r="AR54" s="66" t="str">
        <f t="shared" si="19"/>
        <v>NA</v>
      </c>
      <c r="AS54" s="66" t="str">
        <f t="shared" si="20"/>
        <v/>
      </c>
      <c r="AT54" s="66" t="str">
        <f t="shared" si="21"/>
        <v>NA</v>
      </c>
      <c r="AU54" s="66" t="str">
        <f t="shared" si="22"/>
        <v/>
      </c>
      <c r="AV54" s="66" t="str">
        <f t="shared" si="23"/>
        <v>NA</v>
      </c>
      <c r="AW54" s="66" t="str">
        <f t="shared" ca="1" si="24"/>
        <v>NA</v>
      </c>
      <c r="AX54" s="66" t="str">
        <f t="shared" ca="1" si="25"/>
        <v>NA</v>
      </c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>
        <f t="shared" si="26"/>
        <v>0</v>
      </c>
      <c r="BU54" s="8">
        <f t="shared" si="59"/>
        <v>0</v>
      </c>
      <c r="BV54" s="8">
        <f t="shared" si="27"/>
        <v>0</v>
      </c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66" t="str">
        <f t="shared" si="28"/>
        <v>NA</v>
      </c>
      <c r="CH54" s="66" t="str">
        <f t="shared" si="29"/>
        <v>NA</v>
      </c>
      <c r="CI54" s="66" t="str">
        <f t="shared" si="30"/>
        <v>NA</v>
      </c>
      <c r="CJ54" s="66" t="str">
        <f t="shared" si="31"/>
        <v>NA</v>
      </c>
      <c r="CK54" s="66" t="str">
        <f t="shared" si="32"/>
        <v>NA</v>
      </c>
      <c r="CL54" s="66" t="str">
        <f t="shared" si="33"/>
        <v>NA</v>
      </c>
      <c r="CM54" s="66" t="str">
        <f t="shared" si="34"/>
        <v>NA</v>
      </c>
      <c r="CN54" s="66" t="str">
        <f t="shared" si="35"/>
        <v>NA</v>
      </c>
      <c r="CO54" s="66" t="str">
        <f t="shared" si="36"/>
        <v>NA</v>
      </c>
      <c r="CP54" s="66" t="str">
        <f t="shared" si="37"/>
        <v>NA</v>
      </c>
      <c r="CQ54" s="66" t="str">
        <f t="shared" si="38"/>
        <v/>
      </c>
      <c r="CR54" s="66" t="str">
        <f t="shared" si="39"/>
        <v/>
      </c>
      <c r="CS54" s="66" t="str">
        <f t="shared" si="40"/>
        <v/>
      </c>
      <c r="CT54" s="66" t="str">
        <f t="shared" si="41"/>
        <v/>
      </c>
      <c r="CU54" s="66" t="str">
        <f t="shared" si="42"/>
        <v/>
      </c>
      <c r="CV54" s="66" t="str">
        <f t="shared" si="43"/>
        <v/>
      </c>
      <c r="CW54" s="66" t="str">
        <f t="shared" si="44"/>
        <v/>
      </c>
      <c r="CX54" s="66" t="str">
        <f t="shared" si="45"/>
        <v/>
      </c>
      <c r="CY54" s="66" t="str">
        <f t="shared" si="46"/>
        <v/>
      </c>
      <c r="CZ54" s="66" t="str">
        <f t="shared" si="47"/>
        <v/>
      </c>
      <c r="DA54" s="66" t="str">
        <f t="shared" si="48"/>
        <v/>
      </c>
      <c r="DB54" s="66" t="str">
        <f t="shared" si="49"/>
        <v/>
      </c>
      <c r="DC54" s="66" t="str">
        <f t="shared" si="50"/>
        <v/>
      </c>
      <c r="DD54" s="66" t="str">
        <f t="shared" si="51"/>
        <v/>
      </c>
      <c r="DE54" s="66" t="str">
        <f t="shared" si="52"/>
        <v/>
      </c>
      <c r="DF54" s="66" t="str">
        <f t="shared" si="53"/>
        <v/>
      </c>
      <c r="DG54" s="66" t="str">
        <f t="shared" si="54"/>
        <v/>
      </c>
      <c r="DH54" s="66" t="str">
        <f t="shared" si="55"/>
        <v/>
      </c>
      <c r="DI54" s="66" t="str">
        <f t="shared" si="56"/>
        <v/>
      </c>
      <c r="DJ54" s="66" t="str">
        <f t="shared" si="57"/>
        <v/>
      </c>
      <c r="DK54" s="63">
        <f t="shared" si="62"/>
        <v>1126000</v>
      </c>
    </row>
    <row r="55" spans="1:115" x14ac:dyDescent="0.25">
      <c r="A55" s="2">
        <f t="shared" si="58"/>
        <v>54</v>
      </c>
      <c r="B55" s="2" t="s">
        <v>8</v>
      </c>
      <c r="C55" s="2" t="s">
        <v>81</v>
      </c>
      <c r="D55" s="2">
        <v>2</v>
      </c>
      <c r="E55" s="2">
        <v>5</v>
      </c>
      <c r="F55" s="2">
        <v>3</v>
      </c>
      <c r="G55" s="11" t="s">
        <v>16</v>
      </c>
      <c r="H55" s="42" t="s">
        <v>294</v>
      </c>
      <c r="I55" s="9">
        <v>80</v>
      </c>
      <c r="J55" s="10" t="s">
        <v>10</v>
      </c>
      <c r="K55" s="24" t="s">
        <v>417</v>
      </c>
      <c r="L55" s="7">
        <f t="shared" si="12"/>
        <v>1126000</v>
      </c>
      <c r="M55" s="8">
        <v>93</v>
      </c>
      <c r="N55" s="25">
        <v>41258</v>
      </c>
      <c r="O55" s="8" t="str">
        <f t="shared" si="13"/>
        <v>2DA-DIC</v>
      </c>
      <c r="P55" s="26">
        <v>0</v>
      </c>
      <c r="Q55" s="41" t="s">
        <v>270</v>
      </c>
      <c r="R55" s="8"/>
      <c r="S55" s="7">
        <v>563000</v>
      </c>
      <c r="T55" s="8"/>
      <c r="U55" s="66" t="str">
        <f t="shared" ca="1" si="14"/>
        <v>NA</v>
      </c>
      <c r="V55" s="8"/>
      <c r="W55" s="8"/>
      <c r="X55" s="8"/>
      <c r="Y55" s="8"/>
      <c r="Z55" s="8"/>
      <c r="AA55" s="66" t="str">
        <f t="shared" si="60"/>
        <v>NA</v>
      </c>
      <c r="AB55" s="66" t="str">
        <f t="shared" si="61"/>
        <v/>
      </c>
      <c r="AC55" s="73"/>
      <c r="AD55" s="73"/>
      <c r="AE55" s="73"/>
      <c r="AF55" s="73"/>
      <c r="AG55" s="8"/>
      <c r="AH55" s="8" t="s">
        <v>273</v>
      </c>
      <c r="AI55" s="8"/>
      <c r="AJ55" s="8"/>
      <c r="AK55" s="8"/>
      <c r="AL55" s="8"/>
      <c r="AM55" s="8"/>
      <c r="AN55" s="8"/>
      <c r="AO55" s="8"/>
      <c r="AP55" s="66" t="str">
        <f t="shared" si="17"/>
        <v>NA</v>
      </c>
      <c r="AQ55" s="66" t="str">
        <f t="shared" si="18"/>
        <v/>
      </c>
      <c r="AR55" s="66" t="str">
        <f t="shared" si="19"/>
        <v>NA</v>
      </c>
      <c r="AS55" s="66" t="str">
        <f t="shared" si="20"/>
        <v/>
      </c>
      <c r="AT55" s="66" t="str">
        <f t="shared" si="21"/>
        <v>NA</v>
      </c>
      <c r="AU55" s="66" t="str">
        <f t="shared" si="22"/>
        <v/>
      </c>
      <c r="AV55" s="66" t="str">
        <f t="shared" si="23"/>
        <v>NA</v>
      </c>
      <c r="AW55" s="66" t="str">
        <f t="shared" ca="1" si="24"/>
        <v>NA</v>
      </c>
      <c r="AX55" s="66" t="str">
        <f t="shared" ca="1" si="25"/>
        <v>NA</v>
      </c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>
        <f t="shared" si="26"/>
        <v>0</v>
      </c>
      <c r="BU55" s="8">
        <f t="shared" si="59"/>
        <v>0</v>
      </c>
      <c r="BV55" s="8">
        <f t="shared" si="27"/>
        <v>0</v>
      </c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66" t="str">
        <f t="shared" si="28"/>
        <v>NA</v>
      </c>
      <c r="CH55" s="66" t="str">
        <f t="shared" si="29"/>
        <v>NA</v>
      </c>
      <c r="CI55" s="66" t="str">
        <f t="shared" si="30"/>
        <v>NA</v>
      </c>
      <c r="CJ55" s="66" t="str">
        <f t="shared" si="31"/>
        <v>NA</v>
      </c>
      <c r="CK55" s="66" t="str">
        <f t="shared" si="32"/>
        <v>NA</v>
      </c>
      <c r="CL55" s="66" t="str">
        <f t="shared" si="33"/>
        <v>NA</v>
      </c>
      <c r="CM55" s="66" t="str">
        <f t="shared" si="34"/>
        <v>NA</v>
      </c>
      <c r="CN55" s="66" t="str">
        <f t="shared" si="35"/>
        <v>NA</v>
      </c>
      <c r="CO55" s="66" t="str">
        <f t="shared" si="36"/>
        <v>NA</v>
      </c>
      <c r="CP55" s="66" t="str">
        <f t="shared" si="37"/>
        <v>NA</v>
      </c>
      <c r="CQ55" s="66" t="str">
        <f t="shared" si="38"/>
        <v/>
      </c>
      <c r="CR55" s="66" t="str">
        <f t="shared" si="39"/>
        <v/>
      </c>
      <c r="CS55" s="66" t="str">
        <f t="shared" si="40"/>
        <v/>
      </c>
      <c r="CT55" s="66" t="str">
        <f t="shared" si="41"/>
        <v/>
      </c>
      <c r="CU55" s="66" t="str">
        <f t="shared" si="42"/>
        <v/>
      </c>
      <c r="CV55" s="66" t="str">
        <f t="shared" si="43"/>
        <v/>
      </c>
      <c r="CW55" s="66" t="str">
        <f t="shared" si="44"/>
        <v/>
      </c>
      <c r="CX55" s="66" t="str">
        <f t="shared" si="45"/>
        <v/>
      </c>
      <c r="CY55" s="66" t="str">
        <f t="shared" si="46"/>
        <v/>
      </c>
      <c r="CZ55" s="66" t="str">
        <f t="shared" si="47"/>
        <v/>
      </c>
      <c r="DA55" s="66" t="str">
        <f t="shared" si="48"/>
        <v/>
      </c>
      <c r="DB55" s="66" t="str">
        <f t="shared" si="49"/>
        <v/>
      </c>
      <c r="DC55" s="66" t="str">
        <f t="shared" si="50"/>
        <v/>
      </c>
      <c r="DD55" s="66" t="str">
        <f t="shared" si="51"/>
        <v/>
      </c>
      <c r="DE55" s="66" t="str">
        <f t="shared" si="52"/>
        <v/>
      </c>
      <c r="DF55" s="66" t="str">
        <f t="shared" si="53"/>
        <v/>
      </c>
      <c r="DG55" s="66" t="str">
        <f t="shared" si="54"/>
        <v/>
      </c>
      <c r="DH55" s="66" t="str">
        <f t="shared" si="55"/>
        <v/>
      </c>
      <c r="DI55" s="66" t="str">
        <f t="shared" si="56"/>
        <v/>
      </c>
      <c r="DJ55" s="66" t="str">
        <f t="shared" si="57"/>
        <v/>
      </c>
      <c r="DK55" s="63">
        <f t="shared" si="62"/>
        <v>1126000</v>
      </c>
    </row>
    <row r="56" spans="1:115" x14ac:dyDescent="0.25">
      <c r="A56" s="2">
        <f t="shared" si="58"/>
        <v>55</v>
      </c>
      <c r="B56" s="2" t="s">
        <v>8</v>
      </c>
      <c r="C56" s="2" t="s">
        <v>82</v>
      </c>
      <c r="D56" s="2">
        <v>2</v>
      </c>
      <c r="E56" s="2">
        <v>5</v>
      </c>
      <c r="F56" s="2">
        <v>4</v>
      </c>
      <c r="G56" s="11" t="s">
        <v>16</v>
      </c>
      <c r="H56" s="42" t="s">
        <v>294</v>
      </c>
      <c r="I56" s="9">
        <v>80</v>
      </c>
      <c r="J56" s="10" t="s">
        <v>11</v>
      </c>
      <c r="K56" s="24" t="s">
        <v>417</v>
      </c>
      <c r="L56" s="7">
        <f t="shared" si="12"/>
        <v>1135000</v>
      </c>
      <c r="M56" s="8">
        <v>94</v>
      </c>
      <c r="N56" s="25">
        <v>41258</v>
      </c>
      <c r="O56" s="8" t="str">
        <f t="shared" si="13"/>
        <v>2DA-DIC</v>
      </c>
      <c r="P56" s="26">
        <v>0</v>
      </c>
      <c r="Q56" s="41" t="s">
        <v>270</v>
      </c>
      <c r="R56" s="8"/>
      <c r="S56" s="7">
        <v>567500</v>
      </c>
      <c r="T56" s="8"/>
      <c r="U56" s="66" t="str">
        <f t="shared" ca="1" si="14"/>
        <v>NA</v>
      </c>
      <c r="V56" s="8"/>
      <c r="W56" s="8"/>
      <c r="X56" s="8"/>
      <c r="Y56" s="8"/>
      <c r="Z56" s="8"/>
      <c r="AA56" s="66" t="str">
        <f t="shared" si="60"/>
        <v>NA</v>
      </c>
      <c r="AB56" s="66" t="str">
        <f t="shared" si="61"/>
        <v/>
      </c>
      <c r="AC56" s="73"/>
      <c r="AD56" s="73"/>
      <c r="AE56" s="73"/>
      <c r="AF56" s="73"/>
      <c r="AG56" s="8"/>
      <c r="AH56" s="8" t="s">
        <v>273</v>
      </c>
      <c r="AI56" s="8"/>
      <c r="AJ56" s="8"/>
      <c r="AK56" s="8"/>
      <c r="AL56" s="8"/>
      <c r="AM56" s="8"/>
      <c r="AN56" s="8"/>
      <c r="AO56" s="8"/>
      <c r="AP56" s="66" t="str">
        <f t="shared" si="17"/>
        <v>NA</v>
      </c>
      <c r="AQ56" s="66" t="str">
        <f t="shared" si="18"/>
        <v/>
      </c>
      <c r="AR56" s="66" t="str">
        <f t="shared" si="19"/>
        <v>NA</v>
      </c>
      <c r="AS56" s="66" t="str">
        <f t="shared" si="20"/>
        <v/>
      </c>
      <c r="AT56" s="66" t="str">
        <f t="shared" si="21"/>
        <v>NA</v>
      </c>
      <c r="AU56" s="66" t="str">
        <f t="shared" si="22"/>
        <v/>
      </c>
      <c r="AV56" s="66" t="str">
        <f t="shared" si="23"/>
        <v>NA</v>
      </c>
      <c r="AW56" s="66" t="str">
        <f t="shared" ca="1" si="24"/>
        <v>NA</v>
      </c>
      <c r="AX56" s="66" t="str">
        <f t="shared" ca="1" si="25"/>
        <v>NA</v>
      </c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>
        <f t="shared" si="26"/>
        <v>0</v>
      </c>
      <c r="BU56" s="8">
        <f t="shared" si="59"/>
        <v>0</v>
      </c>
      <c r="BV56" s="8">
        <f t="shared" si="27"/>
        <v>0</v>
      </c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66" t="str">
        <f t="shared" si="28"/>
        <v>NA</v>
      </c>
      <c r="CH56" s="66" t="str">
        <f t="shared" si="29"/>
        <v>NA</v>
      </c>
      <c r="CI56" s="66" t="str">
        <f t="shared" si="30"/>
        <v>NA</v>
      </c>
      <c r="CJ56" s="66" t="str">
        <f t="shared" si="31"/>
        <v>NA</v>
      </c>
      <c r="CK56" s="66" t="str">
        <f t="shared" si="32"/>
        <v>NA</v>
      </c>
      <c r="CL56" s="66" t="str">
        <f t="shared" si="33"/>
        <v>NA</v>
      </c>
      <c r="CM56" s="66" t="str">
        <f t="shared" si="34"/>
        <v>NA</v>
      </c>
      <c r="CN56" s="66" t="str">
        <f t="shared" si="35"/>
        <v>NA</v>
      </c>
      <c r="CO56" s="66" t="str">
        <f t="shared" si="36"/>
        <v>NA</v>
      </c>
      <c r="CP56" s="66" t="str">
        <f t="shared" si="37"/>
        <v>NA</v>
      </c>
      <c r="CQ56" s="66" t="str">
        <f t="shared" si="38"/>
        <v/>
      </c>
      <c r="CR56" s="66" t="str">
        <f t="shared" si="39"/>
        <v/>
      </c>
      <c r="CS56" s="66" t="str">
        <f t="shared" si="40"/>
        <v/>
      </c>
      <c r="CT56" s="66" t="str">
        <f t="shared" si="41"/>
        <v/>
      </c>
      <c r="CU56" s="66" t="str">
        <f t="shared" si="42"/>
        <v/>
      </c>
      <c r="CV56" s="66" t="str">
        <f t="shared" si="43"/>
        <v/>
      </c>
      <c r="CW56" s="66" t="str">
        <f t="shared" si="44"/>
        <v/>
      </c>
      <c r="CX56" s="66" t="str">
        <f t="shared" si="45"/>
        <v/>
      </c>
      <c r="CY56" s="66" t="str">
        <f t="shared" si="46"/>
        <v/>
      </c>
      <c r="CZ56" s="66" t="str">
        <f t="shared" si="47"/>
        <v/>
      </c>
      <c r="DA56" s="66" t="str">
        <f t="shared" si="48"/>
        <v/>
      </c>
      <c r="DB56" s="66" t="str">
        <f t="shared" si="49"/>
        <v/>
      </c>
      <c r="DC56" s="66" t="str">
        <f t="shared" si="50"/>
        <v/>
      </c>
      <c r="DD56" s="66" t="str">
        <f t="shared" si="51"/>
        <v/>
      </c>
      <c r="DE56" s="66" t="str">
        <f t="shared" si="52"/>
        <v/>
      </c>
      <c r="DF56" s="66" t="str">
        <f t="shared" si="53"/>
        <v/>
      </c>
      <c r="DG56" s="66" t="str">
        <f t="shared" si="54"/>
        <v/>
      </c>
      <c r="DH56" s="66" t="str">
        <f t="shared" si="55"/>
        <v/>
      </c>
      <c r="DI56" s="66" t="str">
        <f t="shared" si="56"/>
        <v/>
      </c>
      <c r="DJ56" s="66" t="str">
        <f t="shared" si="57"/>
        <v/>
      </c>
      <c r="DK56" s="63">
        <f t="shared" si="62"/>
        <v>1135000</v>
      </c>
    </row>
    <row r="57" spans="1:115" x14ac:dyDescent="0.25">
      <c r="A57" s="2">
        <f t="shared" si="58"/>
        <v>56</v>
      </c>
      <c r="B57" s="2" t="s">
        <v>8</v>
      </c>
      <c r="C57" s="2" t="s">
        <v>83</v>
      </c>
      <c r="D57" s="2">
        <v>2</v>
      </c>
      <c r="E57" s="2">
        <v>5</v>
      </c>
      <c r="F57" s="2">
        <v>5</v>
      </c>
      <c r="G57" s="11" t="s">
        <v>16</v>
      </c>
      <c r="H57" s="42" t="s">
        <v>294</v>
      </c>
      <c r="I57" s="9">
        <v>80</v>
      </c>
      <c r="J57" s="10" t="s">
        <v>10</v>
      </c>
      <c r="K57" s="24" t="s">
        <v>417</v>
      </c>
      <c r="L57" s="7">
        <f t="shared" si="12"/>
        <v>1126000</v>
      </c>
      <c r="M57" s="8">
        <v>95</v>
      </c>
      <c r="N57" s="25">
        <v>41258</v>
      </c>
      <c r="O57" s="8" t="str">
        <f t="shared" si="13"/>
        <v>2DA-DIC</v>
      </c>
      <c r="P57" s="26">
        <v>0</v>
      </c>
      <c r="Q57" s="41" t="s">
        <v>270</v>
      </c>
      <c r="R57" s="8"/>
      <c r="S57" s="7">
        <v>563000</v>
      </c>
      <c r="T57" s="8"/>
      <c r="U57" s="66" t="str">
        <f t="shared" ca="1" si="14"/>
        <v>NA</v>
      </c>
      <c r="V57" s="8"/>
      <c r="W57" s="8"/>
      <c r="X57" s="8"/>
      <c r="Y57" s="8"/>
      <c r="Z57" s="8"/>
      <c r="AA57" s="66" t="str">
        <f t="shared" si="60"/>
        <v>NA</v>
      </c>
      <c r="AB57" s="66" t="str">
        <f t="shared" si="61"/>
        <v/>
      </c>
      <c r="AC57" s="73"/>
      <c r="AD57" s="73"/>
      <c r="AE57" s="73"/>
      <c r="AF57" s="73"/>
      <c r="AG57" s="8"/>
      <c r="AH57" s="8" t="s">
        <v>273</v>
      </c>
      <c r="AI57" s="8"/>
      <c r="AJ57" s="8"/>
      <c r="AK57" s="8"/>
      <c r="AL57" s="8"/>
      <c r="AM57" s="8"/>
      <c r="AN57" s="8"/>
      <c r="AO57" s="8"/>
      <c r="AP57" s="66" t="str">
        <f t="shared" si="17"/>
        <v>NA</v>
      </c>
      <c r="AQ57" s="66" t="str">
        <f t="shared" si="18"/>
        <v/>
      </c>
      <c r="AR57" s="66" t="str">
        <f t="shared" si="19"/>
        <v>NA</v>
      </c>
      <c r="AS57" s="66" t="str">
        <f t="shared" si="20"/>
        <v/>
      </c>
      <c r="AT57" s="66" t="str">
        <f t="shared" si="21"/>
        <v>NA</v>
      </c>
      <c r="AU57" s="66" t="str">
        <f t="shared" si="22"/>
        <v/>
      </c>
      <c r="AV57" s="66" t="str">
        <f t="shared" si="23"/>
        <v>NA</v>
      </c>
      <c r="AW57" s="66" t="str">
        <f t="shared" ca="1" si="24"/>
        <v>NA</v>
      </c>
      <c r="AX57" s="66" t="str">
        <f t="shared" ca="1" si="25"/>
        <v>NA</v>
      </c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>
        <f t="shared" si="26"/>
        <v>0</v>
      </c>
      <c r="BU57" s="8">
        <f t="shared" si="59"/>
        <v>0</v>
      </c>
      <c r="BV57" s="8">
        <f t="shared" si="27"/>
        <v>0</v>
      </c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66" t="str">
        <f t="shared" si="28"/>
        <v>NA</v>
      </c>
      <c r="CH57" s="66" t="str">
        <f t="shared" si="29"/>
        <v>NA</v>
      </c>
      <c r="CI57" s="66" t="str">
        <f t="shared" si="30"/>
        <v>NA</v>
      </c>
      <c r="CJ57" s="66" t="str">
        <f t="shared" si="31"/>
        <v>NA</v>
      </c>
      <c r="CK57" s="66" t="str">
        <f t="shared" si="32"/>
        <v>NA</v>
      </c>
      <c r="CL57" s="66" t="str">
        <f t="shared" si="33"/>
        <v>NA</v>
      </c>
      <c r="CM57" s="66" t="str">
        <f t="shared" si="34"/>
        <v>NA</v>
      </c>
      <c r="CN57" s="66" t="str">
        <f t="shared" si="35"/>
        <v>NA</v>
      </c>
      <c r="CO57" s="66" t="str">
        <f t="shared" si="36"/>
        <v>NA</v>
      </c>
      <c r="CP57" s="66" t="str">
        <f t="shared" si="37"/>
        <v>NA</v>
      </c>
      <c r="CQ57" s="66" t="str">
        <f t="shared" si="38"/>
        <v/>
      </c>
      <c r="CR57" s="66" t="str">
        <f t="shared" si="39"/>
        <v/>
      </c>
      <c r="CS57" s="66" t="str">
        <f t="shared" si="40"/>
        <v/>
      </c>
      <c r="CT57" s="66" t="str">
        <f t="shared" si="41"/>
        <v/>
      </c>
      <c r="CU57" s="66" t="str">
        <f t="shared" si="42"/>
        <v/>
      </c>
      <c r="CV57" s="66" t="str">
        <f t="shared" si="43"/>
        <v/>
      </c>
      <c r="CW57" s="66" t="str">
        <f t="shared" si="44"/>
        <v/>
      </c>
      <c r="CX57" s="66" t="str">
        <f t="shared" si="45"/>
        <v/>
      </c>
      <c r="CY57" s="66" t="str">
        <f t="shared" si="46"/>
        <v/>
      </c>
      <c r="CZ57" s="66" t="str">
        <f t="shared" si="47"/>
        <v/>
      </c>
      <c r="DA57" s="66" t="str">
        <f t="shared" si="48"/>
        <v/>
      </c>
      <c r="DB57" s="66" t="str">
        <f t="shared" si="49"/>
        <v/>
      </c>
      <c r="DC57" s="66" t="str">
        <f t="shared" si="50"/>
        <v/>
      </c>
      <c r="DD57" s="66" t="str">
        <f t="shared" si="51"/>
        <v/>
      </c>
      <c r="DE57" s="66" t="str">
        <f t="shared" si="52"/>
        <v/>
      </c>
      <c r="DF57" s="66" t="str">
        <f t="shared" si="53"/>
        <v/>
      </c>
      <c r="DG57" s="66" t="str">
        <f t="shared" si="54"/>
        <v/>
      </c>
      <c r="DH57" s="66" t="str">
        <f t="shared" si="55"/>
        <v/>
      </c>
      <c r="DI57" s="66" t="str">
        <f t="shared" si="56"/>
        <v/>
      </c>
      <c r="DJ57" s="66" t="str">
        <f t="shared" si="57"/>
        <v/>
      </c>
      <c r="DK57" s="63">
        <f t="shared" si="62"/>
        <v>1126000</v>
      </c>
    </row>
    <row r="58" spans="1:115" x14ac:dyDescent="0.25">
      <c r="A58" s="2">
        <f t="shared" si="58"/>
        <v>57</v>
      </c>
      <c r="B58" s="2" t="s">
        <v>8</v>
      </c>
      <c r="C58" s="2" t="s">
        <v>84</v>
      </c>
      <c r="D58" s="2">
        <v>2</v>
      </c>
      <c r="E58" s="2">
        <v>5</v>
      </c>
      <c r="F58" s="2">
        <v>6</v>
      </c>
      <c r="G58" s="11" t="s">
        <v>16</v>
      </c>
      <c r="H58" s="42" t="s">
        <v>294</v>
      </c>
      <c r="I58" s="9">
        <v>80</v>
      </c>
      <c r="J58" s="10" t="s">
        <v>10</v>
      </c>
      <c r="K58" s="24" t="s">
        <v>417</v>
      </c>
      <c r="L58" s="7">
        <f t="shared" si="12"/>
        <v>1126000</v>
      </c>
      <c r="M58" s="8">
        <v>96</v>
      </c>
      <c r="N58" s="25">
        <v>41258</v>
      </c>
      <c r="O58" s="8" t="str">
        <f t="shared" si="13"/>
        <v>2DA-DIC</v>
      </c>
      <c r="P58" s="26">
        <v>0</v>
      </c>
      <c r="Q58" s="41" t="s">
        <v>270</v>
      </c>
      <c r="R58" s="8"/>
      <c r="S58" s="7">
        <v>563000</v>
      </c>
      <c r="T58" s="8"/>
      <c r="U58" s="66" t="str">
        <f t="shared" ca="1" si="14"/>
        <v>NA</v>
      </c>
      <c r="V58" s="8"/>
      <c r="W58" s="8"/>
      <c r="X58" s="8"/>
      <c r="Y58" s="8"/>
      <c r="Z58" s="8"/>
      <c r="AA58" s="66" t="str">
        <f t="shared" si="60"/>
        <v>NA</v>
      </c>
      <c r="AB58" s="66" t="str">
        <f t="shared" si="61"/>
        <v/>
      </c>
      <c r="AC58" s="73"/>
      <c r="AD58" s="73"/>
      <c r="AE58" s="73"/>
      <c r="AF58" s="73"/>
      <c r="AG58" s="8"/>
      <c r="AH58" s="8" t="s">
        <v>273</v>
      </c>
      <c r="AI58" s="8"/>
      <c r="AJ58" s="8"/>
      <c r="AK58" s="8"/>
      <c r="AL58" s="8"/>
      <c r="AM58" s="8"/>
      <c r="AN58" s="8"/>
      <c r="AO58" s="8"/>
      <c r="AP58" s="66" t="str">
        <f t="shared" si="17"/>
        <v>NA</v>
      </c>
      <c r="AQ58" s="66" t="str">
        <f t="shared" si="18"/>
        <v/>
      </c>
      <c r="AR58" s="66" t="str">
        <f t="shared" si="19"/>
        <v>NA</v>
      </c>
      <c r="AS58" s="66" t="str">
        <f t="shared" si="20"/>
        <v/>
      </c>
      <c r="AT58" s="66" t="str">
        <f t="shared" si="21"/>
        <v>NA</v>
      </c>
      <c r="AU58" s="66" t="str">
        <f t="shared" si="22"/>
        <v/>
      </c>
      <c r="AV58" s="66" t="str">
        <f t="shared" si="23"/>
        <v>NA</v>
      </c>
      <c r="AW58" s="66" t="str">
        <f t="shared" ca="1" si="24"/>
        <v>NA</v>
      </c>
      <c r="AX58" s="66" t="str">
        <f t="shared" ca="1" si="25"/>
        <v>NA</v>
      </c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>
        <f t="shared" si="26"/>
        <v>0</v>
      </c>
      <c r="BU58" s="8">
        <f t="shared" si="59"/>
        <v>0</v>
      </c>
      <c r="BV58" s="8">
        <f t="shared" si="27"/>
        <v>0</v>
      </c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66" t="str">
        <f t="shared" si="28"/>
        <v>NA</v>
      </c>
      <c r="CH58" s="66" t="str">
        <f t="shared" si="29"/>
        <v>NA</v>
      </c>
      <c r="CI58" s="66" t="str">
        <f t="shared" si="30"/>
        <v>NA</v>
      </c>
      <c r="CJ58" s="66" t="str">
        <f t="shared" si="31"/>
        <v>NA</v>
      </c>
      <c r="CK58" s="66" t="str">
        <f t="shared" si="32"/>
        <v>NA</v>
      </c>
      <c r="CL58" s="66" t="str">
        <f t="shared" si="33"/>
        <v>NA</v>
      </c>
      <c r="CM58" s="66" t="str">
        <f t="shared" si="34"/>
        <v>NA</v>
      </c>
      <c r="CN58" s="66" t="str">
        <f t="shared" si="35"/>
        <v>NA</v>
      </c>
      <c r="CO58" s="66" t="str">
        <f t="shared" si="36"/>
        <v>NA</v>
      </c>
      <c r="CP58" s="66" t="str">
        <f t="shared" si="37"/>
        <v>NA</v>
      </c>
      <c r="CQ58" s="66" t="str">
        <f t="shared" si="38"/>
        <v/>
      </c>
      <c r="CR58" s="66" t="str">
        <f t="shared" si="39"/>
        <v/>
      </c>
      <c r="CS58" s="66" t="str">
        <f t="shared" si="40"/>
        <v/>
      </c>
      <c r="CT58" s="66" t="str">
        <f t="shared" si="41"/>
        <v/>
      </c>
      <c r="CU58" s="66" t="str">
        <f t="shared" si="42"/>
        <v/>
      </c>
      <c r="CV58" s="66" t="str">
        <f t="shared" si="43"/>
        <v/>
      </c>
      <c r="CW58" s="66" t="str">
        <f t="shared" si="44"/>
        <v/>
      </c>
      <c r="CX58" s="66" t="str">
        <f t="shared" si="45"/>
        <v/>
      </c>
      <c r="CY58" s="66" t="str">
        <f t="shared" si="46"/>
        <v/>
      </c>
      <c r="CZ58" s="66" t="str">
        <f t="shared" si="47"/>
        <v/>
      </c>
      <c r="DA58" s="66" t="str">
        <f t="shared" si="48"/>
        <v/>
      </c>
      <c r="DB58" s="66" t="str">
        <f t="shared" si="49"/>
        <v/>
      </c>
      <c r="DC58" s="66" t="str">
        <f t="shared" si="50"/>
        <v/>
      </c>
      <c r="DD58" s="66" t="str">
        <f t="shared" si="51"/>
        <v/>
      </c>
      <c r="DE58" s="66" t="str">
        <f t="shared" si="52"/>
        <v/>
      </c>
      <c r="DF58" s="66" t="str">
        <f t="shared" si="53"/>
        <v/>
      </c>
      <c r="DG58" s="66" t="str">
        <f t="shared" si="54"/>
        <v/>
      </c>
      <c r="DH58" s="66" t="str">
        <f t="shared" si="55"/>
        <v/>
      </c>
      <c r="DI58" s="66" t="str">
        <f t="shared" si="56"/>
        <v/>
      </c>
      <c r="DJ58" s="66" t="str">
        <f t="shared" si="57"/>
        <v/>
      </c>
      <c r="DK58" s="63">
        <f t="shared" si="62"/>
        <v>1126000</v>
      </c>
    </row>
    <row r="59" spans="1:115" x14ac:dyDescent="0.25">
      <c r="A59" s="2">
        <f t="shared" si="58"/>
        <v>58</v>
      </c>
      <c r="B59" s="2" t="s">
        <v>8</v>
      </c>
      <c r="C59" s="2" t="s">
        <v>85</v>
      </c>
      <c r="D59" s="2">
        <v>2</v>
      </c>
      <c r="E59" s="2">
        <v>5</v>
      </c>
      <c r="F59" s="2">
        <v>7</v>
      </c>
      <c r="G59" s="11" t="s">
        <v>16</v>
      </c>
      <c r="H59" s="42" t="s">
        <v>294</v>
      </c>
      <c r="I59" s="9">
        <v>80</v>
      </c>
      <c r="J59" s="10" t="s">
        <v>11</v>
      </c>
      <c r="K59" s="24" t="s">
        <v>417</v>
      </c>
      <c r="L59" s="7">
        <f t="shared" si="12"/>
        <v>1135000</v>
      </c>
      <c r="M59" s="8">
        <v>97</v>
      </c>
      <c r="N59" s="25">
        <v>41258</v>
      </c>
      <c r="O59" s="8" t="str">
        <f t="shared" si="13"/>
        <v>2DA-DIC</v>
      </c>
      <c r="P59" s="26">
        <v>0</v>
      </c>
      <c r="Q59" s="41" t="s">
        <v>270</v>
      </c>
      <c r="R59" s="8"/>
      <c r="S59" s="7">
        <v>567500</v>
      </c>
      <c r="T59" s="8"/>
      <c r="U59" s="66" t="str">
        <f t="shared" ca="1" si="14"/>
        <v>NA</v>
      </c>
      <c r="V59" s="8"/>
      <c r="W59" s="8"/>
      <c r="X59" s="8"/>
      <c r="Y59" s="8"/>
      <c r="Z59" s="8"/>
      <c r="AA59" s="66" t="str">
        <f t="shared" si="60"/>
        <v>NA</v>
      </c>
      <c r="AB59" s="66" t="str">
        <f t="shared" si="61"/>
        <v/>
      </c>
      <c r="AC59" s="73"/>
      <c r="AD59" s="73"/>
      <c r="AE59" s="73"/>
      <c r="AF59" s="73"/>
      <c r="AG59" s="8"/>
      <c r="AH59" s="8" t="s">
        <v>273</v>
      </c>
      <c r="AI59" s="8"/>
      <c r="AJ59" s="8"/>
      <c r="AK59" s="8"/>
      <c r="AL59" s="8"/>
      <c r="AM59" s="8"/>
      <c r="AN59" s="8"/>
      <c r="AO59" s="8"/>
      <c r="AP59" s="66" t="str">
        <f t="shared" si="17"/>
        <v>NA</v>
      </c>
      <c r="AQ59" s="66" t="str">
        <f t="shared" si="18"/>
        <v/>
      </c>
      <c r="AR59" s="66" t="str">
        <f t="shared" si="19"/>
        <v>NA</v>
      </c>
      <c r="AS59" s="66" t="str">
        <f t="shared" si="20"/>
        <v/>
      </c>
      <c r="AT59" s="66" t="str">
        <f t="shared" si="21"/>
        <v>NA</v>
      </c>
      <c r="AU59" s="66" t="str">
        <f t="shared" si="22"/>
        <v/>
      </c>
      <c r="AV59" s="66" t="str">
        <f t="shared" si="23"/>
        <v>NA</v>
      </c>
      <c r="AW59" s="66" t="str">
        <f t="shared" ca="1" si="24"/>
        <v>NA</v>
      </c>
      <c r="AX59" s="66" t="str">
        <f t="shared" ca="1" si="25"/>
        <v>NA</v>
      </c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>
        <f t="shared" si="26"/>
        <v>0</v>
      </c>
      <c r="BU59" s="8">
        <f t="shared" si="59"/>
        <v>0</v>
      </c>
      <c r="BV59" s="8">
        <f t="shared" si="27"/>
        <v>0</v>
      </c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66" t="str">
        <f t="shared" si="28"/>
        <v>NA</v>
      </c>
      <c r="CH59" s="66" t="str">
        <f t="shared" si="29"/>
        <v>NA</v>
      </c>
      <c r="CI59" s="66" t="str">
        <f t="shared" si="30"/>
        <v>NA</v>
      </c>
      <c r="CJ59" s="66" t="str">
        <f t="shared" si="31"/>
        <v>NA</v>
      </c>
      <c r="CK59" s="66" t="str">
        <f t="shared" si="32"/>
        <v>NA</v>
      </c>
      <c r="CL59" s="66" t="str">
        <f t="shared" si="33"/>
        <v>NA</v>
      </c>
      <c r="CM59" s="66" t="str">
        <f t="shared" si="34"/>
        <v>NA</v>
      </c>
      <c r="CN59" s="66" t="str">
        <f t="shared" si="35"/>
        <v>NA</v>
      </c>
      <c r="CO59" s="66" t="str">
        <f t="shared" si="36"/>
        <v>NA</v>
      </c>
      <c r="CP59" s="66" t="str">
        <f t="shared" si="37"/>
        <v>NA</v>
      </c>
      <c r="CQ59" s="66" t="str">
        <f t="shared" si="38"/>
        <v/>
      </c>
      <c r="CR59" s="66" t="str">
        <f t="shared" si="39"/>
        <v/>
      </c>
      <c r="CS59" s="66" t="str">
        <f t="shared" si="40"/>
        <v/>
      </c>
      <c r="CT59" s="66" t="str">
        <f t="shared" si="41"/>
        <v/>
      </c>
      <c r="CU59" s="66" t="str">
        <f t="shared" si="42"/>
        <v/>
      </c>
      <c r="CV59" s="66" t="str">
        <f t="shared" si="43"/>
        <v/>
      </c>
      <c r="CW59" s="66" t="str">
        <f t="shared" si="44"/>
        <v/>
      </c>
      <c r="CX59" s="66" t="str">
        <f t="shared" si="45"/>
        <v/>
      </c>
      <c r="CY59" s="66" t="str">
        <f t="shared" si="46"/>
        <v/>
      </c>
      <c r="CZ59" s="66" t="str">
        <f t="shared" si="47"/>
        <v/>
      </c>
      <c r="DA59" s="66" t="str">
        <f t="shared" si="48"/>
        <v/>
      </c>
      <c r="DB59" s="66" t="str">
        <f t="shared" si="49"/>
        <v/>
      </c>
      <c r="DC59" s="66" t="str">
        <f t="shared" si="50"/>
        <v/>
      </c>
      <c r="DD59" s="66" t="str">
        <f t="shared" si="51"/>
        <v/>
      </c>
      <c r="DE59" s="66" t="str">
        <f t="shared" si="52"/>
        <v/>
      </c>
      <c r="DF59" s="66" t="str">
        <f t="shared" si="53"/>
        <v/>
      </c>
      <c r="DG59" s="66" t="str">
        <f t="shared" si="54"/>
        <v/>
      </c>
      <c r="DH59" s="66" t="str">
        <f t="shared" si="55"/>
        <v/>
      </c>
      <c r="DI59" s="66" t="str">
        <f t="shared" si="56"/>
        <v/>
      </c>
      <c r="DJ59" s="66" t="str">
        <f t="shared" si="57"/>
        <v/>
      </c>
      <c r="DK59" s="63">
        <f t="shared" si="62"/>
        <v>1135000</v>
      </c>
    </row>
    <row r="60" spans="1:115" x14ac:dyDescent="0.25">
      <c r="A60" s="2">
        <f t="shared" si="58"/>
        <v>59</v>
      </c>
      <c r="B60" s="2" t="s">
        <v>8</v>
      </c>
      <c r="C60" s="2" t="s">
        <v>86</v>
      </c>
      <c r="D60" s="2">
        <v>2</v>
      </c>
      <c r="E60" s="2">
        <v>5</v>
      </c>
      <c r="F60" s="2">
        <v>8</v>
      </c>
      <c r="G60" s="11" t="s">
        <v>16</v>
      </c>
      <c r="H60" s="42" t="s">
        <v>294</v>
      </c>
      <c r="I60" s="9">
        <v>80</v>
      </c>
      <c r="J60" s="10" t="s">
        <v>10</v>
      </c>
      <c r="K60" s="24" t="s">
        <v>417</v>
      </c>
      <c r="L60" s="7">
        <f t="shared" si="12"/>
        <v>1126000</v>
      </c>
      <c r="M60" s="8">
        <v>98</v>
      </c>
      <c r="N60" s="25">
        <v>41258</v>
      </c>
      <c r="O60" s="8" t="str">
        <f t="shared" si="13"/>
        <v>2DA-DIC</v>
      </c>
      <c r="P60" s="26">
        <v>0</v>
      </c>
      <c r="Q60" s="41" t="s">
        <v>270</v>
      </c>
      <c r="R60" s="8"/>
      <c r="S60" s="7">
        <v>563000</v>
      </c>
      <c r="T60" s="8"/>
      <c r="U60" s="66" t="str">
        <f t="shared" ca="1" si="14"/>
        <v>NA</v>
      </c>
      <c r="V60" s="8"/>
      <c r="W60" s="8"/>
      <c r="X60" s="8"/>
      <c r="Y60" s="8"/>
      <c r="Z60" s="8"/>
      <c r="AA60" s="66" t="str">
        <f t="shared" si="60"/>
        <v>NA</v>
      </c>
      <c r="AB60" s="66" t="str">
        <f t="shared" si="61"/>
        <v/>
      </c>
      <c r="AC60" s="73"/>
      <c r="AD60" s="73"/>
      <c r="AE60" s="73"/>
      <c r="AF60" s="73"/>
      <c r="AG60" s="8"/>
      <c r="AH60" s="8" t="s">
        <v>273</v>
      </c>
      <c r="AI60" s="8"/>
      <c r="AJ60" s="8"/>
      <c r="AK60" s="8"/>
      <c r="AL60" s="8"/>
      <c r="AM60" s="8"/>
      <c r="AN60" s="8"/>
      <c r="AO60" s="8"/>
      <c r="AP60" s="66" t="str">
        <f t="shared" si="17"/>
        <v>NA</v>
      </c>
      <c r="AQ60" s="66" t="str">
        <f t="shared" si="18"/>
        <v/>
      </c>
      <c r="AR60" s="66" t="str">
        <f t="shared" si="19"/>
        <v>NA</v>
      </c>
      <c r="AS60" s="66" t="str">
        <f t="shared" si="20"/>
        <v/>
      </c>
      <c r="AT60" s="66" t="str">
        <f t="shared" si="21"/>
        <v>NA</v>
      </c>
      <c r="AU60" s="66" t="str">
        <f t="shared" si="22"/>
        <v/>
      </c>
      <c r="AV60" s="66" t="str">
        <f t="shared" si="23"/>
        <v>NA</v>
      </c>
      <c r="AW60" s="66" t="str">
        <f t="shared" ca="1" si="24"/>
        <v>NA</v>
      </c>
      <c r="AX60" s="66" t="str">
        <f t="shared" ca="1" si="25"/>
        <v>NA</v>
      </c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>
        <f t="shared" si="26"/>
        <v>0</v>
      </c>
      <c r="BU60" s="8">
        <f t="shared" si="59"/>
        <v>0</v>
      </c>
      <c r="BV60" s="8">
        <f t="shared" si="27"/>
        <v>0</v>
      </c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66" t="str">
        <f t="shared" si="28"/>
        <v>NA</v>
      </c>
      <c r="CH60" s="66" t="str">
        <f t="shared" si="29"/>
        <v>NA</v>
      </c>
      <c r="CI60" s="66" t="str">
        <f t="shared" si="30"/>
        <v>NA</v>
      </c>
      <c r="CJ60" s="66" t="str">
        <f t="shared" si="31"/>
        <v>NA</v>
      </c>
      <c r="CK60" s="66" t="str">
        <f t="shared" si="32"/>
        <v>NA</v>
      </c>
      <c r="CL60" s="66" t="str">
        <f t="shared" si="33"/>
        <v>NA</v>
      </c>
      <c r="CM60" s="66" t="str">
        <f t="shared" si="34"/>
        <v>NA</v>
      </c>
      <c r="CN60" s="66" t="str">
        <f t="shared" si="35"/>
        <v>NA</v>
      </c>
      <c r="CO60" s="66" t="str">
        <f t="shared" si="36"/>
        <v>NA</v>
      </c>
      <c r="CP60" s="66" t="str">
        <f t="shared" si="37"/>
        <v>NA</v>
      </c>
      <c r="CQ60" s="66" t="str">
        <f t="shared" si="38"/>
        <v/>
      </c>
      <c r="CR60" s="66" t="str">
        <f t="shared" si="39"/>
        <v/>
      </c>
      <c r="CS60" s="66" t="str">
        <f t="shared" si="40"/>
        <v/>
      </c>
      <c r="CT60" s="66" t="str">
        <f t="shared" si="41"/>
        <v/>
      </c>
      <c r="CU60" s="66" t="str">
        <f t="shared" si="42"/>
        <v/>
      </c>
      <c r="CV60" s="66" t="str">
        <f t="shared" si="43"/>
        <v/>
      </c>
      <c r="CW60" s="66" t="str">
        <f t="shared" si="44"/>
        <v/>
      </c>
      <c r="CX60" s="66" t="str">
        <f t="shared" si="45"/>
        <v/>
      </c>
      <c r="CY60" s="66" t="str">
        <f t="shared" si="46"/>
        <v/>
      </c>
      <c r="CZ60" s="66" t="str">
        <f t="shared" si="47"/>
        <v/>
      </c>
      <c r="DA60" s="66" t="str">
        <f t="shared" si="48"/>
        <v/>
      </c>
      <c r="DB60" s="66" t="str">
        <f t="shared" si="49"/>
        <v/>
      </c>
      <c r="DC60" s="66" t="str">
        <f t="shared" si="50"/>
        <v/>
      </c>
      <c r="DD60" s="66" t="str">
        <f t="shared" si="51"/>
        <v/>
      </c>
      <c r="DE60" s="66" t="str">
        <f t="shared" si="52"/>
        <v/>
      </c>
      <c r="DF60" s="66" t="str">
        <f t="shared" si="53"/>
        <v/>
      </c>
      <c r="DG60" s="66" t="str">
        <f t="shared" si="54"/>
        <v/>
      </c>
      <c r="DH60" s="66" t="str">
        <f t="shared" si="55"/>
        <v/>
      </c>
      <c r="DI60" s="66" t="str">
        <f t="shared" si="56"/>
        <v/>
      </c>
      <c r="DJ60" s="66" t="str">
        <f t="shared" si="57"/>
        <v/>
      </c>
      <c r="DK60" s="63">
        <f t="shared" si="62"/>
        <v>1126000</v>
      </c>
    </row>
    <row r="61" spans="1:115" x14ac:dyDescent="0.25">
      <c r="A61" s="2">
        <f t="shared" si="58"/>
        <v>60</v>
      </c>
      <c r="B61" s="2" t="s">
        <v>8</v>
      </c>
      <c r="C61" s="2" t="s">
        <v>87</v>
      </c>
      <c r="D61" s="2">
        <v>2</v>
      </c>
      <c r="E61" s="2">
        <v>5</v>
      </c>
      <c r="F61" s="2">
        <v>9</v>
      </c>
      <c r="G61" s="11" t="s">
        <v>16</v>
      </c>
      <c r="H61" s="42" t="s">
        <v>294</v>
      </c>
      <c r="I61" s="9">
        <v>80</v>
      </c>
      <c r="J61" s="10" t="s">
        <v>10</v>
      </c>
      <c r="K61" s="24" t="s">
        <v>417</v>
      </c>
      <c r="L61" s="7">
        <f t="shared" si="12"/>
        <v>1126000</v>
      </c>
      <c r="M61" s="8">
        <v>99</v>
      </c>
      <c r="N61" s="25">
        <v>41258</v>
      </c>
      <c r="O61" s="8" t="str">
        <f t="shared" si="13"/>
        <v>2DA-DIC</v>
      </c>
      <c r="P61" s="26">
        <v>0</v>
      </c>
      <c r="Q61" s="41" t="s">
        <v>270</v>
      </c>
      <c r="R61" s="8"/>
      <c r="S61" s="7">
        <v>563000</v>
      </c>
      <c r="T61" s="8"/>
      <c r="U61" s="66" t="str">
        <f t="shared" ca="1" si="14"/>
        <v>NA</v>
      </c>
      <c r="V61" s="8"/>
      <c r="W61" s="8"/>
      <c r="X61" s="8"/>
      <c r="Y61" s="8"/>
      <c r="Z61" s="8"/>
      <c r="AA61" s="66" t="str">
        <f t="shared" si="60"/>
        <v>NA</v>
      </c>
      <c r="AB61" s="66" t="str">
        <f t="shared" si="61"/>
        <v/>
      </c>
      <c r="AC61" s="73"/>
      <c r="AD61" s="73"/>
      <c r="AE61" s="73"/>
      <c r="AF61" s="73"/>
      <c r="AG61" s="8"/>
      <c r="AH61" s="8" t="s">
        <v>273</v>
      </c>
      <c r="AI61" s="8"/>
      <c r="AJ61" s="8"/>
      <c r="AK61" s="8"/>
      <c r="AL61" s="8"/>
      <c r="AM61" s="8"/>
      <c r="AN61" s="8"/>
      <c r="AO61" s="8"/>
      <c r="AP61" s="66" t="str">
        <f t="shared" si="17"/>
        <v>NA</v>
      </c>
      <c r="AQ61" s="66" t="str">
        <f t="shared" si="18"/>
        <v/>
      </c>
      <c r="AR61" s="66" t="str">
        <f t="shared" si="19"/>
        <v>NA</v>
      </c>
      <c r="AS61" s="66" t="str">
        <f t="shared" si="20"/>
        <v/>
      </c>
      <c r="AT61" s="66" t="str">
        <f t="shared" si="21"/>
        <v>NA</v>
      </c>
      <c r="AU61" s="66" t="str">
        <f t="shared" si="22"/>
        <v/>
      </c>
      <c r="AV61" s="66" t="str">
        <f t="shared" si="23"/>
        <v>NA</v>
      </c>
      <c r="AW61" s="66" t="str">
        <f t="shared" ca="1" si="24"/>
        <v>NA</v>
      </c>
      <c r="AX61" s="66" t="str">
        <f t="shared" ca="1" si="25"/>
        <v>NA</v>
      </c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>
        <f t="shared" si="26"/>
        <v>0</v>
      </c>
      <c r="BU61" s="8">
        <f t="shared" si="59"/>
        <v>0</v>
      </c>
      <c r="BV61" s="8">
        <f t="shared" si="27"/>
        <v>0</v>
      </c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66" t="str">
        <f t="shared" si="28"/>
        <v>NA</v>
      </c>
      <c r="CH61" s="66" t="str">
        <f t="shared" si="29"/>
        <v>NA</v>
      </c>
      <c r="CI61" s="66" t="str">
        <f t="shared" si="30"/>
        <v>NA</v>
      </c>
      <c r="CJ61" s="66" t="str">
        <f t="shared" si="31"/>
        <v>NA</v>
      </c>
      <c r="CK61" s="66" t="str">
        <f t="shared" si="32"/>
        <v>NA</v>
      </c>
      <c r="CL61" s="66" t="str">
        <f t="shared" si="33"/>
        <v>NA</v>
      </c>
      <c r="CM61" s="66" t="str">
        <f t="shared" si="34"/>
        <v>NA</v>
      </c>
      <c r="CN61" s="66" t="str">
        <f t="shared" si="35"/>
        <v>NA</v>
      </c>
      <c r="CO61" s="66" t="str">
        <f t="shared" si="36"/>
        <v>NA</v>
      </c>
      <c r="CP61" s="66" t="str">
        <f t="shared" si="37"/>
        <v>NA</v>
      </c>
      <c r="CQ61" s="66" t="str">
        <f t="shared" si="38"/>
        <v/>
      </c>
      <c r="CR61" s="66" t="str">
        <f t="shared" si="39"/>
        <v/>
      </c>
      <c r="CS61" s="66" t="str">
        <f t="shared" si="40"/>
        <v/>
      </c>
      <c r="CT61" s="66" t="str">
        <f t="shared" si="41"/>
        <v/>
      </c>
      <c r="CU61" s="66" t="str">
        <f t="shared" si="42"/>
        <v/>
      </c>
      <c r="CV61" s="66" t="str">
        <f t="shared" si="43"/>
        <v/>
      </c>
      <c r="CW61" s="66" t="str">
        <f t="shared" si="44"/>
        <v/>
      </c>
      <c r="CX61" s="66" t="str">
        <f t="shared" si="45"/>
        <v/>
      </c>
      <c r="CY61" s="66" t="str">
        <f t="shared" si="46"/>
        <v/>
      </c>
      <c r="CZ61" s="66" t="str">
        <f t="shared" si="47"/>
        <v/>
      </c>
      <c r="DA61" s="66" t="str">
        <f t="shared" si="48"/>
        <v/>
      </c>
      <c r="DB61" s="66" t="str">
        <f t="shared" si="49"/>
        <v/>
      </c>
      <c r="DC61" s="66" t="str">
        <f t="shared" si="50"/>
        <v/>
      </c>
      <c r="DD61" s="66" t="str">
        <f t="shared" si="51"/>
        <v/>
      </c>
      <c r="DE61" s="66" t="str">
        <f t="shared" si="52"/>
        <v/>
      </c>
      <c r="DF61" s="66" t="str">
        <f t="shared" si="53"/>
        <v/>
      </c>
      <c r="DG61" s="66" t="str">
        <f t="shared" si="54"/>
        <v/>
      </c>
      <c r="DH61" s="66" t="str">
        <f t="shared" si="55"/>
        <v/>
      </c>
      <c r="DI61" s="66" t="str">
        <f t="shared" si="56"/>
        <v/>
      </c>
      <c r="DJ61" s="66" t="str">
        <f t="shared" si="57"/>
        <v/>
      </c>
      <c r="DK61" s="63">
        <f t="shared" si="62"/>
        <v>1126000</v>
      </c>
    </row>
    <row r="62" spans="1:115" x14ac:dyDescent="0.25">
      <c r="A62" s="2">
        <f t="shared" si="58"/>
        <v>61</v>
      </c>
      <c r="B62" s="2" t="s">
        <v>8</v>
      </c>
      <c r="C62" s="2" t="s">
        <v>88</v>
      </c>
      <c r="D62" s="2">
        <v>2</v>
      </c>
      <c r="E62" s="2">
        <v>5</v>
      </c>
      <c r="F62" s="2">
        <v>10</v>
      </c>
      <c r="G62" s="11" t="s">
        <v>16</v>
      </c>
      <c r="H62" s="42" t="s">
        <v>294</v>
      </c>
      <c r="I62" s="9">
        <v>94.759</v>
      </c>
      <c r="J62" s="10" t="s">
        <v>11</v>
      </c>
      <c r="K62" s="24" t="s">
        <v>417</v>
      </c>
      <c r="L62" s="7">
        <f t="shared" si="12"/>
        <v>1191084.2</v>
      </c>
      <c r="M62" s="8">
        <v>100</v>
      </c>
      <c r="N62" s="25">
        <v>41258</v>
      </c>
      <c r="O62" s="8" t="str">
        <f t="shared" si="13"/>
        <v>2DA-DIC</v>
      </c>
      <c r="P62" s="26">
        <v>0</v>
      </c>
      <c r="Q62" s="41" t="s">
        <v>270</v>
      </c>
      <c r="R62" s="8"/>
      <c r="S62" s="7">
        <v>595542.1</v>
      </c>
      <c r="T62" s="8"/>
      <c r="U62" s="66" t="str">
        <f t="shared" ca="1" si="14"/>
        <v>NA</v>
      </c>
      <c r="V62" s="8"/>
      <c r="W62" s="8"/>
      <c r="X62" s="8"/>
      <c r="Y62" s="8"/>
      <c r="Z62" s="8"/>
      <c r="AA62" s="66" t="str">
        <f t="shared" si="60"/>
        <v>NA</v>
      </c>
      <c r="AB62" s="66" t="str">
        <f t="shared" si="61"/>
        <v/>
      </c>
      <c r="AC62" s="73"/>
      <c r="AD62" s="73"/>
      <c r="AE62" s="73"/>
      <c r="AF62" s="73"/>
      <c r="AG62" s="8"/>
      <c r="AH62" s="8" t="s">
        <v>273</v>
      </c>
      <c r="AI62" s="8"/>
      <c r="AJ62" s="8"/>
      <c r="AK62" s="8"/>
      <c r="AL62" s="8"/>
      <c r="AM62" s="8"/>
      <c r="AN62" s="8"/>
      <c r="AO62" s="8"/>
      <c r="AP62" s="66" t="str">
        <f t="shared" si="17"/>
        <v>NA</v>
      </c>
      <c r="AQ62" s="66" t="str">
        <f t="shared" si="18"/>
        <v/>
      </c>
      <c r="AR62" s="66" t="str">
        <f t="shared" si="19"/>
        <v>NA</v>
      </c>
      <c r="AS62" s="66" t="str">
        <f t="shared" si="20"/>
        <v/>
      </c>
      <c r="AT62" s="66" t="str">
        <f t="shared" si="21"/>
        <v>NA</v>
      </c>
      <c r="AU62" s="66" t="str">
        <f t="shared" si="22"/>
        <v/>
      </c>
      <c r="AV62" s="66" t="str">
        <f t="shared" si="23"/>
        <v>NA</v>
      </c>
      <c r="AW62" s="66" t="str">
        <f t="shared" ca="1" si="24"/>
        <v>NA</v>
      </c>
      <c r="AX62" s="66" t="str">
        <f t="shared" ca="1" si="25"/>
        <v>NA</v>
      </c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>
        <f t="shared" si="26"/>
        <v>0</v>
      </c>
      <c r="BU62" s="8">
        <f t="shared" si="59"/>
        <v>0</v>
      </c>
      <c r="BV62" s="8">
        <f t="shared" si="27"/>
        <v>0</v>
      </c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66" t="str">
        <f t="shared" si="28"/>
        <v>NA</v>
      </c>
      <c r="CH62" s="66" t="str">
        <f t="shared" si="29"/>
        <v>NA</v>
      </c>
      <c r="CI62" s="66" t="str">
        <f t="shared" si="30"/>
        <v>NA</v>
      </c>
      <c r="CJ62" s="66" t="str">
        <f t="shared" si="31"/>
        <v>NA</v>
      </c>
      <c r="CK62" s="66" t="str">
        <f t="shared" si="32"/>
        <v>NA</v>
      </c>
      <c r="CL62" s="66" t="str">
        <f t="shared" si="33"/>
        <v>NA</v>
      </c>
      <c r="CM62" s="66" t="str">
        <f t="shared" si="34"/>
        <v>NA</v>
      </c>
      <c r="CN62" s="66" t="str">
        <f t="shared" si="35"/>
        <v>NA</v>
      </c>
      <c r="CO62" s="66" t="str">
        <f t="shared" si="36"/>
        <v>NA</v>
      </c>
      <c r="CP62" s="66" t="str">
        <f t="shared" si="37"/>
        <v>NA</v>
      </c>
      <c r="CQ62" s="66" t="str">
        <f t="shared" si="38"/>
        <v/>
      </c>
      <c r="CR62" s="66" t="str">
        <f t="shared" si="39"/>
        <v/>
      </c>
      <c r="CS62" s="66" t="str">
        <f t="shared" si="40"/>
        <v/>
      </c>
      <c r="CT62" s="66" t="str">
        <f t="shared" si="41"/>
        <v/>
      </c>
      <c r="CU62" s="66" t="str">
        <f t="shared" si="42"/>
        <v/>
      </c>
      <c r="CV62" s="66" t="str">
        <f t="shared" si="43"/>
        <v/>
      </c>
      <c r="CW62" s="66" t="str">
        <f t="shared" si="44"/>
        <v/>
      </c>
      <c r="CX62" s="66" t="str">
        <f t="shared" si="45"/>
        <v/>
      </c>
      <c r="CY62" s="66" t="str">
        <f t="shared" si="46"/>
        <v/>
      </c>
      <c r="CZ62" s="66" t="str">
        <f t="shared" si="47"/>
        <v/>
      </c>
      <c r="DA62" s="66" t="str">
        <f t="shared" si="48"/>
        <v/>
      </c>
      <c r="DB62" s="66" t="str">
        <f t="shared" si="49"/>
        <v/>
      </c>
      <c r="DC62" s="66" t="str">
        <f t="shared" si="50"/>
        <v/>
      </c>
      <c r="DD62" s="66" t="str">
        <f t="shared" si="51"/>
        <v/>
      </c>
      <c r="DE62" s="66" t="str">
        <f t="shared" si="52"/>
        <v/>
      </c>
      <c r="DF62" s="66" t="str">
        <f t="shared" si="53"/>
        <v/>
      </c>
      <c r="DG62" s="66" t="str">
        <f t="shared" si="54"/>
        <v/>
      </c>
      <c r="DH62" s="66" t="str">
        <f t="shared" si="55"/>
        <v/>
      </c>
      <c r="DI62" s="66" t="str">
        <f t="shared" si="56"/>
        <v/>
      </c>
      <c r="DJ62" s="66" t="str">
        <f t="shared" si="57"/>
        <v/>
      </c>
      <c r="DK62" s="63">
        <f t="shared" si="62"/>
        <v>1191084.2</v>
      </c>
    </row>
    <row r="63" spans="1:115" x14ac:dyDescent="0.25">
      <c r="A63" s="2">
        <f t="shared" si="58"/>
        <v>62</v>
      </c>
      <c r="B63" s="2" t="s">
        <v>8</v>
      </c>
      <c r="C63" s="2" t="s">
        <v>89</v>
      </c>
      <c r="D63" s="2">
        <v>2</v>
      </c>
      <c r="E63" s="2">
        <v>5</v>
      </c>
      <c r="F63" s="2">
        <v>11</v>
      </c>
      <c r="G63" s="11" t="s">
        <v>16</v>
      </c>
      <c r="H63" s="42" t="s">
        <v>294</v>
      </c>
      <c r="I63" s="9">
        <v>80</v>
      </c>
      <c r="J63" s="10" t="s">
        <v>11</v>
      </c>
      <c r="K63" s="24" t="s">
        <v>417</v>
      </c>
      <c r="L63" s="7">
        <f t="shared" si="12"/>
        <v>1135000</v>
      </c>
      <c r="M63" s="8">
        <v>101</v>
      </c>
      <c r="N63" s="25">
        <v>41258</v>
      </c>
      <c r="O63" s="8" t="str">
        <f t="shared" si="13"/>
        <v>2DA-DIC</v>
      </c>
      <c r="P63" s="26">
        <v>0</v>
      </c>
      <c r="Q63" s="41" t="s">
        <v>270</v>
      </c>
      <c r="R63" s="8"/>
      <c r="S63" s="7">
        <v>567500</v>
      </c>
      <c r="T63" s="8"/>
      <c r="U63" s="66" t="str">
        <f t="shared" ca="1" si="14"/>
        <v>NA</v>
      </c>
      <c r="V63" s="8"/>
      <c r="W63" s="8"/>
      <c r="X63" s="8"/>
      <c r="Y63" s="8"/>
      <c r="Z63" s="8"/>
      <c r="AA63" s="66" t="str">
        <f t="shared" si="60"/>
        <v>NA</v>
      </c>
      <c r="AB63" s="66" t="str">
        <f t="shared" si="61"/>
        <v/>
      </c>
      <c r="AC63" s="73"/>
      <c r="AD63" s="73"/>
      <c r="AE63" s="73"/>
      <c r="AF63" s="73"/>
      <c r="AG63" s="8"/>
      <c r="AH63" s="8" t="s">
        <v>273</v>
      </c>
      <c r="AI63" s="8"/>
      <c r="AJ63" s="8"/>
      <c r="AK63" s="8"/>
      <c r="AL63" s="8"/>
      <c r="AM63" s="8"/>
      <c r="AN63" s="8"/>
      <c r="AO63" s="8"/>
      <c r="AP63" s="66" t="str">
        <f t="shared" si="17"/>
        <v>NA</v>
      </c>
      <c r="AQ63" s="66" t="str">
        <f t="shared" si="18"/>
        <v/>
      </c>
      <c r="AR63" s="66" t="str">
        <f t="shared" si="19"/>
        <v>NA</v>
      </c>
      <c r="AS63" s="66" t="str">
        <f t="shared" si="20"/>
        <v/>
      </c>
      <c r="AT63" s="66" t="str">
        <f t="shared" si="21"/>
        <v>NA</v>
      </c>
      <c r="AU63" s="66" t="str">
        <f t="shared" si="22"/>
        <v/>
      </c>
      <c r="AV63" s="66" t="str">
        <f t="shared" si="23"/>
        <v>NA</v>
      </c>
      <c r="AW63" s="66" t="str">
        <f t="shared" ca="1" si="24"/>
        <v>NA</v>
      </c>
      <c r="AX63" s="66" t="str">
        <f t="shared" ca="1" si="25"/>
        <v>NA</v>
      </c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>
        <f t="shared" si="26"/>
        <v>0</v>
      </c>
      <c r="BU63" s="8">
        <f t="shared" si="59"/>
        <v>0</v>
      </c>
      <c r="BV63" s="8">
        <f t="shared" si="27"/>
        <v>0</v>
      </c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66" t="str">
        <f t="shared" si="28"/>
        <v>NA</v>
      </c>
      <c r="CH63" s="66" t="str">
        <f t="shared" si="29"/>
        <v>NA</v>
      </c>
      <c r="CI63" s="66" t="str">
        <f t="shared" si="30"/>
        <v>NA</v>
      </c>
      <c r="CJ63" s="66" t="str">
        <f t="shared" si="31"/>
        <v>NA</v>
      </c>
      <c r="CK63" s="66" t="str">
        <f t="shared" si="32"/>
        <v>NA</v>
      </c>
      <c r="CL63" s="66" t="str">
        <f t="shared" si="33"/>
        <v>NA</v>
      </c>
      <c r="CM63" s="66" t="str">
        <f t="shared" si="34"/>
        <v>NA</v>
      </c>
      <c r="CN63" s="66" t="str">
        <f t="shared" si="35"/>
        <v>NA</v>
      </c>
      <c r="CO63" s="66" t="str">
        <f t="shared" si="36"/>
        <v>NA</v>
      </c>
      <c r="CP63" s="66" t="str">
        <f t="shared" si="37"/>
        <v>NA</v>
      </c>
      <c r="CQ63" s="66" t="str">
        <f t="shared" si="38"/>
        <v/>
      </c>
      <c r="CR63" s="66" t="str">
        <f t="shared" si="39"/>
        <v/>
      </c>
      <c r="CS63" s="66" t="str">
        <f t="shared" si="40"/>
        <v/>
      </c>
      <c r="CT63" s="66" t="str">
        <f t="shared" si="41"/>
        <v/>
      </c>
      <c r="CU63" s="66" t="str">
        <f t="shared" si="42"/>
        <v/>
      </c>
      <c r="CV63" s="66" t="str">
        <f t="shared" si="43"/>
        <v/>
      </c>
      <c r="CW63" s="66" t="str">
        <f t="shared" si="44"/>
        <v/>
      </c>
      <c r="CX63" s="66" t="str">
        <f t="shared" si="45"/>
        <v/>
      </c>
      <c r="CY63" s="66" t="str">
        <f t="shared" si="46"/>
        <v/>
      </c>
      <c r="CZ63" s="66" t="str">
        <f t="shared" si="47"/>
        <v/>
      </c>
      <c r="DA63" s="66" t="str">
        <f t="shared" si="48"/>
        <v/>
      </c>
      <c r="DB63" s="66" t="str">
        <f t="shared" si="49"/>
        <v/>
      </c>
      <c r="DC63" s="66" t="str">
        <f t="shared" si="50"/>
        <v/>
      </c>
      <c r="DD63" s="66" t="str">
        <f t="shared" si="51"/>
        <v/>
      </c>
      <c r="DE63" s="66" t="str">
        <f t="shared" si="52"/>
        <v/>
      </c>
      <c r="DF63" s="66" t="str">
        <f t="shared" si="53"/>
        <v/>
      </c>
      <c r="DG63" s="66" t="str">
        <f t="shared" si="54"/>
        <v/>
      </c>
      <c r="DH63" s="66" t="str">
        <f t="shared" si="55"/>
        <v/>
      </c>
      <c r="DI63" s="66" t="str">
        <f t="shared" si="56"/>
        <v/>
      </c>
      <c r="DJ63" s="66" t="str">
        <f t="shared" si="57"/>
        <v/>
      </c>
      <c r="DK63" s="63">
        <f t="shared" si="62"/>
        <v>1135000</v>
      </c>
    </row>
    <row r="64" spans="1:115" x14ac:dyDescent="0.25">
      <c r="A64" s="2">
        <f t="shared" si="58"/>
        <v>63</v>
      </c>
      <c r="B64" s="2" t="s">
        <v>8</v>
      </c>
      <c r="C64" s="2" t="s">
        <v>90</v>
      </c>
      <c r="D64" s="2">
        <v>2</v>
      </c>
      <c r="E64" s="2">
        <v>5</v>
      </c>
      <c r="F64" s="2">
        <v>12</v>
      </c>
      <c r="G64" s="11" t="s">
        <v>16</v>
      </c>
      <c r="H64" s="42" t="s">
        <v>294</v>
      </c>
      <c r="I64" s="9">
        <v>80</v>
      </c>
      <c r="J64" s="10" t="s">
        <v>10</v>
      </c>
      <c r="K64" s="24" t="s">
        <v>417</v>
      </c>
      <c r="L64" s="7">
        <f t="shared" si="12"/>
        <v>1126000</v>
      </c>
      <c r="M64" s="8">
        <v>102</v>
      </c>
      <c r="N64" s="25">
        <v>41258</v>
      </c>
      <c r="O64" s="8" t="str">
        <f t="shared" si="13"/>
        <v>2DA-DIC</v>
      </c>
      <c r="P64" s="26">
        <v>0</v>
      </c>
      <c r="Q64" s="41" t="s">
        <v>270</v>
      </c>
      <c r="R64" s="8"/>
      <c r="S64" s="7">
        <v>563000</v>
      </c>
      <c r="T64" s="8"/>
      <c r="U64" s="66" t="str">
        <f t="shared" ca="1" si="14"/>
        <v>NA</v>
      </c>
      <c r="V64" s="8"/>
      <c r="W64" s="8"/>
      <c r="X64" s="8"/>
      <c r="Y64" s="8"/>
      <c r="Z64" s="8"/>
      <c r="AA64" s="66" t="str">
        <f t="shared" si="60"/>
        <v>NA</v>
      </c>
      <c r="AB64" s="66" t="str">
        <f t="shared" si="61"/>
        <v/>
      </c>
      <c r="AC64" s="73"/>
      <c r="AD64" s="73"/>
      <c r="AE64" s="73"/>
      <c r="AF64" s="73"/>
      <c r="AG64" s="8"/>
      <c r="AH64" s="8" t="s">
        <v>273</v>
      </c>
      <c r="AI64" s="8"/>
      <c r="AJ64" s="8"/>
      <c r="AK64" s="8"/>
      <c r="AL64" s="8"/>
      <c r="AM64" s="8"/>
      <c r="AN64" s="8"/>
      <c r="AO64" s="8"/>
      <c r="AP64" s="66" t="str">
        <f t="shared" si="17"/>
        <v>NA</v>
      </c>
      <c r="AQ64" s="66" t="str">
        <f t="shared" si="18"/>
        <v/>
      </c>
      <c r="AR64" s="66" t="str">
        <f t="shared" si="19"/>
        <v>NA</v>
      </c>
      <c r="AS64" s="66" t="str">
        <f t="shared" si="20"/>
        <v/>
      </c>
      <c r="AT64" s="66" t="str">
        <f t="shared" si="21"/>
        <v>NA</v>
      </c>
      <c r="AU64" s="66" t="str">
        <f t="shared" si="22"/>
        <v/>
      </c>
      <c r="AV64" s="66" t="str">
        <f t="shared" si="23"/>
        <v>NA</v>
      </c>
      <c r="AW64" s="66" t="str">
        <f t="shared" ca="1" si="24"/>
        <v>NA</v>
      </c>
      <c r="AX64" s="66" t="str">
        <f t="shared" ca="1" si="25"/>
        <v>NA</v>
      </c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>
        <f t="shared" si="26"/>
        <v>0</v>
      </c>
      <c r="BU64" s="8">
        <f t="shared" si="59"/>
        <v>0</v>
      </c>
      <c r="BV64" s="8">
        <f t="shared" si="27"/>
        <v>0</v>
      </c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66" t="str">
        <f t="shared" si="28"/>
        <v>NA</v>
      </c>
      <c r="CH64" s="66" t="str">
        <f t="shared" si="29"/>
        <v>NA</v>
      </c>
      <c r="CI64" s="66" t="str">
        <f t="shared" si="30"/>
        <v>NA</v>
      </c>
      <c r="CJ64" s="66" t="str">
        <f t="shared" si="31"/>
        <v>NA</v>
      </c>
      <c r="CK64" s="66" t="str">
        <f t="shared" si="32"/>
        <v>NA</v>
      </c>
      <c r="CL64" s="66" t="str">
        <f t="shared" si="33"/>
        <v>NA</v>
      </c>
      <c r="CM64" s="66" t="str">
        <f t="shared" si="34"/>
        <v>NA</v>
      </c>
      <c r="CN64" s="66" t="str">
        <f t="shared" si="35"/>
        <v>NA</v>
      </c>
      <c r="CO64" s="66" t="str">
        <f t="shared" si="36"/>
        <v>NA</v>
      </c>
      <c r="CP64" s="66" t="str">
        <f t="shared" si="37"/>
        <v>NA</v>
      </c>
      <c r="CQ64" s="66" t="str">
        <f t="shared" si="38"/>
        <v/>
      </c>
      <c r="CR64" s="66" t="str">
        <f t="shared" si="39"/>
        <v/>
      </c>
      <c r="CS64" s="66" t="str">
        <f t="shared" si="40"/>
        <v/>
      </c>
      <c r="CT64" s="66" t="str">
        <f t="shared" si="41"/>
        <v/>
      </c>
      <c r="CU64" s="66" t="str">
        <f t="shared" si="42"/>
        <v/>
      </c>
      <c r="CV64" s="66" t="str">
        <f t="shared" si="43"/>
        <v/>
      </c>
      <c r="CW64" s="66" t="str">
        <f t="shared" si="44"/>
        <v/>
      </c>
      <c r="CX64" s="66" t="str">
        <f t="shared" si="45"/>
        <v/>
      </c>
      <c r="CY64" s="66" t="str">
        <f t="shared" si="46"/>
        <v/>
      </c>
      <c r="CZ64" s="66" t="str">
        <f t="shared" si="47"/>
        <v/>
      </c>
      <c r="DA64" s="66" t="str">
        <f t="shared" si="48"/>
        <v/>
      </c>
      <c r="DB64" s="66" t="str">
        <f t="shared" si="49"/>
        <v/>
      </c>
      <c r="DC64" s="66" t="str">
        <f t="shared" si="50"/>
        <v/>
      </c>
      <c r="DD64" s="66" t="str">
        <f t="shared" si="51"/>
        <v/>
      </c>
      <c r="DE64" s="66" t="str">
        <f t="shared" si="52"/>
        <v/>
      </c>
      <c r="DF64" s="66" t="str">
        <f t="shared" si="53"/>
        <v/>
      </c>
      <c r="DG64" s="66" t="str">
        <f t="shared" si="54"/>
        <v/>
      </c>
      <c r="DH64" s="66" t="str">
        <f t="shared" si="55"/>
        <v/>
      </c>
      <c r="DI64" s="66" t="str">
        <f t="shared" si="56"/>
        <v/>
      </c>
      <c r="DJ64" s="66" t="str">
        <f t="shared" si="57"/>
        <v/>
      </c>
      <c r="DK64" s="63">
        <f t="shared" si="62"/>
        <v>1126000</v>
      </c>
    </row>
    <row r="65" spans="1:115" x14ac:dyDescent="0.25">
      <c r="A65" s="2">
        <f t="shared" si="58"/>
        <v>64</v>
      </c>
      <c r="B65" s="2" t="s">
        <v>8</v>
      </c>
      <c r="C65" s="2" t="s">
        <v>91</v>
      </c>
      <c r="D65" s="2">
        <v>2</v>
      </c>
      <c r="E65" s="2">
        <v>5</v>
      </c>
      <c r="F65" s="2">
        <v>13</v>
      </c>
      <c r="G65" s="11" t="s">
        <v>16</v>
      </c>
      <c r="H65" s="42" t="s">
        <v>294</v>
      </c>
      <c r="I65" s="9">
        <v>80</v>
      </c>
      <c r="J65" s="10" t="s">
        <v>10</v>
      </c>
      <c r="K65" s="24" t="s">
        <v>417</v>
      </c>
      <c r="L65" s="7">
        <f t="shared" si="12"/>
        <v>1126000</v>
      </c>
      <c r="M65" s="8">
        <v>103</v>
      </c>
      <c r="N65" s="25">
        <v>41258</v>
      </c>
      <c r="O65" s="8" t="str">
        <f t="shared" si="13"/>
        <v>2DA-DIC</v>
      </c>
      <c r="P65" s="26">
        <v>0</v>
      </c>
      <c r="Q65" s="41" t="s">
        <v>270</v>
      </c>
      <c r="R65" s="8"/>
      <c r="S65" s="7">
        <v>563000</v>
      </c>
      <c r="T65" s="8"/>
      <c r="U65" s="66" t="str">
        <f t="shared" ca="1" si="14"/>
        <v>NA</v>
      </c>
      <c r="V65" s="8"/>
      <c r="W65" s="8"/>
      <c r="X65" s="8"/>
      <c r="Y65" s="8"/>
      <c r="Z65" s="8"/>
      <c r="AA65" s="66" t="str">
        <f t="shared" si="60"/>
        <v>NA</v>
      </c>
      <c r="AB65" s="66" t="str">
        <f t="shared" si="61"/>
        <v/>
      </c>
      <c r="AC65" s="73"/>
      <c r="AD65" s="73"/>
      <c r="AE65" s="73"/>
      <c r="AF65" s="73"/>
      <c r="AG65" s="8"/>
      <c r="AH65" s="8" t="s">
        <v>273</v>
      </c>
      <c r="AI65" s="8"/>
      <c r="AJ65" s="8"/>
      <c r="AK65" s="8"/>
      <c r="AL65" s="8"/>
      <c r="AM65" s="8"/>
      <c r="AN65" s="8"/>
      <c r="AO65" s="8"/>
      <c r="AP65" s="66" t="str">
        <f t="shared" si="17"/>
        <v>NA</v>
      </c>
      <c r="AQ65" s="66" t="str">
        <f t="shared" si="18"/>
        <v/>
      </c>
      <c r="AR65" s="66" t="str">
        <f t="shared" si="19"/>
        <v>NA</v>
      </c>
      <c r="AS65" s="66" t="str">
        <f t="shared" si="20"/>
        <v/>
      </c>
      <c r="AT65" s="66" t="str">
        <f t="shared" si="21"/>
        <v>NA</v>
      </c>
      <c r="AU65" s="66" t="str">
        <f t="shared" si="22"/>
        <v/>
      </c>
      <c r="AV65" s="66" t="str">
        <f t="shared" si="23"/>
        <v>NA</v>
      </c>
      <c r="AW65" s="66" t="str">
        <f t="shared" ca="1" si="24"/>
        <v>NA</v>
      </c>
      <c r="AX65" s="66" t="str">
        <f t="shared" ca="1" si="25"/>
        <v>NA</v>
      </c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>
        <f t="shared" si="26"/>
        <v>0</v>
      </c>
      <c r="BU65" s="8">
        <f t="shared" si="59"/>
        <v>0</v>
      </c>
      <c r="BV65" s="8">
        <f t="shared" si="27"/>
        <v>0</v>
      </c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66" t="str">
        <f t="shared" si="28"/>
        <v>NA</v>
      </c>
      <c r="CH65" s="66" t="str">
        <f t="shared" si="29"/>
        <v>NA</v>
      </c>
      <c r="CI65" s="66" t="str">
        <f t="shared" si="30"/>
        <v>NA</v>
      </c>
      <c r="CJ65" s="66" t="str">
        <f t="shared" si="31"/>
        <v>NA</v>
      </c>
      <c r="CK65" s="66" t="str">
        <f t="shared" si="32"/>
        <v>NA</v>
      </c>
      <c r="CL65" s="66" t="str">
        <f t="shared" si="33"/>
        <v>NA</v>
      </c>
      <c r="CM65" s="66" t="str">
        <f t="shared" si="34"/>
        <v>NA</v>
      </c>
      <c r="CN65" s="66" t="str">
        <f t="shared" si="35"/>
        <v>NA</v>
      </c>
      <c r="CO65" s="66" t="str">
        <f t="shared" si="36"/>
        <v>NA</v>
      </c>
      <c r="CP65" s="66" t="str">
        <f t="shared" si="37"/>
        <v>NA</v>
      </c>
      <c r="CQ65" s="66" t="str">
        <f t="shared" si="38"/>
        <v/>
      </c>
      <c r="CR65" s="66" t="str">
        <f t="shared" si="39"/>
        <v/>
      </c>
      <c r="CS65" s="66" t="str">
        <f t="shared" si="40"/>
        <v/>
      </c>
      <c r="CT65" s="66" t="str">
        <f t="shared" si="41"/>
        <v/>
      </c>
      <c r="CU65" s="66" t="str">
        <f t="shared" si="42"/>
        <v/>
      </c>
      <c r="CV65" s="66" t="str">
        <f t="shared" si="43"/>
        <v/>
      </c>
      <c r="CW65" s="66" t="str">
        <f t="shared" si="44"/>
        <v/>
      </c>
      <c r="CX65" s="66" t="str">
        <f t="shared" si="45"/>
        <v/>
      </c>
      <c r="CY65" s="66" t="str">
        <f t="shared" si="46"/>
        <v/>
      </c>
      <c r="CZ65" s="66" t="str">
        <f t="shared" si="47"/>
        <v/>
      </c>
      <c r="DA65" s="66" t="str">
        <f t="shared" si="48"/>
        <v/>
      </c>
      <c r="DB65" s="66" t="str">
        <f t="shared" si="49"/>
        <v/>
      </c>
      <c r="DC65" s="66" t="str">
        <f t="shared" si="50"/>
        <v/>
      </c>
      <c r="DD65" s="66" t="str">
        <f t="shared" si="51"/>
        <v/>
      </c>
      <c r="DE65" s="66" t="str">
        <f t="shared" si="52"/>
        <v/>
      </c>
      <c r="DF65" s="66" t="str">
        <f t="shared" si="53"/>
        <v/>
      </c>
      <c r="DG65" s="66" t="str">
        <f t="shared" si="54"/>
        <v/>
      </c>
      <c r="DH65" s="66" t="str">
        <f t="shared" si="55"/>
        <v/>
      </c>
      <c r="DI65" s="66" t="str">
        <f t="shared" si="56"/>
        <v/>
      </c>
      <c r="DJ65" s="66" t="str">
        <f t="shared" si="57"/>
        <v/>
      </c>
      <c r="DK65" s="63">
        <f t="shared" si="62"/>
        <v>1126000</v>
      </c>
    </row>
    <row r="66" spans="1:115" x14ac:dyDescent="0.25">
      <c r="A66" s="2">
        <f t="shared" si="58"/>
        <v>65</v>
      </c>
      <c r="B66" s="2" t="s">
        <v>8</v>
      </c>
      <c r="C66" s="2" t="s">
        <v>92</v>
      </c>
      <c r="D66" s="2">
        <v>2</v>
      </c>
      <c r="E66" s="2">
        <v>5</v>
      </c>
      <c r="F66" s="2">
        <v>14</v>
      </c>
      <c r="G66" s="11" t="s">
        <v>16</v>
      </c>
      <c r="H66" s="42" t="s">
        <v>294</v>
      </c>
      <c r="I66" s="9">
        <v>80</v>
      </c>
      <c r="J66" s="10" t="s">
        <v>11</v>
      </c>
      <c r="K66" s="24" t="s">
        <v>417</v>
      </c>
      <c r="L66" s="7">
        <f t="shared" si="12"/>
        <v>1135000</v>
      </c>
      <c r="M66" s="8">
        <v>104</v>
      </c>
      <c r="N66" s="25">
        <v>41258</v>
      </c>
      <c r="O66" s="8" t="str">
        <f t="shared" si="13"/>
        <v>2DA-DIC</v>
      </c>
      <c r="P66" s="26">
        <v>0</v>
      </c>
      <c r="Q66" s="41" t="s">
        <v>270</v>
      </c>
      <c r="R66" s="8"/>
      <c r="S66" s="7">
        <v>567500</v>
      </c>
      <c r="T66" s="8"/>
      <c r="U66" s="66" t="str">
        <f t="shared" ca="1" si="14"/>
        <v>NA</v>
      </c>
      <c r="V66" s="8"/>
      <c r="W66" s="8"/>
      <c r="X66" s="8"/>
      <c r="Y66" s="8"/>
      <c r="Z66" s="8"/>
      <c r="AA66" s="66" t="str">
        <f t="shared" si="60"/>
        <v>NA</v>
      </c>
      <c r="AB66" s="66" t="str">
        <f t="shared" si="61"/>
        <v/>
      </c>
      <c r="AC66" s="73"/>
      <c r="AD66" s="73"/>
      <c r="AE66" s="73"/>
      <c r="AF66" s="73"/>
      <c r="AG66" s="8"/>
      <c r="AH66" s="8" t="s">
        <v>273</v>
      </c>
      <c r="AI66" s="8"/>
      <c r="AJ66" s="8"/>
      <c r="AK66" s="8"/>
      <c r="AL66" s="8"/>
      <c r="AM66" s="8"/>
      <c r="AN66" s="8"/>
      <c r="AO66" s="8"/>
      <c r="AP66" s="66" t="str">
        <f t="shared" si="17"/>
        <v>NA</v>
      </c>
      <c r="AQ66" s="66" t="str">
        <f t="shared" si="18"/>
        <v/>
      </c>
      <c r="AR66" s="66" t="str">
        <f t="shared" si="19"/>
        <v>NA</v>
      </c>
      <c r="AS66" s="66" t="str">
        <f t="shared" si="20"/>
        <v/>
      </c>
      <c r="AT66" s="66" t="str">
        <f t="shared" si="21"/>
        <v>NA</v>
      </c>
      <c r="AU66" s="66" t="str">
        <f t="shared" si="22"/>
        <v/>
      </c>
      <c r="AV66" s="66" t="str">
        <f t="shared" si="23"/>
        <v>NA</v>
      </c>
      <c r="AW66" s="66" t="str">
        <f t="shared" ca="1" si="24"/>
        <v>NA</v>
      </c>
      <c r="AX66" s="66" t="str">
        <f t="shared" ca="1" si="25"/>
        <v>NA</v>
      </c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>
        <f t="shared" si="26"/>
        <v>0</v>
      </c>
      <c r="BU66" s="8">
        <f t="shared" si="59"/>
        <v>0</v>
      </c>
      <c r="BV66" s="8">
        <f t="shared" si="27"/>
        <v>0</v>
      </c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66" t="str">
        <f t="shared" si="28"/>
        <v>NA</v>
      </c>
      <c r="CH66" s="66" t="str">
        <f t="shared" si="29"/>
        <v>NA</v>
      </c>
      <c r="CI66" s="66" t="str">
        <f t="shared" si="30"/>
        <v>NA</v>
      </c>
      <c r="CJ66" s="66" t="str">
        <f t="shared" si="31"/>
        <v>NA</v>
      </c>
      <c r="CK66" s="66" t="str">
        <f t="shared" si="32"/>
        <v>NA</v>
      </c>
      <c r="CL66" s="66" t="str">
        <f t="shared" si="33"/>
        <v>NA</v>
      </c>
      <c r="CM66" s="66" t="str">
        <f t="shared" si="34"/>
        <v>NA</v>
      </c>
      <c r="CN66" s="66" t="str">
        <f t="shared" si="35"/>
        <v>NA</v>
      </c>
      <c r="CO66" s="66" t="str">
        <f t="shared" si="36"/>
        <v>NA</v>
      </c>
      <c r="CP66" s="66" t="str">
        <f t="shared" si="37"/>
        <v>NA</v>
      </c>
      <c r="CQ66" s="66" t="str">
        <f t="shared" si="38"/>
        <v/>
      </c>
      <c r="CR66" s="66" t="str">
        <f t="shared" si="39"/>
        <v/>
      </c>
      <c r="CS66" s="66" t="str">
        <f t="shared" si="40"/>
        <v/>
      </c>
      <c r="CT66" s="66" t="str">
        <f t="shared" si="41"/>
        <v/>
      </c>
      <c r="CU66" s="66" t="str">
        <f t="shared" si="42"/>
        <v/>
      </c>
      <c r="CV66" s="66" t="str">
        <f t="shared" si="43"/>
        <v/>
      </c>
      <c r="CW66" s="66" t="str">
        <f t="shared" si="44"/>
        <v/>
      </c>
      <c r="CX66" s="66" t="str">
        <f t="shared" si="45"/>
        <v/>
      </c>
      <c r="CY66" s="66" t="str">
        <f t="shared" si="46"/>
        <v/>
      </c>
      <c r="CZ66" s="66" t="str">
        <f t="shared" si="47"/>
        <v/>
      </c>
      <c r="DA66" s="66" t="str">
        <f t="shared" si="48"/>
        <v/>
      </c>
      <c r="DB66" s="66" t="str">
        <f t="shared" si="49"/>
        <v/>
      </c>
      <c r="DC66" s="66" t="str">
        <f t="shared" si="50"/>
        <v/>
      </c>
      <c r="DD66" s="66" t="str">
        <f t="shared" si="51"/>
        <v/>
      </c>
      <c r="DE66" s="66" t="str">
        <f t="shared" si="52"/>
        <v/>
      </c>
      <c r="DF66" s="66" t="str">
        <f t="shared" si="53"/>
        <v/>
      </c>
      <c r="DG66" s="66" t="str">
        <f t="shared" si="54"/>
        <v/>
      </c>
      <c r="DH66" s="66" t="str">
        <f t="shared" si="55"/>
        <v/>
      </c>
      <c r="DI66" s="66" t="str">
        <f t="shared" si="56"/>
        <v/>
      </c>
      <c r="DJ66" s="66" t="str">
        <f t="shared" si="57"/>
        <v/>
      </c>
      <c r="DK66" s="63">
        <f t="shared" ref="DK66:DK129" si="63">-(AY66+AZ66+BA66+BB66+BC66+BD66+BE66+BF66+BG66+BH66+BI66-L66)</f>
        <v>1135000</v>
      </c>
    </row>
    <row r="67" spans="1:115" x14ac:dyDescent="0.25">
      <c r="A67" s="2">
        <f t="shared" si="58"/>
        <v>66</v>
      </c>
      <c r="B67" s="2" t="s">
        <v>8</v>
      </c>
      <c r="C67" s="2" t="s">
        <v>93</v>
      </c>
      <c r="D67" s="2">
        <v>2</v>
      </c>
      <c r="E67" s="2">
        <v>5</v>
      </c>
      <c r="F67" s="2">
        <v>15</v>
      </c>
      <c r="G67" s="11" t="s">
        <v>16</v>
      </c>
      <c r="H67" s="42" t="s">
        <v>294</v>
      </c>
      <c r="I67" s="9">
        <v>80</v>
      </c>
      <c r="J67" s="10" t="s">
        <v>10</v>
      </c>
      <c r="K67" s="24" t="s">
        <v>417</v>
      </c>
      <c r="L67" s="7">
        <f t="shared" ref="L67:L130" si="64">IF(J67="AQUA",1126000+((I67-80)*3800),1135000+((I67-80)*3800))</f>
        <v>1126000</v>
      </c>
      <c r="M67" s="8">
        <v>105</v>
      </c>
      <c r="N67" s="25">
        <v>41258</v>
      </c>
      <c r="O67" s="8" t="str">
        <f t="shared" ref="O67:O130" si="65">IF(DAY(N67)&lt;15,"1RA","2DA")&amp;"-"&amp;(IF(MONTH(N67)=1,"ENE","")&amp;IF(MONTH(N67)=2,"FEB","")&amp;IF(MONTH(N67)=3,"MAR","")&amp;IF(MONTH(N67)=4,"ABR","")&amp;IF(MONTH(N67)=5,"MAY","")&amp;IF(MONTH(N67)=6,"JUN","")&amp;IF(MONTH(N67)=7,"JUL","")&amp;IF(MONTH(N67)=8,"AGO","")&amp;IF(MONTH(N67)=9,"SEP","")&amp;IF(MONTH(N67)=10,"OCT","")&amp;IF(MONTH(N67)=11,"NOV","")&amp;IF(MONTH(N67)=12,"DIC",""))</f>
        <v>2DA-DIC</v>
      </c>
      <c r="P67" s="26">
        <v>0</v>
      </c>
      <c r="Q67" s="41" t="s">
        <v>270</v>
      </c>
      <c r="R67" s="8"/>
      <c r="S67" s="7">
        <v>563000</v>
      </c>
      <c r="T67" s="8"/>
      <c r="U67" s="66" t="str">
        <f t="shared" ref="U67:U130" ca="1" si="66">IF(T67="","NA",IF(TODAY()-T67&lt;=3,"HASTA 3 DIAS","")&amp;IF(TODAY()-T67&gt;3,IF(TODAY()-T67&lt;=7,"1RA SEM",""),"")&amp;IF(TODAY()-T67&gt;7,IF(TODAY()-T67&lt;=14,"2DA SEM",""),"")&amp;IF(TODAY()-T67&gt;14,IF(TODAY()-T67&lt;=21,"3RA SEM",""),"")&amp;IF(TODAY()-T67&gt;21,IF(TODAY()-T67&lt;=28,"4TA SEM",""),"")&amp;IF(TODAY()-T67&gt;28,IF(TODAY()-T67&lt;=35,"5TA SEM",""),"")&amp;IF(TODAY()-T67&gt;35,IF(TODAY()-T67&lt;=42,"6TA SEM",""),"")&amp;IF(TODAY()-T67&gt;42,IF(TODAY()-T67&lt;=49,"7MA SEM",""),"")&amp;IF(TODAY()-T67&gt;49,IF(TODAY()-T67&lt;=56,"8VA SEM",""),"")&amp;IF(TODAY()-T67&gt;56,"MAYOR A 2 MESES",""))</f>
        <v>NA</v>
      </c>
      <c r="V67" s="8"/>
      <c r="W67" s="8"/>
      <c r="X67" s="8"/>
      <c r="Y67" s="8"/>
      <c r="Z67" s="8"/>
      <c r="AA67" s="66" t="str">
        <f t="shared" si="60"/>
        <v>NA</v>
      </c>
      <c r="AB67" s="66" t="str">
        <f t="shared" si="61"/>
        <v/>
      </c>
      <c r="AC67" s="73"/>
      <c r="AD67" s="73"/>
      <c r="AE67" s="73"/>
      <c r="AF67" s="73"/>
      <c r="AG67" s="8"/>
      <c r="AH67" s="8" t="s">
        <v>273</v>
      </c>
      <c r="AI67" s="8"/>
      <c r="AJ67" s="8"/>
      <c r="AK67" s="8"/>
      <c r="AL67" s="8"/>
      <c r="AM67" s="8"/>
      <c r="AN67" s="8"/>
      <c r="AO67" s="8"/>
      <c r="AP67" s="66" t="str">
        <f t="shared" ref="AP67:AP130" si="67">IF(AG67=0,"NA","SEM "&amp;WEEKNUM(AG67))</f>
        <v>NA</v>
      </c>
      <c r="AQ67" s="66" t="str">
        <f t="shared" ref="AQ67:AQ130" si="68">IF(AG67=0,"",IF(MONTH(AG67)=1,"ENE","")&amp;IF(MONTH(AG67)=2,"FEB","")&amp;IF(MONTH(AG67)=3,"MAR","")&amp;IF(MONTH(AG67)=4,"ABR","")&amp;IF(MONTH(AG67)=5,"MAY","")&amp;IF(MONTH(AG67)=6,"JUN","")&amp;IF(MONTH(AG67)=7,"JUL","")&amp;IF(MONTH(AG67)=8,"AGO","")&amp;IF(MONTH(AG67)=9,"SEP","")&amp;IF(MONTH(AG67)=10,"OCT","")&amp;IF(MONTH(AG67)=11,"NOV","")&amp;IF(MONTH(AG67)=12,"DIC",""))</f>
        <v/>
      </c>
      <c r="AR67" s="66" t="str">
        <f t="shared" ref="AR67:AR130" si="69">IF(AL67=0,"NA","SEM "&amp;WEEKNUM(AL67))</f>
        <v>NA</v>
      </c>
      <c r="AS67" s="66" t="str">
        <f t="shared" ref="AS67:AS130" si="70">IF(AL67=0,"",IF(MONTH(AL67)=1,"ENE","")&amp;IF(MONTH(AL67)=2,"FEB","")&amp;IF(MONTH(AL67)=3,"MAR","")&amp;IF(MONTH(AL67)=4,"ABR","")&amp;IF(MONTH(AL67)=5,"MAY","")&amp;IF(MONTH(AL67)=6,"JUN","")&amp;IF(MONTH(AL67)=7,"JUL","")&amp;IF(MONTH(AL67)=8,"AGO","")&amp;IF(MONTH(AL67)=9,"SEP","")&amp;IF(MONTH(AL67)=10,"OCT","")&amp;IF(MONTH(AL67)=11,"NOV","")&amp;IF(MONTH(AL67)=12,"DIC",""))</f>
        <v/>
      </c>
      <c r="AT67" s="66" t="str">
        <f t="shared" ref="AT67:AT130" si="71">IF(AO67=0,"NA","SEM "&amp;WEEKNUM(AO67))</f>
        <v>NA</v>
      </c>
      <c r="AU67" s="66" t="str">
        <f t="shared" ref="AU67:AU130" si="72">IF(AO67=0,"",IF(MONTH(AO67)=1,"ENE","")&amp;IF(MONTH(AO67)=2,"FEB","")&amp;IF(MONTH(AO67)=3,"MAR","")&amp;IF(MONTH(AO67)=4,"ABR","")&amp;IF(MONTH(AO67)=5,"MAY","")&amp;IF(MONTH(AO67)=6,"JUN","")&amp;IF(MONTH(AO67)=7,"JUL","")&amp;IF(MONTH(AO67)=8,"AGO","")&amp;IF(MONTH(AO67)=9,"SEP","")&amp;IF(MONTH(AO67)=10,"OCT","")&amp;IF(MONTH(AO67)=11,"NOV","")&amp;IF(MONTH(AO67)=12,"DIC",""))</f>
        <v/>
      </c>
      <c r="AV67" s="66" t="str">
        <f t="shared" ref="AV67:AV130" si="73">IF(OR(AH67="FIRMADO",AH67="COBRADO"),IF(AL67=0,"",IF(DAY(AL67)&lt;16,"1RA","2DA")&amp;"-"&amp;(IF(MONTH(AL67)=1,"ENE","")&amp;IF(MONTH(AL67)=2,"FEB","")&amp;IF(MONTH(AL67)=3,"MAR","")&amp;IF(MONTH(AL67)=4,"ABR","")&amp;IF(MONTH(AL67)=5,"MAY","")&amp;IF(MONTH(AL67)=6,"JUN","")&amp;IF(MONTH(AL67)=7,"JUL","")&amp;IF(MONTH(AL67)=8,"AGO","")&amp;IF(MONTH(AL67)=9,"SEP","")&amp;IF(MONTH(AL67)=10,"OCT","")&amp;IF(MONTH(AL67)=11,"NOV","")&amp;IF(MONTH(AL67)=12,"DIC",""))),IF(AH67="SIN CLIENTE","NA",IF(AJ67=0,"",IF(DAY(AJ67)&lt;16,"1RA","2DA")&amp;"-"&amp;(IF(MONTH(AJ67)=1,"ENE","")&amp;IF(MONTH(AJ67)=2,"FEB","")&amp;IF(MONTH(AJ67)=3,"MAR","")&amp;IF(MONTH(AJ67)=4,"ABR","")&amp;IF(MONTH(AJ67)=5,"MAY","")&amp;IF(MONTH(AJ67)=6,"JUN","")&amp;IF(MONTH(AJ67)=7,"JUL","")&amp;IF(MONTH(AJ67)=8,"AGO","")&amp;IF(MONTH(AJ67)=9,"SEP","")&amp;IF(MONTH(AJ67)=10,"OCT","")&amp;IF(MONTH(AJ67)=11,"NOV","")&amp;IF(MONTH(AJ67)=12,"DIC","")))))</f>
        <v>NA</v>
      </c>
      <c r="AW67" s="66" t="str">
        <f t="shared" ref="AW67:AW130" ca="1" si="74">IF(AG67=0,"NA",IF(TODAY()-AG67&lt;=3,"HASTA 3 DIAS","")&amp;IF(TODAY()-AG67&gt;3,IF(TODAY()-AG67&lt;=7,"1RA SEM",""),"")&amp;IF(TODAY()-AG67&gt;7,IF(TODAY()-AG67&lt;=14,"2DA SEM",""),"")&amp;IF(TODAY()-AG67&gt;14,IF(TODAY()-AG67&lt;=21,"3RA SEM",""),"")&amp;IF(TODAY()-AG67&gt;21,IF(TODAY()-AG67&lt;=28,"4TA SEM",""),"")&amp;IF(TODAY()-AG67&gt;28,IF(TODAY()-AG67&lt;=35,"5TA SEM",""),"")&amp;IF(TODAY()-AG67&gt;35,IF(TODAY()-AG67&lt;=42,"6TA SEM",""),"")&amp;IF(TODAY()-AG67&gt;42,IF(TODAY()-AG67&lt;=49,"7MA SEM",""),"")&amp;IF(TODAY()-AG67&gt;49,IF(TODAY()-AG67&lt;=56,"8VA SEM",""),"")&amp;IF(TODAY()-AG67&gt;56,"MAYOR A 2 MESES",""))</f>
        <v>NA</v>
      </c>
      <c r="AX67" s="66" t="str">
        <f t="shared" ref="AX67:AX130" ca="1" si="75">IF(AL67=0,"NA",IF(TODAY()-AL67&lt;=3,"HASTA 3 DIAS","")&amp;IF(TODAY()-AL67&gt;3,IF(TODAY()-AL67&lt;=7,"1RA SEM",""),"")&amp;IF(TODAY()-AL67&gt;7,IF(TODAY()-AL67&lt;=14,"2DA SEM",""),"")&amp;IF(TODAY()-AL67&gt;14,IF(TODAY()-AL67&lt;=21,"3RA SEM",""),"")&amp;IF(TODAY()-AL67&gt;21,IF(TODAY()-AL67&lt;=28,"4TA SEM",""),"")&amp;IF(TODAY()-AL67&gt;28,IF(TODAY()-AL67&lt;=35,"5TA SEM",""),"")&amp;IF(TODAY()-AL67&gt;35,IF(TODAY()-AL67&lt;=42,"6TA SEM",""),"")&amp;IF(TODAY()-AL67&gt;42,IF(TODAY()-AL67&lt;=49,"7MA SEM",""),"")&amp;IF(TODAY()-AL67&gt;49,IF(TODAY()-AL67&lt;=56,"8VA SEM",""),"")&amp;IF(TODAY()-AL67&gt;56,"MAYOR A 2 MESES",""))</f>
        <v>NA</v>
      </c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>
        <f t="shared" ref="BT67:BT130" si="76">IF(BJ67="VIGENTE",AZ67,0)+IF(BK67="VIGENTE",BA67,0)+IF(BL67="VIGENTE",BB67,0)+IF(BM67="VIGENTE",BC67,0)+IF(BN67="VIGENTE",BD67,0)+IF(BO67="VIGENTE",BE67,0)+IF(BP67="VIGENTE",BF67,0)+IF(BQ67="VIGENTE",BG67,0)+IF(BR67="VIGENTE",BH67,0)+IF(BS67="VIGENTE",BI67,0)</f>
        <v>0</v>
      </c>
      <c r="BU67" s="8">
        <f t="shared" ref="BU67:BU130" si="77">IF(BJ67="PAGADO",AZ67,0)+IF(BK67="PAGADO",BA67,0)+IF(BL67="PAGADO",BB67,0)+IF(BM67="PAGADO",BC67,0)+IF(BN67="PAGADO",BD67,0)+IF(BO67="PAGADO",BE67,0)+IF(BP67="PAGADO",BF67,0)+IF(BQ67="PAGADO",BG67,0)+IF(BR67="PAGADO",BH67,0)+IF(BS67="PAGADO",BI67,0)</f>
        <v>0</v>
      </c>
      <c r="BV67" s="8">
        <f t="shared" ref="BV67:BV130" si="78">IF(BJ67="VENCIDO",AZ67,0)+IF(BK67="VENCIDO",BA67,0)+IF(BL67="VENCIDO",BB67,0)+IF(BM67="VENCIDO",BC67,0)+IF(BN67="VENCIDO",BD67,0)+IF(BO67="VENCIDO",BE67,0)+IF(BP67="VENCIDO",BF67,0)+IF(BQ67="VENCIDO",BG67,0)+IF(BR67="VENCIDO",BH67,0)+IF(BS67="VENCIDO",BI67,0)</f>
        <v>0</v>
      </c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66" t="str">
        <f t="shared" ref="CG67:CG130" si="79">IF(BW67=0,"NA","SEM "&amp;WEEKNUM(BW67))</f>
        <v>NA</v>
      </c>
      <c r="CH67" s="66" t="str">
        <f t="shared" ref="CH67:CH130" si="80">IF(BX67=0,"NA","SEM "&amp;WEEKNUM(BX67))</f>
        <v>NA</v>
      </c>
      <c r="CI67" s="66" t="str">
        <f t="shared" ref="CI67:CI130" si="81">IF(BY67=0,"NA","SEM "&amp;WEEKNUM(BY67))</f>
        <v>NA</v>
      </c>
      <c r="CJ67" s="66" t="str">
        <f t="shared" ref="CJ67:CJ130" si="82">IF(BZ67=0,"NA","SEM "&amp;WEEKNUM(BZ67))</f>
        <v>NA</v>
      </c>
      <c r="CK67" s="66" t="str">
        <f t="shared" ref="CK67:CK130" si="83">IF(CA67=0,"NA","SEM "&amp;WEEKNUM(CA67))</f>
        <v>NA</v>
      </c>
      <c r="CL67" s="66" t="str">
        <f t="shared" ref="CL67:CL130" si="84">IF(CB67=0,"NA","SEM "&amp;WEEKNUM(CB67))</f>
        <v>NA</v>
      </c>
      <c r="CM67" s="66" t="str">
        <f t="shared" ref="CM67:CM130" si="85">IF(CC67=0,"NA","SEM "&amp;WEEKNUM(CC67))</f>
        <v>NA</v>
      </c>
      <c r="CN67" s="66" t="str">
        <f t="shared" ref="CN67:CN130" si="86">IF(CD67=0,"NA","SEM "&amp;WEEKNUM(CD67))</f>
        <v>NA</v>
      </c>
      <c r="CO67" s="66" t="str">
        <f t="shared" ref="CO67:CO130" si="87">IF(CE67=0,"NA","SEM "&amp;WEEKNUM(CE67))</f>
        <v>NA</v>
      </c>
      <c r="CP67" s="66" t="str">
        <f t="shared" ref="CP67:CP130" si="88">IF(CF67=0,"NA","SEM "&amp;WEEKNUM(CF67))</f>
        <v>NA</v>
      </c>
      <c r="CQ67" s="66" t="str">
        <f t="shared" ref="CQ67:CQ130" si="89">IF(BW67=0,"",IF(MONTH(BW67)=1,"ENE","")&amp;IF(MONTH(BW67)=2,"FEB","")&amp;IF(MONTH(BW67)=3,"MAR","")&amp;IF(MONTH(BW67)=4,"ABR","")&amp;IF(MONTH(BW67)=5,"MAY","")&amp;IF(MONTH(BW67)=6,"JUN","")&amp;IF(MONTH(BW67)=7,"JUL","")&amp;IF(MONTH(BW67)=8,"AGO","")&amp;IF(MONTH(BW67)=9,"SEP","")&amp;IF(MONTH(BW67)=10,"OCT","")&amp;IF(MONTH(BW67)=11,"NOV","")&amp;IF(MONTH(BW67)=12,"DIC",""))</f>
        <v/>
      </c>
      <c r="CR67" s="66" t="str">
        <f t="shared" ref="CR67:CR130" si="90">IF(BX67=0,"",IF(MONTH(BX67)=1,"ENE","")&amp;IF(MONTH(BX67)=2,"FEB","")&amp;IF(MONTH(BX67)=3,"MAR","")&amp;IF(MONTH(BX67)=4,"ABR","")&amp;IF(MONTH(BX67)=5,"MAY","")&amp;IF(MONTH(BX67)=6,"JUN","")&amp;IF(MONTH(BX67)=7,"JUL","")&amp;IF(MONTH(BX67)=8,"AGO","")&amp;IF(MONTH(BX67)=9,"SEP","")&amp;IF(MONTH(BX67)=10,"OCT","")&amp;IF(MONTH(BX67)=11,"NOV","")&amp;IF(MONTH(BX67)=12,"DIC",""))</f>
        <v/>
      </c>
      <c r="CS67" s="66" t="str">
        <f t="shared" ref="CS67:CS130" si="91">IF(BY67=0,"",IF(MONTH(BY67)=1,"ENE","")&amp;IF(MONTH(BY67)=2,"FEB","")&amp;IF(MONTH(BY67)=3,"MAR","")&amp;IF(MONTH(BY67)=4,"ABR","")&amp;IF(MONTH(BY67)=5,"MAY","")&amp;IF(MONTH(BY67)=6,"JUN","")&amp;IF(MONTH(BY67)=7,"JUL","")&amp;IF(MONTH(BY67)=8,"AGO","")&amp;IF(MONTH(BY67)=9,"SEP","")&amp;IF(MONTH(BY67)=10,"OCT","")&amp;IF(MONTH(BY67)=11,"NOV","")&amp;IF(MONTH(BY67)=12,"DIC",""))</f>
        <v/>
      </c>
      <c r="CT67" s="66" t="str">
        <f t="shared" ref="CT67:CT130" si="92">IF(BZ67=0,"",IF(MONTH(BZ67)=1,"ENE","")&amp;IF(MONTH(BZ67)=2,"FEB","")&amp;IF(MONTH(BZ67)=3,"MAR","")&amp;IF(MONTH(BZ67)=4,"ABR","")&amp;IF(MONTH(BZ67)=5,"MAY","")&amp;IF(MONTH(BZ67)=6,"JUN","")&amp;IF(MONTH(BZ67)=7,"JUL","")&amp;IF(MONTH(BZ67)=8,"AGO","")&amp;IF(MONTH(BZ67)=9,"SEP","")&amp;IF(MONTH(BZ67)=10,"OCT","")&amp;IF(MONTH(BZ67)=11,"NOV","")&amp;IF(MONTH(BZ67)=12,"DIC",""))</f>
        <v/>
      </c>
      <c r="CU67" s="66" t="str">
        <f t="shared" ref="CU67:CU130" si="93">IF(CA67=0,"",IF(MONTH(CA67)=1,"ENE","")&amp;IF(MONTH(CA67)=2,"FEB","")&amp;IF(MONTH(CA67)=3,"MAR","")&amp;IF(MONTH(CA67)=4,"ABR","")&amp;IF(MONTH(CA67)=5,"MAY","")&amp;IF(MONTH(CA67)=6,"JUN","")&amp;IF(MONTH(CA67)=7,"JUL","")&amp;IF(MONTH(CA67)=8,"AGO","")&amp;IF(MONTH(CA67)=9,"SEP","")&amp;IF(MONTH(CA67)=10,"OCT","")&amp;IF(MONTH(CA67)=11,"NOV","")&amp;IF(MONTH(CA67)=12,"DIC",""))</f>
        <v/>
      </c>
      <c r="CV67" s="66" t="str">
        <f t="shared" ref="CV67:CV130" si="94">IF(CB67=0,"",IF(MONTH(CB67)=1,"ENE","")&amp;IF(MONTH(CB67)=2,"FEB","")&amp;IF(MONTH(CB67)=3,"MAR","")&amp;IF(MONTH(CB67)=4,"ABR","")&amp;IF(MONTH(CB67)=5,"MAY","")&amp;IF(MONTH(CB67)=6,"JUN","")&amp;IF(MONTH(CB67)=7,"JUL","")&amp;IF(MONTH(CB67)=8,"AGO","")&amp;IF(MONTH(CB67)=9,"SEP","")&amp;IF(MONTH(CB67)=10,"OCT","")&amp;IF(MONTH(CB67)=11,"NOV","")&amp;IF(MONTH(CB67)=12,"DIC",""))</f>
        <v/>
      </c>
      <c r="CW67" s="66" t="str">
        <f t="shared" ref="CW67:CW130" si="95">IF(CC67=0,"",IF(MONTH(CC67)=1,"ENE","")&amp;IF(MONTH(CC67)=2,"FEB","")&amp;IF(MONTH(CC67)=3,"MAR","")&amp;IF(MONTH(CC67)=4,"ABR","")&amp;IF(MONTH(CC67)=5,"MAY","")&amp;IF(MONTH(CC67)=6,"JUN","")&amp;IF(MONTH(CC67)=7,"JUL","")&amp;IF(MONTH(CC67)=8,"AGO","")&amp;IF(MONTH(CC67)=9,"SEP","")&amp;IF(MONTH(CC67)=10,"OCT","")&amp;IF(MONTH(CC67)=11,"NOV","")&amp;IF(MONTH(CC67)=12,"DIC",""))</f>
        <v/>
      </c>
      <c r="CX67" s="66" t="str">
        <f t="shared" ref="CX67:CX130" si="96">IF(CD67=0,"",IF(MONTH(CD67)=1,"ENE","")&amp;IF(MONTH(CD67)=2,"FEB","")&amp;IF(MONTH(CD67)=3,"MAR","")&amp;IF(MONTH(CD67)=4,"ABR","")&amp;IF(MONTH(CD67)=5,"MAY","")&amp;IF(MONTH(CD67)=6,"JUN","")&amp;IF(MONTH(CD67)=7,"JUL","")&amp;IF(MONTH(CD67)=8,"AGO","")&amp;IF(MONTH(CD67)=9,"SEP","")&amp;IF(MONTH(CD67)=10,"OCT","")&amp;IF(MONTH(CD67)=11,"NOV","")&amp;IF(MONTH(CD67)=12,"DIC",""))</f>
        <v/>
      </c>
      <c r="CY67" s="66" t="str">
        <f t="shared" ref="CY67:CY130" si="97">IF(CE67=0,"",IF(MONTH(CE67)=1,"ENE","")&amp;IF(MONTH(CE67)=2,"FEB","")&amp;IF(MONTH(CE67)=3,"MAR","")&amp;IF(MONTH(CE67)=4,"ABR","")&amp;IF(MONTH(CE67)=5,"MAY","")&amp;IF(MONTH(CE67)=6,"JUN","")&amp;IF(MONTH(CE67)=7,"JUL","")&amp;IF(MONTH(CE67)=8,"AGO","")&amp;IF(MONTH(CE67)=9,"SEP","")&amp;IF(MONTH(CE67)=10,"OCT","")&amp;IF(MONTH(CE67)=11,"NOV","")&amp;IF(MONTH(CE67)=12,"DIC",""))</f>
        <v/>
      </c>
      <c r="CZ67" s="66" t="str">
        <f t="shared" ref="CZ67:CZ130" si="98">IF(CF67=0,"",IF(MONTH(CF67)=1,"ENE","")&amp;IF(MONTH(CF67)=2,"FEB","")&amp;IF(MONTH(CF67)=3,"MAR","")&amp;IF(MONTH(CF67)=4,"ABR","")&amp;IF(MONTH(CF67)=5,"MAY","")&amp;IF(MONTH(CF67)=6,"JUN","")&amp;IF(MONTH(CF67)=7,"JUL","")&amp;IF(MONTH(CF67)=8,"AGO","")&amp;IF(MONTH(CF67)=9,"SEP","")&amp;IF(MONTH(CF67)=10,"OCT","")&amp;IF(MONTH(CF67)=11,"NOV","")&amp;IF(MONTH(CF67)=12,"DIC",""))</f>
        <v/>
      </c>
      <c r="DA67" s="66" t="str">
        <f t="shared" ref="DA67:DA130" si="99">IF(BW67=0,"",YEAR(BW67))</f>
        <v/>
      </c>
      <c r="DB67" s="66" t="str">
        <f t="shared" ref="DB67:DB130" si="100">IF(BX67=0,"",YEAR(BX67))</f>
        <v/>
      </c>
      <c r="DC67" s="66" t="str">
        <f t="shared" ref="DC67:DC130" si="101">IF(BY67=0,"",YEAR(BY67))</f>
        <v/>
      </c>
      <c r="DD67" s="66" t="str">
        <f t="shared" ref="DD67:DD130" si="102">IF(BZ67=0,"",YEAR(BZ67))</f>
        <v/>
      </c>
      <c r="DE67" s="66" t="str">
        <f t="shared" ref="DE67:DE130" si="103">IF(CA67=0,"",YEAR(CA67))</f>
        <v/>
      </c>
      <c r="DF67" s="66" t="str">
        <f t="shared" ref="DF67:DF130" si="104">IF(CB67=0,"",YEAR(CB67))</f>
        <v/>
      </c>
      <c r="DG67" s="66" t="str">
        <f t="shared" ref="DG67:DG130" si="105">IF(CC67=0,"",YEAR(CC67))</f>
        <v/>
      </c>
      <c r="DH67" s="66" t="str">
        <f t="shared" ref="DH67:DH130" si="106">IF(CD67=0,"",YEAR(CD67))</f>
        <v/>
      </c>
      <c r="DI67" s="66" t="str">
        <f t="shared" ref="DI67:DI130" si="107">IF(CE67=0,"",YEAR(CE67))</f>
        <v/>
      </c>
      <c r="DJ67" s="66" t="str">
        <f t="shared" ref="DJ67:DJ130" si="108">IF(CF67=0,"",YEAR(CF67))</f>
        <v/>
      </c>
      <c r="DK67" s="63">
        <f t="shared" si="63"/>
        <v>1126000</v>
      </c>
    </row>
    <row r="68" spans="1:115" x14ac:dyDescent="0.25">
      <c r="A68" s="2">
        <f t="shared" ref="A68:A131" si="109">A67+1</f>
        <v>67</v>
      </c>
      <c r="B68" s="2" t="s">
        <v>8</v>
      </c>
      <c r="C68" s="2" t="s">
        <v>94</v>
      </c>
      <c r="D68" s="2">
        <v>2</v>
      </c>
      <c r="E68" s="2">
        <v>5</v>
      </c>
      <c r="F68" s="2">
        <v>16</v>
      </c>
      <c r="G68" s="11" t="s">
        <v>16</v>
      </c>
      <c r="H68" s="42" t="s">
        <v>294</v>
      </c>
      <c r="I68" s="9">
        <v>80</v>
      </c>
      <c r="J68" s="10" t="s">
        <v>10</v>
      </c>
      <c r="K68" s="24" t="s">
        <v>417</v>
      </c>
      <c r="L68" s="7">
        <f t="shared" si="64"/>
        <v>1126000</v>
      </c>
      <c r="M68" s="8">
        <v>106</v>
      </c>
      <c r="N68" s="25">
        <v>41258</v>
      </c>
      <c r="O68" s="8" t="str">
        <f t="shared" si="65"/>
        <v>2DA-DIC</v>
      </c>
      <c r="P68" s="26">
        <v>0</v>
      </c>
      <c r="Q68" s="41" t="s">
        <v>270</v>
      </c>
      <c r="R68" s="8"/>
      <c r="S68" s="7">
        <v>563000</v>
      </c>
      <c r="T68" s="8"/>
      <c r="U68" s="66" t="str">
        <f t="shared" ca="1" si="66"/>
        <v>NA</v>
      </c>
      <c r="V68" s="8"/>
      <c r="W68" s="8"/>
      <c r="X68" s="8"/>
      <c r="Y68" s="8"/>
      <c r="Z68" s="8"/>
      <c r="AA68" s="66" t="str">
        <f t="shared" si="60"/>
        <v>NA</v>
      </c>
      <c r="AB68" s="66" t="str">
        <f t="shared" si="61"/>
        <v/>
      </c>
      <c r="AC68" s="73"/>
      <c r="AD68" s="73"/>
      <c r="AE68" s="73"/>
      <c r="AF68" s="73"/>
      <c r="AG68" s="8"/>
      <c r="AH68" s="8" t="s">
        <v>273</v>
      </c>
      <c r="AI68" s="8"/>
      <c r="AJ68" s="8"/>
      <c r="AK68" s="8"/>
      <c r="AL68" s="8"/>
      <c r="AM68" s="8"/>
      <c r="AN68" s="8"/>
      <c r="AO68" s="8"/>
      <c r="AP68" s="66" t="str">
        <f t="shared" si="67"/>
        <v>NA</v>
      </c>
      <c r="AQ68" s="66" t="str">
        <f t="shared" si="68"/>
        <v/>
      </c>
      <c r="AR68" s="66" t="str">
        <f t="shared" si="69"/>
        <v>NA</v>
      </c>
      <c r="AS68" s="66" t="str">
        <f t="shared" si="70"/>
        <v/>
      </c>
      <c r="AT68" s="66" t="str">
        <f t="shared" si="71"/>
        <v>NA</v>
      </c>
      <c r="AU68" s="66" t="str">
        <f t="shared" si="72"/>
        <v/>
      </c>
      <c r="AV68" s="66" t="str">
        <f t="shared" si="73"/>
        <v>NA</v>
      </c>
      <c r="AW68" s="66" t="str">
        <f t="shared" ca="1" si="74"/>
        <v>NA</v>
      </c>
      <c r="AX68" s="66" t="str">
        <f t="shared" ca="1" si="75"/>
        <v>NA</v>
      </c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>
        <f t="shared" si="76"/>
        <v>0</v>
      </c>
      <c r="BU68" s="8">
        <f t="shared" si="77"/>
        <v>0</v>
      </c>
      <c r="BV68" s="8">
        <f t="shared" si="78"/>
        <v>0</v>
      </c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66" t="str">
        <f t="shared" si="79"/>
        <v>NA</v>
      </c>
      <c r="CH68" s="66" t="str">
        <f t="shared" si="80"/>
        <v>NA</v>
      </c>
      <c r="CI68" s="66" t="str">
        <f t="shared" si="81"/>
        <v>NA</v>
      </c>
      <c r="CJ68" s="66" t="str">
        <f t="shared" si="82"/>
        <v>NA</v>
      </c>
      <c r="CK68" s="66" t="str">
        <f t="shared" si="83"/>
        <v>NA</v>
      </c>
      <c r="CL68" s="66" t="str">
        <f t="shared" si="84"/>
        <v>NA</v>
      </c>
      <c r="CM68" s="66" t="str">
        <f t="shared" si="85"/>
        <v>NA</v>
      </c>
      <c r="CN68" s="66" t="str">
        <f t="shared" si="86"/>
        <v>NA</v>
      </c>
      <c r="CO68" s="66" t="str">
        <f t="shared" si="87"/>
        <v>NA</v>
      </c>
      <c r="CP68" s="66" t="str">
        <f t="shared" si="88"/>
        <v>NA</v>
      </c>
      <c r="CQ68" s="66" t="str">
        <f t="shared" si="89"/>
        <v/>
      </c>
      <c r="CR68" s="66" t="str">
        <f t="shared" si="90"/>
        <v/>
      </c>
      <c r="CS68" s="66" t="str">
        <f t="shared" si="91"/>
        <v/>
      </c>
      <c r="CT68" s="66" t="str">
        <f t="shared" si="92"/>
        <v/>
      </c>
      <c r="CU68" s="66" t="str">
        <f t="shared" si="93"/>
        <v/>
      </c>
      <c r="CV68" s="66" t="str">
        <f t="shared" si="94"/>
        <v/>
      </c>
      <c r="CW68" s="66" t="str">
        <f t="shared" si="95"/>
        <v/>
      </c>
      <c r="CX68" s="66" t="str">
        <f t="shared" si="96"/>
        <v/>
      </c>
      <c r="CY68" s="66" t="str">
        <f t="shared" si="97"/>
        <v/>
      </c>
      <c r="CZ68" s="66" t="str">
        <f t="shared" si="98"/>
        <v/>
      </c>
      <c r="DA68" s="66" t="str">
        <f t="shared" si="99"/>
        <v/>
      </c>
      <c r="DB68" s="66" t="str">
        <f t="shared" si="100"/>
        <v/>
      </c>
      <c r="DC68" s="66" t="str">
        <f t="shared" si="101"/>
        <v/>
      </c>
      <c r="DD68" s="66" t="str">
        <f t="shared" si="102"/>
        <v/>
      </c>
      <c r="DE68" s="66" t="str">
        <f t="shared" si="103"/>
        <v/>
      </c>
      <c r="DF68" s="66" t="str">
        <f t="shared" si="104"/>
        <v/>
      </c>
      <c r="DG68" s="66" t="str">
        <f t="shared" si="105"/>
        <v/>
      </c>
      <c r="DH68" s="66" t="str">
        <f t="shared" si="106"/>
        <v/>
      </c>
      <c r="DI68" s="66" t="str">
        <f t="shared" si="107"/>
        <v/>
      </c>
      <c r="DJ68" s="66" t="str">
        <f t="shared" si="108"/>
        <v/>
      </c>
      <c r="DK68" s="63">
        <f t="shared" si="63"/>
        <v>1126000</v>
      </c>
    </row>
    <row r="69" spans="1:115" x14ac:dyDescent="0.25">
      <c r="A69" s="2">
        <f t="shared" si="109"/>
        <v>68</v>
      </c>
      <c r="B69" s="2" t="s">
        <v>8</v>
      </c>
      <c r="C69" s="2" t="s">
        <v>95</v>
      </c>
      <c r="D69" s="2">
        <v>2</v>
      </c>
      <c r="E69" s="2">
        <v>5</v>
      </c>
      <c r="F69" s="2">
        <v>17</v>
      </c>
      <c r="G69" s="11" t="s">
        <v>16</v>
      </c>
      <c r="H69" s="42" t="s">
        <v>294</v>
      </c>
      <c r="I69" s="9">
        <v>80</v>
      </c>
      <c r="J69" s="10" t="s">
        <v>11</v>
      </c>
      <c r="K69" s="24" t="s">
        <v>417</v>
      </c>
      <c r="L69" s="7">
        <f t="shared" si="64"/>
        <v>1135000</v>
      </c>
      <c r="M69" s="8">
        <v>107</v>
      </c>
      <c r="N69" s="25">
        <v>41258</v>
      </c>
      <c r="O69" s="8" t="str">
        <f t="shared" si="65"/>
        <v>2DA-DIC</v>
      </c>
      <c r="P69" s="26">
        <v>0</v>
      </c>
      <c r="Q69" s="41" t="s">
        <v>270</v>
      </c>
      <c r="R69" s="8"/>
      <c r="S69" s="7">
        <v>567500</v>
      </c>
      <c r="T69" s="8"/>
      <c r="U69" s="66" t="str">
        <f t="shared" ca="1" si="66"/>
        <v>NA</v>
      </c>
      <c r="V69" s="8"/>
      <c r="W69" s="8"/>
      <c r="X69" s="8"/>
      <c r="Y69" s="8"/>
      <c r="Z69" s="8"/>
      <c r="AA69" s="66" t="str">
        <f t="shared" si="60"/>
        <v>NA</v>
      </c>
      <c r="AB69" s="66" t="str">
        <f t="shared" si="61"/>
        <v/>
      </c>
      <c r="AC69" s="73"/>
      <c r="AD69" s="73"/>
      <c r="AE69" s="73"/>
      <c r="AF69" s="73"/>
      <c r="AG69" s="8"/>
      <c r="AH69" s="8" t="s">
        <v>273</v>
      </c>
      <c r="AI69" s="8"/>
      <c r="AJ69" s="8"/>
      <c r="AK69" s="8"/>
      <c r="AL69" s="8"/>
      <c r="AM69" s="8"/>
      <c r="AN69" s="8"/>
      <c r="AO69" s="8"/>
      <c r="AP69" s="66" t="str">
        <f t="shared" si="67"/>
        <v>NA</v>
      </c>
      <c r="AQ69" s="66" t="str">
        <f t="shared" si="68"/>
        <v/>
      </c>
      <c r="AR69" s="66" t="str">
        <f t="shared" si="69"/>
        <v>NA</v>
      </c>
      <c r="AS69" s="66" t="str">
        <f t="shared" si="70"/>
        <v/>
      </c>
      <c r="AT69" s="66" t="str">
        <f t="shared" si="71"/>
        <v>NA</v>
      </c>
      <c r="AU69" s="66" t="str">
        <f t="shared" si="72"/>
        <v/>
      </c>
      <c r="AV69" s="66" t="str">
        <f t="shared" si="73"/>
        <v>NA</v>
      </c>
      <c r="AW69" s="66" t="str">
        <f t="shared" ca="1" si="74"/>
        <v>NA</v>
      </c>
      <c r="AX69" s="66" t="str">
        <f t="shared" ca="1" si="75"/>
        <v>NA</v>
      </c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>
        <f t="shared" si="76"/>
        <v>0</v>
      </c>
      <c r="BU69" s="8">
        <f t="shared" si="77"/>
        <v>0</v>
      </c>
      <c r="BV69" s="8">
        <f t="shared" si="78"/>
        <v>0</v>
      </c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66" t="str">
        <f t="shared" si="79"/>
        <v>NA</v>
      </c>
      <c r="CH69" s="66" t="str">
        <f t="shared" si="80"/>
        <v>NA</v>
      </c>
      <c r="CI69" s="66" t="str">
        <f t="shared" si="81"/>
        <v>NA</v>
      </c>
      <c r="CJ69" s="66" t="str">
        <f t="shared" si="82"/>
        <v>NA</v>
      </c>
      <c r="CK69" s="66" t="str">
        <f t="shared" si="83"/>
        <v>NA</v>
      </c>
      <c r="CL69" s="66" t="str">
        <f t="shared" si="84"/>
        <v>NA</v>
      </c>
      <c r="CM69" s="66" t="str">
        <f t="shared" si="85"/>
        <v>NA</v>
      </c>
      <c r="CN69" s="66" t="str">
        <f t="shared" si="86"/>
        <v>NA</v>
      </c>
      <c r="CO69" s="66" t="str">
        <f t="shared" si="87"/>
        <v>NA</v>
      </c>
      <c r="CP69" s="66" t="str">
        <f t="shared" si="88"/>
        <v>NA</v>
      </c>
      <c r="CQ69" s="66" t="str">
        <f t="shared" si="89"/>
        <v/>
      </c>
      <c r="CR69" s="66" t="str">
        <f t="shared" si="90"/>
        <v/>
      </c>
      <c r="CS69" s="66" t="str">
        <f t="shared" si="91"/>
        <v/>
      </c>
      <c r="CT69" s="66" t="str">
        <f t="shared" si="92"/>
        <v/>
      </c>
      <c r="CU69" s="66" t="str">
        <f t="shared" si="93"/>
        <v/>
      </c>
      <c r="CV69" s="66" t="str">
        <f t="shared" si="94"/>
        <v/>
      </c>
      <c r="CW69" s="66" t="str">
        <f t="shared" si="95"/>
        <v/>
      </c>
      <c r="CX69" s="66" t="str">
        <f t="shared" si="96"/>
        <v/>
      </c>
      <c r="CY69" s="66" t="str">
        <f t="shared" si="97"/>
        <v/>
      </c>
      <c r="CZ69" s="66" t="str">
        <f t="shared" si="98"/>
        <v/>
      </c>
      <c r="DA69" s="66" t="str">
        <f t="shared" si="99"/>
        <v/>
      </c>
      <c r="DB69" s="66" t="str">
        <f t="shared" si="100"/>
        <v/>
      </c>
      <c r="DC69" s="66" t="str">
        <f t="shared" si="101"/>
        <v/>
      </c>
      <c r="DD69" s="66" t="str">
        <f t="shared" si="102"/>
        <v/>
      </c>
      <c r="DE69" s="66" t="str">
        <f t="shared" si="103"/>
        <v/>
      </c>
      <c r="DF69" s="66" t="str">
        <f t="shared" si="104"/>
        <v/>
      </c>
      <c r="DG69" s="66" t="str">
        <f t="shared" si="105"/>
        <v/>
      </c>
      <c r="DH69" s="66" t="str">
        <f t="shared" si="106"/>
        <v/>
      </c>
      <c r="DI69" s="66" t="str">
        <f t="shared" si="107"/>
        <v/>
      </c>
      <c r="DJ69" s="66" t="str">
        <f t="shared" si="108"/>
        <v/>
      </c>
      <c r="DK69" s="63">
        <f t="shared" si="63"/>
        <v>1135000</v>
      </c>
    </row>
    <row r="70" spans="1:115" x14ac:dyDescent="0.25">
      <c r="A70" s="2">
        <f t="shared" si="109"/>
        <v>69</v>
      </c>
      <c r="B70" s="2" t="s">
        <v>8</v>
      </c>
      <c r="C70" s="2" t="s">
        <v>96</v>
      </c>
      <c r="D70" s="2">
        <v>2</v>
      </c>
      <c r="E70" s="2">
        <v>5</v>
      </c>
      <c r="F70" s="2">
        <v>18</v>
      </c>
      <c r="G70" s="11" t="s">
        <v>16</v>
      </c>
      <c r="H70" s="42" t="s">
        <v>294</v>
      </c>
      <c r="I70" s="9">
        <v>80</v>
      </c>
      <c r="J70" s="10" t="s">
        <v>10</v>
      </c>
      <c r="K70" s="24" t="s">
        <v>417</v>
      </c>
      <c r="L70" s="7">
        <f t="shared" si="64"/>
        <v>1126000</v>
      </c>
      <c r="M70" s="8">
        <v>108</v>
      </c>
      <c r="N70" s="25">
        <v>41258</v>
      </c>
      <c r="O70" s="8" t="str">
        <f t="shared" si="65"/>
        <v>2DA-DIC</v>
      </c>
      <c r="P70" s="26">
        <v>0</v>
      </c>
      <c r="Q70" s="41" t="s">
        <v>270</v>
      </c>
      <c r="R70" s="8"/>
      <c r="S70" s="7">
        <v>563000</v>
      </c>
      <c r="T70" s="8"/>
      <c r="U70" s="66" t="str">
        <f t="shared" ca="1" si="66"/>
        <v>NA</v>
      </c>
      <c r="V70" s="8"/>
      <c r="W70" s="8"/>
      <c r="X70" s="8"/>
      <c r="Y70" s="8"/>
      <c r="Z70" s="8"/>
      <c r="AA70" s="66" t="str">
        <f t="shared" si="60"/>
        <v>NA</v>
      </c>
      <c r="AB70" s="66" t="str">
        <f t="shared" si="61"/>
        <v/>
      </c>
      <c r="AC70" s="73"/>
      <c r="AD70" s="73"/>
      <c r="AE70" s="73"/>
      <c r="AF70" s="73"/>
      <c r="AG70" s="8"/>
      <c r="AH70" s="8" t="s">
        <v>273</v>
      </c>
      <c r="AI70" s="8"/>
      <c r="AJ70" s="8"/>
      <c r="AK70" s="8"/>
      <c r="AL70" s="8"/>
      <c r="AM70" s="8"/>
      <c r="AN70" s="8"/>
      <c r="AO70" s="8"/>
      <c r="AP70" s="66" t="str">
        <f t="shared" si="67"/>
        <v>NA</v>
      </c>
      <c r="AQ70" s="66" t="str">
        <f t="shared" si="68"/>
        <v/>
      </c>
      <c r="AR70" s="66" t="str">
        <f t="shared" si="69"/>
        <v>NA</v>
      </c>
      <c r="AS70" s="66" t="str">
        <f t="shared" si="70"/>
        <v/>
      </c>
      <c r="AT70" s="66" t="str">
        <f t="shared" si="71"/>
        <v>NA</v>
      </c>
      <c r="AU70" s="66" t="str">
        <f t="shared" si="72"/>
        <v/>
      </c>
      <c r="AV70" s="66" t="str">
        <f t="shared" si="73"/>
        <v>NA</v>
      </c>
      <c r="AW70" s="66" t="str">
        <f t="shared" ca="1" si="74"/>
        <v>NA</v>
      </c>
      <c r="AX70" s="66" t="str">
        <f t="shared" ca="1" si="75"/>
        <v>NA</v>
      </c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>
        <f t="shared" si="76"/>
        <v>0</v>
      </c>
      <c r="BU70" s="8">
        <f t="shared" si="77"/>
        <v>0</v>
      </c>
      <c r="BV70" s="8">
        <f t="shared" si="78"/>
        <v>0</v>
      </c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66" t="str">
        <f t="shared" si="79"/>
        <v>NA</v>
      </c>
      <c r="CH70" s="66" t="str">
        <f t="shared" si="80"/>
        <v>NA</v>
      </c>
      <c r="CI70" s="66" t="str">
        <f t="shared" si="81"/>
        <v>NA</v>
      </c>
      <c r="CJ70" s="66" t="str">
        <f t="shared" si="82"/>
        <v>NA</v>
      </c>
      <c r="CK70" s="66" t="str">
        <f t="shared" si="83"/>
        <v>NA</v>
      </c>
      <c r="CL70" s="66" t="str">
        <f t="shared" si="84"/>
        <v>NA</v>
      </c>
      <c r="CM70" s="66" t="str">
        <f t="shared" si="85"/>
        <v>NA</v>
      </c>
      <c r="CN70" s="66" t="str">
        <f t="shared" si="86"/>
        <v>NA</v>
      </c>
      <c r="CO70" s="66" t="str">
        <f t="shared" si="87"/>
        <v>NA</v>
      </c>
      <c r="CP70" s="66" t="str">
        <f t="shared" si="88"/>
        <v>NA</v>
      </c>
      <c r="CQ70" s="66" t="str">
        <f t="shared" si="89"/>
        <v/>
      </c>
      <c r="CR70" s="66" t="str">
        <f t="shared" si="90"/>
        <v/>
      </c>
      <c r="CS70" s="66" t="str">
        <f t="shared" si="91"/>
        <v/>
      </c>
      <c r="CT70" s="66" t="str">
        <f t="shared" si="92"/>
        <v/>
      </c>
      <c r="CU70" s="66" t="str">
        <f t="shared" si="93"/>
        <v/>
      </c>
      <c r="CV70" s="66" t="str">
        <f t="shared" si="94"/>
        <v/>
      </c>
      <c r="CW70" s="66" t="str">
        <f t="shared" si="95"/>
        <v/>
      </c>
      <c r="CX70" s="66" t="str">
        <f t="shared" si="96"/>
        <v/>
      </c>
      <c r="CY70" s="66" t="str">
        <f t="shared" si="97"/>
        <v/>
      </c>
      <c r="CZ70" s="66" t="str">
        <f t="shared" si="98"/>
        <v/>
      </c>
      <c r="DA70" s="66" t="str">
        <f t="shared" si="99"/>
        <v/>
      </c>
      <c r="DB70" s="66" t="str">
        <f t="shared" si="100"/>
        <v/>
      </c>
      <c r="DC70" s="66" t="str">
        <f t="shared" si="101"/>
        <v/>
      </c>
      <c r="DD70" s="66" t="str">
        <f t="shared" si="102"/>
        <v/>
      </c>
      <c r="DE70" s="66" t="str">
        <f t="shared" si="103"/>
        <v/>
      </c>
      <c r="DF70" s="66" t="str">
        <f t="shared" si="104"/>
        <v/>
      </c>
      <c r="DG70" s="66" t="str">
        <f t="shared" si="105"/>
        <v/>
      </c>
      <c r="DH70" s="66" t="str">
        <f t="shared" si="106"/>
        <v/>
      </c>
      <c r="DI70" s="66" t="str">
        <f t="shared" si="107"/>
        <v/>
      </c>
      <c r="DJ70" s="66" t="str">
        <f t="shared" si="108"/>
        <v/>
      </c>
      <c r="DK70" s="63">
        <f t="shared" si="63"/>
        <v>1126000</v>
      </c>
    </row>
    <row r="71" spans="1:115" x14ac:dyDescent="0.25">
      <c r="A71" s="2">
        <f t="shared" si="109"/>
        <v>70</v>
      </c>
      <c r="B71" s="2" t="s">
        <v>8</v>
      </c>
      <c r="C71" s="2" t="s">
        <v>97</v>
      </c>
      <c r="D71" s="2">
        <v>2</v>
      </c>
      <c r="E71" s="2">
        <v>5</v>
      </c>
      <c r="F71" s="2">
        <v>19</v>
      </c>
      <c r="G71" s="11" t="s">
        <v>16</v>
      </c>
      <c r="H71" s="42" t="s">
        <v>294</v>
      </c>
      <c r="I71" s="9">
        <v>80</v>
      </c>
      <c r="J71" s="10" t="s">
        <v>10</v>
      </c>
      <c r="K71" s="24" t="s">
        <v>417</v>
      </c>
      <c r="L71" s="7">
        <f t="shared" si="64"/>
        <v>1126000</v>
      </c>
      <c r="M71" s="8">
        <v>109</v>
      </c>
      <c r="N71" s="25">
        <v>41258</v>
      </c>
      <c r="O71" s="8" t="str">
        <f t="shared" si="65"/>
        <v>2DA-DIC</v>
      </c>
      <c r="P71" s="26">
        <v>0</v>
      </c>
      <c r="Q71" s="41" t="s">
        <v>270</v>
      </c>
      <c r="R71" s="8"/>
      <c r="S71" s="7">
        <v>563000</v>
      </c>
      <c r="T71" s="8"/>
      <c r="U71" s="66" t="str">
        <f t="shared" ca="1" si="66"/>
        <v>NA</v>
      </c>
      <c r="V71" s="8"/>
      <c r="W71" s="8"/>
      <c r="X71" s="8"/>
      <c r="Y71" s="8"/>
      <c r="Z71" s="8"/>
      <c r="AA71" s="66" t="str">
        <f t="shared" ref="AA71:AA134" si="110">IF(T71=0,"NA","SEM "&amp;WEEKNUM(T71))</f>
        <v>NA</v>
      </c>
      <c r="AB71" s="66" t="str">
        <f t="shared" ref="AB71:AB134" si="111">IF(T71=0,"",IF(MONTH(T71)=1,"ENE","")&amp;IF(MONTH(T71)=2,"FEB","")&amp;IF(MONTH(T71)=3,"MAR","")&amp;IF(MONTH(T71)=4,"ABR","")&amp;IF(MONTH(T71)=5,"MAY","")&amp;IF(MONTH(T71)=6,"JUN","")&amp;IF(MONTH(T71)=7,"JUL","")&amp;IF(MONTH(T71)=8,"AGO","")&amp;IF(MONTH(T71)=9,"SEP","")&amp;IF(MONTH(T71)=10,"OCT","")&amp;IF(MONTH(T71)=11,"NOV","")&amp;IF(MONTH(T71)=12,"DIC",""))</f>
        <v/>
      </c>
      <c r="AC71" s="73"/>
      <c r="AD71" s="73"/>
      <c r="AE71" s="73"/>
      <c r="AF71" s="73"/>
      <c r="AG71" s="8"/>
      <c r="AH71" s="8" t="s">
        <v>273</v>
      </c>
      <c r="AI71" s="8"/>
      <c r="AJ71" s="8"/>
      <c r="AK71" s="8"/>
      <c r="AL71" s="8"/>
      <c r="AM71" s="8"/>
      <c r="AN71" s="8"/>
      <c r="AO71" s="8"/>
      <c r="AP71" s="66" t="str">
        <f t="shared" si="67"/>
        <v>NA</v>
      </c>
      <c r="AQ71" s="66" t="str">
        <f t="shared" si="68"/>
        <v/>
      </c>
      <c r="AR71" s="66" t="str">
        <f t="shared" si="69"/>
        <v>NA</v>
      </c>
      <c r="AS71" s="66" t="str">
        <f t="shared" si="70"/>
        <v/>
      </c>
      <c r="AT71" s="66" t="str">
        <f t="shared" si="71"/>
        <v>NA</v>
      </c>
      <c r="AU71" s="66" t="str">
        <f t="shared" si="72"/>
        <v/>
      </c>
      <c r="AV71" s="66" t="str">
        <f t="shared" si="73"/>
        <v>NA</v>
      </c>
      <c r="AW71" s="66" t="str">
        <f t="shared" ca="1" si="74"/>
        <v>NA</v>
      </c>
      <c r="AX71" s="66" t="str">
        <f t="shared" ca="1" si="75"/>
        <v>NA</v>
      </c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>
        <f t="shared" si="76"/>
        <v>0</v>
      </c>
      <c r="BU71" s="8">
        <f t="shared" si="77"/>
        <v>0</v>
      </c>
      <c r="BV71" s="8">
        <f t="shared" si="78"/>
        <v>0</v>
      </c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66" t="str">
        <f t="shared" si="79"/>
        <v>NA</v>
      </c>
      <c r="CH71" s="66" t="str">
        <f t="shared" si="80"/>
        <v>NA</v>
      </c>
      <c r="CI71" s="66" t="str">
        <f t="shared" si="81"/>
        <v>NA</v>
      </c>
      <c r="CJ71" s="66" t="str">
        <f t="shared" si="82"/>
        <v>NA</v>
      </c>
      <c r="CK71" s="66" t="str">
        <f t="shared" si="83"/>
        <v>NA</v>
      </c>
      <c r="CL71" s="66" t="str">
        <f t="shared" si="84"/>
        <v>NA</v>
      </c>
      <c r="CM71" s="66" t="str">
        <f t="shared" si="85"/>
        <v>NA</v>
      </c>
      <c r="CN71" s="66" t="str">
        <f t="shared" si="86"/>
        <v>NA</v>
      </c>
      <c r="CO71" s="66" t="str">
        <f t="shared" si="87"/>
        <v>NA</v>
      </c>
      <c r="CP71" s="66" t="str">
        <f t="shared" si="88"/>
        <v>NA</v>
      </c>
      <c r="CQ71" s="66" t="str">
        <f t="shared" si="89"/>
        <v/>
      </c>
      <c r="CR71" s="66" t="str">
        <f t="shared" si="90"/>
        <v/>
      </c>
      <c r="CS71" s="66" t="str">
        <f t="shared" si="91"/>
        <v/>
      </c>
      <c r="CT71" s="66" t="str">
        <f t="shared" si="92"/>
        <v/>
      </c>
      <c r="CU71" s="66" t="str">
        <f t="shared" si="93"/>
        <v/>
      </c>
      <c r="CV71" s="66" t="str">
        <f t="shared" si="94"/>
        <v/>
      </c>
      <c r="CW71" s="66" t="str">
        <f t="shared" si="95"/>
        <v/>
      </c>
      <c r="CX71" s="66" t="str">
        <f t="shared" si="96"/>
        <v/>
      </c>
      <c r="CY71" s="66" t="str">
        <f t="shared" si="97"/>
        <v/>
      </c>
      <c r="CZ71" s="66" t="str">
        <f t="shared" si="98"/>
        <v/>
      </c>
      <c r="DA71" s="66" t="str">
        <f t="shared" si="99"/>
        <v/>
      </c>
      <c r="DB71" s="66" t="str">
        <f t="shared" si="100"/>
        <v/>
      </c>
      <c r="DC71" s="66" t="str">
        <f t="shared" si="101"/>
        <v/>
      </c>
      <c r="DD71" s="66" t="str">
        <f t="shared" si="102"/>
        <v/>
      </c>
      <c r="DE71" s="66" t="str">
        <f t="shared" si="103"/>
        <v/>
      </c>
      <c r="DF71" s="66" t="str">
        <f t="shared" si="104"/>
        <v/>
      </c>
      <c r="DG71" s="66" t="str">
        <f t="shared" si="105"/>
        <v/>
      </c>
      <c r="DH71" s="66" t="str">
        <f t="shared" si="106"/>
        <v/>
      </c>
      <c r="DI71" s="66" t="str">
        <f t="shared" si="107"/>
        <v/>
      </c>
      <c r="DJ71" s="66" t="str">
        <f t="shared" si="108"/>
        <v/>
      </c>
      <c r="DK71" s="63">
        <f t="shared" si="63"/>
        <v>1126000</v>
      </c>
    </row>
    <row r="72" spans="1:115" x14ac:dyDescent="0.25">
      <c r="A72" s="2">
        <f t="shared" si="109"/>
        <v>71</v>
      </c>
      <c r="B72" s="2" t="s">
        <v>8</v>
      </c>
      <c r="C72" s="2" t="s">
        <v>98</v>
      </c>
      <c r="D72" s="2">
        <v>2</v>
      </c>
      <c r="E72" s="2">
        <v>5</v>
      </c>
      <c r="F72" s="2">
        <v>20</v>
      </c>
      <c r="G72" s="11" t="s">
        <v>16</v>
      </c>
      <c r="H72" s="42" t="s">
        <v>294</v>
      </c>
      <c r="I72" s="9">
        <v>82.545000000000002</v>
      </c>
      <c r="J72" s="10" t="s">
        <v>11</v>
      </c>
      <c r="K72" s="24" t="s">
        <v>417</v>
      </c>
      <c r="L72" s="7">
        <f t="shared" si="64"/>
        <v>1144671</v>
      </c>
      <c r="M72" s="8">
        <v>110</v>
      </c>
      <c r="N72" s="25">
        <v>41258</v>
      </c>
      <c r="O72" s="8" t="str">
        <f t="shared" si="65"/>
        <v>2DA-DIC</v>
      </c>
      <c r="P72" s="26">
        <v>0</v>
      </c>
      <c r="Q72" s="41" t="s">
        <v>270</v>
      </c>
      <c r="R72" s="8"/>
      <c r="S72" s="7">
        <v>572335.5</v>
      </c>
      <c r="T72" s="8"/>
      <c r="U72" s="66" t="str">
        <f t="shared" ca="1" si="66"/>
        <v>NA</v>
      </c>
      <c r="V72" s="8"/>
      <c r="W72" s="8"/>
      <c r="X72" s="8"/>
      <c r="Y72" s="8"/>
      <c r="Z72" s="8"/>
      <c r="AA72" s="66" t="str">
        <f t="shared" si="110"/>
        <v>NA</v>
      </c>
      <c r="AB72" s="66" t="str">
        <f t="shared" si="111"/>
        <v/>
      </c>
      <c r="AC72" s="73"/>
      <c r="AD72" s="73"/>
      <c r="AE72" s="73"/>
      <c r="AF72" s="73"/>
      <c r="AG72" s="8"/>
      <c r="AH72" s="8" t="s">
        <v>273</v>
      </c>
      <c r="AI72" s="8"/>
      <c r="AJ72" s="8"/>
      <c r="AK72" s="8"/>
      <c r="AL72" s="8"/>
      <c r="AM72" s="8"/>
      <c r="AN72" s="8"/>
      <c r="AO72" s="8"/>
      <c r="AP72" s="66" t="str">
        <f t="shared" si="67"/>
        <v>NA</v>
      </c>
      <c r="AQ72" s="66" t="str">
        <f t="shared" si="68"/>
        <v/>
      </c>
      <c r="AR72" s="66" t="str">
        <f t="shared" si="69"/>
        <v>NA</v>
      </c>
      <c r="AS72" s="66" t="str">
        <f t="shared" si="70"/>
        <v/>
      </c>
      <c r="AT72" s="66" t="str">
        <f t="shared" si="71"/>
        <v>NA</v>
      </c>
      <c r="AU72" s="66" t="str">
        <f t="shared" si="72"/>
        <v/>
      </c>
      <c r="AV72" s="66" t="str">
        <f t="shared" si="73"/>
        <v>NA</v>
      </c>
      <c r="AW72" s="66" t="str">
        <f t="shared" ca="1" si="74"/>
        <v>NA</v>
      </c>
      <c r="AX72" s="66" t="str">
        <f t="shared" ca="1" si="75"/>
        <v>NA</v>
      </c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>
        <f t="shared" si="76"/>
        <v>0</v>
      </c>
      <c r="BU72" s="8">
        <f t="shared" si="77"/>
        <v>0</v>
      </c>
      <c r="BV72" s="8">
        <f t="shared" si="78"/>
        <v>0</v>
      </c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66" t="str">
        <f t="shared" si="79"/>
        <v>NA</v>
      </c>
      <c r="CH72" s="66" t="str">
        <f t="shared" si="80"/>
        <v>NA</v>
      </c>
      <c r="CI72" s="66" t="str">
        <f t="shared" si="81"/>
        <v>NA</v>
      </c>
      <c r="CJ72" s="66" t="str">
        <f t="shared" si="82"/>
        <v>NA</v>
      </c>
      <c r="CK72" s="66" t="str">
        <f t="shared" si="83"/>
        <v>NA</v>
      </c>
      <c r="CL72" s="66" t="str">
        <f t="shared" si="84"/>
        <v>NA</v>
      </c>
      <c r="CM72" s="66" t="str">
        <f t="shared" si="85"/>
        <v>NA</v>
      </c>
      <c r="CN72" s="66" t="str">
        <f t="shared" si="86"/>
        <v>NA</v>
      </c>
      <c r="CO72" s="66" t="str">
        <f t="shared" si="87"/>
        <v>NA</v>
      </c>
      <c r="CP72" s="66" t="str">
        <f t="shared" si="88"/>
        <v>NA</v>
      </c>
      <c r="CQ72" s="66" t="str">
        <f t="shared" si="89"/>
        <v/>
      </c>
      <c r="CR72" s="66" t="str">
        <f t="shared" si="90"/>
        <v/>
      </c>
      <c r="CS72" s="66" t="str">
        <f t="shared" si="91"/>
        <v/>
      </c>
      <c r="CT72" s="66" t="str">
        <f t="shared" si="92"/>
        <v/>
      </c>
      <c r="CU72" s="66" t="str">
        <f t="shared" si="93"/>
        <v/>
      </c>
      <c r="CV72" s="66" t="str">
        <f t="shared" si="94"/>
        <v/>
      </c>
      <c r="CW72" s="66" t="str">
        <f t="shared" si="95"/>
        <v/>
      </c>
      <c r="CX72" s="66" t="str">
        <f t="shared" si="96"/>
        <v/>
      </c>
      <c r="CY72" s="66" t="str">
        <f t="shared" si="97"/>
        <v/>
      </c>
      <c r="CZ72" s="66" t="str">
        <f t="shared" si="98"/>
        <v/>
      </c>
      <c r="DA72" s="66" t="str">
        <f t="shared" si="99"/>
        <v/>
      </c>
      <c r="DB72" s="66" t="str">
        <f t="shared" si="100"/>
        <v/>
      </c>
      <c r="DC72" s="66" t="str">
        <f t="shared" si="101"/>
        <v/>
      </c>
      <c r="DD72" s="66" t="str">
        <f t="shared" si="102"/>
        <v/>
      </c>
      <c r="DE72" s="66" t="str">
        <f t="shared" si="103"/>
        <v/>
      </c>
      <c r="DF72" s="66" t="str">
        <f t="shared" si="104"/>
        <v/>
      </c>
      <c r="DG72" s="66" t="str">
        <f t="shared" si="105"/>
        <v/>
      </c>
      <c r="DH72" s="66" t="str">
        <f t="shared" si="106"/>
        <v/>
      </c>
      <c r="DI72" s="66" t="str">
        <f t="shared" si="107"/>
        <v/>
      </c>
      <c r="DJ72" s="66" t="str">
        <f t="shared" si="108"/>
        <v/>
      </c>
      <c r="DK72" s="63">
        <f t="shared" si="63"/>
        <v>1144671</v>
      </c>
    </row>
    <row r="73" spans="1:115" x14ac:dyDescent="0.25">
      <c r="A73" s="2">
        <f t="shared" si="109"/>
        <v>72</v>
      </c>
      <c r="B73" s="2" t="s">
        <v>8</v>
      </c>
      <c r="C73" s="2" t="s">
        <v>99</v>
      </c>
      <c r="D73" s="2">
        <v>2</v>
      </c>
      <c r="E73" s="2">
        <v>6</v>
      </c>
      <c r="F73" s="2">
        <v>1</v>
      </c>
      <c r="G73" s="11" t="s">
        <v>17</v>
      </c>
      <c r="H73" s="42" t="s">
        <v>294</v>
      </c>
      <c r="I73" s="9">
        <v>82.421000000000006</v>
      </c>
      <c r="J73" s="10" t="s">
        <v>11</v>
      </c>
      <c r="K73" s="23" t="s">
        <v>416</v>
      </c>
      <c r="L73" s="7">
        <f t="shared" si="64"/>
        <v>1144199.8</v>
      </c>
      <c r="M73" s="8">
        <v>111</v>
      </c>
      <c r="N73" s="25">
        <v>41182</v>
      </c>
      <c r="O73" s="8" t="str">
        <f t="shared" si="65"/>
        <v>2DA-SEP</v>
      </c>
      <c r="P73" s="26">
        <v>0.1</v>
      </c>
      <c r="Q73" s="41" t="s">
        <v>270</v>
      </c>
      <c r="R73" s="8"/>
      <c r="S73" s="7">
        <v>572099.9</v>
      </c>
      <c r="T73" s="8"/>
      <c r="U73" s="66" t="str">
        <f t="shared" ca="1" si="66"/>
        <v>NA</v>
      </c>
      <c r="V73" s="8"/>
      <c r="W73" s="8"/>
      <c r="X73" s="8"/>
      <c r="Y73" s="8"/>
      <c r="Z73" s="8"/>
      <c r="AA73" s="66" t="str">
        <f t="shared" si="110"/>
        <v>NA</v>
      </c>
      <c r="AB73" s="66" t="str">
        <f t="shared" si="111"/>
        <v/>
      </c>
      <c r="AC73" s="73"/>
      <c r="AD73" s="73"/>
      <c r="AE73" s="73"/>
      <c r="AF73" s="73"/>
      <c r="AG73" s="8"/>
      <c r="AH73" s="8" t="s">
        <v>273</v>
      </c>
      <c r="AI73" s="8"/>
      <c r="AJ73" s="8"/>
      <c r="AK73" s="8"/>
      <c r="AL73" s="8"/>
      <c r="AM73" s="8"/>
      <c r="AN73" s="8"/>
      <c r="AO73" s="8"/>
      <c r="AP73" s="66" t="str">
        <f t="shared" si="67"/>
        <v>NA</v>
      </c>
      <c r="AQ73" s="66" t="str">
        <f t="shared" si="68"/>
        <v/>
      </c>
      <c r="AR73" s="66" t="str">
        <f t="shared" si="69"/>
        <v>NA</v>
      </c>
      <c r="AS73" s="66" t="str">
        <f t="shared" si="70"/>
        <v/>
      </c>
      <c r="AT73" s="66" t="str">
        <f t="shared" si="71"/>
        <v>NA</v>
      </c>
      <c r="AU73" s="66" t="str">
        <f t="shared" si="72"/>
        <v/>
      </c>
      <c r="AV73" s="66" t="str">
        <f t="shared" si="73"/>
        <v>NA</v>
      </c>
      <c r="AW73" s="66" t="str">
        <f t="shared" ca="1" si="74"/>
        <v>NA</v>
      </c>
      <c r="AX73" s="66" t="str">
        <f t="shared" ca="1" si="75"/>
        <v>NA</v>
      </c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>
        <f t="shared" si="76"/>
        <v>0</v>
      </c>
      <c r="BU73" s="8">
        <f t="shared" si="77"/>
        <v>0</v>
      </c>
      <c r="BV73" s="8">
        <f t="shared" si="78"/>
        <v>0</v>
      </c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66" t="str">
        <f t="shared" si="79"/>
        <v>NA</v>
      </c>
      <c r="CH73" s="66" t="str">
        <f t="shared" si="80"/>
        <v>NA</v>
      </c>
      <c r="CI73" s="66" t="str">
        <f t="shared" si="81"/>
        <v>NA</v>
      </c>
      <c r="CJ73" s="66" t="str">
        <f t="shared" si="82"/>
        <v>NA</v>
      </c>
      <c r="CK73" s="66" t="str">
        <f t="shared" si="83"/>
        <v>NA</v>
      </c>
      <c r="CL73" s="66" t="str">
        <f t="shared" si="84"/>
        <v>NA</v>
      </c>
      <c r="CM73" s="66" t="str">
        <f t="shared" si="85"/>
        <v>NA</v>
      </c>
      <c r="CN73" s="66" t="str">
        <f t="shared" si="86"/>
        <v>NA</v>
      </c>
      <c r="CO73" s="66" t="str">
        <f t="shared" si="87"/>
        <v>NA</v>
      </c>
      <c r="CP73" s="66" t="str">
        <f t="shared" si="88"/>
        <v>NA</v>
      </c>
      <c r="CQ73" s="66" t="str">
        <f t="shared" si="89"/>
        <v/>
      </c>
      <c r="CR73" s="66" t="str">
        <f t="shared" si="90"/>
        <v/>
      </c>
      <c r="CS73" s="66" t="str">
        <f t="shared" si="91"/>
        <v/>
      </c>
      <c r="CT73" s="66" t="str">
        <f t="shared" si="92"/>
        <v/>
      </c>
      <c r="CU73" s="66" t="str">
        <f t="shared" si="93"/>
        <v/>
      </c>
      <c r="CV73" s="66" t="str">
        <f t="shared" si="94"/>
        <v/>
      </c>
      <c r="CW73" s="66" t="str">
        <f t="shared" si="95"/>
        <v/>
      </c>
      <c r="CX73" s="66" t="str">
        <f t="shared" si="96"/>
        <v/>
      </c>
      <c r="CY73" s="66" t="str">
        <f t="shared" si="97"/>
        <v/>
      </c>
      <c r="CZ73" s="66" t="str">
        <f t="shared" si="98"/>
        <v/>
      </c>
      <c r="DA73" s="66" t="str">
        <f t="shared" si="99"/>
        <v/>
      </c>
      <c r="DB73" s="66" t="str">
        <f t="shared" si="100"/>
        <v/>
      </c>
      <c r="DC73" s="66" t="str">
        <f t="shared" si="101"/>
        <v/>
      </c>
      <c r="DD73" s="66" t="str">
        <f t="shared" si="102"/>
        <v/>
      </c>
      <c r="DE73" s="66" t="str">
        <f t="shared" si="103"/>
        <v/>
      </c>
      <c r="DF73" s="66" t="str">
        <f t="shared" si="104"/>
        <v/>
      </c>
      <c r="DG73" s="66" t="str">
        <f t="shared" si="105"/>
        <v/>
      </c>
      <c r="DH73" s="66" t="str">
        <f t="shared" si="106"/>
        <v/>
      </c>
      <c r="DI73" s="66" t="str">
        <f t="shared" si="107"/>
        <v/>
      </c>
      <c r="DJ73" s="66" t="str">
        <f t="shared" si="108"/>
        <v/>
      </c>
      <c r="DK73" s="63">
        <f t="shared" si="63"/>
        <v>1144199.8</v>
      </c>
    </row>
    <row r="74" spans="1:115" x14ac:dyDescent="0.25">
      <c r="A74" s="2">
        <f t="shared" si="109"/>
        <v>73</v>
      </c>
      <c r="B74" s="2" t="s">
        <v>8</v>
      </c>
      <c r="C74" s="2" t="s">
        <v>100</v>
      </c>
      <c r="D74" s="2">
        <v>2</v>
      </c>
      <c r="E74" s="2">
        <v>6</v>
      </c>
      <c r="F74" s="2">
        <v>2</v>
      </c>
      <c r="G74" s="11" t="s">
        <v>17</v>
      </c>
      <c r="H74" s="42" t="s">
        <v>294</v>
      </c>
      <c r="I74" s="9">
        <v>80</v>
      </c>
      <c r="J74" s="10" t="s">
        <v>10</v>
      </c>
      <c r="K74" s="23" t="s">
        <v>416</v>
      </c>
      <c r="L74" s="7">
        <f t="shared" si="64"/>
        <v>1126000</v>
      </c>
      <c r="M74" s="8">
        <v>112</v>
      </c>
      <c r="N74" s="25">
        <v>41182</v>
      </c>
      <c r="O74" s="8" t="str">
        <f t="shared" si="65"/>
        <v>2DA-SEP</v>
      </c>
      <c r="P74" s="26">
        <v>0.1</v>
      </c>
      <c r="Q74" s="41" t="s">
        <v>270</v>
      </c>
      <c r="R74" s="8"/>
      <c r="S74" s="7">
        <v>563000</v>
      </c>
      <c r="T74" s="8"/>
      <c r="U74" s="66" t="str">
        <f t="shared" ca="1" si="66"/>
        <v>NA</v>
      </c>
      <c r="V74" s="8"/>
      <c r="W74" s="8"/>
      <c r="X74" s="8"/>
      <c r="Y74" s="8"/>
      <c r="Z74" s="8"/>
      <c r="AA74" s="66" t="str">
        <f t="shared" si="110"/>
        <v>NA</v>
      </c>
      <c r="AB74" s="66" t="str">
        <f t="shared" si="111"/>
        <v/>
      </c>
      <c r="AC74" s="73"/>
      <c r="AD74" s="73"/>
      <c r="AE74" s="73"/>
      <c r="AF74" s="73"/>
      <c r="AG74" s="8"/>
      <c r="AH74" s="8" t="s">
        <v>273</v>
      </c>
      <c r="AI74" s="8"/>
      <c r="AJ74" s="8"/>
      <c r="AK74" s="8"/>
      <c r="AL74" s="8"/>
      <c r="AM74" s="8"/>
      <c r="AN74" s="8"/>
      <c r="AO74" s="8"/>
      <c r="AP74" s="66" t="str">
        <f t="shared" si="67"/>
        <v>NA</v>
      </c>
      <c r="AQ74" s="66" t="str">
        <f t="shared" si="68"/>
        <v/>
      </c>
      <c r="AR74" s="66" t="str">
        <f t="shared" si="69"/>
        <v>NA</v>
      </c>
      <c r="AS74" s="66" t="str">
        <f t="shared" si="70"/>
        <v/>
      </c>
      <c r="AT74" s="66" t="str">
        <f t="shared" si="71"/>
        <v>NA</v>
      </c>
      <c r="AU74" s="66" t="str">
        <f t="shared" si="72"/>
        <v/>
      </c>
      <c r="AV74" s="66" t="str">
        <f t="shared" si="73"/>
        <v>NA</v>
      </c>
      <c r="AW74" s="66" t="str">
        <f t="shared" ca="1" si="74"/>
        <v>NA</v>
      </c>
      <c r="AX74" s="66" t="str">
        <f t="shared" ca="1" si="75"/>
        <v>NA</v>
      </c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>
        <f t="shared" si="76"/>
        <v>0</v>
      </c>
      <c r="BU74" s="8">
        <f t="shared" si="77"/>
        <v>0</v>
      </c>
      <c r="BV74" s="8">
        <f t="shared" si="78"/>
        <v>0</v>
      </c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66" t="str">
        <f t="shared" si="79"/>
        <v>NA</v>
      </c>
      <c r="CH74" s="66" t="str">
        <f t="shared" si="80"/>
        <v>NA</v>
      </c>
      <c r="CI74" s="66" t="str">
        <f t="shared" si="81"/>
        <v>NA</v>
      </c>
      <c r="CJ74" s="66" t="str">
        <f t="shared" si="82"/>
        <v>NA</v>
      </c>
      <c r="CK74" s="66" t="str">
        <f t="shared" si="83"/>
        <v>NA</v>
      </c>
      <c r="CL74" s="66" t="str">
        <f t="shared" si="84"/>
        <v>NA</v>
      </c>
      <c r="CM74" s="66" t="str">
        <f t="shared" si="85"/>
        <v>NA</v>
      </c>
      <c r="CN74" s="66" t="str">
        <f t="shared" si="86"/>
        <v>NA</v>
      </c>
      <c r="CO74" s="66" t="str">
        <f t="shared" si="87"/>
        <v>NA</v>
      </c>
      <c r="CP74" s="66" t="str">
        <f t="shared" si="88"/>
        <v>NA</v>
      </c>
      <c r="CQ74" s="66" t="str">
        <f t="shared" si="89"/>
        <v/>
      </c>
      <c r="CR74" s="66" t="str">
        <f t="shared" si="90"/>
        <v/>
      </c>
      <c r="CS74" s="66" t="str">
        <f t="shared" si="91"/>
        <v/>
      </c>
      <c r="CT74" s="66" t="str">
        <f t="shared" si="92"/>
        <v/>
      </c>
      <c r="CU74" s="66" t="str">
        <f t="shared" si="93"/>
        <v/>
      </c>
      <c r="CV74" s="66" t="str">
        <f t="shared" si="94"/>
        <v/>
      </c>
      <c r="CW74" s="66" t="str">
        <f t="shared" si="95"/>
        <v/>
      </c>
      <c r="CX74" s="66" t="str">
        <f t="shared" si="96"/>
        <v/>
      </c>
      <c r="CY74" s="66" t="str">
        <f t="shared" si="97"/>
        <v/>
      </c>
      <c r="CZ74" s="66" t="str">
        <f t="shared" si="98"/>
        <v/>
      </c>
      <c r="DA74" s="66" t="str">
        <f t="shared" si="99"/>
        <v/>
      </c>
      <c r="DB74" s="66" t="str">
        <f t="shared" si="100"/>
        <v/>
      </c>
      <c r="DC74" s="66" t="str">
        <f t="shared" si="101"/>
        <v/>
      </c>
      <c r="DD74" s="66" t="str">
        <f t="shared" si="102"/>
        <v/>
      </c>
      <c r="DE74" s="66" t="str">
        <f t="shared" si="103"/>
        <v/>
      </c>
      <c r="DF74" s="66" t="str">
        <f t="shared" si="104"/>
        <v/>
      </c>
      <c r="DG74" s="66" t="str">
        <f t="shared" si="105"/>
        <v/>
      </c>
      <c r="DH74" s="66" t="str">
        <f t="shared" si="106"/>
        <v/>
      </c>
      <c r="DI74" s="66" t="str">
        <f t="shared" si="107"/>
        <v/>
      </c>
      <c r="DJ74" s="66" t="str">
        <f t="shared" si="108"/>
        <v/>
      </c>
      <c r="DK74" s="63">
        <f t="shared" si="63"/>
        <v>1126000</v>
      </c>
    </row>
    <row r="75" spans="1:115" x14ac:dyDescent="0.25">
      <c r="A75" s="2">
        <f t="shared" si="109"/>
        <v>74</v>
      </c>
      <c r="B75" s="2" t="s">
        <v>8</v>
      </c>
      <c r="C75" s="2" t="s">
        <v>101</v>
      </c>
      <c r="D75" s="2">
        <v>2</v>
      </c>
      <c r="E75" s="2">
        <v>6</v>
      </c>
      <c r="F75" s="2">
        <v>3</v>
      </c>
      <c r="G75" s="11" t="s">
        <v>17</v>
      </c>
      <c r="H75" s="42" t="s">
        <v>294</v>
      </c>
      <c r="I75" s="9">
        <v>80</v>
      </c>
      <c r="J75" s="10" t="s">
        <v>10</v>
      </c>
      <c r="K75" s="23" t="s">
        <v>416</v>
      </c>
      <c r="L75" s="7">
        <f t="shared" si="64"/>
        <v>1126000</v>
      </c>
      <c r="M75" s="8">
        <v>113</v>
      </c>
      <c r="N75" s="25">
        <v>41182</v>
      </c>
      <c r="O75" s="8" t="str">
        <f t="shared" si="65"/>
        <v>2DA-SEP</v>
      </c>
      <c r="P75" s="26">
        <v>0.2</v>
      </c>
      <c r="Q75" s="41" t="s">
        <v>270</v>
      </c>
      <c r="R75" s="8"/>
      <c r="S75" s="7">
        <v>563000</v>
      </c>
      <c r="T75" s="8"/>
      <c r="U75" s="66" t="str">
        <f t="shared" ca="1" si="66"/>
        <v>NA</v>
      </c>
      <c r="V75" s="8"/>
      <c r="W75" s="8"/>
      <c r="X75" s="8"/>
      <c r="Y75" s="8"/>
      <c r="Z75" s="8"/>
      <c r="AA75" s="66" t="str">
        <f t="shared" si="110"/>
        <v>NA</v>
      </c>
      <c r="AB75" s="66" t="str">
        <f t="shared" si="111"/>
        <v/>
      </c>
      <c r="AC75" s="73"/>
      <c r="AD75" s="73"/>
      <c r="AE75" s="73"/>
      <c r="AF75" s="73"/>
      <c r="AG75" s="8"/>
      <c r="AH75" s="8" t="s">
        <v>273</v>
      </c>
      <c r="AI75" s="8"/>
      <c r="AJ75" s="8"/>
      <c r="AK75" s="8"/>
      <c r="AL75" s="8"/>
      <c r="AM75" s="8"/>
      <c r="AN75" s="8"/>
      <c r="AO75" s="8"/>
      <c r="AP75" s="66" t="str">
        <f t="shared" si="67"/>
        <v>NA</v>
      </c>
      <c r="AQ75" s="66" t="str">
        <f t="shared" si="68"/>
        <v/>
      </c>
      <c r="AR75" s="66" t="str">
        <f t="shared" si="69"/>
        <v>NA</v>
      </c>
      <c r="AS75" s="66" t="str">
        <f t="shared" si="70"/>
        <v/>
      </c>
      <c r="AT75" s="66" t="str">
        <f t="shared" si="71"/>
        <v>NA</v>
      </c>
      <c r="AU75" s="66" t="str">
        <f t="shared" si="72"/>
        <v/>
      </c>
      <c r="AV75" s="66" t="str">
        <f t="shared" si="73"/>
        <v>NA</v>
      </c>
      <c r="AW75" s="66" t="str">
        <f t="shared" ca="1" si="74"/>
        <v>NA</v>
      </c>
      <c r="AX75" s="66" t="str">
        <f t="shared" ca="1" si="75"/>
        <v>NA</v>
      </c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>
        <f t="shared" si="76"/>
        <v>0</v>
      </c>
      <c r="BU75" s="8">
        <f t="shared" si="77"/>
        <v>0</v>
      </c>
      <c r="BV75" s="8">
        <f t="shared" si="78"/>
        <v>0</v>
      </c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66" t="str">
        <f t="shared" si="79"/>
        <v>NA</v>
      </c>
      <c r="CH75" s="66" t="str">
        <f t="shared" si="80"/>
        <v>NA</v>
      </c>
      <c r="CI75" s="66" t="str">
        <f t="shared" si="81"/>
        <v>NA</v>
      </c>
      <c r="CJ75" s="66" t="str">
        <f t="shared" si="82"/>
        <v>NA</v>
      </c>
      <c r="CK75" s="66" t="str">
        <f t="shared" si="83"/>
        <v>NA</v>
      </c>
      <c r="CL75" s="66" t="str">
        <f t="shared" si="84"/>
        <v>NA</v>
      </c>
      <c r="CM75" s="66" t="str">
        <f t="shared" si="85"/>
        <v>NA</v>
      </c>
      <c r="CN75" s="66" t="str">
        <f t="shared" si="86"/>
        <v>NA</v>
      </c>
      <c r="CO75" s="66" t="str">
        <f t="shared" si="87"/>
        <v>NA</v>
      </c>
      <c r="CP75" s="66" t="str">
        <f t="shared" si="88"/>
        <v>NA</v>
      </c>
      <c r="CQ75" s="66" t="str">
        <f t="shared" si="89"/>
        <v/>
      </c>
      <c r="CR75" s="66" t="str">
        <f t="shared" si="90"/>
        <v/>
      </c>
      <c r="CS75" s="66" t="str">
        <f t="shared" si="91"/>
        <v/>
      </c>
      <c r="CT75" s="66" t="str">
        <f t="shared" si="92"/>
        <v/>
      </c>
      <c r="CU75" s="66" t="str">
        <f t="shared" si="93"/>
        <v/>
      </c>
      <c r="CV75" s="66" t="str">
        <f t="shared" si="94"/>
        <v/>
      </c>
      <c r="CW75" s="66" t="str">
        <f t="shared" si="95"/>
        <v/>
      </c>
      <c r="CX75" s="66" t="str">
        <f t="shared" si="96"/>
        <v/>
      </c>
      <c r="CY75" s="66" t="str">
        <f t="shared" si="97"/>
        <v/>
      </c>
      <c r="CZ75" s="66" t="str">
        <f t="shared" si="98"/>
        <v/>
      </c>
      <c r="DA75" s="66" t="str">
        <f t="shared" si="99"/>
        <v/>
      </c>
      <c r="DB75" s="66" t="str">
        <f t="shared" si="100"/>
        <v/>
      </c>
      <c r="DC75" s="66" t="str">
        <f t="shared" si="101"/>
        <v/>
      </c>
      <c r="DD75" s="66" t="str">
        <f t="shared" si="102"/>
        <v/>
      </c>
      <c r="DE75" s="66" t="str">
        <f t="shared" si="103"/>
        <v/>
      </c>
      <c r="DF75" s="66" t="str">
        <f t="shared" si="104"/>
        <v/>
      </c>
      <c r="DG75" s="66" t="str">
        <f t="shared" si="105"/>
        <v/>
      </c>
      <c r="DH75" s="66" t="str">
        <f t="shared" si="106"/>
        <v/>
      </c>
      <c r="DI75" s="66" t="str">
        <f t="shared" si="107"/>
        <v/>
      </c>
      <c r="DJ75" s="66" t="str">
        <f t="shared" si="108"/>
        <v/>
      </c>
      <c r="DK75" s="63">
        <f t="shared" si="63"/>
        <v>1126000</v>
      </c>
    </row>
    <row r="76" spans="1:115" x14ac:dyDescent="0.25">
      <c r="A76" s="2">
        <f t="shared" si="109"/>
        <v>75</v>
      </c>
      <c r="B76" s="2" t="s">
        <v>8</v>
      </c>
      <c r="C76" s="2" t="s">
        <v>102</v>
      </c>
      <c r="D76" s="2">
        <v>2</v>
      </c>
      <c r="E76" s="2">
        <v>6</v>
      </c>
      <c r="F76" s="2">
        <v>4</v>
      </c>
      <c r="G76" s="11" t="s">
        <v>17</v>
      </c>
      <c r="H76" s="42" t="s">
        <v>294</v>
      </c>
      <c r="I76" s="9">
        <v>80</v>
      </c>
      <c r="J76" s="10" t="s">
        <v>11</v>
      </c>
      <c r="K76" s="23" t="s">
        <v>416</v>
      </c>
      <c r="L76" s="7">
        <f t="shared" si="64"/>
        <v>1135000</v>
      </c>
      <c r="M76" s="8">
        <v>114</v>
      </c>
      <c r="N76" s="25">
        <v>41182</v>
      </c>
      <c r="O76" s="8" t="str">
        <f t="shared" si="65"/>
        <v>2DA-SEP</v>
      </c>
      <c r="P76" s="26">
        <v>0.2</v>
      </c>
      <c r="Q76" s="41" t="s">
        <v>270</v>
      </c>
      <c r="R76" s="8"/>
      <c r="S76" s="7">
        <v>567500</v>
      </c>
      <c r="T76" s="8"/>
      <c r="U76" s="66" t="str">
        <f t="shared" ca="1" si="66"/>
        <v>NA</v>
      </c>
      <c r="V76" s="8"/>
      <c r="W76" s="8"/>
      <c r="X76" s="8"/>
      <c r="Y76" s="8"/>
      <c r="Z76" s="8"/>
      <c r="AA76" s="66" t="str">
        <f t="shared" si="110"/>
        <v>NA</v>
      </c>
      <c r="AB76" s="66" t="str">
        <f t="shared" si="111"/>
        <v/>
      </c>
      <c r="AC76" s="73"/>
      <c r="AD76" s="73"/>
      <c r="AE76" s="73"/>
      <c r="AF76" s="73"/>
      <c r="AG76" s="8"/>
      <c r="AH76" s="8" t="s">
        <v>273</v>
      </c>
      <c r="AI76" s="8"/>
      <c r="AJ76" s="8"/>
      <c r="AK76" s="8"/>
      <c r="AL76" s="8"/>
      <c r="AM76" s="8"/>
      <c r="AN76" s="8"/>
      <c r="AO76" s="8"/>
      <c r="AP76" s="66" t="str">
        <f t="shared" si="67"/>
        <v>NA</v>
      </c>
      <c r="AQ76" s="66" t="str">
        <f t="shared" si="68"/>
        <v/>
      </c>
      <c r="AR76" s="66" t="str">
        <f t="shared" si="69"/>
        <v>NA</v>
      </c>
      <c r="AS76" s="66" t="str">
        <f t="shared" si="70"/>
        <v/>
      </c>
      <c r="AT76" s="66" t="str">
        <f t="shared" si="71"/>
        <v>NA</v>
      </c>
      <c r="AU76" s="66" t="str">
        <f t="shared" si="72"/>
        <v/>
      </c>
      <c r="AV76" s="66" t="str">
        <f t="shared" si="73"/>
        <v>NA</v>
      </c>
      <c r="AW76" s="66" t="str">
        <f t="shared" ca="1" si="74"/>
        <v>NA</v>
      </c>
      <c r="AX76" s="66" t="str">
        <f t="shared" ca="1" si="75"/>
        <v>NA</v>
      </c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>
        <f t="shared" si="76"/>
        <v>0</v>
      </c>
      <c r="BU76" s="8">
        <f t="shared" si="77"/>
        <v>0</v>
      </c>
      <c r="BV76" s="8">
        <f t="shared" si="78"/>
        <v>0</v>
      </c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66" t="str">
        <f t="shared" si="79"/>
        <v>NA</v>
      </c>
      <c r="CH76" s="66" t="str">
        <f t="shared" si="80"/>
        <v>NA</v>
      </c>
      <c r="CI76" s="66" t="str">
        <f t="shared" si="81"/>
        <v>NA</v>
      </c>
      <c r="CJ76" s="66" t="str">
        <f t="shared" si="82"/>
        <v>NA</v>
      </c>
      <c r="CK76" s="66" t="str">
        <f t="shared" si="83"/>
        <v>NA</v>
      </c>
      <c r="CL76" s="66" t="str">
        <f t="shared" si="84"/>
        <v>NA</v>
      </c>
      <c r="CM76" s="66" t="str">
        <f t="shared" si="85"/>
        <v>NA</v>
      </c>
      <c r="CN76" s="66" t="str">
        <f t="shared" si="86"/>
        <v>NA</v>
      </c>
      <c r="CO76" s="66" t="str">
        <f t="shared" si="87"/>
        <v>NA</v>
      </c>
      <c r="CP76" s="66" t="str">
        <f t="shared" si="88"/>
        <v>NA</v>
      </c>
      <c r="CQ76" s="66" t="str">
        <f t="shared" si="89"/>
        <v/>
      </c>
      <c r="CR76" s="66" t="str">
        <f t="shared" si="90"/>
        <v/>
      </c>
      <c r="CS76" s="66" t="str">
        <f t="shared" si="91"/>
        <v/>
      </c>
      <c r="CT76" s="66" t="str">
        <f t="shared" si="92"/>
        <v/>
      </c>
      <c r="CU76" s="66" t="str">
        <f t="shared" si="93"/>
        <v/>
      </c>
      <c r="CV76" s="66" t="str">
        <f t="shared" si="94"/>
        <v/>
      </c>
      <c r="CW76" s="66" t="str">
        <f t="shared" si="95"/>
        <v/>
      </c>
      <c r="CX76" s="66" t="str">
        <f t="shared" si="96"/>
        <v/>
      </c>
      <c r="CY76" s="66" t="str">
        <f t="shared" si="97"/>
        <v/>
      </c>
      <c r="CZ76" s="66" t="str">
        <f t="shared" si="98"/>
        <v/>
      </c>
      <c r="DA76" s="66" t="str">
        <f t="shared" si="99"/>
        <v/>
      </c>
      <c r="DB76" s="66" t="str">
        <f t="shared" si="100"/>
        <v/>
      </c>
      <c r="DC76" s="66" t="str">
        <f t="shared" si="101"/>
        <v/>
      </c>
      <c r="DD76" s="66" t="str">
        <f t="shared" si="102"/>
        <v/>
      </c>
      <c r="DE76" s="66" t="str">
        <f t="shared" si="103"/>
        <v/>
      </c>
      <c r="DF76" s="66" t="str">
        <f t="shared" si="104"/>
        <v/>
      </c>
      <c r="DG76" s="66" t="str">
        <f t="shared" si="105"/>
        <v/>
      </c>
      <c r="DH76" s="66" t="str">
        <f t="shared" si="106"/>
        <v/>
      </c>
      <c r="DI76" s="66" t="str">
        <f t="shared" si="107"/>
        <v/>
      </c>
      <c r="DJ76" s="66" t="str">
        <f t="shared" si="108"/>
        <v/>
      </c>
      <c r="DK76" s="63">
        <f t="shared" si="63"/>
        <v>1135000</v>
      </c>
    </row>
    <row r="77" spans="1:115" x14ac:dyDescent="0.25">
      <c r="A77" s="2">
        <f t="shared" si="109"/>
        <v>76</v>
      </c>
      <c r="B77" s="2" t="s">
        <v>8</v>
      </c>
      <c r="C77" s="2" t="s">
        <v>103</v>
      </c>
      <c r="D77" s="2">
        <v>2</v>
      </c>
      <c r="E77" s="2">
        <v>6</v>
      </c>
      <c r="F77" s="2">
        <v>5</v>
      </c>
      <c r="G77" s="11" t="s">
        <v>17</v>
      </c>
      <c r="H77" s="42" t="s">
        <v>294</v>
      </c>
      <c r="I77" s="9">
        <v>80</v>
      </c>
      <c r="J77" s="10" t="s">
        <v>10</v>
      </c>
      <c r="K77" s="23" t="s">
        <v>416</v>
      </c>
      <c r="L77" s="7">
        <f t="shared" si="64"/>
        <v>1126000</v>
      </c>
      <c r="M77" s="8">
        <v>115</v>
      </c>
      <c r="N77" s="25">
        <v>41182</v>
      </c>
      <c r="O77" s="8" t="str">
        <f t="shared" si="65"/>
        <v>2DA-SEP</v>
      </c>
      <c r="P77" s="26">
        <v>0.2</v>
      </c>
      <c r="Q77" s="41" t="s">
        <v>270</v>
      </c>
      <c r="R77" s="8"/>
      <c r="S77" s="7">
        <v>563000</v>
      </c>
      <c r="T77" s="8"/>
      <c r="U77" s="66" t="str">
        <f t="shared" ca="1" si="66"/>
        <v>NA</v>
      </c>
      <c r="V77" s="8"/>
      <c r="W77" s="8"/>
      <c r="X77" s="8"/>
      <c r="Y77" s="8"/>
      <c r="Z77" s="8"/>
      <c r="AA77" s="66" t="str">
        <f t="shared" si="110"/>
        <v>NA</v>
      </c>
      <c r="AB77" s="66" t="str">
        <f t="shared" si="111"/>
        <v/>
      </c>
      <c r="AC77" s="73"/>
      <c r="AD77" s="73"/>
      <c r="AE77" s="73"/>
      <c r="AF77" s="73"/>
      <c r="AG77" s="8"/>
      <c r="AH77" s="8" t="s">
        <v>273</v>
      </c>
      <c r="AI77" s="8"/>
      <c r="AJ77" s="8"/>
      <c r="AK77" s="8"/>
      <c r="AL77" s="8"/>
      <c r="AM77" s="8"/>
      <c r="AN77" s="8"/>
      <c r="AO77" s="8"/>
      <c r="AP77" s="66" t="str">
        <f t="shared" si="67"/>
        <v>NA</v>
      </c>
      <c r="AQ77" s="66" t="str">
        <f t="shared" si="68"/>
        <v/>
      </c>
      <c r="AR77" s="66" t="str">
        <f t="shared" si="69"/>
        <v>NA</v>
      </c>
      <c r="AS77" s="66" t="str">
        <f t="shared" si="70"/>
        <v/>
      </c>
      <c r="AT77" s="66" t="str">
        <f t="shared" si="71"/>
        <v>NA</v>
      </c>
      <c r="AU77" s="66" t="str">
        <f t="shared" si="72"/>
        <v/>
      </c>
      <c r="AV77" s="66" t="str">
        <f t="shared" si="73"/>
        <v>NA</v>
      </c>
      <c r="AW77" s="66" t="str">
        <f t="shared" ca="1" si="74"/>
        <v>NA</v>
      </c>
      <c r="AX77" s="66" t="str">
        <f t="shared" ca="1" si="75"/>
        <v>NA</v>
      </c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>
        <f t="shared" si="76"/>
        <v>0</v>
      </c>
      <c r="BU77" s="8">
        <f t="shared" si="77"/>
        <v>0</v>
      </c>
      <c r="BV77" s="8">
        <f t="shared" si="78"/>
        <v>0</v>
      </c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66" t="str">
        <f t="shared" si="79"/>
        <v>NA</v>
      </c>
      <c r="CH77" s="66" t="str">
        <f t="shared" si="80"/>
        <v>NA</v>
      </c>
      <c r="CI77" s="66" t="str">
        <f t="shared" si="81"/>
        <v>NA</v>
      </c>
      <c r="CJ77" s="66" t="str">
        <f t="shared" si="82"/>
        <v>NA</v>
      </c>
      <c r="CK77" s="66" t="str">
        <f t="shared" si="83"/>
        <v>NA</v>
      </c>
      <c r="CL77" s="66" t="str">
        <f t="shared" si="84"/>
        <v>NA</v>
      </c>
      <c r="CM77" s="66" t="str">
        <f t="shared" si="85"/>
        <v>NA</v>
      </c>
      <c r="CN77" s="66" t="str">
        <f t="shared" si="86"/>
        <v>NA</v>
      </c>
      <c r="CO77" s="66" t="str">
        <f t="shared" si="87"/>
        <v>NA</v>
      </c>
      <c r="CP77" s="66" t="str">
        <f t="shared" si="88"/>
        <v>NA</v>
      </c>
      <c r="CQ77" s="66" t="str">
        <f t="shared" si="89"/>
        <v/>
      </c>
      <c r="CR77" s="66" t="str">
        <f t="shared" si="90"/>
        <v/>
      </c>
      <c r="CS77" s="66" t="str">
        <f t="shared" si="91"/>
        <v/>
      </c>
      <c r="CT77" s="66" t="str">
        <f t="shared" si="92"/>
        <v/>
      </c>
      <c r="CU77" s="66" t="str">
        <f t="shared" si="93"/>
        <v/>
      </c>
      <c r="CV77" s="66" t="str">
        <f t="shared" si="94"/>
        <v/>
      </c>
      <c r="CW77" s="66" t="str">
        <f t="shared" si="95"/>
        <v/>
      </c>
      <c r="CX77" s="66" t="str">
        <f t="shared" si="96"/>
        <v/>
      </c>
      <c r="CY77" s="66" t="str">
        <f t="shared" si="97"/>
        <v/>
      </c>
      <c r="CZ77" s="66" t="str">
        <f t="shared" si="98"/>
        <v/>
      </c>
      <c r="DA77" s="66" t="str">
        <f t="shared" si="99"/>
        <v/>
      </c>
      <c r="DB77" s="66" t="str">
        <f t="shared" si="100"/>
        <v/>
      </c>
      <c r="DC77" s="66" t="str">
        <f t="shared" si="101"/>
        <v/>
      </c>
      <c r="DD77" s="66" t="str">
        <f t="shared" si="102"/>
        <v/>
      </c>
      <c r="DE77" s="66" t="str">
        <f t="shared" si="103"/>
        <v/>
      </c>
      <c r="DF77" s="66" t="str">
        <f t="shared" si="104"/>
        <v/>
      </c>
      <c r="DG77" s="66" t="str">
        <f t="shared" si="105"/>
        <v/>
      </c>
      <c r="DH77" s="66" t="str">
        <f t="shared" si="106"/>
        <v/>
      </c>
      <c r="DI77" s="66" t="str">
        <f t="shared" si="107"/>
        <v/>
      </c>
      <c r="DJ77" s="66" t="str">
        <f t="shared" si="108"/>
        <v/>
      </c>
      <c r="DK77" s="63">
        <f t="shared" si="63"/>
        <v>1126000</v>
      </c>
    </row>
    <row r="78" spans="1:115" x14ac:dyDescent="0.25">
      <c r="A78" s="2">
        <f t="shared" si="109"/>
        <v>77</v>
      </c>
      <c r="B78" s="2" t="s">
        <v>8</v>
      </c>
      <c r="C78" s="2" t="s">
        <v>104</v>
      </c>
      <c r="D78" s="13">
        <v>2</v>
      </c>
      <c r="E78" s="13">
        <v>6</v>
      </c>
      <c r="F78" s="13">
        <v>6</v>
      </c>
      <c r="G78" s="11" t="s">
        <v>17</v>
      </c>
      <c r="H78" s="42" t="s">
        <v>294</v>
      </c>
      <c r="I78" s="9">
        <v>80</v>
      </c>
      <c r="J78" s="10" t="s">
        <v>10</v>
      </c>
      <c r="K78" s="23" t="s">
        <v>416</v>
      </c>
      <c r="L78" s="7">
        <f t="shared" si="64"/>
        <v>1126000</v>
      </c>
      <c r="M78" s="8">
        <v>116</v>
      </c>
      <c r="N78" s="25">
        <v>41182</v>
      </c>
      <c r="O78" s="8" t="str">
        <f t="shared" si="65"/>
        <v>2DA-SEP</v>
      </c>
      <c r="P78" s="26">
        <v>0.2</v>
      </c>
      <c r="Q78" s="41" t="s">
        <v>270</v>
      </c>
      <c r="R78" s="8"/>
      <c r="S78" s="7">
        <v>563000</v>
      </c>
      <c r="T78" s="8"/>
      <c r="U78" s="66" t="str">
        <f t="shared" ca="1" si="66"/>
        <v>NA</v>
      </c>
      <c r="V78" s="8"/>
      <c r="W78" s="8"/>
      <c r="X78" s="8"/>
      <c r="Y78" s="8"/>
      <c r="Z78" s="8"/>
      <c r="AA78" s="66" t="str">
        <f t="shared" si="110"/>
        <v>NA</v>
      </c>
      <c r="AB78" s="66" t="str">
        <f t="shared" si="111"/>
        <v/>
      </c>
      <c r="AC78" s="73"/>
      <c r="AD78" s="73"/>
      <c r="AE78" s="73"/>
      <c r="AF78" s="73"/>
      <c r="AG78" s="8"/>
      <c r="AH78" s="8" t="s">
        <v>273</v>
      </c>
      <c r="AI78" s="8"/>
      <c r="AJ78" s="8"/>
      <c r="AK78" s="8"/>
      <c r="AL78" s="8"/>
      <c r="AM78" s="8"/>
      <c r="AN78" s="8"/>
      <c r="AO78" s="8"/>
      <c r="AP78" s="66" t="str">
        <f t="shared" si="67"/>
        <v>NA</v>
      </c>
      <c r="AQ78" s="66" t="str">
        <f t="shared" si="68"/>
        <v/>
      </c>
      <c r="AR78" s="66" t="str">
        <f t="shared" si="69"/>
        <v>NA</v>
      </c>
      <c r="AS78" s="66" t="str">
        <f t="shared" si="70"/>
        <v/>
      </c>
      <c r="AT78" s="66" t="str">
        <f t="shared" si="71"/>
        <v>NA</v>
      </c>
      <c r="AU78" s="66" t="str">
        <f t="shared" si="72"/>
        <v/>
      </c>
      <c r="AV78" s="66" t="str">
        <f t="shared" si="73"/>
        <v>NA</v>
      </c>
      <c r="AW78" s="66" t="str">
        <f t="shared" ca="1" si="74"/>
        <v>NA</v>
      </c>
      <c r="AX78" s="66" t="str">
        <f t="shared" ca="1" si="75"/>
        <v>NA</v>
      </c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>
        <f t="shared" si="76"/>
        <v>0</v>
      </c>
      <c r="BU78" s="8">
        <f t="shared" si="77"/>
        <v>0</v>
      </c>
      <c r="BV78" s="8">
        <f t="shared" si="78"/>
        <v>0</v>
      </c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66" t="str">
        <f t="shared" si="79"/>
        <v>NA</v>
      </c>
      <c r="CH78" s="66" t="str">
        <f t="shared" si="80"/>
        <v>NA</v>
      </c>
      <c r="CI78" s="66" t="str">
        <f t="shared" si="81"/>
        <v>NA</v>
      </c>
      <c r="CJ78" s="66" t="str">
        <f t="shared" si="82"/>
        <v>NA</v>
      </c>
      <c r="CK78" s="66" t="str">
        <f t="shared" si="83"/>
        <v>NA</v>
      </c>
      <c r="CL78" s="66" t="str">
        <f t="shared" si="84"/>
        <v>NA</v>
      </c>
      <c r="CM78" s="66" t="str">
        <f t="shared" si="85"/>
        <v>NA</v>
      </c>
      <c r="CN78" s="66" t="str">
        <f t="shared" si="86"/>
        <v>NA</v>
      </c>
      <c r="CO78" s="66" t="str">
        <f t="shared" si="87"/>
        <v>NA</v>
      </c>
      <c r="CP78" s="66" t="str">
        <f t="shared" si="88"/>
        <v>NA</v>
      </c>
      <c r="CQ78" s="66" t="str">
        <f t="shared" si="89"/>
        <v/>
      </c>
      <c r="CR78" s="66" t="str">
        <f t="shared" si="90"/>
        <v/>
      </c>
      <c r="CS78" s="66" t="str">
        <f t="shared" si="91"/>
        <v/>
      </c>
      <c r="CT78" s="66" t="str">
        <f t="shared" si="92"/>
        <v/>
      </c>
      <c r="CU78" s="66" t="str">
        <f t="shared" si="93"/>
        <v/>
      </c>
      <c r="CV78" s="66" t="str">
        <f t="shared" si="94"/>
        <v/>
      </c>
      <c r="CW78" s="66" t="str">
        <f t="shared" si="95"/>
        <v/>
      </c>
      <c r="CX78" s="66" t="str">
        <f t="shared" si="96"/>
        <v/>
      </c>
      <c r="CY78" s="66" t="str">
        <f t="shared" si="97"/>
        <v/>
      </c>
      <c r="CZ78" s="66" t="str">
        <f t="shared" si="98"/>
        <v/>
      </c>
      <c r="DA78" s="66" t="str">
        <f t="shared" si="99"/>
        <v/>
      </c>
      <c r="DB78" s="66" t="str">
        <f t="shared" si="100"/>
        <v/>
      </c>
      <c r="DC78" s="66" t="str">
        <f t="shared" si="101"/>
        <v/>
      </c>
      <c r="DD78" s="66" t="str">
        <f t="shared" si="102"/>
        <v/>
      </c>
      <c r="DE78" s="66" t="str">
        <f t="shared" si="103"/>
        <v/>
      </c>
      <c r="DF78" s="66" t="str">
        <f t="shared" si="104"/>
        <v/>
      </c>
      <c r="DG78" s="66" t="str">
        <f t="shared" si="105"/>
        <v/>
      </c>
      <c r="DH78" s="66" t="str">
        <f t="shared" si="106"/>
        <v/>
      </c>
      <c r="DI78" s="66" t="str">
        <f t="shared" si="107"/>
        <v/>
      </c>
      <c r="DJ78" s="66" t="str">
        <f t="shared" si="108"/>
        <v/>
      </c>
      <c r="DK78" s="63">
        <f t="shared" si="63"/>
        <v>1126000</v>
      </c>
    </row>
    <row r="79" spans="1:115" x14ac:dyDescent="0.25">
      <c r="A79" s="2">
        <f t="shared" si="109"/>
        <v>78</v>
      </c>
      <c r="B79" s="2" t="s">
        <v>8</v>
      </c>
      <c r="C79" s="2" t="s">
        <v>105</v>
      </c>
      <c r="D79" s="2">
        <v>2</v>
      </c>
      <c r="E79" s="2">
        <v>6</v>
      </c>
      <c r="F79" s="2">
        <v>7</v>
      </c>
      <c r="G79" s="11" t="s">
        <v>17</v>
      </c>
      <c r="H79" s="42" t="s">
        <v>294</v>
      </c>
      <c r="I79" s="9">
        <v>80</v>
      </c>
      <c r="J79" s="10" t="s">
        <v>11</v>
      </c>
      <c r="K79" s="23" t="s">
        <v>416</v>
      </c>
      <c r="L79" s="7">
        <f t="shared" si="64"/>
        <v>1135000</v>
      </c>
      <c r="M79" s="8">
        <v>117</v>
      </c>
      <c r="N79" s="25">
        <v>41182</v>
      </c>
      <c r="O79" s="8" t="str">
        <f t="shared" si="65"/>
        <v>2DA-SEP</v>
      </c>
      <c r="P79" s="26">
        <v>0.2</v>
      </c>
      <c r="Q79" s="41" t="s">
        <v>270</v>
      </c>
      <c r="R79" s="8"/>
      <c r="S79" s="7">
        <v>567500</v>
      </c>
      <c r="T79" s="8"/>
      <c r="U79" s="66" t="str">
        <f t="shared" ca="1" si="66"/>
        <v>NA</v>
      </c>
      <c r="V79" s="8"/>
      <c r="W79" s="8"/>
      <c r="X79" s="8"/>
      <c r="Y79" s="8"/>
      <c r="Z79" s="8"/>
      <c r="AA79" s="66" t="str">
        <f t="shared" si="110"/>
        <v>NA</v>
      </c>
      <c r="AB79" s="66" t="str">
        <f t="shared" si="111"/>
        <v/>
      </c>
      <c r="AC79" s="73"/>
      <c r="AD79" s="73"/>
      <c r="AE79" s="73"/>
      <c r="AF79" s="73"/>
      <c r="AG79" s="8"/>
      <c r="AH79" s="8" t="s">
        <v>273</v>
      </c>
      <c r="AI79" s="8"/>
      <c r="AJ79" s="8"/>
      <c r="AK79" s="8"/>
      <c r="AL79" s="8"/>
      <c r="AM79" s="8"/>
      <c r="AN79" s="8"/>
      <c r="AO79" s="8"/>
      <c r="AP79" s="66" t="str">
        <f t="shared" si="67"/>
        <v>NA</v>
      </c>
      <c r="AQ79" s="66" t="str">
        <f t="shared" si="68"/>
        <v/>
      </c>
      <c r="AR79" s="66" t="str">
        <f t="shared" si="69"/>
        <v>NA</v>
      </c>
      <c r="AS79" s="66" t="str">
        <f t="shared" si="70"/>
        <v/>
      </c>
      <c r="AT79" s="66" t="str">
        <f t="shared" si="71"/>
        <v>NA</v>
      </c>
      <c r="AU79" s="66" t="str">
        <f t="shared" si="72"/>
        <v/>
      </c>
      <c r="AV79" s="66" t="str">
        <f t="shared" si="73"/>
        <v>NA</v>
      </c>
      <c r="AW79" s="66" t="str">
        <f t="shared" ca="1" si="74"/>
        <v>NA</v>
      </c>
      <c r="AX79" s="66" t="str">
        <f t="shared" ca="1" si="75"/>
        <v>NA</v>
      </c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>
        <f t="shared" si="76"/>
        <v>0</v>
      </c>
      <c r="BU79" s="8">
        <f t="shared" si="77"/>
        <v>0</v>
      </c>
      <c r="BV79" s="8">
        <f t="shared" si="78"/>
        <v>0</v>
      </c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66" t="str">
        <f t="shared" si="79"/>
        <v>NA</v>
      </c>
      <c r="CH79" s="66" t="str">
        <f t="shared" si="80"/>
        <v>NA</v>
      </c>
      <c r="CI79" s="66" t="str">
        <f t="shared" si="81"/>
        <v>NA</v>
      </c>
      <c r="CJ79" s="66" t="str">
        <f t="shared" si="82"/>
        <v>NA</v>
      </c>
      <c r="CK79" s="66" t="str">
        <f t="shared" si="83"/>
        <v>NA</v>
      </c>
      <c r="CL79" s="66" t="str">
        <f t="shared" si="84"/>
        <v>NA</v>
      </c>
      <c r="CM79" s="66" t="str">
        <f t="shared" si="85"/>
        <v>NA</v>
      </c>
      <c r="CN79" s="66" t="str">
        <f t="shared" si="86"/>
        <v>NA</v>
      </c>
      <c r="CO79" s="66" t="str">
        <f t="shared" si="87"/>
        <v>NA</v>
      </c>
      <c r="CP79" s="66" t="str">
        <f t="shared" si="88"/>
        <v>NA</v>
      </c>
      <c r="CQ79" s="66" t="str">
        <f t="shared" si="89"/>
        <v/>
      </c>
      <c r="CR79" s="66" t="str">
        <f t="shared" si="90"/>
        <v/>
      </c>
      <c r="CS79" s="66" t="str">
        <f t="shared" si="91"/>
        <v/>
      </c>
      <c r="CT79" s="66" t="str">
        <f t="shared" si="92"/>
        <v/>
      </c>
      <c r="CU79" s="66" t="str">
        <f t="shared" si="93"/>
        <v/>
      </c>
      <c r="CV79" s="66" t="str">
        <f t="shared" si="94"/>
        <v/>
      </c>
      <c r="CW79" s="66" t="str">
        <f t="shared" si="95"/>
        <v/>
      </c>
      <c r="CX79" s="66" t="str">
        <f t="shared" si="96"/>
        <v/>
      </c>
      <c r="CY79" s="66" t="str">
        <f t="shared" si="97"/>
        <v/>
      </c>
      <c r="CZ79" s="66" t="str">
        <f t="shared" si="98"/>
        <v/>
      </c>
      <c r="DA79" s="66" t="str">
        <f t="shared" si="99"/>
        <v/>
      </c>
      <c r="DB79" s="66" t="str">
        <f t="shared" si="100"/>
        <v/>
      </c>
      <c r="DC79" s="66" t="str">
        <f t="shared" si="101"/>
        <v/>
      </c>
      <c r="DD79" s="66" t="str">
        <f t="shared" si="102"/>
        <v/>
      </c>
      <c r="DE79" s="66" t="str">
        <f t="shared" si="103"/>
        <v/>
      </c>
      <c r="DF79" s="66" t="str">
        <f t="shared" si="104"/>
        <v/>
      </c>
      <c r="DG79" s="66" t="str">
        <f t="shared" si="105"/>
        <v/>
      </c>
      <c r="DH79" s="66" t="str">
        <f t="shared" si="106"/>
        <v/>
      </c>
      <c r="DI79" s="66" t="str">
        <f t="shared" si="107"/>
        <v/>
      </c>
      <c r="DJ79" s="66" t="str">
        <f t="shared" si="108"/>
        <v/>
      </c>
      <c r="DK79" s="63">
        <f t="shared" si="63"/>
        <v>1135000</v>
      </c>
    </row>
    <row r="80" spans="1:115" x14ac:dyDescent="0.25">
      <c r="A80" s="2">
        <f t="shared" si="109"/>
        <v>79</v>
      </c>
      <c r="B80" s="2" t="s">
        <v>8</v>
      </c>
      <c r="C80" s="2" t="s">
        <v>106</v>
      </c>
      <c r="D80" s="2">
        <v>2</v>
      </c>
      <c r="E80" s="2">
        <v>6</v>
      </c>
      <c r="F80" s="2">
        <v>8</v>
      </c>
      <c r="G80" s="11" t="s">
        <v>17</v>
      </c>
      <c r="H80" s="42" t="s">
        <v>294</v>
      </c>
      <c r="I80" s="9">
        <v>80</v>
      </c>
      <c r="J80" s="10" t="s">
        <v>10</v>
      </c>
      <c r="K80" s="23" t="s">
        <v>416</v>
      </c>
      <c r="L80" s="7">
        <f t="shared" si="64"/>
        <v>1126000</v>
      </c>
      <c r="M80" s="8">
        <v>118</v>
      </c>
      <c r="N80" s="25">
        <v>41182</v>
      </c>
      <c r="O80" s="8" t="str">
        <f t="shared" si="65"/>
        <v>2DA-SEP</v>
      </c>
      <c r="P80" s="26">
        <v>0.2</v>
      </c>
      <c r="Q80" s="41" t="s">
        <v>270</v>
      </c>
      <c r="R80" s="8"/>
      <c r="S80" s="7">
        <v>563000</v>
      </c>
      <c r="T80" s="8"/>
      <c r="U80" s="66" t="str">
        <f t="shared" ca="1" si="66"/>
        <v>NA</v>
      </c>
      <c r="V80" s="8"/>
      <c r="W80" s="8"/>
      <c r="X80" s="8"/>
      <c r="Y80" s="8"/>
      <c r="Z80" s="8"/>
      <c r="AA80" s="66" t="str">
        <f t="shared" si="110"/>
        <v>NA</v>
      </c>
      <c r="AB80" s="66" t="str">
        <f t="shared" si="111"/>
        <v/>
      </c>
      <c r="AC80" s="73"/>
      <c r="AD80" s="73"/>
      <c r="AE80" s="73"/>
      <c r="AF80" s="73"/>
      <c r="AG80" s="8"/>
      <c r="AH80" s="8" t="s">
        <v>273</v>
      </c>
      <c r="AI80" s="8"/>
      <c r="AJ80" s="8"/>
      <c r="AK80" s="8"/>
      <c r="AL80" s="8"/>
      <c r="AM80" s="8"/>
      <c r="AN80" s="8"/>
      <c r="AO80" s="8"/>
      <c r="AP80" s="66" t="str">
        <f t="shared" si="67"/>
        <v>NA</v>
      </c>
      <c r="AQ80" s="66" t="str">
        <f t="shared" si="68"/>
        <v/>
      </c>
      <c r="AR80" s="66" t="str">
        <f t="shared" si="69"/>
        <v>NA</v>
      </c>
      <c r="AS80" s="66" t="str">
        <f t="shared" si="70"/>
        <v/>
      </c>
      <c r="AT80" s="66" t="str">
        <f t="shared" si="71"/>
        <v>NA</v>
      </c>
      <c r="AU80" s="66" t="str">
        <f t="shared" si="72"/>
        <v/>
      </c>
      <c r="AV80" s="66" t="str">
        <f t="shared" si="73"/>
        <v>NA</v>
      </c>
      <c r="AW80" s="66" t="str">
        <f t="shared" ca="1" si="74"/>
        <v>NA</v>
      </c>
      <c r="AX80" s="66" t="str">
        <f t="shared" ca="1" si="75"/>
        <v>NA</v>
      </c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>
        <f t="shared" si="76"/>
        <v>0</v>
      </c>
      <c r="BU80" s="8">
        <f t="shared" si="77"/>
        <v>0</v>
      </c>
      <c r="BV80" s="8">
        <f t="shared" si="78"/>
        <v>0</v>
      </c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66" t="str">
        <f t="shared" si="79"/>
        <v>NA</v>
      </c>
      <c r="CH80" s="66" t="str">
        <f t="shared" si="80"/>
        <v>NA</v>
      </c>
      <c r="CI80" s="66" t="str">
        <f t="shared" si="81"/>
        <v>NA</v>
      </c>
      <c r="CJ80" s="66" t="str">
        <f t="shared" si="82"/>
        <v>NA</v>
      </c>
      <c r="CK80" s="66" t="str">
        <f t="shared" si="83"/>
        <v>NA</v>
      </c>
      <c r="CL80" s="66" t="str">
        <f t="shared" si="84"/>
        <v>NA</v>
      </c>
      <c r="CM80" s="66" t="str">
        <f t="shared" si="85"/>
        <v>NA</v>
      </c>
      <c r="CN80" s="66" t="str">
        <f t="shared" si="86"/>
        <v>NA</v>
      </c>
      <c r="CO80" s="66" t="str">
        <f t="shared" si="87"/>
        <v>NA</v>
      </c>
      <c r="CP80" s="66" t="str">
        <f t="shared" si="88"/>
        <v>NA</v>
      </c>
      <c r="CQ80" s="66" t="str">
        <f t="shared" si="89"/>
        <v/>
      </c>
      <c r="CR80" s="66" t="str">
        <f t="shared" si="90"/>
        <v/>
      </c>
      <c r="CS80" s="66" t="str">
        <f t="shared" si="91"/>
        <v/>
      </c>
      <c r="CT80" s="66" t="str">
        <f t="shared" si="92"/>
        <v/>
      </c>
      <c r="CU80" s="66" t="str">
        <f t="shared" si="93"/>
        <v/>
      </c>
      <c r="CV80" s="66" t="str">
        <f t="shared" si="94"/>
        <v/>
      </c>
      <c r="CW80" s="66" t="str">
        <f t="shared" si="95"/>
        <v/>
      </c>
      <c r="CX80" s="66" t="str">
        <f t="shared" si="96"/>
        <v/>
      </c>
      <c r="CY80" s="66" t="str">
        <f t="shared" si="97"/>
        <v/>
      </c>
      <c r="CZ80" s="66" t="str">
        <f t="shared" si="98"/>
        <v/>
      </c>
      <c r="DA80" s="66" t="str">
        <f t="shared" si="99"/>
        <v/>
      </c>
      <c r="DB80" s="66" t="str">
        <f t="shared" si="100"/>
        <v/>
      </c>
      <c r="DC80" s="66" t="str">
        <f t="shared" si="101"/>
        <v/>
      </c>
      <c r="DD80" s="66" t="str">
        <f t="shared" si="102"/>
        <v/>
      </c>
      <c r="DE80" s="66" t="str">
        <f t="shared" si="103"/>
        <v/>
      </c>
      <c r="DF80" s="66" t="str">
        <f t="shared" si="104"/>
        <v/>
      </c>
      <c r="DG80" s="66" t="str">
        <f t="shared" si="105"/>
        <v/>
      </c>
      <c r="DH80" s="66" t="str">
        <f t="shared" si="106"/>
        <v/>
      </c>
      <c r="DI80" s="66" t="str">
        <f t="shared" si="107"/>
        <v/>
      </c>
      <c r="DJ80" s="66" t="str">
        <f t="shared" si="108"/>
        <v/>
      </c>
      <c r="DK80" s="63">
        <f t="shared" si="63"/>
        <v>1126000</v>
      </c>
    </row>
    <row r="81" spans="1:115" x14ac:dyDescent="0.25">
      <c r="A81" s="2">
        <f t="shared" si="109"/>
        <v>80</v>
      </c>
      <c r="B81" s="2" t="s">
        <v>8</v>
      </c>
      <c r="C81" s="2" t="s">
        <v>107</v>
      </c>
      <c r="D81" s="2">
        <v>2</v>
      </c>
      <c r="E81" s="2">
        <v>6</v>
      </c>
      <c r="F81" s="2">
        <v>9</v>
      </c>
      <c r="G81" s="11" t="s">
        <v>14</v>
      </c>
      <c r="H81" s="42" t="s">
        <v>294</v>
      </c>
      <c r="I81" s="9">
        <v>80.322999999999993</v>
      </c>
      <c r="J81" s="10" t="s">
        <v>10</v>
      </c>
      <c r="K81" s="23" t="s">
        <v>416</v>
      </c>
      <c r="L81" s="7">
        <f t="shared" si="64"/>
        <v>1127227.3999999999</v>
      </c>
      <c r="M81" s="8">
        <v>119</v>
      </c>
      <c r="N81" s="25">
        <v>41182</v>
      </c>
      <c r="O81" s="8" t="str">
        <f t="shared" si="65"/>
        <v>2DA-SEP</v>
      </c>
      <c r="P81" s="26">
        <v>0.2</v>
      </c>
      <c r="Q81" s="41" t="s">
        <v>270</v>
      </c>
      <c r="R81" s="8"/>
      <c r="S81" s="7">
        <v>563613.69999999995</v>
      </c>
      <c r="T81" s="8"/>
      <c r="U81" s="66" t="str">
        <f t="shared" ca="1" si="66"/>
        <v>NA</v>
      </c>
      <c r="V81" s="8"/>
      <c r="W81" s="8"/>
      <c r="X81" s="8"/>
      <c r="Y81" s="8"/>
      <c r="Z81" s="8"/>
      <c r="AA81" s="66" t="str">
        <f t="shared" si="110"/>
        <v>NA</v>
      </c>
      <c r="AB81" s="66" t="str">
        <f t="shared" si="111"/>
        <v/>
      </c>
      <c r="AC81" s="73"/>
      <c r="AD81" s="73"/>
      <c r="AE81" s="73"/>
      <c r="AF81" s="73"/>
      <c r="AG81" s="8"/>
      <c r="AH81" s="8" t="s">
        <v>273</v>
      </c>
      <c r="AI81" s="8"/>
      <c r="AJ81" s="8"/>
      <c r="AK81" s="8"/>
      <c r="AL81" s="8"/>
      <c r="AM81" s="8"/>
      <c r="AN81" s="8"/>
      <c r="AO81" s="8"/>
      <c r="AP81" s="66" t="str">
        <f t="shared" si="67"/>
        <v>NA</v>
      </c>
      <c r="AQ81" s="66" t="str">
        <f t="shared" si="68"/>
        <v/>
      </c>
      <c r="AR81" s="66" t="str">
        <f t="shared" si="69"/>
        <v>NA</v>
      </c>
      <c r="AS81" s="66" t="str">
        <f t="shared" si="70"/>
        <v/>
      </c>
      <c r="AT81" s="66" t="str">
        <f t="shared" si="71"/>
        <v>NA</v>
      </c>
      <c r="AU81" s="66" t="str">
        <f t="shared" si="72"/>
        <v/>
      </c>
      <c r="AV81" s="66" t="str">
        <f t="shared" si="73"/>
        <v>NA</v>
      </c>
      <c r="AW81" s="66" t="str">
        <f t="shared" ca="1" si="74"/>
        <v>NA</v>
      </c>
      <c r="AX81" s="66" t="str">
        <f t="shared" ca="1" si="75"/>
        <v>NA</v>
      </c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>
        <f t="shared" si="76"/>
        <v>0</v>
      </c>
      <c r="BU81" s="8">
        <f t="shared" si="77"/>
        <v>0</v>
      </c>
      <c r="BV81" s="8">
        <f t="shared" si="78"/>
        <v>0</v>
      </c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66" t="str">
        <f t="shared" si="79"/>
        <v>NA</v>
      </c>
      <c r="CH81" s="66" t="str">
        <f t="shared" si="80"/>
        <v>NA</v>
      </c>
      <c r="CI81" s="66" t="str">
        <f t="shared" si="81"/>
        <v>NA</v>
      </c>
      <c r="CJ81" s="66" t="str">
        <f t="shared" si="82"/>
        <v>NA</v>
      </c>
      <c r="CK81" s="66" t="str">
        <f t="shared" si="83"/>
        <v>NA</v>
      </c>
      <c r="CL81" s="66" t="str">
        <f t="shared" si="84"/>
        <v>NA</v>
      </c>
      <c r="CM81" s="66" t="str">
        <f t="shared" si="85"/>
        <v>NA</v>
      </c>
      <c r="CN81" s="66" t="str">
        <f t="shared" si="86"/>
        <v>NA</v>
      </c>
      <c r="CO81" s="66" t="str">
        <f t="shared" si="87"/>
        <v>NA</v>
      </c>
      <c r="CP81" s="66" t="str">
        <f t="shared" si="88"/>
        <v>NA</v>
      </c>
      <c r="CQ81" s="66" t="str">
        <f t="shared" si="89"/>
        <v/>
      </c>
      <c r="CR81" s="66" t="str">
        <f t="shared" si="90"/>
        <v/>
      </c>
      <c r="CS81" s="66" t="str">
        <f t="shared" si="91"/>
        <v/>
      </c>
      <c r="CT81" s="66" t="str">
        <f t="shared" si="92"/>
        <v/>
      </c>
      <c r="CU81" s="66" t="str">
        <f t="shared" si="93"/>
        <v/>
      </c>
      <c r="CV81" s="66" t="str">
        <f t="shared" si="94"/>
        <v/>
      </c>
      <c r="CW81" s="66" t="str">
        <f t="shared" si="95"/>
        <v/>
      </c>
      <c r="CX81" s="66" t="str">
        <f t="shared" si="96"/>
        <v/>
      </c>
      <c r="CY81" s="66" t="str">
        <f t="shared" si="97"/>
        <v/>
      </c>
      <c r="CZ81" s="66" t="str">
        <f t="shared" si="98"/>
        <v/>
      </c>
      <c r="DA81" s="66" t="str">
        <f t="shared" si="99"/>
        <v/>
      </c>
      <c r="DB81" s="66" t="str">
        <f t="shared" si="100"/>
        <v/>
      </c>
      <c r="DC81" s="66" t="str">
        <f t="shared" si="101"/>
        <v/>
      </c>
      <c r="DD81" s="66" t="str">
        <f t="shared" si="102"/>
        <v/>
      </c>
      <c r="DE81" s="66" t="str">
        <f t="shared" si="103"/>
        <v/>
      </c>
      <c r="DF81" s="66" t="str">
        <f t="shared" si="104"/>
        <v/>
      </c>
      <c r="DG81" s="66" t="str">
        <f t="shared" si="105"/>
        <v/>
      </c>
      <c r="DH81" s="66" t="str">
        <f t="shared" si="106"/>
        <v/>
      </c>
      <c r="DI81" s="66" t="str">
        <f t="shared" si="107"/>
        <v/>
      </c>
      <c r="DJ81" s="66" t="str">
        <f t="shared" si="108"/>
        <v/>
      </c>
      <c r="DK81" s="63">
        <f t="shared" si="63"/>
        <v>1127227.3999999999</v>
      </c>
    </row>
    <row r="82" spans="1:115" x14ac:dyDescent="0.25">
      <c r="A82" s="2">
        <f t="shared" si="109"/>
        <v>81</v>
      </c>
      <c r="B82" s="2" t="s">
        <v>8</v>
      </c>
      <c r="C82" s="2" t="s">
        <v>108</v>
      </c>
      <c r="D82" s="2">
        <v>2</v>
      </c>
      <c r="E82" s="2">
        <v>6</v>
      </c>
      <c r="F82" s="2">
        <v>10</v>
      </c>
      <c r="G82" s="11" t="s">
        <v>14</v>
      </c>
      <c r="H82" s="42" t="s">
        <v>294</v>
      </c>
      <c r="I82" s="9">
        <v>84.034999999999997</v>
      </c>
      <c r="J82" s="10" t="s">
        <v>10</v>
      </c>
      <c r="K82" s="23" t="s">
        <v>416</v>
      </c>
      <c r="L82" s="7">
        <f t="shared" si="64"/>
        <v>1141333</v>
      </c>
      <c r="M82" s="8">
        <v>120</v>
      </c>
      <c r="N82" s="25">
        <v>41182</v>
      </c>
      <c r="O82" s="8" t="str">
        <f t="shared" si="65"/>
        <v>2DA-SEP</v>
      </c>
      <c r="P82" s="26">
        <v>0.2</v>
      </c>
      <c r="Q82" s="41" t="s">
        <v>270</v>
      </c>
      <c r="R82" s="8"/>
      <c r="S82" s="7">
        <v>570666.5</v>
      </c>
      <c r="T82" s="8"/>
      <c r="U82" s="66" t="str">
        <f t="shared" ca="1" si="66"/>
        <v>NA</v>
      </c>
      <c r="V82" s="8"/>
      <c r="W82" s="8"/>
      <c r="X82" s="8"/>
      <c r="Y82" s="8"/>
      <c r="Z82" s="8"/>
      <c r="AA82" s="66" t="str">
        <f t="shared" si="110"/>
        <v>NA</v>
      </c>
      <c r="AB82" s="66" t="str">
        <f t="shared" si="111"/>
        <v/>
      </c>
      <c r="AC82" s="73"/>
      <c r="AD82" s="73"/>
      <c r="AE82" s="73"/>
      <c r="AF82" s="73"/>
      <c r="AG82" s="8"/>
      <c r="AH82" s="8" t="s">
        <v>273</v>
      </c>
      <c r="AI82" s="8"/>
      <c r="AJ82" s="8"/>
      <c r="AK82" s="8"/>
      <c r="AL82" s="8"/>
      <c r="AM82" s="8"/>
      <c r="AN82" s="8"/>
      <c r="AO82" s="8"/>
      <c r="AP82" s="66" t="str">
        <f t="shared" si="67"/>
        <v>NA</v>
      </c>
      <c r="AQ82" s="66" t="str">
        <f t="shared" si="68"/>
        <v/>
      </c>
      <c r="AR82" s="66" t="str">
        <f t="shared" si="69"/>
        <v>NA</v>
      </c>
      <c r="AS82" s="66" t="str">
        <f t="shared" si="70"/>
        <v/>
      </c>
      <c r="AT82" s="66" t="str">
        <f t="shared" si="71"/>
        <v>NA</v>
      </c>
      <c r="AU82" s="66" t="str">
        <f t="shared" si="72"/>
        <v/>
      </c>
      <c r="AV82" s="66" t="str">
        <f t="shared" si="73"/>
        <v>NA</v>
      </c>
      <c r="AW82" s="66" t="str">
        <f t="shared" ca="1" si="74"/>
        <v>NA</v>
      </c>
      <c r="AX82" s="66" t="str">
        <f t="shared" ca="1" si="75"/>
        <v>NA</v>
      </c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>
        <f t="shared" si="76"/>
        <v>0</v>
      </c>
      <c r="BU82" s="8">
        <f t="shared" si="77"/>
        <v>0</v>
      </c>
      <c r="BV82" s="8">
        <f t="shared" si="78"/>
        <v>0</v>
      </c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66" t="str">
        <f t="shared" si="79"/>
        <v>NA</v>
      </c>
      <c r="CH82" s="66" t="str">
        <f t="shared" si="80"/>
        <v>NA</v>
      </c>
      <c r="CI82" s="66" t="str">
        <f t="shared" si="81"/>
        <v>NA</v>
      </c>
      <c r="CJ82" s="66" t="str">
        <f t="shared" si="82"/>
        <v>NA</v>
      </c>
      <c r="CK82" s="66" t="str">
        <f t="shared" si="83"/>
        <v>NA</v>
      </c>
      <c r="CL82" s="66" t="str">
        <f t="shared" si="84"/>
        <v>NA</v>
      </c>
      <c r="CM82" s="66" t="str">
        <f t="shared" si="85"/>
        <v>NA</v>
      </c>
      <c r="CN82" s="66" t="str">
        <f t="shared" si="86"/>
        <v>NA</v>
      </c>
      <c r="CO82" s="66" t="str">
        <f t="shared" si="87"/>
        <v>NA</v>
      </c>
      <c r="CP82" s="66" t="str">
        <f t="shared" si="88"/>
        <v>NA</v>
      </c>
      <c r="CQ82" s="66" t="str">
        <f t="shared" si="89"/>
        <v/>
      </c>
      <c r="CR82" s="66" t="str">
        <f t="shared" si="90"/>
        <v/>
      </c>
      <c r="CS82" s="66" t="str">
        <f t="shared" si="91"/>
        <v/>
      </c>
      <c r="CT82" s="66" t="str">
        <f t="shared" si="92"/>
        <v/>
      </c>
      <c r="CU82" s="66" t="str">
        <f t="shared" si="93"/>
        <v/>
      </c>
      <c r="CV82" s="66" t="str">
        <f t="shared" si="94"/>
        <v/>
      </c>
      <c r="CW82" s="66" t="str">
        <f t="shared" si="95"/>
        <v/>
      </c>
      <c r="CX82" s="66" t="str">
        <f t="shared" si="96"/>
        <v/>
      </c>
      <c r="CY82" s="66" t="str">
        <f t="shared" si="97"/>
        <v/>
      </c>
      <c r="CZ82" s="66" t="str">
        <f t="shared" si="98"/>
        <v/>
      </c>
      <c r="DA82" s="66" t="str">
        <f t="shared" si="99"/>
        <v/>
      </c>
      <c r="DB82" s="66" t="str">
        <f t="shared" si="100"/>
        <v/>
      </c>
      <c r="DC82" s="66" t="str">
        <f t="shared" si="101"/>
        <v/>
      </c>
      <c r="DD82" s="66" t="str">
        <f t="shared" si="102"/>
        <v/>
      </c>
      <c r="DE82" s="66" t="str">
        <f t="shared" si="103"/>
        <v/>
      </c>
      <c r="DF82" s="66" t="str">
        <f t="shared" si="104"/>
        <v/>
      </c>
      <c r="DG82" s="66" t="str">
        <f t="shared" si="105"/>
        <v/>
      </c>
      <c r="DH82" s="66" t="str">
        <f t="shared" si="106"/>
        <v/>
      </c>
      <c r="DI82" s="66" t="str">
        <f t="shared" si="107"/>
        <v/>
      </c>
      <c r="DJ82" s="66" t="str">
        <f t="shared" si="108"/>
        <v/>
      </c>
      <c r="DK82" s="63">
        <f t="shared" si="63"/>
        <v>1141333</v>
      </c>
    </row>
    <row r="83" spans="1:115" x14ac:dyDescent="0.25">
      <c r="A83" s="2">
        <f t="shared" si="109"/>
        <v>82</v>
      </c>
      <c r="B83" s="2" t="s">
        <v>8</v>
      </c>
      <c r="C83" s="2" t="s">
        <v>109</v>
      </c>
      <c r="D83" s="2">
        <v>2</v>
      </c>
      <c r="E83" s="2">
        <v>6</v>
      </c>
      <c r="F83" s="2">
        <v>11</v>
      </c>
      <c r="G83" s="11" t="s">
        <v>14</v>
      </c>
      <c r="H83" s="42" t="s">
        <v>294</v>
      </c>
      <c r="I83" s="9">
        <v>105.44199999999999</v>
      </c>
      <c r="J83" s="10" t="s">
        <v>11</v>
      </c>
      <c r="K83" s="23" t="s">
        <v>416</v>
      </c>
      <c r="L83" s="7">
        <f t="shared" si="64"/>
        <v>1231679.6000000001</v>
      </c>
      <c r="M83" s="8">
        <v>121</v>
      </c>
      <c r="N83" s="25">
        <v>41182</v>
      </c>
      <c r="O83" s="8" t="str">
        <f t="shared" si="65"/>
        <v>2DA-SEP</v>
      </c>
      <c r="P83" s="26">
        <v>0.2</v>
      </c>
      <c r="Q83" s="41" t="s">
        <v>270</v>
      </c>
      <c r="R83" s="8"/>
      <c r="S83" s="7">
        <v>615839.80000000005</v>
      </c>
      <c r="T83" s="8"/>
      <c r="U83" s="66" t="str">
        <f t="shared" ca="1" si="66"/>
        <v>NA</v>
      </c>
      <c r="V83" s="8"/>
      <c r="W83" s="8"/>
      <c r="X83" s="8"/>
      <c r="Y83" s="8"/>
      <c r="Z83" s="8"/>
      <c r="AA83" s="66" t="str">
        <f t="shared" si="110"/>
        <v>NA</v>
      </c>
      <c r="AB83" s="66" t="str">
        <f t="shared" si="111"/>
        <v/>
      </c>
      <c r="AC83" s="73"/>
      <c r="AD83" s="73"/>
      <c r="AE83" s="73"/>
      <c r="AF83" s="73"/>
      <c r="AG83" s="8"/>
      <c r="AH83" s="8" t="s">
        <v>273</v>
      </c>
      <c r="AI83" s="8"/>
      <c r="AJ83" s="8"/>
      <c r="AK83" s="8"/>
      <c r="AL83" s="8"/>
      <c r="AM83" s="8"/>
      <c r="AN83" s="8"/>
      <c r="AO83" s="8"/>
      <c r="AP83" s="66" t="str">
        <f t="shared" si="67"/>
        <v>NA</v>
      </c>
      <c r="AQ83" s="66" t="str">
        <f t="shared" si="68"/>
        <v/>
      </c>
      <c r="AR83" s="66" t="str">
        <f t="shared" si="69"/>
        <v>NA</v>
      </c>
      <c r="AS83" s="66" t="str">
        <f t="shared" si="70"/>
        <v/>
      </c>
      <c r="AT83" s="66" t="str">
        <f t="shared" si="71"/>
        <v>NA</v>
      </c>
      <c r="AU83" s="66" t="str">
        <f t="shared" si="72"/>
        <v/>
      </c>
      <c r="AV83" s="66" t="str">
        <f t="shared" si="73"/>
        <v>NA</v>
      </c>
      <c r="AW83" s="66" t="str">
        <f t="shared" ca="1" si="74"/>
        <v>NA</v>
      </c>
      <c r="AX83" s="66" t="str">
        <f t="shared" ca="1" si="75"/>
        <v>NA</v>
      </c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>
        <f t="shared" si="76"/>
        <v>0</v>
      </c>
      <c r="BU83" s="8">
        <f t="shared" si="77"/>
        <v>0</v>
      </c>
      <c r="BV83" s="8">
        <f t="shared" si="78"/>
        <v>0</v>
      </c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66" t="str">
        <f t="shared" si="79"/>
        <v>NA</v>
      </c>
      <c r="CH83" s="66" t="str">
        <f t="shared" si="80"/>
        <v>NA</v>
      </c>
      <c r="CI83" s="66" t="str">
        <f t="shared" si="81"/>
        <v>NA</v>
      </c>
      <c r="CJ83" s="66" t="str">
        <f t="shared" si="82"/>
        <v>NA</v>
      </c>
      <c r="CK83" s="66" t="str">
        <f t="shared" si="83"/>
        <v>NA</v>
      </c>
      <c r="CL83" s="66" t="str">
        <f t="shared" si="84"/>
        <v>NA</v>
      </c>
      <c r="CM83" s="66" t="str">
        <f t="shared" si="85"/>
        <v>NA</v>
      </c>
      <c r="CN83" s="66" t="str">
        <f t="shared" si="86"/>
        <v>NA</v>
      </c>
      <c r="CO83" s="66" t="str">
        <f t="shared" si="87"/>
        <v>NA</v>
      </c>
      <c r="CP83" s="66" t="str">
        <f t="shared" si="88"/>
        <v>NA</v>
      </c>
      <c r="CQ83" s="66" t="str">
        <f t="shared" si="89"/>
        <v/>
      </c>
      <c r="CR83" s="66" t="str">
        <f t="shared" si="90"/>
        <v/>
      </c>
      <c r="CS83" s="66" t="str">
        <f t="shared" si="91"/>
        <v/>
      </c>
      <c r="CT83" s="66" t="str">
        <f t="shared" si="92"/>
        <v/>
      </c>
      <c r="CU83" s="66" t="str">
        <f t="shared" si="93"/>
        <v/>
      </c>
      <c r="CV83" s="66" t="str">
        <f t="shared" si="94"/>
        <v/>
      </c>
      <c r="CW83" s="66" t="str">
        <f t="shared" si="95"/>
        <v/>
      </c>
      <c r="CX83" s="66" t="str">
        <f t="shared" si="96"/>
        <v/>
      </c>
      <c r="CY83" s="66" t="str">
        <f t="shared" si="97"/>
        <v/>
      </c>
      <c r="CZ83" s="66" t="str">
        <f t="shared" si="98"/>
        <v/>
      </c>
      <c r="DA83" s="66" t="str">
        <f t="shared" si="99"/>
        <v/>
      </c>
      <c r="DB83" s="66" t="str">
        <f t="shared" si="100"/>
        <v/>
      </c>
      <c r="DC83" s="66" t="str">
        <f t="shared" si="101"/>
        <v/>
      </c>
      <c r="DD83" s="66" t="str">
        <f t="shared" si="102"/>
        <v/>
      </c>
      <c r="DE83" s="66" t="str">
        <f t="shared" si="103"/>
        <v/>
      </c>
      <c r="DF83" s="66" t="str">
        <f t="shared" si="104"/>
        <v/>
      </c>
      <c r="DG83" s="66" t="str">
        <f t="shared" si="105"/>
        <v/>
      </c>
      <c r="DH83" s="66" t="str">
        <f t="shared" si="106"/>
        <v/>
      </c>
      <c r="DI83" s="66" t="str">
        <f t="shared" si="107"/>
        <v/>
      </c>
      <c r="DJ83" s="66" t="str">
        <f t="shared" si="108"/>
        <v/>
      </c>
      <c r="DK83" s="63">
        <f t="shared" si="63"/>
        <v>1231679.6000000001</v>
      </c>
    </row>
    <row r="84" spans="1:115" x14ac:dyDescent="0.25">
      <c r="A84" s="2">
        <f t="shared" si="109"/>
        <v>83</v>
      </c>
      <c r="B84" s="2" t="s">
        <v>8</v>
      </c>
      <c r="C84" s="2" t="s">
        <v>110</v>
      </c>
      <c r="D84" s="2">
        <v>2</v>
      </c>
      <c r="E84" s="2">
        <v>6</v>
      </c>
      <c r="F84" s="2">
        <v>12</v>
      </c>
      <c r="G84" s="11" t="s">
        <v>17</v>
      </c>
      <c r="H84" s="42" t="s">
        <v>294</v>
      </c>
      <c r="I84" s="9">
        <v>80</v>
      </c>
      <c r="J84" s="10" t="s">
        <v>10</v>
      </c>
      <c r="K84" s="23" t="s">
        <v>416</v>
      </c>
      <c r="L84" s="7">
        <f t="shared" si="64"/>
        <v>1126000</v>
      </c>
      <c r="M84" s="8">
        <v>122</v>
      </c>
      <c r="N84" s="25">
        <v>41197</v>
      </c>
      <c r="O84" s="8" t="str">
        <f t="shared" si="65"/>
        <v>2DA-OCT</v>
      </c>
      <c r="P84" s="26">
        <v>0.1</v>
      </c>
      <c r="Q84" s="41" t="s">
        <v>270</v>
      </c>
      <c r="R84" s="8"/>
      <c r="S84" s="7">
        <v>563000</v>
      </c>
      <c r="T84" s="8"/>
      <c r="U84" s="66" t="str">
        <f t="shared" ca="1" si="66"/>
        <v>NA</v>
      </c>
      <c r="V84" s="8"/>
      <c r="W84" s="8"/>
      <c r="X84" s="8"/>
      <c r="Y84" s="8"/>
      <c r="Z84" s="8"/>
      <c r="AA84" s="66" t="str">
        <f t="shared" si="110"/>
        <v>NA</v>
      </c>
      <c r="AB84" s="66" t="str">
        <f t="shared" si="111"/>
        <v/>
      </c>
      <c r="AC84" s="73"/>
      <c r="AD84" s="73"/>
      <c r="AE84" s="73"/>
      <c r="AF84" s="73"/>
      <c r="AG84" s="8"/>
      <c r="AH84" s="8" t="s">
        <v>273</v>
      </c>
      <c r="AI84" s="8"/>
      <c r="AJ84" s="8"/>
      <c r="AK84" s="8"/>
      <c r="AL84" s="8"/>
      <c r="AM84" s="8"/>
      <c r="AN84" s="8"/>
      <c r="AO84" s="8"/>
      <c r="AP84" s="66" t="str">
        <f t="shared" si="67"/>
        <v>NA</v>
      </c>
      <c r="AQ84" s="66" t="str">
        <f t="shared" si="68"/>
        <v/>
      </c>
      <c r="AR84" s="66" t="str">
        <f t="shared" si="69"/>
        <v>NA</v>
      </c>
      <c r="AS84" s="66" t="str">
        <f t="shared" si="70"/>
        <v/>
      </c>
      <c r="AT84" s="66" t="str">
        <f t="shared" si="71"/>
        <v>NA</v>
      </c>
      <c r="AU84" s="66" t="str">
        <f t="shared" si="72"/>
        <v/>
      </c>
      <c r="AV84" s="66" t="str">
        <f t="shared" si="73"/>
        <v>NA</v>
      </c>
      <c r="AW84" s="66" t="str">
        <f t="shared" ca="1" si="74"/>
        <v>NA</v>
      </c>
      <c r="AX84" s="66" t="str">
        <f t="shared" ca="1" si="75"/>
        <v>NA</v>
      </c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>
        <f t="shared" si="76"/>
        <v>0</v>
      </c>
      <c r="BU84" s="8">
        <f t="shared" si="77"/>
        <v>0</v>
      </c>
      <c r="BV84" s="8">
        <f t="shared" si="78"/>
        <v>0</v>
      </c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66" t="str">
        <f t="shared" si="79"/>
        <v>NA</v>
      </c>
      <c r="CH84" s="66" t="str">
        <f t="shared" si="80"/>
        <v>NA</v>
      </c>
      <c r="CI84" s="66" t="str">
        <f t="shared" si="81"/>
        <v>NA</v>
      </c>
      <c r="CJ84" s="66" t="str">
        <f t="shared" si="82"/>
        <v>NA</v>
      </c>
      <c r="CK84" s="66" t="str">
        <f t="shared" si="83"/>
        <v>NA</v>
      </c>
      <c r="CL84" s="66" t="str">
        <f t="shared" si="84"/>
        <v>NA</v>
      </c>
      <c r="CM84" s="66" t="str">
        <f t="shared" si="85"/>
        <v>NA</v>
      </c>
      <c r="CN84" s="66" t="str">
        <f t="shared" si="86"/>
        <v>NA</v>
      </c>
      <c r="CO84" s="66" t="str">
        <f t="shared" si="87"/>
        <v>NA</v>
      </c>
      <c r="CP84" s="66" t="str">
        <f t="shared" si="88"/>
        <v>NA</v>
      </c>
      <c r="CQ84" s="66" t="str">
        <f t="shared" si="89"/>
        <v/>
      </c>
      <c r="CR84" s="66" t="str">
        <f t="shared" si="90"/>
        <v/>
      </c>
      <c r="CS84" s="66" t="str">
        <f t="shared" si="91"/>
        <v/>
      </c>
      <c r="CT84" s="66" t="str">
        <f t="shared" si="92"/>
        <v/>
      </c>
      <c r="CU84" s="66" t="str">
        <f t="shared" si="93"/>
        <v/>
      </c>
      <c r="CV84" s="66" t="str">
        <f t="shared" si="94"/>
        <v/>
      </c>
      <c r="CW84" s="66" t="str">
        <f t="shared" si="95"/>
        <v/>
      </c>
      <c r="CX84" s="66" t="str">
        <f t="shared" si="96"/>
        <v/>
      </c>
      <c r="CY84" s="66" t="str">
        <f t="shared" si="97"/>
        <v/>
      </c>
      <c r="CZ84" s="66" t="str">
        <f t="shared" si="98"/>
        <v/>
      </c>
      <c r="DA84" s="66" t="str">
        <f t="shared" si="99"/>
        <v/>
      </c>
      <c r="DB84" s="66" t="str">
        <f t="shared" si="100"/>
        <v/>
      </c>
      <c r="DC84" s="66" t="str">
        <f t="shared" si="101"/>
        <v/>
      </c>
      <c r="DD84" s="66" t="str">
        <f t="shared" si="102"/>
        <v/>
      </c>
      <c r="DE84" s="66" t="str">
        <f t="shared" si="103"/>
        <v/>
      </c>
      <c r="DF84" s="66" t="str">
        <f t="shared" si="104"/>
        <v/>
      </c>
      <c r="DG84" s="66" t="str">
        <f t="shared" si="105"/>
        <v/>
      </c>
      <c r="DH84" s="66" t="str">
        <f t="shared" si="106"/>
        <v/>
      </c>
      <c r="DI84" s="66" t="str">
        <f t="shared" si="107"/>
        <v/>
      </c>
      <c r="DJ84" s="66" t="str">
        <f t="shared" si="108"/>
        <v/>
      </c>
      <c r="DK84" s="63">
        <f t="shared" si="63"/>
        <v>1126000</v>
      </c>
    </row>
    <row r="85" spans="1:115" x14ac:dyDescent="0.25">
      <c r="A85" s="2">
        <f t="shared" si="109"/>
        <v>84</v>
      </c>
      <c r="B85" s="2" t="s">
        <v>8</v>
      </c>
      <c r="C85" s="2" t="s">
        <v>111</v>
      </c>
      <c r="D85" s="13">
        <v>2</v>
      </c>
      <c r="E85" s="13">
        <v>6</v>
      </c>
      <c r="F85" s="13">
        <v>13</v>
      </c>
      <c r="G85" s="11" t="s">
        <v>17</v>
      </c>
      <c r="H85" s="42" t="s">
        <v>294</v>
      </c>
      <c r="I85" s="15">
        <v>80</v>
      </c>
      <c r="J85" s="12" t="s">
        <v>11</v>
      </c>
      <c r="K85" s="23" t="s">
        <v>416</v>
      </c>
      <c r="L85" s="7">
        <f t="shared" si="64"/>
        <v>1135000</v>
      </c>
      <c r="M85" s="8">
        <v>123</v>
      </c>
      <c r="N85" s="25">
        <v>41197</v>
      </c>
      <c r="O85" s="8" t="str">
        <f t="shared" si="65"/>
        <v>2DA-OCT</v>
      </c>
      <c r="P85" s="26">
        <v>0.1</v>
      </c>
      <c r="Q85" s="41" t="s">
        <v>270</v>
      </c>
      <c r="R85" s="8"/>
      <c r="S85" s="7">
        <v>567500</v>
      </c>
      <c r="T85" s="8"/>
      <c r="U85" s="66" t="str">
        <f t="shared" ca="1" si="66"/>
        <v>NA</v>
      </c>
      <c r="V85" s="8"/>
      <c r="W85" s="8"/>
      <c r="X85" s="8"/>
      <c r="Y85" s="8"/>
      <c r="Z85" s="8"/>
      <c r="AA85" s="66" t="str">
        <f t="shared" si="110"/>
        <v>NA</v>
      </c>
      <c r="AB85" s="66" t="str">
        <f t="shared" si="111"/>
        <v/>
      </c>
      <c r="AC85" s="73"/>
      <c r="AD85" s="73"/>
      <c r="AE85" s="73"/>
      <c r="AF85" s="73"/>
      <c r="AG85" s="8"/>
      <c r="AH85" s="8" t="s">
        <v>273</v>
      </c>
      <c r="AI85" s="8"/>
      <c r="AJ85" s="8"/>
      <c r="AK85" s="8"/>
      <c r="AL85" s="8"/>
      <c r="AM85" s="8"/>
      <c r="AN85" s="8"/>
      <c r="AO85" s="8"/>
      <c r="AP85" s="66" t="str">
        <f t="shared" si="67"/>
        <v>NA</v>
      </c>
      <c r="AQ85" s="66" t="str">
        <f t="shared" si="68"/>
        <v/>
      </c>
      <c r="AR85" s="66" t="str">
        <f t="shared" si="69"/>
        <v>NA</v>
      </c>
      <c r="AS85" s="66" t="str">
        <f t="shared" si="70"/>
        <v/>
      </c>
      <c r="AT85" s="66" t="str">
        <f t="shared" si="71"/>
        <v>NA</v>
      </c>
      <c r="AU85" s="66" t="str">
        <f t="shared" si="72"/>
        <v/>
      </c>
      <c r="AV85" s="66" t="str">
        <f t="shared" si="73"/>
        <v>NA</v>
      </c>
      <c r="AW85" s="66" t="str">
        <f t="shared" ca="1" si="74"/>
        <v>NA</v>
      </c>
      <c r="AX85" s="66" t="str">
        <f t="shared" ca="1" si="75"/>
        <v>NA</v>
      </c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>
        <f t="shared" si="76"/>
        <v>0</v>
      </c>
      <c r="BU85" s="8">
        <f t="shared" si="77"/>
        <v>0</v>
      </c>
      <c r="BV85" s="8">
        <f t="shared" si="78"/>
        <v>0</v>
      </c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66" t="str">
        <f t="shared" si="79"/>
        <v>NA</v>
      </c>
      <c r="CH85" s="66" t="str">
        <f t="shared" si="80"/>
        <v>NA</v>
      </c>
      <c r="CI85" s="66" t="str">
        <f t="shared" si="81"/>
        <v>NA</v>
      </c>
      <c r="CJ85" s="66" t="str">
        <f t="shared" si="82"/>
        <v>NA</v>
      </c>
      <c r="CK85" s="66" t="str">
        <f t="shared" si="83"/>
        <v>NA</v>
      </c>
      <c r="CL85" s="66" t="str">
        <f t="shared" si="84"/>
        <v>NA</v>
      </c>
      <c r="CM85" s="66" t="str">
        <f t="shared" si="85"/>
        <v>NA</v>
      </c>
      <c r="CN85" s="66" t="str">
        <f t="shared" si="86"/>
        <v>NA</v>
      </c>
      <c r="CO85" s="66" t="str">
        <f t="shared" si="87"/>
        <v>NA</v>
      </c>
      <c r="CP85" s="66" t="str">
        <f t="shared" si="88"/>
        <v>NA</v>
      </c>
      <c r="CQ85" s="66" t="str">
        <f t="shared" si="89"/>
        <v/>
      </c>
      <c r="CR85" s="66" t="str">
        <f t="shared" si="90"/>
        <v/>
      </c>
      <c r="CS85" s="66" t="str">
        <f t="shared" si="91"/>
        <v/>
      </c>
      <c r="CT85" s="66" t="str">
        <f t="shared" si="92"/>
        <v/>
      </c>
      <c r="CU85" s="66" t="str">
        <f t="shared" si="93"/>
        <v/>
      </c>
      <c r="CV85" s="66" t="str">
        <f t="shared" si="94"/>
        <v/>
      </c>
      <c r="CW85" s="66" t="str">
        <f t="shared" si="95"/>
        <v/>
      </c>
      <c r="CX85" s="66" t="str">
        <f t="shared" si="96"/>
        <v/>
      </c>
      <c r="CY85" s="66" t="str">
        <f t="shared" si="97"/>
        <v/>
      </c>
      <c r="CZ85" s="66" t="str">
        <f t="shared" si="98"/>
        <v/>
      </c>
      <c r="DA85" s="66" t="str">
        <f t="shared" si="99"/>
        <v/>
      </c>
      <c r="DB85" s="66" t="str">
        <f t="shared" si="100"/>
        <v/>
      </c>
      <c r="DC85" s="66" t="str">
        <f t="shared" si="101"/>
        <v/>
      </c>
      <c r="DD85" s="66" t="str">
        <f t="shared" si="102"/>
        <v/>
      </c>
      <c r="DE85" s="66" t="str">
        <f t="shared" si="103"/>
        <v/>
      </c>
      <c r="DF85" s="66" t="str">
        <f t="shared" si="104"/>
        <v/>
      </c>
      <c r="DG85" s="66" t="str">
        <f t="shared" si="105"/>
        <v/>
      </c>
      <c r="DH85" s="66" t="str">
        <f t="shared" si="106"/>
        <v/>
      </c>
      <c r="DI85" s="66" t="str">
        <f t="shared" si="107"/>
        <v/>
      </c>
      <c r="DJ85" s="66" t="str">
        <f t="shared" si="108"/>
        <v/>
      </c>
      <c r="DK85" s="63">
        <f t="shared" si="63"/>
        <v>1135000</v>
      </c>
    </row>
    <row r="86" spans="1:115" x14ac:dyDescent="0.25">
      <c r="A86" s="2">
        <f t="shared" si="109"/>
        <v>85</v>
      </c>
      <c r="B86" s="2" t="s">
        <v>8</v>
      </c>
      <c r="C86" s="2" t="s">
        <v>112</v>
      </c>
      <c r="D86" s="2">
        <v>2</v>
      </c>
      <c r="E86" s="2">
        <v>6</v>
      </c>
      <c r="F86" s="2">
        <v>14</v>
      </c>
      <c r="G86" s="11" t="s">
        <v>17</v>
      </c>
      <c r="H86" s="42" t="s">
        <v>294</v>
      </c>
      <c r="I86" s="15">
        <v>80</v>
      </c>
      <c r="J86" s="10" t="s">
        <v>10</v>
      </c>
      <c r="K86" s="23" t="s">
        <v>416</v>
      </c>
      <c r="L86" s="7">
        <f t="shared" si="64"/>
        <v>1126000</v>
      </c>
      <c r="M86" s="8">
        <v>124</v>
      </c>
      <c r="N86" s="25">
        <v>41197</v>
      </c>
      <c r="O86" s="8" t="str">
        <f t="shared" si="65"/>
        <v>2DA-OCT</v>
      </c>
      <c r="P86" s="26">
        <v>0.1</v>
      </c>
      <c r="Q86" s="41" t="s">
        <v>270</v>
      </c>
      <c r="R86" s="8"/>
      <c r="S86" s="7">
        <v>563000</v>
      </c>
      <c r="T86" s="8"/>
      <c r="U86" s="66" t="str">
        <f t="shared" ca="1" si="66"/>
        <v>NA</v>
      </c>
      <c r="V86" s="8"/>
      <c r="W86" s="8"/>
      <c r="X86" s="8"/>
      <c r="Y86" s="8"/>
      <c r="Z86" s="8"/>
      <c r="AA86" s="66" t="str">
        <f t="shared" si="110"/>
        <v>NA</v>
      </c>
      <c r="AB86" s="66" t="str">
        <f t="shared" si="111"/>
        <v/>
      </c>
      <c r="AC86" s="73"/>
      <c r="AD86" s="73"/>
      <c r="AE86" s="73"/>
      <c r="AF86" s="73"/>
      <c r="AG86" s="8"/>
      <c r="AH86" s="8" t="s">
        <v>273</v>
      </c>
      <c r="AI86" s="8"/>
      <c r="AJ86" s="8"/>
      <c r="AK86" s="8"/>
      <c r="AL86" s="8"/>
      <c r="AM86" s="8"/>
      <c r="AN86" s="8"/>
      <c r="AO86" s="8"/>
      <c r="AP86" s="66" t="str">
        <f t="shared" si="67"/>
        <v>NA</v>
      </c>
      <c r="AQ86" s="66" t="str">
        <f t="shared" si="68"/>
        <v/>
      </c>
      <c r="AR86" s="66" t="str">
        <f t="shared" si="69"/>
        <v>NA</v>
      </c>
      <c r="AS86" s="66" t="str">
        <f t="shared" si="70"/>
        <v/>
      </c>
      <c r="AT86" s="66" t="str">
        <f t="shared" si="71"/>
        <v>NA</v>
      </c>
      <c r="AU86" s="66" t="str">
        <f t="shared" si="72"/>
        <v/>
      </c>
      <c r="AV86" s="66" t="str">
        <f t="shared" si="73"/>
        <v>NA</v>
      </c>
      <c r="AW86" s="66" t="str">
        <f t="shared" ca="1" si="74"/>
        <v>NA</v>
      </c>
      <c r="AX86" s="66" t="str">
        <f t="shared" ca="1" si="75"/>
        <v>NA</v>
      </c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>
        <f t="shared" si="76"/>
        <v>0</v>
      </c>
      <c r="BU86" s="8">
        <f t="shared" si="77"/>
        <v>0</v>
      </c>
      <c r="BV86" s="8">
        <f t="shared" si="78"/>
        <v>0</v>
      </c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66" t="str">
        <f t="shared" si="79"/>
        <v>NA</v>
      </c>
      <c r="CH86" s="66" t="str">
        <f t="shared" si="80"/>
        <v>NA</v>
      </c>
      <c r="CI86" s="66" t="str">
        <f t="shared" si="81"/>
        <v>NA</v>
      </c>
      <c r="CJ86" s="66" t="str">
        <f t="shared" si="82"/>
        <v>NA</v>
      </c>
      <c r="CK86" s="66" t="str">
        <f t="shared" si="83"/>
        <v>NA</v>
      </c>
      <c r="CL86" s="66" t="str">
        <f t="shared" si="84"/>
        <v>NA</v>
      </c>
      <c r="CM86" s="66" t="str">
        <f t="shared" si="85"/>
        <v>NA</v>
      </c>
      <c r="CN86" s="66" t="str">
        <f t="shared" si="86"/>
        <v>NA</v>
      </c>
      <c r="CO86" s="66" t="str">
        <f t="shared" si="87"/>
        <v>NA</v>
      </c>
      <c r="CP86" s="66" t="str">
        <f t="shared" si="88"/>
        <v>NA</v>
      </c>
      <c r="CQ86" s="66" t="str">
        <f t="shared" si="89"/>
        <v/>
      </c>
      <c r="CR86" s="66" t="str">
        <f t="shared" si="90"/>
        <v/>
      </c>
      <c r="CS86" s="66" t="str">
        <f t="shared" si="91"/>
        <v/>
      </c>
      <c r="CT86" s="66" t="str">
        <f t="shared" si="92"/>
        <v/>
      </c>
      <c r="CU86" s="66" t="str">
        <f t="shared" si="93"/>
        <v/>
      </c>
      <c r="CV86" s="66" t="str">
        <f t="shared" si="94"/>
        <v/>
      </c>
      <c r="CW86" s="66" t="str">
        <f t="shared" si="95"/>
        <v/>
      </c>
      <c r="CX86" s="66" t="str">
        <f t="shared" si="96"/>
        <v/>
      </c>
      <c r="CY86" s="66" t="str">
        <f t="shared" si="97"/>
        <v/>
      </c>
      <c r="CZ86" s="66" t="str">
        <f t="shared" si="98"/>
        <v/>
      </c>
      <c r="DA86" s="66" t="str">
        <f t="shared" si="99"/>
        <v/>
      </c>
      <c r="DB86" s="66" t="str">
        <f t="shared" si="100"/>
        <v/>
      </c>
      <c r="DC86" s="66" t="str">
        <f t="shared" si="101"/>
        <v/>
      </c>
      <c r="DD86" s="66" t="str">
        <f t="shared" si="102"/>
        <v/>
      </c>
      <c r="DE86" s="66" t="str">
        <f t="shared" si="103"/>
        <v/>
      </c>
      <c r="DF86" s="66" t="str">
        <f t="shared" si="104"/>
        <v/>
      </c>
      <c r="DG86" s="66" t="str">
        <f t="shared" si="105"/>
        <v/>
      </c>
      <c r="DH86" s="66" t="str">
        <f t="shared" si="106"/>
        <v/>
      </c>
      <c r="DI86" s="66" t="str">
        <f t="shared" si="107"/>
        <v/>
      </c>
      <c r="DJ86" s="66" t="str">
        <f t="shared" si="108"/>
        <v/>
      </c>
      <c r="DK86" s="63">
        <f t="shared" si="63"/>
        <v>1126000</v>
      </c>
    </row>
    <row r="87" spans="1:115" x14ac:dyDescent="0.25">
      <c r="A87" s="2">
        <f t="shared" si="109"/>
        <v>86</v>
      </c>
      <c r="B87" s="2" t="s">
        <v>8</v>
      </c>
      <c r="C87" s="2" t="s">
        <v>113</v>
      </c>
      <c r="D87" s="2">
        <v>2</v>
      </c>
      <c r="E87" s="2">
        <v>6</v>
      </c>
      <c r="F87" s="2">
        <v>15</v>
      </c>
      <c r="G87" s="11" t="s">
        <v>17</v>
      </c>
      <c r="H87" s="42" t="s">
        <v>294</v>
      </c>
      <c r="I87" s="15">
        <v>80</v>
      </c>
      <c r="J87" s="10" t="s">
        <v>10</v>
      </c>
      <c r="K87" s="23" t="s">
        <v>416</v>
      </c>
      <c r="L87" s="7">
        <f t="shared" si="64"/>
        <v>1126000</v>
      </c>
      <c r="M87" s="8">
        <v>125</v>
      </c>
      <c r="N87" s="25">
        <v>41197</v>
      </c>
      <c r="O87" s="8" t="str">
        <f t="shared" si="65"/>
        <v>2DA-OCT</v>
      </c>
      <c r="P87" s="26">
        <v>0.1</v>
      </c>
      <c r="Q87" s="41" t="s">
        <v>270</v>
      </c>
      <c r="R87" s="8"/>
      <c r="S87" s="7">
        <v>563000</v>
      </c>
      <c r="T87" s="8"/>
      <c r="U87" s="66" t="str">
        <f t="shared" ca="1" si="66"/>
        <v>NA</v>
      </c>
      <c r="V87" s="8"/>
      <c r="W87" s="8"/>
      <c r="X87" s="8"/>
      <c r="Y87" s="8"/>
      <c r="Z87" s="8"/>
      <c r="AA87" s="66" t="str">
        <f t="shared" si="110"/>
        <v>NA</v>
      </c>
      <c r="AB87" s="66" t="str">
        <f t="shared" si="111"/>
        <v/>
      </c>
      <c r="AC87" s="73"/>
      <c r="AD87" s="73"/>
      <c r="AE87" s="73"/>
      <c r="AF87" s="73"/>
      <c r="AG87" s="8"/>
      <c r="AH87" s="8" t="s">
        <v>273</v>
      </c>
      <c r="AI87" s="8"/>
      <c r="AJ87" s="8"/>
      <c r="AK87" s="8"/>
      <c r="AL87" s="8"/>
      <c r="AM87" s="8"/>
      <c r="AN87" s="8"/>
      <c r="AO87" s="8"/>
      <c r="AP87" s="66" t="str">
        <f t="shared" si="67"/>
        <v>NA</v>
      </c>
      <c r="AQ87" s="66" t="str">
        <f t="shared" si="68"/>
        <v/>
      </c>
      <c r="AR87" s="66" t="str">
        <f t="shared" si="69"/>
        <v>NA</v>
      </c>
      <c r="AS87" s="66" t="str">
        <f t="shared" si="70"/>
        <v/>
      </c>
      <c r="AT87" s="66" t="str">
        <f t="shared" si="71"/>
        <v>NA</v>
      </c>
      <c r="AU87" s="66" t="str">
        <f t="shared" si="72"/>
        <v/>
      </c>
      <c r="AV87" s="66" t="str">
        <f t="shared" si="73"/>
        <v>NA</v>
      </c>
      <c r="AW87" s="66" t="str">
        <f t="shared" ca="1" si="74"/>
        <v>NA</v>
      </c>
      <c r="AX87" s="66" t="str">
        <f t="shared" ca="1" si="75"/>
        <v>NA</v>
      </c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>
        <f t="shared" si="76"/>
        <v>0</v>
      </c>
      <c r="BU87" s="8">
        <f t="shared" si="77"/>
        <v>0</v>
      </c>
      <c r="BV87" s="8">
        <f t="shared" si="78"/>
        <v>0</v>
      </c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66" t="str">
        <f t="shared" si="79"/>
        <v>NA</v>
      </c>
      <c r="CH87" s="66" t="str">
        <f t="shared" si="80"/>
        <v>NA</v>
      </c>
      <c r="CI87" s="66" t="str">
        <f t="shared" si="81"/>
        <v>NA</v>
      </c>
      <c r="CJ87" s="66" t="str">
        <f t="shared" si="82"/>
        <v>NA</v>
      </c>
      <c r="CK87" s="66" t="str">
        <f t="shared" si="83"/>
        <v>NA</v>
      </c>
      <c r="CL87" s="66" t="str">
        <f t="shared" si="84"/>
        <v>NA</v>
      </c>
      <c r="CM87" s="66" t="str">
        <f t="shared" si="85"/>
        <v>NA</v>
      </c>
      <c r="CN87" s="66" t="str">
        <f t="shared" si="86"/>
        <v>NA</v>
      </c>
      <c r="CO87" s="66" t="str">
        <f t="shared" si="87"/>
        <v>NA</v>
      </c>
      <c r="CP87" s="66" t="str">
        <f t="shared" si="88"/>
        <v>NA</v>
      </c>
      <c r="CQ87" s="66" t="str">
        <f t="shared" si="89"/>
        <v/>
      </c>
      <c r="CR87" s="66" t="str">
        <f t="shared" si="90"/>
        <v/>
      </c>
      <c r="CS87" s="66" t="str">
        <f t="shared" si="91"/>
        <v/>
      </c>
      <c r="CT87" s="66" t="str">
        <f t="shared" si="92"/>
        <v/>
      </c>
      <c r="CU87" s="66" t="str">
        <f t="shared" si="93"/>
        <v/>
      </c>
      <c r="CV87" s="66" t="str">
        <f t="shared" si="94"/>
        <v/>
      </c>
      <c r="CW87" s="66" t="str">
        <f t="shared" si="95"/>
        <v/>
      </c>
      <c r="CX87" s="66" t="str">
        <f t="shared" si="96"/>
        <v/>
      </c>
      <c r="CY87" s="66" t="str">
        <f t="shared" si="97"/>
        <v/>
      </c>
      <c r="CZ87" s="66" t="str">
        <f t="shared" si="98"/>
        <v/>
      </c>
      <c r="DA87" s="66" t="str">
        <f t="shared" si="99"/>
        <v/>
      </c>
      <c r="DB87" s="66" t="str">
        <f t="shared" si="100"/>
        <v/>
      </c>
      <c r="DC87" s="66" t="str">
        <f t="shared" si="101"/>
        <v/>
      </c>
      <c r="DD87" s="66" t="str">
        <f t="shared" si="102"/>
        <v/>
      </c>
      <c r="DE87" s="66" t="str">
        <f t="shared" si="103"/>
        <v/>
      </c>
      <c r="DF87" s="66" t="str">
        <f t="shared" si="104"/>
        <v/>
      </c>
      <c r="DG87" s="66" t="str">
        <f t="shared" si="105"/>
        <v/>
      </c>
      <c r="DH87" s="66" t="str">
        <f t="shared" si="106"/>
        <v/>
      </c>
      <c r="DI87" s="66" t="str">
        <f t="shared" si="107"/>
        <v/>
      </c>
      <c r="DJ87" s="66" t="str">
        <f t="shared" si="108"/>
        <v/>
      </c>
      <c r="DK87" s="63">
        <f t="shared" si="63"/>
        <v>1126000</v>
      </c>
    </row>
    <row r="88" spans="1:115" x14ac:dyDescent="0.25">
      <c r="A88" s="2">
        <f t="shared" si="109"/>
        <v>87</v>
      </c>
      <c r="B88" s="2" t="s">
        <v>8</v>
      </c>
      <c r="C88" s="2" t="s">
        <v>104</v>
      </c>
      <c r="D88" s="2">
        <v>2</v>
      </c>
      <c r="E88" s="2">
        <v>6</v>
      </c>
      <c r="F88" s="2">
        <v>6</v>
      </c>
      <c r="G88" s="11" t="s">
        <v>17</v>
      </c>
      <c r="H88" s="42" t="s">
        <v>294</v>
      </c>
      <c r="I88" s="15">
        <v>80</v>
      </c>
      <c r="J88" s="10" t="s">
        <v>11</v>
      </c>
      <c r="K88" s="23" t="s">
        <v>416</v>
      </c>
      <c r="L88" s="7">
        <f t="shared" si="64"/>
        <v>1135000</v>
      </c>
      <c r="M88" s="8">
        <v>126</v>
      </c>
      <c r="N88" s="25">
        <v>41197</v>
      </c>
      <c r="O88" s="8" t="str">
        <f t="shared" si="65"/>
        <v>2DA-OCT</v>
      </c>
      <c r="P88" s="26">
        <v>0.1</v>
      </c>
      <c r="Q88" s="41" t="s">
        <v>270</v>
      </c>
      <c r="R88" s="8"/>
      <c r="S88" s="7">
        <v>567500</v>
      </c>
      <c r="T88" s="8"/>
      <c r="U88" s="66" t="str">
        <f t="shared" ca="1" si="66"/>
        <v>NA</v>
      </c>
      <c r="V88" s="8"/>
      <c r="W88" s="8"/>
      <c r="X88" s="8"/>
      <c r="Y88" s="8"/>
      <c r="Z88" s="8"/>
      <c r="AA88" s="66" t="str">
        <f t="shared" si="110"/>
        <v>NA</v>
      </c>
      <c r="AB88" s="66" t="str">
        <f t="shared" si="111"/>
        <v/>
      </c>
      <c r="AC88" s="73"/>
      <c r="AD88" s="73"/>
      <c r="AE88" s="73"/>
      <c r="AF88" s="73"/>
      <c r="AG88" s="8"/>
      <c r="AH88" s="8" t="s">
        <v>273</v>
      </c>
      <c r="AI88" s="8"/>
      <c r="AJ88" s="8"/>
      <c r="AK88" s="8"/>
      <c r="AL88" s="8"/>
      <c r="AM88" s="8"/>
      <c r="AN88" s="8"/>
      <c r="AO88" s="8"/>
      <c r="AP88" s="66" t="str">
        <f t="shared" si="67"/>
        <v>NA</v>
      </c>
      <c r="AQ88" s="66" t="str">
        <f t="shared" si="68"/>
        <v/>
      </c>
      <c r="AR88" s="66" t="str">
        <f t="shared" si="69"/>
        <v>NA</v>
      </c>
      <c r="AS88" s="66" t="str">
        <f t="shared" si="70"/>
        <v/>
      </c>
      <c r="AT88" s="66" t="str">
        <f t="shared" si="71"/>
        <v>NA</v>
      </c>
      <c r="AU88" s="66" t="str">
        <f t="shared" si="72"/>
        <v/>
      </c>
      <c r="AV88" s="66" t="str">
        <f t="shared" si="73"/>
        <v>NA</v>
      </c>
      <c r="AW88" s="66" t="str">
        <f t="shared" ca="1" si="74"/>
        <v>NA</v>
      </c>
      <c r="AX88" s="66" t="str">
        <f t="shared" ca="1" si="75"/>
        <v>NA</v>
      </c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>
        <f t="shared" si="76"/>
        <v>0</v>
      </c>
      <c r="BU88" s="8">
        <f t="shared" si="77"/>
        <v>0</v>
      </c>
      <c r="BV88" s="8">
        <f t="shared" si="78"/>
        <v>0</v>
      </c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66" t="str">
        <f t="shared" si="79"/>
        <v>NA</v>
      </c>
      <c r="CH88" s="66" t="str">
        <f t="shared" si="80"/>
        <v>NA</v>
      </c>
      <c r="CI88" s="66" t="str">
        <f t="shared" si="81"/>
        <v>NA</v>
      </c>
      <c r="CJ88" s="66" t="str">
        <f t="shared" si="82"/>
        <v>NA</v>
      </c>
      <c r="CK88" s="66" t="str">
        <f t="shared" si="83"/>
        <v>NA</v>
      </c>
      <c r="CL88" s="66" t="str">
        <f t="shared" si="84"/>
        <v>NA</v>
      </c>
      <c r="CM88" s="66" t="str">
        <f t="shared" si="85"/>
        <v>NA</v>
      </c>
      <c r="CN88" s="66" t="str">
        <f t="shared" si="86"/>
        <v>NA</v>
      </c>
      <c r="CO88" s="66" t="str">
        <f t="shared" si="87"/>
        <v>NA</v>
      </c>
      <c r="CP88" s="66" t="str">
        <f t="shared" si="88"/>
        <v>NA</v>
      </c>
      <c r="CQ88" s="66" t="str">
        <f t="shared" si="89"/>
        <v/>
      </c>
      <c r="CR88" s="66" t="str">
        <f t="shared" si="90"/>
        <v/>
      </c>
      <c r="CS88" s="66" t="str">
        <f t="shared" si="91"/>
        <v/>
      </c>
      <c r="CT88" s="66" t="str">
        <f t="shared" si="92"/>
        <v/>
      </c>
      <c r="CU88" s="66" t="str">
        <f t="shared" si="93"/>
        <v/>
      </c>
      <c r="CV88" s="66" t="str">
        <f t="shared" si="94"/>
        <v/>
      </c>
      <c r="CW88" s="66" t="str">
        <f t="shared" si="95"/>
        <v/>
      </c>
      <c r="CX88" s="66" t="str">
        <f t="shared" si="96"/>
        <v/>
      </c>
      <c r="CY88" s="66" t="str">
        <f t="shared" si="97"/>
        <v/>
      </c>
      <c r="CZ88" s="66" t="str">
        <f t="shared" si="98"/>
        <v/>
      </c>
      <c r="DA88" s="66" t="str">
        <f t="shared" si="99"/>
        <v/>
      </c>
      <c r="DB88" s="66" t="str">
        <f t="shared" si="100"/>
        <v/>
      </c>
      <c r="DC88" s="66" t="str">
        <f t="shared" si="101"/>
        <v/>
      </c>
      <c r="DD88" s="66" t="str">
        <f t="shared" si="102"/>
        <v/>
      </c>
      <c r="DE88" s="66" t="str">
        <f t="shared" si="103"/>
        <v/>
      </c>
      <c r="DF88" s="66" t="str">
        <f t="shared" si="104"/>
        <v/>
      </c>
      <c r="DG88" s="66" t="str">
        <f t="shared" si="105"/>
        <v/>
      </c>
      <c r="DH88" s="66" t="str">
        <f t="shared" si="106"/>
        <v/>
      </c>
      <c r="DI88" s="66" t="str">
        <f t="shared" si="107"/>
        <v/>
      </c>
      <c r="DJ88" s="66" t="str">
        <f t="shared" si="108"/>
        <v/>
      </c>
      <c r="DK88" s="63">
        <f t="shared" si="63"/>
        <v>1135000</v>
      </c>
    </row>
    <row r="89" spans="1:115" x14ac:dyDescent="0.25">
      <c r="A89" s="2">
        <f t="shared" si="109"/>
        <v>88</v>
      </c>
      <c r="B89" s="2" t="s">
        <v>8</v>
      </c>
      <c r="C89" s="2" t="s">
        <v>114</v>
      </c>
      <c r="D89" s="2">
        <v>2</v>
      </c>
      <c r="E89" s="2">
        <v>6</v>
      </c>
      <c r="F89" s="2">
        <v>17</v>
      </c>
      <c r="G89" s="11" t="s">
        <v>17</v>
      </c>
      <c r="H89" s="42" t="s">
        <v>294</v>
      </c>
      <c r="I89" s="15">
        <v>80</v>
      </c>
      <c r="J89" s="10" t="s">
        <v>10</v>
      </c>
      <c r="K89" s="23" t="s">
        <v>416</v>
      </c>
      <c r="L89" s="7">
        <f t="shared" si="64"/>
        <v>1126000</v>
      </c>
      <c r="M89" s="8">
        <v>127</v>
      </c>
      <c r="N89" s="25">
        <v>41197</v>
      </c>
      <c r="O89" s="8" t="str">
        <f t="shared" si="65"/>
        <v>2DA-OCT</v>
      </c>
      <c r="P89" s="26">
        <v>0.1</v>
      </c>
      <c r="Q89" s="41" t="s">
        <v>270</v>
      </c>
      <c r="R89" s="8"/>
      <c r="S89" s="7">
        <v>563000</v>
      </c>
      <c r="T89" s="8"/>
      <c r="U89" s="66" t="str">
        <f t="shared" ca="1" si="66"/>
        <v>NA</v>
      </c>
      <c r="V89" s="8"/>
      <c r="W89" s="8"/>
      <c r="X89" s="8"/>
      <c r="Y89" s="8"/>
      <c r="Z89" s="8"/>
      <c r="AA89" s="66" t="str">
        <f t="shared" si="110"/>
        <v>NA</v>
      </c>
      <c r="AB89" s="66" t="str">
        <f t="shared" si="111"/>
        <v/>
      </c>
      <c r="AC89" s="73"/>
      <c r="AD89" s="73"/>
      <c r="AE89" s="73"/>
      <c r="AF89" s="73"/>
      <c r="AG89" s="8"/>
      <c r="AH89" s="8" t="s">
        <v>273</v>
      </c>
      <c r="AI89" s="8"/>
      <c r="AJ89" s="8"/>
      <c r="AK89" s="8"/>
      <c r="AL89" s="8"/>
      <c r="AM89" s="8"/>
      <c r="AN89" s="8"/>
      <c r="AO89" s="8"/>
      <c r="AP89" s="66" t="str">
        <f t="shared" si="67"/>
        <v>NA</v>
      </c>
      <c r="AQ89" s="66" t="str">
        <f t="shared" si="68"/>
        <v/>
      </c>
      <c r="AR89" s="66" t="str">
        <f t="shared" si="69"/>
        <v>NA</v>
      </c>
      <c r="AS89" s="66" t="str">
        <f t="shared" si="70"/>
        <v/>
      </c>
      <c r="AT89" s="66" t="str">
        <f t="shared" si="71"/>
        <v>NA</v>
      </c>
      <c r="AU89" s="66" t="str">
        <f t="shared" si="72"/>
        <v/>
      </c>
      <c r="AV89" s="66" t="str">
        <f t="shared" si="73"/>
        <v>NA</v>
      </c>
      <c r="AW89" s="66" t="str">
        <f t="shared" ca="1" si="74"/>
        <v>NA</v>
      </c>
      <c r="AX89" s="66" t="str">
        <f t="shared" ca="1" si="75"/>
        <v>NA</v>
      </c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>
        <f t="shared" si="76"/>
        <v>0</v>
      </c>
      <c r="BU89" s="8">
        <f t="shared" si="77"/>
        <v>0</v>
      </c>
      <c r="BV89" s="8">
        <f t="shared" si="78"/>
        <v>0</v>
      </c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66" t="str">
        <f t="shared" si="79"/>
        <v>NA</v>
      </c>
      <c r="CH89" s="66" t="str">
        <f t="shared" si="80"/>
        <v>NA</v>
      </c>
      <c r="CI89" s="66" t="str">
        <f t="shared" si="81"/>
        <v>NA</v>
      </c>
      <c r="CJ89" s="66" t="str">
        <f t="shared" si="82"/>
        <v>NA</v>
      </c>
      <c r="CK89" s="66" t="str">
        <f t="shared" si="83"/>
        <v>NA</v>
      </c>
      <c r="CL89" s="66" t="str">
        <f t="shared" si="84"/>
        <v>NA</v>
      </c>
      <c r="CM89" s="66" t="str">
        <f t="shared" si="85"/>
        <v>NA</v>
      </c>
      <c r="CN89" s="66" t="str">
        <f t="shared" si="86"/>
        <v>NA</v>
      </c>
      <c r="CO89" s="66" t="str">
        <f t="shared" si="87"/>
        <v>NA</v>
      </c>
      <c r="CP89" s="66" t="str">
        <f t="shared" si="88"/>
        <v>NA</v>
      </c>
      <c r="CQ89" s="66" t="str">
        <f t="shared" si="89"/>
        <v/>
      </c>
      <c r="CR89" s="66" t="str">
        <f t="shared" si="90"/>
        <v/>
      </c>
      <c r="CS89" s="66" t="str">
        <f t="shared" si="91"/>
        <v/>
      </c>
      <c r="CT89" s="66" t="str">
        <f t="shared" si="92"/>
        <v/>
      </c>
      <c r="CU89" s="66" t="str">
        <f t="shared" si="93"/>
        <v/>
      </c>
      <c r="CV89" s="66" t="str">
        <f t="shared" si="94"/>
        <v/>
      </c>
      <c r="CW89" s="66" t="str">
        <f t="shared" si="95"/>
        <v/>
      </c>
      <c r="CX89" s="66" t="str">
        <f t="shared" si="96"/>
        <v/>
      </c>
      <c r="CY89" s="66" t="str">
        <f t="shared" si="97"/>
        <v/>
      </c>
      <c r="CZ89" s="66" t="str">
        <f t="shared" si="98"/>
        <v/>
      </c>
      <c r="DA89" s="66" t="str">
        <f t="shared" si="99"/>
        <v/>
      </c>
      <c r="DB89" s="66" t="str">
        <f t="shared" si="100"/>
        <v/>
      </c>
      <c r="DC89" s="66" t="str">
        <f t="shared" si="101"/>
        <v/>
      </c>
      <c r="DD89" s="66" t="str">
        <f t="shared" si="102"/>
        <v/>
      </c>
      <c r="DE89" s="66" t="str">
        <f t="shared" si="103"/>
        <v/>
      </c>
      <c r="DF89" s="66" t="str">
        <f t="shared" si="104"/>
        <v/>
      </c>
      <c r="DG89" s="66" t="str">
        <f t="shared" si="105"/>
        <v/>
      </c>
      <c r="DH89" s="66" t="str">
        <f t="shared" si="106"/>
        <v/>
      </c>
      <c r="DI89" s="66" t="str">
        <f t="shared" si="107"/>
        <v/>
      </c>
      <c r="DJ89" s="66" t="str">
        <f t="shared" si="108"/>
        <v/>
      </c>
      <c r="DK89" s="63">
        <f t="shared" si="63"/>
        <v>1126000</v>
      </c>
    </row>
    <row r="90" spans="1:115" x14ac:dyDescent="0.25">
      <c r="A90" s="2">
        <f t="shared" si="109"/>
        <v>89</v>
      </c>
      <c r="B90" s="2" t="s">
        <v>8</v>
      </c>
      <c r="C90" s="2" t="s">
        <v>115</v>
      </c>
      <c r="D90" s="2">
        <v>2</v>
      </c>
      <c r="E90" s="2">
        <v>6</v>
      </c>
      <c r="F90" s="2">
        <v>18</v>
      </c>
      <c r="G90" s="11" t="s">
        <v>17</v>
      </c>
      <c r="H90" s="42" t="s">
        <v>294</v>
      </c>
      <c r="I90" s="15">
        <v>80</v>
      </c>
      <c r="J90" s="10" t="s">
        <v>10</v>
      </c>
      <c r="K90" s="23" t="s">
        <v>416</v>
      </c>
      <c r="L90" s="7">
        <f t="shared" si="64"/>
        <v>1126000</v>
      </c>
      <c r="M90" s="8">
        <v>128</v>
      </c>
      <c r="N90" s="25">
        <v>41197</v>
      </c>
      <c r="O90" s="8" t="str">
        <f t="shared" si="65"/>
        <v>2DA-OCT</v>
      </c>
      <c r="P90" s="26">
        <v>0.1</v>
      </c>
      <c r="Q90" s="41" t="s">
        <v>270</v>
      </c>
      <c r="R90" s="8"/>
      <c r="S90" s="7">
        <v>563000</v>
      </c>
      <c r="T90" s="8"/>
      <c r="U90" s="66" t="str">
        <f t="shared" ca="1" si="66"/>
        <v>NA</v>
      </c>
      <c r="V90" s="8"/>
      <c r="W90" s="8"/>
      <c r="X90" s="8"/>
      <c r="Y90" s="8"/>
      <c r="Z90" s="8"/>
      <c r="AA90" s="66" t="str">
        <f t="shared" si="110"/>
        <v>NA</v>
      </c>
      <c r="AB90" s="66" t="str">
        <f t="shared" si="111"/>
        <v/>
      </c>
      <c r="AC90" s="73"/>
      <c r="AD90" s="73"/>
      <c r="AE90" s="73"/>
      <c r="AF90" s="73"/>
      <c r="AG90" s="8"/>
      <c r="AH90" s="8" t="s">
        <v>273</v>
      </c>
      <c r="AI90" s="8"/>
      <c r="AJ90" s="8"/>
      <c r="AK90" s="8"/>
      <c r="AL90" s="8"/>
      <c r="AM90" s="8"/>
      <c r="AN90" s="8"/>
      <c r="AO90" s="8"/>
      <c r="AP90" s="66" t="str">
        <f t="shared" si="67"/>
        <v>NA</v>
      </c>
      <c r="AQ90" s="66" t="str">
        <f t="shared" si="68"/>
        <v/>
      </c>
      <c r="AR90" s="66" t="str">
        <f t="shared" si="69"/>
        <v>NA</v>
      </c>
      <c r="AS90" s="66" t="str">
        <f t="shared" si="70"/>
        <v/>
      </c>
      <c r="AT90" s="66" t="str">
        <f t="shared" si="71"/>
        <v>NA</v>
      </c>
      <c r="AU90" s="66" t="str">
        <f t="shared" si="72"/>
        <v/>
      </c>
      <c r="AV90" s="66" t="str">
        <f t="shared" si="73"/>
        <v>NA</v>
      </c>
      <c r="AW90" s="66" t="str">
        <f t="shared" ca="1" si="74"/>
        <v>NA</v>
      </c>
      <c r="AX90" s="66" t="str">
        <f t="shared" ca="1" si="75"/>
        <v>NA</v>
      </c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>
        <f t="shared" si="76"/>
        <v>0</v>
      </c>
      <c r="BU90" s="8">
        <f t="shared" si="77"/>
        <v>0</v>
      </c>
      <c r="BV90" s="8">
        <f t="shared" si="78"/>
        <v>0</v>
      </c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66" t="str">
        <f t="shared" si="79"/>
        <v>NA</v>
      </c>
      <c r="CH90" s="66" t="str">
        <f t="shared" si="80"/>
        <v>NA</v>
      </c>
      <c r="CI90" s="66" t="str">
        <f t="shared" si="81"/>
        <v>NA</v>
      </c>
      <c r="CJ90" s="66" t="str">
        <f t="shared" si="82"/>
        <v>NA</v>
      </c>
      <c r="CK90" s="66" t="str">
        <f t="shared" si="83"/>
        <v>NA</v>
      </c>
      <c r="CL90" s="66" t="str">
        <f t="shared" si="84"/>
        <v>NA</v>
      </c>
      <c r="CM90" s="66" t="str">
        <f t="shared" si="85"/>
        <v>NA</v>
      </c>
      <c r="CN90" s="66" t="str">
        <f t="shared" si="86"/>
        <v>NA</v>
      </c>
      <c r="CO90" s="66" t="str">
        <f t="shared" si="87"/>
        <v>NA</v>
      </c>
      <c r="CP90" s="66" t="str">
        <f t="shared" si="88"/>
        <v>NA</v>
      </c>
      <c r="CQ90" s="66" t="str">
        <f t="shared" si="89"/>
        <v/>
      </c>
      <c r="CR90" s="66" t="str">
        <f t="shared" si="90"/>
        <v/>
      </c>
      <c r="CS90" s="66" t="str">
        <f t="shared" si="91"/>
        <v/>
      </c>
      <c r="CT90" s="66" t="str">
        <f t="shared" si="92"/>
        <v/>
      </c>
      <c r="CU90" s="66" t="str">
        <f t="shared" si="93"/>
        <v/>
      </c>
      <c r="CV90" s="66" t="str">
        <f t="shared" si="94"/>
        <v/>
      </c>
      <c r="CW90" s="66" t="str">
        <f t="shared" si="95"/>
        <v/>
      </c>
      <c r="CX90" s="66" t="str">
        <f t="shared" si="96"/>
        <v/>
      </c>
      <c r="CY90" s="66" t="str">
        <f t="shared" si="97"/>
        <v/>
      </c>
      <c r="CZ90" s="66" t="str">
        <f t="shared" si="98"/>
        <v/>
      </c>
      <c r="DA90" s="66" t="str">
        <f t="shared" si="99"/>
        <v/>
      </c>
      <c r="DB90" s="66" t="str">
        <f t="shared" si="100"/>
        <v/>
      </c>
      <c r="DC90" s="66" t="str">
        <f t="shared" si="101"/>
        <v/>
      </c>
      <c r="DD90" s="66" t="str">
        <f t="shared" si="102"/>
        <v/>
      </c>
      <c r="DE90" s="66" t="str">
        <f t="shared" si="103"/>
        <v/>
      </c>
      <c r="DF90" s="66" t="str">
        <f t="shared" si="104"/>
        <v/>
      </c>
      <c r="DG90" s="66" t="str">
        <f t="shared" si="105"/>
        <v/>
      </c>
      <c r="DH90" s="66" t="str">
        <f t="shared" si="106"/>
        <v/>
      </c>
      <c r="DI90" s="66" t="str">
        <f t="shared" si="107"/>
        <v/>
      </c>
      <c r="DJ90" s="66" t="str">
        <f t="shared" si="108"/>
        <v/>
      </c>
      <c r="DK90" s="63">
        <f t="shared" si="63"/>
        <v>1126000</v>
      </c>
    </row>
    <row r="91" spans="1:115" x14ac:dyDescent="0.25">
      <c r="A91" s="2">
        <f t="shared" si="109"/>
        <v>90</v>
      </c>
      <c r="B91" s="2" t="s">
        <v>8</v>
      </c>
      <c r="C91" s="2" t="s">
        <v>116</v>
      </c>
      <c r="D91" s="2">
        <v>2</v>
      </c>
      <c r="E91" s="2">
        <v>6</v>
      </c>
      <c r="F91" s="2">
        <v>19</v>
      </c>
      <c r="G91" s="11" t="s">
        <v>17</v>
      </c>
      <c r="H91" s="42" t="s">
        <v>294</v>
      </c>
      <c r="I91" s="15">
        <v>80</v>
      </c>
      <c r="J91" s="10" t="s">
        <v>11</v>
      </c>
      <c r="K91" s="23" t="s">
        <v>416</v>
      </c>
      <c r="L91" s="7">
        <f t="shared" si="64"/>
        <v>1135000</v>
      </c>
      <c r="M91" s="8">
        <v>129</v>
      </c>
      <c r="N91" s="25">
        <v>41197</v>
      </c>
      <c r="O91" s="8" t="str">
        <f t="shared" si="65"/>
        <v>2DA-OCT</v>
      </c>
      <c r="P91" s="26">
        <v>0.1</v>
      </c>
      <c r="Q91" s="41" t="s">
        <v>270</v>
      </c>
      <c r="R91" s="8"/>
      <c r="S91" s="7">
        <v>567500</v>
      </c>
      <c r="T91" s="8"/>
      <c r="U91" s="66" t="str">
        <f t="shared" ca="1" si="66"/>
        <v>NA</v>
      </c>
      <c r="V91" s="8"/>
      <c r="W91" s="8"/>
      <c r="X91" s="8"/>
      <c r="Y91" s="8"/>
      <c r="Z91" s="8"/>
      <c r="AA91" s="66" t="str">
        <f t="shared" si="110"/>
        <v>NA</v>
      </c>
      <c r="AB91" s="66" t="str">
        <f t="shared" si="111"/>
        <v/>
      </c>
      <c r="AC91" s="73"/>
      <c r="AD91" s="73"/>
      <c r="AE91" s="73"/>
      <c r="AF91" s="73"/>
      <c r="AG91" s="8"/>
      <c r="AH91" s="8" t="s">
        <v>273</v>
      </c>
      <c r="AI91" s="8"/>
      <c r="AJ91" s="8"/>
      <c r="AK91" s="8"/>
      <c r="AL91" s="8"/>
      <c r="AM91" s="8"/>
      <c r="AN91" s="8"/>
      <c r="AO91" s="8"/>
      <c r="AP91" s="66" t="str">
        <f t="shared" si="67"/>
        <v>NA</v>
      </c>
      <c r="AQ91" s="66" t="str">
        <f t="shared" si="68"/>
        <v/>
      </c>
      <c r="AR91" s="66" t="str">
        <f t="shared" si="69"/>
        <v>NA</v>
      </c>
      <c r="AS91" s="66" t="str">
        <f t="shared" si="70"/>
        <v/>
      </c>
      <c r="AT91" s="66" t="str">
        <f t="shared" si="71"/>
        <v>NA</v>
      </c>
      <c r="AU91" s="66" t="str">
        <f t="shared" si="72"/>
        <v/>
      </c>
      <c r="AV91" s="66" t="str">
        <f t="shared" si="73"/>
        <v>NA</v>
      </c>
      <c r="AW91" s="66" t="str">
        <f t="shared" ca="1" si="74"/>
        <v>NA</v>
      </c>
      <c r="AX91" s="66" t="str">
        <f t="shared" ca="1" si="75"/>
        <v>NA</v>
      </c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>
        <f t="shared" si="76"/>
        <v>0</v>
      </c>
      <c r="BU91" s="8">
        <f t="shared" si="77"/>
        <v>0</v>
      </c>
      <c r="BV91" s="8">
        <f t="shared" si="78"/>
        <v>0</v>
      </c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66" t="str">
        <f t="shared" si="79"/>
        <v>NA</v>
      </c>
      <c r="CH91" s="66" t="str">
        <f t="shared" si="80"/>
        <v>NA</v>
      </c>
      <c r="CI91" s="66" t="str">
        <f t="shared" si="81"/>
        <v>NA</v>
      </c>
      <c r="CJ91" s="66" t="str">
        <f t="shared" si="82"/>
        <v>NA</v>
      </c>
      <c r="CK91" s="66" t="str">
        <f t="shared" si="83"/>
        <v>NA</v>
      </c>
      <c r="CL91" s="66" t="str">
        <f t="shared" si="84"/>
        <v>NA</v>
      </c>
      <c r="CM91" s="66" t="str">
        <f t="shared" si="85"/>
        <v>NA</v>
      </c>
      <c r="CN91" s="66" t="str">
        <f t="shared" si="86"/>
        <v>NA</v>
      </c>
      <c r="CO91" s="66" t="str">
        <f t="shared" si="87"/>
        <v>NA</v>
      </c>
      <c r="CP91" s="66" t="str">
        <f t="shared" si="88"/>
        <v>NA</v>
      </c>
      <c r="CQ91" s="66" t="str">
        <f t="shared" si="89"/>
        <v/>
      </c>
      <c r="CR91" s="66" t="str">
        <f t="shared" si="90"/>
        <v/>
      </c>
      <c r="CS91" s="66" t="str">
        <f t="shared" si="91"/>
        <v/>
      </c>
      <c r="CT91" s="66" t="str">
        <f t="shared" si="92"/>
        <v/>
      </c>
      <c r="CU91" s="66" t="str">
        <f t="shared" si="93"/>
        <v/>
      </c>
      <c r="CV91" s="66" t="str">
        <f t="shared" si="94"/>
        <v/>
      </c>
      <c r="CW91" s="66" t="str">
        <f t="shared" si="95"/>
        <v/>
      </c>
      <c r="CX91" s="66" t="str">
        <f t="shared" si="96"/>
        <v/>
      </c>
      <c r="CY91" s="66" t="str">
        <f t="shared" si="97"/>
        <v/>
      </c>
      <c r="CZ91" s="66" t="str">
        <f t="shared" si="98"/>
        <v/>
      </c>
      <c r="DA91" s="66" t="str">
        <f t="shared" si="99"/>
        <v/>
      </c>
      <c r="DB91" s="66" t="str">
        <f t="shared" si="100"/>
        <v/>
      </c>
      <c r="DC91" s="66" t="str">
        <f t="shared" si="101"/>
        <v/>
      </c>
      <c r="DD91" s="66" t="str">
        <f t="shared" si="102"/>
        <v/>
      </c>
      <c r="DE91" s="66" t="str">
        <f t="shared" si="103"/>
        <v/>
      </c>
      <c r="DF91" s="66" t="str">
        <f t="shared" si="104"/>
        <v/>
      </c>
      <c r="DG91" s="66" t="str">
        <f t="shared" si="105"/>
        <v/>
      </c>
      <c r="DH91" s="66" t="str">
        <f t="shared" si="106"/>
        <v/>
      </c>
      <c r="DI91" s="66" t="str">
        <f t="shared" si="107"/>
        <v/>
      </c>
      <c r="DJ91" s="66" t="str">
        <f t="shared" si="108"/>
        <v/>
      </c>
      <c r="DK91" s="63">
        <f t="shared" si="63"/>
        <v>1135000</v>
      </c>
    </row>
    <row r="92" spans="1:115" x14ac:dyDescent="0.25">
      <c r="A92" s="2">
        <f t="shared" si="109"/>
        <v>91</v>
      </c>
      <c r="B92" s="2" t="s">
        <v>8</v>
      </c>
      <c r="C92" s="2" t="s">
        <v>117</v>
      </c>
      <c r="D92" s="2">
        <v>2</v>
      </c>
      <c r="E92" s="2">
        <v>6</v>
      </c>
      <c r="F92" s="2">
        <v>20</v>
      </c>
      <c r="G92" s="11" t="s">
        <v>17</v>
      </c>
      <c r="H92" s="42" t="s">
        <v>294</v>
      </c>
      <c r="I92" s="15">
        <v>80</v>
      </c>
      <c r="J92" s="10" t="s">
        <v>10</v>
      </c>
      <c r="K92" s="23" t="s">
        <v>416</v>
      </c>
      <c r="L92" s="7">
        <f t="shared" si="64"/>
        <v>1126000</v>
      </c>
      <c r="M92" s="8">
        <v>130</v>
      </c>
      <c r="N92" s="25">
        <v>41197</v>
      </c>
      <c r="O92" s="8" t="str">
        <f t="shared" si="65"/>
        <v>2DA-OCT</v>
      </c>
      <c r="P92" s="26">
        <v>0.1</v>
      </c>
      <c r="Q92" s="41" t="s">
        <v>270</v>
      </c>
      <c r="R92" s="8"/>
      <c r="S92" s="7">
        <v>563000</v>
      </c>
      <c r="T92" s="8"/>
      <c r="U92" s="66" t="str">
        <f t="shared" ca="1" si="66"/>
        <v>NA</v>
      </c>
      <c r="V92" s="8"/>
      <c r="W92" s="8"/>
      <c r="X92" s="8"/>
      <c r="Y92" s="8"/>
      <c r="Z92" s="8"/>
      <c r="AA92" s="66" t="str">
        <f t="shared" si="110"/>
        <v>NA</v>
      </c>
      <c r="AB92" s="66" t="str">
        <f t="shared" si="111"/>
        <v/>
      </c>
      <c r="AC92" s="73"/>
      <c r="AD92" s="73"/>
      <c r="AE92" s="73"/>
      <c r="AF92" s="73"/>
      <c r="AG92" s="8"/>
      <c r="AH92" s="8" t="s">
        <v>273</v>
      </c>
      <c r="AI92" s="8"/>
      <c r="AJ92" s="8"/>
      <c r="AK92" s="8"/>
      <c r="AL92" s="8"/>
      <c r="AM92" s="8"/>
      <c r="AN92" s="8"/>
      <c r="AO92" s="8"/>
      <c r="AP92" s="66" t="str">
        <f t="shared" si="67"/>
        <v>NA</v>
      </c>
      <c r="AQ92" s="66" t="str">
        <f t="shared" si="68"/>
        <v/>
      </c>
      <c r="AR92" s="66" t="str">
        <f t="shared" si="69"/>
        <v>NA</v>
      </c>
      <c r="AS92" s="66" t="str">
        <f t="shared" si="70"/>
        <v/>
      </c>
      <c r="AT92" s="66" t="str">
        <f t="shared" si="71"/>
        <v>NA</v>
      </c>
      <c r="AU92" s="66" t="str">
        <f t="shared" si="72"/>
        <v/>
      </c>
      <c r="AV92" s="66" t="str">
        <f t="shared" si="73"/>
        <v>NA</v>
      </c>
      <c r="AW92" s="66" t="str">
        <f t="shared" ca="1" si="74"/>
        <v>NA</v>
      </c>
      <c r="AX92" s="66" t="str">
        <f t="shared" ca="1" si="75"/>
        <v>NA</v>
      </c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>
        <f t="shared" si="76"/>
        <v>0</v>
      </c>
      <c r="BU92" s="8">
        <f t="shared" si="77"/>
        <v>0</v>
      </c>
      <c r="BV92" s="8">
        <f t="shared" si="78"/>
        <v>0</v>
      </c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66" t="str">
        <f t="shared" si="79"/>
        <v>NA</v>
      </c>
      <c r="CH92" s="66" t="str">
        <f t="shared" si="80"/>
        <v>NA</v>
      </c>
      <c r="CI92" s="66" t="str">
        <f t="shared" si="81"/>
        <v>NA</v>
      </c>
      <c r="CJ92" s="66" t="str">
        <f t="shared" si="82"/>
        <v>NA</v>
      </c>
      <c r="CK92" s="66" t="str">
        <f t="shared" si="83"/>
        <v>NA</v>
      </c>
      <c r="CL92" s="66" t="str">
        <f t="shared" si="84"/>
        <v>NA</v>
      </c>
      <c r="CM92" s="66" t="str">
        <f t="shared" si="85"/>
        <v>NA</v>
      </c>
      <c r="CN92" s="66" t="str">
        <f t="shared" si="86"/>
        <v>NA</v>
      </c>
      <c r="CO92" s="66" t="str">
        <f t="shared" si="87"/>
        <v>NA</v>
      </c>
      <c r="CP92" s="66" t="str">
        <f t="shared" si="88"/>
        <v>NA</v>
      </c>
      <c r="CQ92" s="66" t="str">
        <f t="shared" si="89"/>
        <v/>
      </c>
      <c r="CR92" s="66" t="str">
        <f t="shared" si="90"/>
        <v/>
      </c>
      <c r="CS92" s="66" t="str">
        <f t="shared" si="91"/>
        <v/>
      </c>
      <c r="CT92" s="66" t="str">
        <f t="shared" si="92"/>
        <v/>
      </c>
      <c r="CU92" s="66" t="str">
        <f t="shared" si="93"/>
        <v/>
      </c>
      <c r="CV92" s="66" t="str">
        <f t="shared" si="94"/>
        <v/>
      </c>
      <c r="CW92" s="66" t="str">
        <f t="shared" si="95"/>
        <v/>
      </c>
      <c r="CX92" s="66" t="str">
        <f t="shared" si="96"/>
        <v/>
      </c>
      <c r="CY92" s="66" t="str">
        <f t="shared" si="97"/>
        <v/>
      </c>
      <c r="CZ92" s="66" t="str">
        <f t="shared" si="98"/>
        <v/>
      </c>
      <c r="DA92" s="66" t="str">
        <f t="shared" si="99"/>
        <v/>
      </c>
      <c r="DB92" s="66" t="str">
        <f t="shared" si="100"/>
        <v/>
      </c>
      <c r="DC92" s="66" t="str">
        <f t="shared" si="101"/>
        <v/>
      </c>
      <c r="DD92" s="66" t="str">
        <f t="shared" si="102"/>
        <v/>
      </c>
      <c r="DE92" s="66" t="str">
        <f t="shared" si="103"/>
        <v/>
      </c>
      <c r="DF92" s="66" t="str">
        <f t="shared" si="104"/>
        <v/>
      </c>
      <c r="DG92" s="66" t="str">
        <f t="shared" si="105"/>
        <v/>
      </c>
      <c r="DH92" s="66" t="str">
        <f t="shared" si="106"/>
        <v/>
      </c>
      <c r="DI92" s="66" t="str">
        <f t="shared" si="107"/>
        <v/>
      </c>
      <c r="DJ92" s="66" t="str">
        <f t="shared" si="108"/>
        <v/>
      </c>
      <c r="DK92" s="63">
        <f t="shared" si="63"/>
        <v>1126000</v>
      </c>
    </row>
    <row r="93" spans="1:115" x14ac:dyDescent="0.25">
      <c r="A93" s="2">
        <f t="shared" si="109"/>
        <v>92</v>
      </c>
      <c r="B93" s="2" t="s">
        <v>8</v>
      </c>
      <c r="C93" s="2" t="s">
        <v>118</v>
      </c>
      <c r="D93" s="2">
        <v>2</v>
      </c>
      <c r="E93" s="2">
        <v>6</v>
      </c>
      <c r="F93" s="2">
        <v>21</v>
      </c>
      <c r="G93" s="11" t="s">
        <v>17</v>
      </c>
      <c r="H93" s="42" t="s">
        <v>294</v>
      </c>
      <c r="I93" s="15">
        <v>80</v>
      </c>
      <c r="J93" s="10" t="s">
        <v>10</v>
      </c>
      <c r="K93" s="23" t="s">
        <v>416</v>
      </c>
      <c r="L93" s="7">
        <f t="shared" si="64"/>
        <v>1126000</v>
      </c>
      <c r="M93" s="8">
        <v>131</v>
      </c>
      <c r="N93" s="25">
        <v>41197</v>
      </c>
      <c r="O93" s="8" t="str">
        <f t="shared" si="65"/>
        <v>2DA-OCT</v>
      </c>
      <c r="P93" s="26">
        <v>0.1</v>
      </c>
      <c r="Q93" s="41" t="s">
        <v>270</v>
      </c>
      <c r="R93" s="8"/>
      <c r="S93" s="7">
        <v>563000</v>
      </c>
      <c r="T93" s="8"/>
      <c r="U93" s="66" t="str">
        <f t="shared" ca="1" si="66"/>
        <v>NA</v>
      </c>
      <c r="V93" s="8"/>
      <c r="W93" s="8"/>
      <c r="X93" s="8"/>
      <c r="Y93" s="8"/>
      <c r="Z93" s="8"/>
      <c r="AA93" s="66" t="str">
        <f t="shared" si="110"/>
        <v>NA</v>
      </c>
      <c r="AB93" s="66" t="str">
        <f t="shared" si="111"/>
        <v/>
      </c>
      <c r="AC93" s="73"/>
      <c r="AD93" s="73"/>
      <c r="AE93" s="73"/>
      <c r="AF93" s="73"/>
      <c r="AG93" s="8"/>
      <c r="AH93" s="8" t="s">
        <v>273</v>
      </c>
      <c r="AI93" s="8"/>
      <c r="AJ93" s="8"/>
      <c r="AK93" s="8"/>
      <c r="AL93" s="8"/>
      <c r="AM93" s="8"/>
      <c r="AN93" s="8"/>
      <c r="AO93" s="8"/>
      <c r="AP93" s="66" t="str">
        <f t="shared" si="67"/>
        <v>NA</v>
      </c>
      <c r="AQ93" s="66" t="str">
        <f t="shared" si="68"/>
        <v/>
      </c>
      <c r="AR93" s="66" t="str">
        <f t="shared" si="69"/>
        <v>NA</v>
      </c>
      <c r="AS93" s="66" t="str">
        <f t="shared" si="70"/>
        <v/>
      </c>
      <c r="AT93" s="66" t="str">
        <f t="shared" si="71"/>
        <v>NA</v>
      </c>
      <c r="AU93" s="66" t="str">
        <f t="shared" si="72"/>
        <v/>
      </c>
      <c r="AV93" s="66" t="str">
        <f t="shared" si="73"/>
        <v>NA</v>
      </c>
      <c r="AW93" s="66" t="str">
        <f t="shared" ca="1" si="74"/>
        <v>NA</v>
      </c>
      <c r="AX93" s="66" t="str">
        <f t="shared" ca="1" si="75"/>
        <v>NA</v>
      </c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>
        <f t="shared" si="76"/>
        <v>0</v>
      </c>
      <c r="BU93" s="8">
        <f t="shared" si="77"/>
        <v>0</v>
      </c>
      <c r="BV93" s="8">
        <f t="shared" si="78"/>
        <v>0</v>
      </c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66" t="str">
        <f t="shared" si="79"/>
        <v>NA</v>
      </c>
      <c r="CH93" s="66" t="str">
        <f t="shared" si="80"/>
        <v>NA</v>
      </c>
      <c r="CI93" s="66" t="str">
        <f t="shared" si="81"/>
        <v>NA</v>
      </c>
      <c r="CJ93" s="66" t="str">
        <f t="shared" si="82"/>
        <v>NA</v>
      </c>
      <c r="CK93" s="66" t="str">
        <f t="shared" si="83"/>
        <v>NA</v>
      </c>
      <c r="CL93" s="66" t="str">
        <f t="shared" si="84"/>
        <v>NA</v>
      </c>
      <c r="CM93" s="66" t="str">
        <f t="shared" si="85"/>
        <v>NA</v>
      </c>
      <c r="CN93" s="66" t="str">
        <f t="shared" si="86"/>
        <v>NA</v>
      </c>
      <c r="CO93" s="66" t="str">
        <f t="shared" si="87"/>
        <v>NA</v>
      </c>
      <c r="CP93" s="66" t="str">
        <f t="shared" si="88"/>
        <v>NA</v>
      </c>
      <c r="CQ93" s="66" t="str">
        <f t="shared" si="89"/>
        <v/>
      </c>
      <c r="CR93" s="66" t="str">
        <f t="shared" si="90"/>
        <v/>
      </c>
      <c r="CS93" s="66" t="str">
        <f t="shared" si="91"/>
        <v/>
      </c>
      <c r="CT93" s="66" t="str">
        <f t="shared" si="92"/>
        <v/>
      </c>
      <c r="CU93" s="66" t="str">
        <f t="shared" si="93"/>
        <v/>
      </c>
      <c r="CV93" s="66" t="str">
        <f t="shared" si="94"/>
        <v/>
      </c>
      <c r="CW93" s="66" t="str">
        <f t="shared" si="95"/>
        <v/>
      </c>
      <c r="CX93" s="66" t="str">
        <f t="shared" si="96"/>
        <v/>
      </c>
      <c r="CY93" s="66" t="str">
        <f t="shared" si="97"/>
        <v/>
      </c>
      <c r="CZ93" s="66" t="str">
        <f t="shared" si="98"/>
        <v/>
      </c>
      <c r="DA93" s="66" t="str">
        <f t="shared" si="99"/>
        <v/>
      </c>
      <c r="DB93" s="66" t="str">
        <f t="shared" si="100"/>
        <v/>
      </c>
      <c r="DC93" s="66" t="str">
        <f t="shared" si="101"/>
        <v/>
      </c>
      <c r="DD93" s="66" t="str">
        <f t="shared" si="102"/>
        <v/>
      </c>
      <c r="DE93" s="66" t="str">
        <f t="shared" si="103"/>
        <v/>
      </c>
      <c r="DF93" s="66" t="str">
        <f t="shared" si="104"/>
        <v/>
      </c>
      <c r="DG93" s="66" t="str">
        <f t="shared" si="105"/>
        <v/>
      </c>
      <c r="DH93" s="66" t="str">
        <f t="shared" si="106"/>
        <v/>
      </c>
      <c r="DI93" s="66" t="str">
        <f t="shared" si="107"/>
        <v/>
      </c>
      <c r="DJ93" s="66" t="str">
        <f t="shared" si="108"/>
        <v/>
      </c>
      <c r="DK93" s="63">
        <f t="shared" si="63"/>
        <v>1126000</v>
      </c>
    </row>
    <row r="94" spans="1:115" x14ac:dyDescent="0.25">
      <c r="A94" s="2">
        <f t="shared" si="109"/>
        <v>93</v>
      </c>
      <c r="B94" s="2" t="s">
        <v>8</v>
      </c>
      <c r="C94" s="2" t="s">
        <v>119</v>
      </c>
      <c r="D94" s="2">
        <v>2</v>
      </c>
      <c r="E94" s="2">
        <v>6</v>
      </c>
      <c r="F94" s="2">
        <v>22</v>
      </c>
      <c r="G94" s="11" t="s">
        <v>17</v>
      </c>
      <c r="H94" s="42" t="s">
        <v>294</v>
      </c>
      <c r="I94" s="9">
        <v>82.236000000000004</v>
      </c>
      <c r="J94" s="10" t="s">
        <v>11</v>
      </c>
      <c r="K94" s="23" t="s">
        <v>416</v>
      </c>
      <c r="L94" s="7">
        <f t="shared" si="64"/>
        <v>1143496.8</v>
      </c>
      <c r="M94" s="8">
        <v>132</v>
      </c>
      <c r="N94" s="25">
        <v>41197</v>
      </c>
      <c r="O94" s="8" t="str">
        <f t="shared" si="65"/>
        <v>2DA-OCT</v>
      </c>
      <c r="P94" s="26">
        <v>0.1</v>
      </c>
      <c r="Q94" s="41" t="s">
        <v>270</v>
      </c>
      <c r="R94" s="8"/>
      <c r="S94" s="7">
        <v>571748.4</v>
      </c>
      <c r="T94" s="8"/>
      <c r="U94" s="66" t="str">
        <f t="shared" ca="1" si="66"/>
        <v>NA</v>
      </c>
      <c r="V94" s="8"/>
      <c r="W94" s="8"/>
      <c r="X94" s="8"/>
      <c r="Y94" s="8"/>
      <c r="Z94" s="8"/>
      <c r="AA94" s="66" t="str">
        <f t="shared" si="110"/>
        <v>NA</v>
      </c>
      <c r="AB94" s="66" t="str">
        <f t="shared" si="111"/>
        <v/>
      </c>
      <c r="AC94" s="73"/>
      <c r="AD94" s="73"/>
      <c r="AE94" s="73"/>
      <c r="AF94" s="73"/>
      <c r="AG94" s="8"/>
      <c r="AH94" s="8" t="s">
        <v>273</v>
      </c>
      <c r="AI94" s="8"/>
      <c r="AJ94" s="8"/>
      <c r="AK94" s="8"/>
      <c r="AL94" s="8"/>
      <c r="AM94" s="8"/>
      <c r="AN94" s="8"/>
      <c r="AO94" s="8"/>
      <c r="AP94" s="66" t="str">
        <f t="shared" si="67"/>
        <v>NA</v>
      </c>
      <c r="AQ94" s="66" t="str">
        <f t="shared" si="68"/>
        <v/>
      </c>
      <c r="AR94" s="66" t="str">
        <f t="shared" si="69"/>
        <v>NA</v>
      </c>
      <c r="AS94" s="66" t="str">
        <f t="shared" si="70"/>
        <v/>
      </c>
      <c r="AT94" s="66" t="str">
        <f t="shared" si="71"/>
        <v>NA</v>
      </c>
      <c r="AU94" s="66" t="str">
        <f t="shared" si="72"/>
        <v/>
      </c>
      <c r="AV94" s="66" t="str">
        <f t="shared" si="73"/>
        <v>NA</v>
      </c>
      <c r="AW94" s="66" t="str">
        <f t="shared" ca="1" si="74"/>
        <v>NA</v>
      </c>
      <c r="AX94" s="66" t="str">
        <f t="shared" ca="1" si="75"/>
        <v>NA</v>
      </c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>
        <f t="shared" si="76"/>
        <v>0</v>
      </c>
      <c r="BU94" s="8">
        <f t="shared" si="77"/>
        <v>0</v>
      </c>
      <c r="BV94" s="8">
        <f t="shared" si="78"/>
        <v>0</v>
      </c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66" t="str">
        <f t="shared" si="79"/>
        <v>NA</v>
      </c>
      <c r="CH94" s="66" t="str">
        <f t="shared" si="80"/>
        <v>NA</v>
      </c>
      <c r="CI94" s="66" t="str">
        <f t="shared" si="81"/>
        <v>NA</v>
      </c>
      <c r="CJ94" s="66" t="str">
        <f t="shared" si="82"/>
        <v>NA</v>
      </c>
      <c r="CK94" s="66" t="str">
        <f t="shared" si="83"/>
        <v>NA</v>
      </c>
      <c r="CL94" s="66" t="str">
        <f t="shared" si="84"/>
        <v>NA</v>
      </c>
      <c r="CM94" s="66" t="str">
        <f t="shared" si="85"/>
        <v>NA</v>
      </c>
      <c r="CN94" s="66" t="str">
        <f t="shared" si="86"/>
        <v>NA</v>
      </c>
      <c r="CO94" s="66" t="str">
        <f t="shared" si="87"/>
        <v>NA</v>
      </c>
      <c r="CP94" s="66" t="str">
        <f t="shared" si="88"/>
        <v>NA</v>
      </c>
      <c r="CQ94" s="66" t="str">
        <f t="shared" si="89"/>
        <v/>
      </c>
      <c r="CR94" s="66" t="str">
        <f t="shared" si="90"/>
        <v/>
      </c>
      <c r="CS94" s="66" t="str">
        <f t="shared" si="91"/>
        <v/>
      </c>
      <c r="CT94" s="66" t="str">
        <f t="shared" si="92"/>
        <v/>
      </c>
      <c r="CU94" s="66" t="str">
        <f t="shared" si="93"/>
        <v/>
      </c>
      <c r="CV94" s="66" t="str">
        <f t="shared" si="94"/>
        <v/>
      </c>
      <c r="CW94" s="66" t="str">
        <f t="shared" si="95"/>
        <v/>
      </c>
      <c r="CX94" s="66" t="str">
        <f t="shared" si="96"/>
        <v/>
      </c>
      <c r="CY94" s="66" t="str">
        <f t="shared" si="97"/>
        <v/>
      </c>
      <c r="CZ94" s="66" t="str">
        <f t="shared" si="98"/>
        <v/>
      </c>
      <c r="DA94" s="66" t="str">
        <f t="shared" si="99"/>
        <v/>
      </c>
      <c r="DB94" s="66" t="str">
        <f t="shared" si="100"/>
        <v/>
      </c>
      <c r="DC94" s="66" t="str">
        <f t="shared" si="101"/>
        <v/>
      </c>
      <c r="DD94" s="66" t="str">
        <f t="shared" si="102"/>
        <v/>
      </c>
      <c r="DE94" s="66" t="str">
        <f t="shared" si="103"/>
        <v/>
      </c>
      <c r="DF94" s="66" t="str">
        <f t="shared" si="104"/>
        <v/>
      </c>
      <c r="DG94" s="66" t="str">
        <f t="shared" si="105"/>
        <v/>
      </c>
      <c r="DH94" s="66" t="str">
        <f t="shared" si="106"/>
        <v/>
      </c>
      <c r="DI94" s="66" t="str">
        <f t="shared" si="107"/>
        <v/>
      </c>
      <c r="DJ94" s="66" t="str">
        <f t="shared" si="108"/>
        <v/>
      </c>
      <c r="DK94" s="63">
        <f t="shared" si="63"/>
        <v>1143496.8</v>
      </c>
    </row>
    <row r="95" spans="1:115" x14ac:dyDescent="0.25">
      <c r="A95" s="2">
        <f t="shared" si="109"/>
        <v>94</v>
      </c>
      <c r="B95" s="2" t="s">
        <v>8</v>
      </c>
      <c r="C95" s="2" t="s">
        <v>120</v>
      </c>
      <c r="D95" s="13">
        <v>2</v>
      </c>
      <c r="E95" s="13">
        <v>7</v>
      </c>
      <c r="F95" s="13">
        <v>1</v>
      </c>
      <c r="G95" s="14" t="s">
        <v>18</v>
      </c>
      <c r="H95" s="42" t="s">
        <v>294</v>
      </c>
      <c r="I95" s="15">
        <v>82.113</v>
      </c>
      <c r="J95" s="10" t="s">
        <v>10</v>
      </c>
      <c r="K95" s="23" t="s">
        <v>416</v>
      </c>
      <c r="L95" s="7">
        <f t="shared" si="64"/>
        <v>1134029.3999999999</v>
      </c>
      <c r="M95" s="8">
        <v>133</v>
      </c>
      <c r="N95" s="25">
        <v>41197</v>
      </c>
      <c r="O95" s="8" t="str">
        <f t="shared" si="65"/>
        <v>2DA-OCT</v>
      </c>
      <c r="P95" s="26">
        <v>0.1</v>
      </c>
      <c r="Q95" s="41" t="s">
        <v>270</v>
      </c>
      <c r="R95" s="8"/>
      <c r="S95" s="7">
        <v>567014.69999999995</v>
      </c>
      <c r="T95" s="8"/>
      <c r="U95" s="66" t="str">
        <f t="shared" ca="1" si="66"/>
        <v>NA</v>
      </c>
      <c r="V95" s="8"/>
      <c r="W95" s="8"/>
      <c r="X95" s="8"/>
      <c r="Y95" s="8"/>
      <c r="Z95" s="8"/>
      <c r="AA95" s="66" t="str">
        <f t="shared" si="110"/>
        <v>NA</v>
      </c>
      <c r="AB95" s="66" t="str">
        <f t="shared" si="111"/>
        <v/>
      </c>
      <c r="AC95" s="73"/>
      <c r="AD95" s="73"/>
      <c r="AE95" s="73"/>
      <c r="AF95" s="73"/>
      <c r="AG95" s="8"/>
      <c r="AH95" s="8" t="s">
        <v>273</v>
      </c>
      <c r="AI95" s="8"/>
      <c r="AJ95" s="8"/>
      <c r="AK95" s="8"/>
      <c r="AL95" s="8"/>
      <c r="AM95" s="8"/>
      <c r="AN95" s="8"/>
      <c r="AO95" s="8"/>
      <c r="AP95" s="66" t="str">
        <f t="shared" si="67"/>
        <v>NA</v>
      </c>
      <c r="AQ95" s="66" t="str">
        <f t="shared" si="68"/>
        <v/>
      </c>
      <c r="AR95" s="66" t="str">
        <f t="shared" si="69"/>
        <v>NA</v>
      </c>
      <c r="AS95" s="66" t="str">
        <f t="shared" si="70"/>
        <v/>
      </c>
      <c r="AT95" s="66" t="str">
        <f t="shared" si="71"/>
        <v>NA</v>
      </c>
      <c r="AU95" s="66" t="str">
        <f t="shared" si="72"/>
        <v/>
      </c>
      <c r="AV95" s="66" t="str">
        <f t="shared" si="73"/>
        <v>NA</v>
      </c>
      <c r="AW95" s="66" t="str">
        <f t="shared" ca="1" si="74"/>
        <v>NA</v>
      </c>
      <c r="AX95" s="66" t="str">
        <f t="shared" ca="1" si="75"/>
        <v>NA</v>
      </c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>
        <f t="shared" si="76"/>
        <v>0</v>
      </c>
      <c r="BU95" s="8">
        <f t="shared" si="77"/>
        <v>0</v>
      </c>
      <c r="BV95" s="8">
        <f t="shared" si="78"/>
        <v>0</v>
      </c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66" t="str">
        <f t="shared" si="79"/>
        <v>NA</v>
      </c>
      <c r="CH95" s="66" t="str">
        <f t="shared" si="80"/>
        <v>NA</v>
      </c>
      <c r="CI95" s="66" t="str">
        <f t="shared" si="81"/>
        <v>NA</v>
      </c>
      <c r="CJ95" s="66" t="str">
        <f t="shared" si="82"/>
        <v>NA</v>
      </c>
      <c r="CK95" s="66" t="str">
        <f t="shared" si="83"/>
        <v>NA</v>
      </c>
      <c r="CL95" s="66" t="str">
        <f t="shared" si="84"/>
        <v>NA</v>
      </c>
      <c r="CM95" s="66" t="str">
        <f t="shared" si="85"/>
        <v>NA</v>
      </c>
      <c r="CN95" s="66" t="str">
        <f t="shared" si="86"/>
        <v>NA</v>
      </c>
      <c r="CO95" s="66" t="str">
        <f t="shared" si="87"/>
        <v>NA</v>
      </c>
      <c r="CP95" s="66" t="str">
        <f t="shared" si="88"/>
        <v>NA</v>
      </c>
      <c r="CQ95" s="66" t="str">
        <f t="shared" si="89"/>
        <v/>
      </c>
      <c r="CR95" s="66" t="str">
        <f t="shared" si="90"/>
        <v/>
      </c>
      <c r="CS95" s="66" t="str">
        <f t="shared" si="91"/>
        <v/>
      </c>
      <c r="CT95" s="66" t="str">
        <f t="shared" si="92"/>
        <v/>
      </c>
      <c r="CU95" s="66" t="str">
        <f t="shared" si="93"/>
        <v/>
      </c>
      <c r="CV95" s="66" t="str">
        <f t="shared" si="94"/>
        <v/>
      </c>
      <c r="CW95" s="66" t="str">
        <f t="shared" si="95"/>
        <v/>
      </c>
      <c r="CX95" s="66" t="str">
        <f t="shared" si="96"/>
        <v/>
      </c>
      <c r="CY95" s="66" t="str">
        <f t="shared" si="97"/>
        <v/>
      </c>
      <c r="CZ95" s="66" t="str">
        <f t="shared" si="98"/>
        <v/>
      </c>
      <c r="DA95" s="66" t="str">
        <f t="shared" si="99"/>
        <v/>
      </c>
      <c r="DB95" s="66" t="str">
        <f t="shared" si="100"/>
        <v/>
      </c>
      <c r="DC95" s="66" t="str">
        <f t="shared" si="101"/>
        <v/>
      </c>
      <c r="DD95" s="66" t="str">
        <f t="shared" si="102"/>
        <v/>
      </c>
      <c r="DE95" s="66" t="str">
        <f t="shared" si="103"/>
        <v/>
      </c>
      <c r="DF95" s="66" t="str">
        <f t="shared" si="104"/>
        <v/>
      </c>
      <c r="DG95" s="66" t="str">
        <f t="shared" si="105"/>
        <v/>
      </c>
      <c r="DH95" s="66" t="str">
        <f t="shared" si="106"/>
        <v/>
      </c>
      <c r="DI95" s="66" t="str">
        <f t="shared" si="107"/>
        <v/>
      </c>
      <c r="DJ95" s="66" t="str">
        <f t="shared" si="108"/>
        <v/>
      </c>
      <c r="DK95" s="63">
        <f t="shared" si="63"/>
        <v>1134029.3999999999</v>
      </c>
    </row>
    <row r="96" spans="1:115" x14ac:dyDescent="0.25">
      <c r="A96" s="2">
        <f t="shared" si="109"/>
        <v>95</v>
      </c>
      <c r="B96" s="2" t="s">
        <v>8</v>
      </c>
      <c r="C96" s="2" t="s">
        <v>121</v>
      </c>
      <c r="D96" s="2">
        <v>2</v>
      </c>
      <c r="E96" s="2">
        <v>7</v>
      </c>
      <c r="F96" s="2">
        <v>2</v>
      </c>
      <c r="G96" s="14" t="s">
        <v>18</v>
      </c>
      <c r="H96" s="42" t="s">
        <v>294</v>
      </c>
      <c r="I96" s="9">
        <v>80</v>
      </c>
      <c r="J96" s="10" t="s">
        <v>10</v>
      </c>
      <c r="K96" s="23" t="s">
        <v>416</v>
      </c>
      <c r="L96" s="7">
        <f t="shared" si="64"/>
        <v>1126000</v>
      </c>
      <c r="M96" s="8">
        <v>134</v>
      </c>
      <c r="N96" s="25">
        <v>41197</v>
      </c>
      <c r="O96" s="8" t="str">
        <f t="shared" si="65"/>
        <v>2DA-OCT</v>
      </c>
      <c r="P96" s="26">
        <v>0.1</v>
      </c>
      <c r="Q96" s="41" t="s">
        <v>270</v>
      </c>
      <c r="R96" s="8"/>
      <c r="S96" s="7">
        <v>563000</v>
      </c>
      <c r="T96" s="8"/>
      <c r="U96" s="66" t="str">
        <f t="shared" ca="1" si="66"/>
        <v>NA</v>
      </c>
      <c r="V96" s="8"/>
      <c r="W96" s="8"/>
      <c r="X96" s="8"/>
      <c r="Y96" s="8"/>
      <c r="Z96" s="8"/>
      <c r="AA96" s="66" t="str">
        <f t="shared" si="110"/>
        <v>NA</v>
      </c>
      <c r="AB96" s="66" t="str">
        <f t="shared" si="111"/>
        <v/>
      </c>
      <c r="AC96" s="73"/>
      <c r="AD96" s="73"/>
      <c r="AE96" s="73"/>
      <c r="AF96" s="73"/>
      <c r="AG96" s="8"/>
      <c r="AH96" s="8" t="s">
        <v>273</v>
      </c>
      <c r="AI96" s="8"/>
      <c r="AJ96" s="8"/>
      <c r="AK96" s="8"/>
      <c r="AL96" s="8"/>
      <c r="AM96" s="8"/>
      <c r="AN96" s="8"/>
      <c r="AO96" s="8"/>
      <c r="AP96" s="66" t="str">
        <f t="shared" si="67"/>
        <v>NA</v>
      </c>
      <c r="AQ96" s="66" t="str">
        <f t="shared" si="68"/>
        <v/>
      </c>
      <c r="AR96" s="66" t="str">
        <f t="shared" si="69"/>
        <v>NA</v>
      </c>
      <c r="AS96" s="66" t="str">
        <f t="shared" si="70"/>
        <v/>
      </c>
      <c r="AT96" s="66" t="str">
        <f t="shared" si="71"/>
        <v>NA</v>
      </c>
      <c r="AU96" s="66" t="str">
        <f t="shared" si="72"/>
        <v/>
      </c>
      <c r="AV96" s="66" t="str">
        <f t="shared" si="73"/>
        <v>NA</v>
      </c>
      <c r="AW96" s="66" t="str">
        <f t="shared" ca="1" si="74"/>
        <v>NA</v>
      </c>
      <c r="AX96" s="66" t="str">
        <f t="shared" ca="1" si="75"/>
        <v>NA</v>
      </c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>
        <f t="shared" si="76"/>
        <v>0</v>
      </c>
      <c r="BU96" s="8">
        <f t="shared" si="77"/>
        <v>0</v>
      </c>
      <c r="BV96" s="8">
        <f t="shared" si="78"/>
        <v>0</v>
      </c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66" t="str">
        <f t="shared" si="79"/>
        <v>NA</v>
      </c>
      <c r="CH96" s="66" t="str">
        <f t="shared" si="80"/>
        <v>NA</v>
      </c>
      <c r="CI96" s="66" t="str">
        <f t="shared" si="81"/>
        <v>NA</v>
      </c>
      <c r="CJ96" s="66" t="str">
        <f t="shared" si="82"/>
        <v>NA</v>
      </c>
      <c r="CK96" s="66" t="str">
        <f t="shared" si="83"/>
        <v>NA</v>
      </c>
      <c r="CL96" s="66" t="str">
        <f t="shared" si="84"/>
        <v>NA</v>
      </c>
      <c r="CM96" s="66" t="str">
        <f t="shared" si="85"/>
        <v>NA</v>
      </c>
      <c r="CN96" s="66" t="str">
        <f t="shared" si="86"/>
        <v>NA</v>
      </c>
      <c r="CO96" s="66" t="str">
        <f t="shared" si="87"/>
        <v>NA</v>
      </c>
      <c r="CP96" s="66" t="str">
        <f t="shared" si="88"/>
        <v>NA</v>
      </c>
      <c r="CQ96" s="66" t="str">
        <f t="shared" si="89"/>
        <v/>
      </c>
      <c r="CR96" s="66" t="str">
        <f t="shared" si="90"/>
        <v/>
      </c>
      <c r="CS96" s="66" t="str">
        <f t="shared" si="91"/>
        <v/>
      </c>
      <c r="CT96" s="66" t="str">
        <f t="shared" si="92"/>
        <v/>
      </c>
      <c r="CU96" s="66" t="str">
        <f t="shared" si="93"/>
        <v/>
      </c>
      <c r="CV96" s="66" t="str">
        <f t="shared" si="94"/>
        <v/>
      </c>
      <c r="CW96" s="66" t="str">
        <f t="shared" si="95"/>
        <v/>
      </c>
      <c r="CX96" s="66" t="str">
        <f t="shared" si="96"/>
        <v/>
      </c>
      <c r="CY96" s="66" t="str">
        <f t="shared" si="97"/>
        <v/>
      </c>
      <c r="CZ96" s="66" t="str">
        <f t="shared" si="98"/>
        <v/>
      </c>
      <c r="DA96" s="66" t="str">
        <f t="shared" si="99"/>
        <v/>
      </c>
      <c r="DB96" s="66" t="str">
        <f t="shared" si="100"/>
        <v/>
      </c>
      <c r="DC96" s="66" t="str">
        <f t="shared" si="101"/>
        <v/>
      </c>
      <c r="DD96" s="66" t="str">
        <f t="shared" si="102"/>
        <v/>
      </c>
      <c r="DE96" s="66" t="str">
        <f t="shared" si="103"/>
        <v/>
      </c>
      <c r="DF96" s="66" t="str">
        <f t="shared" si="104"/>
        <v/>
      </c>
      <c r="DG96" s="66" t="str">
        <f t="shared" si="105"/>
        <v/>
      </c>
      <c r="DH96" s="66" t="str">
        <f t="shared" si="106"/>
        <v/>
      </c>
      <c r="DI96" s="66" t="str">
        <f t="shared" si="107"/>
        <v/>
      </c>
      <c r="DJ96" s="66" t="str">
        <f t="shared" si="108"/>
        <v/>
      </c>
      <c r="DK96" s="63">
        <f t="shared" si="63"/>
        <v>1126000</v>
      </c>
    </row>
    <row r="97" spans="1:115" x14ac:dyDescent="0.25">
      <c r="A97" s="2">
        <f t="shared" si="109"/>
        <v>96</v>
      </c>
      <c r="B97" s="2" t="s">
        <v>8</v>
      </c>
      <c r="C97" s="2" t="s">
        <v>122</v>
      </c>
      <c r="D97" s="2">
        <v>2</v>
      </c>
      <c r="E97" s="2">
        <v>7</v>
      </c>
      <c r="F97" s="2">
        <v>3</v>
      </c>
      <c r="G97" s="14" t="s">
        <v>18</v>
      </c>
      <c r="H97" s="42" t="s">
        <v>294</v>
      </c>
      <c r="I97" s="9">
        <v>80</v>
      </c>
      <c r="J97" s="10" t="s">
        <v>11</v>
      </c>
      <c r="K97" s="23" t="s">
        <v>416</v>
      </c>
      <c r="L97" s="7">
        <f t="shared" si="64"/>
        <v>1135000</v>
      </c>
      <c r="M97" s="8">
        <v>135</v>
      </c>
      <c r="N97" s="25">
        <v>41197</v>
      </c>
      <c r="O97" s="8" t="str">
        <f t="shared" si="65"/>
        <v>2DA-OCT</v>
      </c>
      <c r="P97" s="26">
        <v>0.1</v>
      </c>
      <c r="Q97" s="41" t="s">
        <v>270</v>
      </c>
      <c r="R97" s="8"/>
      <c r="S97" s="7">
        <v>567500</v>
      </c>
      <c r="T97" s="8"/>
      <c r="U97" s="66" t="str">
        <f t="shared" ca="1" si="66"/>
        <v>NA</v>
      </c>
      <c r="V97" s="8"/>
      <c r="W97" s="8"/>
      <c r="X97" s="8"/>
      <c r="Y97" s="8"/>
      <c r="Z97" s="8"/>
      <c r="AA97" s="66" t="str">
        <f t="shared" si="110"/>
        <v>NA</v>
      </c>
      <c r="AB97" s="66" t="str">
        <f t="shared" si="111"/>
        <v/>
      </c>
      <c r="AC97" s="73"/>
      <c r="AD97" s="73"/>
      <c r="AE97" s="73"/>
      <c r="AF97" s="73"/>
      <c r="AG97" s="8"/>
      <c r="AH97" s="8" t="s">
        <v>273</v>
      </c>
      <c r="AI97" s="8"/>
      <c r="AJ97" s="8"/>
      <c r="AK97" s="8"/>
      <c r="AL97" s="8"/>
      <c r="AM97" s="8"/>
      <c r="AN97" s="8"/>
      <c r="AO97" s="8"/>
      <c r="AP97" s="66" t="str">
        <f t="shared" si="67"/>
        <v>NA</v>
      </c>
      <c r="AQ97" s="66" t="str">
        <f t="shared" si="68"/>
        <v/>
      </c>
      <c r="AR97" s="66" t="str">
        <f t="shared" si="69"/>
        <v>NA</v>
      </c>
      <c r="AS97" s="66" t="str">
        <f t="shared" si="70"/>
        <v/>
      </c>
      <c r="AT97" s="66" t="str">
        <f t="shared" si="71"/>
        <v>NA</v>
      </c>
      <c r="AU97" s="66" t="str">
        <f t="shared" si="72"/>
        <v/>
      </c>
      <c r="AV97" s="66" t="str">
        <f t="shared" si="73"/>
        <v>NA</v>
      </c>
      <c r="AW97" s="66" t="str">
        <f t="shared" ca="1" si="74"/>
        <v>NA</v>
      </c>
      <c r="AX97" s="66" t="str">
        <f t="shared" ca="1" si="75"/>
        <v>NA</v>
      </c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>
        <f t="shared" si="76"/>
        <v>0</v>
      </c>
      <c r="BU97" s="8">
        <f t="shared" si="77"/>
        <v>0</v>
      </c>
      <c r="BV97" s="8">
        <f t="shared" si="78"/>
        <v>0</v>
      </c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66" t="str">
        <f t="shared" si="79"/>
        <v>NA</v>
      </c>
      <c r="CH97" s="66" t="str">
        <f t="shared" si="80"/>
        <v>NA</v>
      </c>
      <c r="CI97" s="66" t="str">
        <f t="shared" si="81"/>
        <v>NA</v>
      </c>
      <c r="CJ97" s="66" t="str">
        <f t="shared" si="82"/>
        <v>NA</v>
      </c>
      <c r="CK97" s="66" t="str">
        <f t="shared" si="83"/>
        <v>NA</v>
      </c>
      <c r="CL97" s="66" t="str">
        <f t="shared" si="84"/>
        <v>NA</v>
      </c>
      <c r="CM97" s="66" t="str">
        <f t="shared" si="85"/>
        <v>NA</v>
      </c>
      <c r="CN97" s="66" t="str">
        <f t="shared" si="86"/>
        <v>NA</v>
      </c>
      <c r="CO97" s="66" t="str">
        <f t="shared" si="87"/>
        <v>NA</v>
      </c>
      <c r="CP97" s="66" t="str">
        <f t="shared" si="88"/>
        <v>NA</v>
      </c>
      <c r="CQ97" s="66" t="str">
        <f t="shared" si="89"/>
        <v/>
      </c>
      <c r="CR97" s="66" t="str">
        <f t="shared" si="90"/>
        <v/>
      </c>
      <c r="CS97" s="66" t="str">
        <f t="shared" si="91"/>
        <v/>
      </c>
      <c r="CT97" s="66" t="str">
        <f t="shared" si="92"/>
        <v/>
      </c>
      <c r="CU97" s="66" t="str">
        <f t="shared" si="93"/>
        <v/>
      </c>
      <c r="CV97" s="66" t="str">
        <f t="shared" si="94"/>
        <v/>
      </c>
      <c r="CW97" s="66" t="str">
        <f t="shared" si="95"/>
        <v/>
      </c>
      <c r="CX97" s="66" t="str">
        <f t="shared" si="96"/>
        <v/>
      </c>
      <c r="CY97" s="66" t="str">
        <f t="shared" si="97"/>
        <v/>
      </c>
      <c r="CZ97" s="66" t="str">
        <f t="shared" si="98"/>
        <v/>
      </c>
      <c r="DA97" s="66" t="str">
        <f t="shared" si="99"/>
        <v/>
      </c>
      <c r="DB97" s="66" t="str">
        <f t="shared" si="100"/>
        <v/>
      </c>
      <c r="DC97" s="66" t="str">
        <f t="shared" si="101"/>
        <v/>
      </c>
      <c r="DD97" s="66" t="str">
        <f t="shared" si="102"/>
        <v/>
      </c>
      <c r="DE97" s="66" t="str">
        <f t="shared" si="103"/>
        <v/>
      </c>
      <c r="DF97" s="66" t="str">
        <f t="shared" si="104"/>
        <v/>
      </c>
      <c r="DG97" s="66" t="str">
        <f t="shared" si="105"/>
        <v/>
      </c>
      <c r="DH97" s="66" t="str">
        <f t="shared" si="106"/>
        <v/>
      </c>
      <c r="DI97" s="66" t="str">
        <f t="shared" si="107"/>
        <v/>
      </c>
      <c r="DJ97" s="66" t="str">
        <f t="shared" si="108"/>
        <v/>
      </c>
      <c r="DK97" s="63">
        <f t="shared" si="63"/>
        <v>1135000</v>
      </c>
    </row>
    <row r="98" spans="1:115" x14ac:dyDescent="0.25">
      <c r="A98" s="2">
        <f t="shared" si="109"/>
        <v>97</v>
      </c>
      <c r="B98" s="2" t="s">
        <v>8</v>
      </c>
      <c r="C98" s="2" t="s">
        <v>123</v>
      </c>
      <c r="D98" s="2">
        <v>2</v>
      </c>
      <c r="E98" s="2">
        <v>7</v>
      </c>
      <c r="F98" s="2">
        <v>4</v>
      </c>
      <c r="G98" s="14" t="s">
        <v>18</v>
      </c>
      <c r="H98" s="42" t="s">
        <v>294</v>
      </c>
      <c r="I98" s="9">
        <v>80</v>
      </c>
      <c r="J98" s="10" t="s">
        <v>10</v>
      </c>
      <c r="K98" s="23" t="s">
        <v>416</v>
      </c>
      <c r="L98" s="7">
        <f t="shared" si="64"/>
        <v>1126000</v>
      </c>
      <c r="M98" s="8">
        <v>136</v>
      </c>
      <c r="N98" s="25">
        <v>41197</v>
      </c>
      <c r="O98" s="8" t="str">
        <f t="shared" si="65"/>
        <v>2DA-OCT</v>
      </c>
      <c r="P98" s="26">
        <v>0.1</v>
      </c>
      <c r="Q98" s="41" t="s">
        <v>270</v>
      </c>
      <c r="R98" s="8"/>
      <c r="S98" s="7">
        <v>563000</v>
      </c>
      <c r="T98" s="8"/>
      <c r="U98" s="66" t="str">
        <f t="shared" ca="1" si="66"/>
        <v>NA</v>
      </c>
      <c r="V98" s="8"/>
      <c r="W98" s="8"/>
      <c r="X98" s="8"/>
      <c r="Y98" s="8"/>
      <c r="Z98" s="8"/>
      <c r="AA98" s="66" t="str">
        <f t="shared" si="110"/>
        <v>NA</v>
      </c>
      <c r="AB98" s="66" t="str">
        <f t="shared" si="111"/>
        <v/>
      </c>
      <c r="AC98" s="73"/>
      <c r="AD98" s="73"/>
      <c r="AE98" s="73"/>
      <c r="AF98" s="73"/>
      <c r="AG98" s="8"/>
      <c r="AH98" s="8" t="s">
        <v>273</v>
      </c>
      <c r="AI98" s="8"/>
      <c r="AJ98" s="8"/>
      <c r="AK98" s="8"/>
      <c r="AL98" s="8"/>
      <c r="AM98" s="8"/>
      <c r="AN98" s="8"/>
      <c r="AO98" s="8"/>
      <c r="AP98" s="66" t="str">
        <f t="shared" si="67"/>
        <v>NA</v>
      </c>
      <c r="AQ98" s="66" t="str">
        <f t="shared" si="68"/>
        <v/>
      </c>
      <c r="AR98" s="66" t="str">
        <f t="shared" si="69"/>
        <v>NA</v>
      </c>
      <c r="AS98" s="66" t="str">
        <f t="shared" si="70"/>
        <v/>
      </c>
      <c r="AT98" s="66" t="str">
        <f t="shared" si="71"/>
        <v>NA</v>
      </c>
      <c r="AU98" s="66" t="str">
        <f t="shared" si="72"/>
        <v/>
      </c>
      <c r="AV98" s="66" t="str">
        <f t="shared" si="73"/>
        <v>NA</v>
      </c>
      <c r="AW98" s="66" t="str">
        <f t="shared" ca="1" si="74"/>
        <v>NA</v>
      </c>
      <c r="AX98" s="66" t="str">
        <f t="shared" ca="1" si="75"/>
        <v>NA</v>
      </c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>
        <f t="shared" si="76"/>
        <v>0</v>
      </c>
      <c r="BU98" s="8">
        <f t="shared" si="77"/>
        <v>0</v>
      </c>
      <c r="BV98" s="8">
        <f t="shared" si="78"/>
        <v>0</v>
      </c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66" t="str">
        <f t="shared" si="79"/>
        <v>NA</v>
      </c>
      <c r="CH98" s="66" t="str">
        <f t="shared" si="80"/>
        <v>NA</v>
      </c>
      <c r="CI98" s="66" t="str">
        <f t="shared" si="81"/>
        <v>NA</v>
      </c>
      <c r="CJ98" s="66" t="str">
        <f t="shared" si="82"/>
        <v>NA</v>
      </c>
      <c r="CK98" s="66" t="str">
        <f t="shared" si="83"/>
        <v>NA</v>
      </c>
      <c r="CL98" s="66" t="str">
        <f t="shared" si="84"/>
        <v>NA</v>
      </c>
      <c r="CM98" s="66" t="str">
        <f t="shared" si="85"/>
        <v>NA</v>
      </c>
      <c r="CN98" s="66" t="str">
        <f t="shared" si="86"/>
        <v>NA</v>
      </c>
      <c r="CO98" s="66" t="str">
        <f t="shared" si="87"/>
        <v>NA</v>
      </c>
      <c r="CP98" s="66" t="str">
        <f t="shared" si="88"/>
        <v>NA</v>
      </c>
      <c r="CQ98" s="66" t="str">
        <f t="shared" si="89"/>
        <v/>
      </c>
      <c r="CR98" s="66" t="str">
        <f t="shared" si="90"/>
        <v/>
      </c>
      <c r="CS98" s="66" t="str">
        <f t="shared" si="91"/>
        <v/>
      </c>
      <c r="CT98" s="66" t="str">
        <f t="shared" si="92"/>
        <v/>
      </c>
      <c r="CU98" s="66" t="str">
        <f t="shared" si="93"/>
        <v/>
      </c>
      <c r="CV98" s="66" t="str">
        <f t="shared" si="94"/>
        <v/>
      </c>
      <c r="CW98" s="66" t="str">
        <f t="shared" si="95"/>
        <v/>
      </c>
      <c r="CX98" s="66" t="str">
        <f t="shared" si="96"/>
        <v/>
      </c>
      <c r="CY98" s="66" t="str">
        <f t="shared" si="97"/>
        <v/>
      </c>
      <c r="CZ98" s="66" t="str">
        <f t="shared" si="98"/>
        <v/>
      </c>
      <c r="DA98" s="66" t="str">
        <f t="shared" si="99"/>
        <v/>
      </c>
      <c r="DB98" s="66" t="str">
        <f t="shared" si="100"/>
        <v/>
      </c>
      <c r="DC98" s="66" t="str">
        <f t="shared" si="101"/>
        <v/>
      </c>
      <c r="DD98" s="66" t="str">
        <f t="shared" si="102"/>
        <v/>
      </c>
      <c r="DE98" s="66" t="str">
        <f t="shared" si="103"/>
        <v/>
      </c>
      <c r="DF98" s="66" t="str">
        <f t="shared" si="104"/>
        <v/>
      </c>
      <c r="DG98" s="66" t="str">
        <f t="shared" si="105"/>
        <v/>
      </c>
      <c r="DH98" s="66" t="str">
        <f t="shared" si="106"/>
        <v/>
      </c>
      <c r="DI98" s="66" t="str">
        <f t="shared" si="107"/>
        <v/>
      </c>
      <c r="DJ98" s="66" t="str">
        <f t="shared" si="108"/>
        <v/>
      </c>
      <c r="DK98" s="63">
        <f t="shared" si="63"/>
        <v>1126000</v>
      </c>
    </row>
    <row r="99" spans="1:115" x14ac:dyDescent="0.25">
      <c r="A99" s="2">
        <f t="shared" si="109"/>
        <v>98</v>
      </c>
      <c r="B99" s="2" t="s">
        <v>8</v>
      </c>
      <c r="C99" s="2" t="s">
        <v>124</v>
      </c>
      <c r="D99" s="2">
        <v>2</v>
      </c>
      <c r="E99" s="2">
        <v>7</v>
      </c>
      <c r="F99" s="2">
        <v>5</v>
      </c>
      <c r="G99" s="14" t="s">
        <v>18</v>
      </c>
      <c r="H99" s="42" t="s">
        <v>294</v>
      </c>
      <c r="I99" s="9">
        <v>80</v>
      </c>
      <c r="J99" s="10" t="s">
        <v>10</v>
      </c>
      <c r="K99" s="23" t="s">
        <v>416</v>
      </c>
      <c r="L99" s="7">
        <f t="shared" si="64"/>
        <v>1126000</v>
      </c>
      <c r="M99" s="8">
        <v>137</v>
      </c>
      <c r="N99" s="25">
        <v>41197</v>
      </c>
      <c r="O99" s="8" t="str">
        <f t="shared" si="65"/>
        <v>2DA-OCT</v>
      </c>
      <c r="P99" s="26">
        <v>0.1</v>
      </c>
      <c r="Q99" s="41" t="s">
        <v>270</v>
      </c>
      <c r="R99" s="8"/>
      <c r="S99" s="7">
        <v>563000</v>
      </c>
      <c r="T99" s="8"/>
      <c r="U99" s="66" t="str">
        <f t="shared" ca="1" si="66"/>
        <v>NA</v>
      </c>
      <c r="V99" s="8"/>
      <c r="W99" s="8"/>
      <c r="X99" s="8"/>
      <c r="Y99" s="8"/>
      <c r="Z99" s="8"/>
      <c r="AA99" s="66" t="str">
        <f t="shared" si="110"/>
        <v>NA</v>
      </c>
      <c r="AB99" s="66" t="str">
        <f t="shared" si="111"/>
        <v/>
      </c>
      <c r="AC99" s="73"/>
      <c r="AD99" s="73"/>
      <c r="AE99" s="73"/>
      <c r="AF99" s="73"/>
      <c r="AG99" s="8"/>
      <c r="AH99" s="8" t="s">
        <v>273</v>
      </c>
      <c r="AI99" s="8"/>
      <c r="AJ99" s="8"/>
      <c r="AK99" s="8"/>
      <c r="AL99" s="8"/>
      <c r="AM99" s="8"/>
      <c r="AN99" s="8"/>
      <c r="AO99" s="8"/>
      <c r="AP99" s="66" t="str">
        <f t="shared" si="67"/>
        <v>NA</v>
      </c>
      <c r="AQ99" s="66" t="str">
        <f t="shared" si="68"/>
        <v/>
      </c>
      <c r="AR99" s="66" t="str">
        <f t="shared" si="69"/>
        <v>NA</v>
      </c>
      <c r="AS99" s="66" t="str">
        <f t="shared" si="70"/>
        <v/>
      </c>
      <c r="AT99" s="66" t="str">
        <f t="shared" si="71"/>
        <v>NA</v>
      </c>
      <c r="AU99" s="66" t="str">
        <f t="shared" si="72"/>
        <v/>
      </c>
      <c r="AV99" s="66" t="str">
        <f t="shared" si="73"/>
        <v>NA</v>
      </c>
      <c r="AW99" s="66" t="str">
        <f t="shared" ca="1" si="74"/>
        <v>NA</v>
      </c>
      <c r="AX99" s="66" t="str">
        <f t="shared" ca="1" si="75"/>
        <v>NA</v>
      </c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>
        <f t="shared" si="76"/>
        <v>0</v>
      </c>
      <c r="BU99" s="8">
        <f t="shared" si="77"/>
        <v>0</v>
      </c>
      <c r="BV99" s="8">
        <f t="shared" si="78"/>
        <v>0</v>
      </c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66" t="str">
        <f t="shared" si="79"/>
        <v>NA</v>
      </c>
      <c r="CH99" s="66" t="str">
        <f t="shared" si="80"/>
        <v>NA</v>
      </c>
      <c r="CI99" s="66" t="str">
        <f t="shared" si="81"/>
        <v>NA</v>
      </c>
      <c r="CJ99" s="66" t="str">
        <f t="shared" si="82"/>
        <v>NA</v>
      </c>
      <c r="CK99" s="66" t="str">
        <f t="shared" si="83"/>
        <v>NA</v>
      </c>
      <c r="CL99" s="66" t="str">
        <f t="shared" si="84"/>
        <v>NA</v>
      </c>
      <c r="CM99" s="66" t="str">
        <f t="shared" si="85"/>
        <v>NA</v>
      </c>
      <c r="CN99" s="66" t="str">
        <f t="shared" si="86"/>
        <v>NA</v>
      </c>
      <c r="CO99" s="66" t="str">
        <f t="shared" si="87"/>
        <v>NA</v>
      </c>
      <c r="CP99" s="66" t="str">
        <f t="shared" si="88"/>
        <v>NA</v>
      </c>
      <c r="CQ99" s="66" t="str">
        <f t="shared" si="89"/>
        <v/>
      </c>
      <c r="CR99" s="66" t="str">
        <f t="shared" si="90"/>
        <v/>
      </c>
      <c r="CS99" s="66" t="str">
        <f t="shared" si="91"/>
        <v/>
      </c>
      <c r="CT99" s="66" t="str">
        <f t="shared" si="92"/>
        <v/>
      </c>
      <c r="CU99" s="66" t="str">
        <f t="shared" si="93"/>
        <v/>
      </c>
      <c r="CV99" s="66" t="str">
        <f t="shared" si="94"/>
        <v/>
      </c>
      <c r="CW99" s="66" t="str">
        <f t="shared" si="95"/>
        <v/>
      </c>
      <c r="CX99" s="66" t="str">
        <f t="shared" si="96"/>
        <v/>
      </c>
      <c r="CY99" s="66" t="str">
        <f t="shared" si="97"/>
        <v/>
      </c>
      <c r="CZ99" s="66" t="str">
        <f t="shared" si="98"/>
        <v/>
      </c>
      <c r="DA99" s="66" t="str">
        <f t="shared" si="99"/>
        <v/>
      </c>
      <c r="DB99" s="66" t="str">
        <f t="shared" si="100"/>
        <v/>
      </c>
      <c r="DC99" s="66" t="str">
        <f t="shared" si="101"/>
        <v/>
      </c>
      <c r="DD99" s="66" t="str">
        <f t="shared" si="102"/>
        <v/>
      </c>
      <c r="DE99" s="66" t="str">
        <f t="shared" si="103"/>
        <v/>
      </c>
      <c r="DF99" s="66" t="str">
        <f t="shared" si="104"/>
        <v/>
      </c>
      <c r="DG99" s="66" t="str">
        <f t="shared" si="105"/>
        <v/>
      </c>
      <c r="DH99" s="66" t="str">
        <f t="shared" si="106"/>
        <v/>
      </c>
      <c r="DI99" s="66" t="str">
        <f t="shared" si="107"/>
        <v/>
      </c>
      <c r="DJ99" s="66" t="str">
        <f t="shared" si="108"/>
        <v/>
      </c>
      <c r="DK99" s="63">
        <f t="shared" si="63"/>
        <v>1126000</v>
      </c>
    </row>
    <row r="100" spans="1:115" x14ac:dyDescent="0.25">
      <c r="A100" s="2">
        <f t="shared" si="109"/>
        <v>99</v>
      </c>
      <c r="B100" s="2" t="s">
        <v>8</v>
      </c>
      <c r="C100" s="2" t="s">
        <v>125</v>
      </c>
      <c r="D100" s="2">
        <v>2</v>
      </c>
      <c r="E100" s="2">
        <v>7</v>
      </c>
      <c r="F100" s="2">
        <v>6</v>
      </c>
      <c r="G100" s="14" t="s">
        <v>18</v>
      </c>
      <c r="H100" s="42" t="s">
        <v>294</v>
      </c>
      <c r="I100" s="9">
        <v>80</v>
      </c>
      <c r="J100" s="10" t="s">
        <v>11</v>
      </c>
      <c r="K100" s="23" t="s">
        <v>416</v>
      </c>
      <c r="L100" s="7">
        <f t="shared" si="64"/>
        <v>1135000</v>
      </c>
      <c r="M100" s="8">
        <v>138</v>
      </c>
      <c r="N100" s="25">
        <v>41197</v>
      </c>
      <c r="O100" s="8" t="str">
        <f t="shared" si="65"/>
        <v>2DA-OCT</v>
      </c>
      <c r="P100" s="26">
        <v>0.1</v>
      </c>
      <c r="Q100" s="41" t="s">
        <v>270</v>
      </c>
      <c r="R100" s="8"/>
      <c r="S100" s="7">
        <v>567500</v>
      </c>
      <c r="T100" s="8"/>
      <c r="U100" s="66" t="str">
        <f t="shared" ca="1" si="66"/>
        <v>NA</v>
      </c>
      <c r="V100" s="8"/>
      <c r="W100" s="8"/>
      <c r="X100" s="8"/>
      <c r="Y100" s="8"/>
      <c r="Z100" s="8"/>
      <c r="AA100" s="66" t="str">
        <f t="shared" si="110"/>
        <v>NA</v>
      </c>
      <c r="AB100" s="66" t="str">
        <f t="shared" si="111"/>
        <v/>
      </c>
      <c r="AC100" s="73"/>
      <c r="AD100" s="73"/>
      <c r="AE100" s="73"/>
      <c r="AF100" s="73"/>
      <c r="AG100" s="8"/>
      <c r="AH100" s="8" t="s">
        <v>273</v>
      </c>
      <c r="AI100" s="8"/>
      <c r="AJ100" s="8"/>
      <c r="AK100" s="8"/>
      <c r="AL100" s="8"/>
      <c r="AM100" s="8"/>
      <c r="AN100" s="8"/>
      <c r="AO100" s="8"/>
      <c r="AP100" s="66" t="str">
        <f t="shared" si="67"/>
        <v>NA</v>
      </c>
      <c r="AQ100" s="66" t="str">
        <f t="shared" si="68"/>
        <v/>
      </c>
      <c r="AR100" s="66" t="str">
        <f t="shared" si="69"/>
        <v>NA</v>
      </c>
      <c r="AS100" s="66" t="str">
        <f t="shared" si="70"/>
        <v/>
      </c>
      <c r="AT100" s="66" t="str">
        <f t="shared" si="71"/>
        <v>NA</v>
      </c>
      <c r="AU100" s="66" t="str">
        <f t="shared" si="72"/>
        <v/>
      </c>
      <c r="AV100" s="66" t="str">
        <f t="shared" si="73"/>
        <v>NA</v>
      </c>
      <c r="AW100" s="66" t="str">
        <f t="shared" ca="1" si="74"/>
        <v>NA</v>
      </c>
      <c r="AX100" s="66" t="str">
        <f t="shared" ca="1" si="75"/>
        <v>NA</v>
      </c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>
        <f t="shared" si="76"/>
        <v>0</v>
      </c>
      <c r="BU100" s="8">
        <f t="shared" si="77"/>
        <v>0</v>
      </c>
      <c r="BV100" s="8">
        <f t="shared" si="78"/>
        <v>0</v>
      </c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66" t="str">
        <f t="shared" si="79"/>
        <v>NA</v>
      </c>
      <c r="CH100" s="66" t="str">
        <f t="shared" si="80"/>
        <v>NA</v>
      </c>
      <c r="CI100" s="66" t="str">
        <f t="shared" si="81"/>
        <v>NA</v>
      </c>
      <c r="CJ100" s="66" t="str">
        <f t="shared" si="82"/>
        <v>NA</v>
      </c>
      <c r="CK100" s="66" t="str">
        <f t="shared" si="83"/>
        <v>NA</v>
      </c>
      <c r="CL100" s="66" t="str">
        <f t="shared" si="84"/>
        <v>NA</v>
      </c>
      <c r="CM100" s="66" t="str">
        <f t="shared" si="85"/>
        <v>NA</v>
      </c>
      <c r="CN100" s="66" t="str">
        <f t="shared" si="86"/>
        <v>NA</v>
      </c>
      <c r="CO100" s="66" t="str">
        <f t="shared" si="87"/>
        <v>NA</v>
      </c>
      <c r="CP100" s="66" t="str">
        <f t="shared" si="88"/>
        <v>NA</v>
      </c>
      <c r="CQ100" s="66" t="str">
        <f t="shared" si="89"/>
        <v/>
      </c>
      <c r="CR100" s="66" t="str">
        <f t="shared" si="90"/>
        <v/>
      </c>
      <c r="CS100" s="66" t="str">
        <f t="shared" si="91"/>
        <v/>
      </c>
      <c r="CT100" s="66" t="str">
        <f t="shared" si="92"/>
        <v/>
      </c>
      <c r="CU100" s="66" t="str">
        <f t="shared" si="93"/>
        <v/>
      </c>
      <c r="CV100" s="66" t="str">
        <f t="shared" si="94"/>
        <v/>
      </c>
      <c r="CW100" s="66" t="str">
        <f t="shared" si="95"/>
        <v/>
      </c>
      <c r="CX100" s="66" t="str">
        <f t="shared" si="96"/>
        <v/>
      </c>
      <c r="CY100" s="66" t="str">
        <f t="shared" si="97"/>
        <v/>
      </c>
      <c r="CZ100" s="66" t="str">
        <f t="shared" si="98"/>
        <v/>
      </c>
      <c r="DA100" s="66" t="str">
        <f t="shared" si="99"/>
        <v/>
      </c>
      <c r="DB100" s="66" t="str">
        <f t="shared" si="100"/>
        <v/>
      </c>
      <c r="DC100" s="66" t="str">
        <f t="shared" si="101"/>
        <v/>
      </c>
      <c r="DD100" s="66" t="str">
        <f t="shared" si="102"/>
        <v/>
      </c>
      <c r="DE100" s="66" t="str">
        <f t="shared" si="103"/>
        <v/>
      </c>
      <c r="DF100" s="66" t="str">
        <f t="shared" si="104"/>
        <v/>
      </c>
      <c r="DG100" s="66" t="str">
        <f t="shared" si="105"/>
        <v/>
      </c>
      <c r="DH100" s="66" t="str">
        <f t="shared" si="106"/>
        <v/>
      </c>
      <c r="DI100" s="66" t="str">
        <f t="shared" si="107"/>
        <v/>
      </c>
      <c r="DJ100" s="66" t="str">
        <f t="shared" si="108"/>
        <v/>
      </c>
      <c r="DK100" s="63">
        <f t="shared" si="63"/>
        <v>1135000</v>
      </c>
    </row>
    <row r="101" spans="1:115" x14ac:dyDescent="0.25">
      <c r="A101" s="2">
        <f t="shared" si="109"/>
        <v>100</v>
      </c>
      <c r="B101" s="2" t="s">
        <v>8</v>
      </c>
      <c r="C101" s="2" t="s">
        <v>126</v>
      </c>
      <c r="D101" s="2">
        <v>2</v>
      </c>
      <c r="E101" s="2">
        <v>7</v>
      </c>
      <c r="F101" s="2">
        <v>7</v>
      </c>
      <c r="G101" s="14" t="s">
        <v>18</v>
      </c>
      <c r="H101" s="42" t="s">
        <v>294</v>
      </c>
      <c r="I101" s="9">
        <v>80</v>
      </c>
      <c r="J101" s="10" t="s">
        <v>10</v>
      </c>
      <c r="K101" s="23" t="s">
        <v>416</v>
      </c>
      <c r="L101" s="7">
        <f t="shared" si="64"/>
        <v>1126000</v>
      </c>
      <c r="M101" s="8">
        <v>139</v>
      </c>
      <c r="N101" s="25">
        <v>41197</v>
      </c>
      <c r="O101" s="8" t="str">
        <f t="shared" si="65"/>
        <v>2DA-OCT</v>
      </c>
      <c r="P101" s="26">
        <v>0.1</v>
      </c>
      <c r="Q101" s="41" t="s">
        <v>270</v>
      </c>
      <c r="R101" s="8"/>
      <c r="S101" s="7">
        <v>563000</v>
      </c>
      <c r="T101" s="8"/>
      <c r="U101" s="66" t="str">
        <f t="shared" ca="1" si="66"/>
        <v>NA</v>
      </c>
      <c r="V101" s="8"/>
      <c r="W101" s="8"/>
      <c r="X101" s="8"/>
      <c r="Y101" s="8"/>
      <c r="Z101" s="8"/>
      <c r="AA101" s="66" t="str">
        <f t="shared" si="110"/>
        <v>NA</v>
      </c>
      <c r="AB101" s="66" t="str">
        <f t="shared" si="111"/>
        <v/>
      </c>
      <c r="AC101" s="73"/>
      <c r="AD101" s="73"/>
      <c r="AE101" s="73"/>
      <c r="AF101" s="73"/>
      <c r="AG101" s="8"/>
      <c r="AH101" s="8" t="s">
        <v>273</v>
      </c>
      <c r="AI101" s="8"/>
      <c r="AJ101" s="8"/>
      <c r="AK101" s="8"/>
      <c r="AL101" s="8"/>
      <c r="AM101" s="8"/>
      <c r="AN101" s="8"/>
      <c r="AO101" s="8"/>
      <c r="AP101" s="66" t="str">
        <f t="shared" si="67"/>
        <v>NA</v>
      </c>
      <c r="AQ101" s="66" t="str">
        <f t="shared" si="68"/>
        <v/>
      </c>
      <c r="AR101" s="66" t="str">
        <f t="shared" si="69"/>
        <v>NA</v>
      </c>
      <c r="AS101" s="66" t="str">
        <f t="shared" si="70"/>
        <v/>
      </c>
      <c r="AT101" s="66" t="str">
        <f t="shared" si="71"/>
        <v>NA</v>
      </c>
      <c r="AU101" s="66" t="str">
        <f t="shared" si="72"/>
        <v/>
      </c>
      <c r="AV101" s="66" t="str">
        <f t="shared" si="73"/>
        <v>NA</v>
      </c>
      <c r="AW101" s="66" t="str">
        <f t="shared" ca="1" si="74"/>
        <v>NA</v>
      </c>
      <c r="AX101" s="66" t="str">
        <f t="shared" ca="1" si="75"/>
        <v>NA</v>
      </c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>
        <f t="shared" si="76"/>
        <v>0</v>
      </c>
      <c r="BU101" s="8">
        <f t="shared" si="77"/>
        <v>0</v>
      </c>
      <c r="BV101" s="8">
        <f t="shared" si="78"/>
        <v>0</v>
      </c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66" t="str">
        <f t="shared" si="79"/>
        <v>NA</v>
      </c>
      <c r="CH101" s="66" t="str">
        <f t="shared" si="80"/>
        <v>NA</v>
      </c>
      <c r="CI101" s="66" t="str">
        <f t="shared" si="81"/>
        <v>NA</v>
      </c>
      <c r="CJ101" s="66" t="str">
        <f t="shared" si="82"/>
        <v>NA</v>
      </c>
      <c r="CK101" s="66" t="str">
        <f t="shared" si="83"/>
        <v>NA</v>
      </c>
      <c r="CL101" s="66" t="str">
        <f t="shared" si="84"/>
        <v>NA</v>
      </c>
      <c r="CM101" s="66" t="str">
        <f t="shared" si="85"/>
        <v>NA</v>
      </c>
      <c r="CN101" s="66" t="str">
        <f t="shared" si="86"/>
        <v>NA</v>
      </c>
      <c r="CO101" s="66" t="str">
        <f t="shared" si="87"/>
        <v>NA</v>
      </c>
      <c r="CP101" s="66" t="str">
        <f t="shared" si="88"/>
        <v>NA</v>
      </c>
      <c r="CQ101" s="66" t="str">
        <f t="shared" si="89"/>
        <v/>
      </c>
      <c r="CR101" s="66" t="str">
        <f t="shared" si="90"/>
        <v/>
      </c>
      <c r="CS101" s="66" t="str">
        <f t="shared" si="91"/>
        <v/>
      </c>
      <c r="CT101" s="66" t="str">
        <f t="shared" si="92"/>
        <v/>
      </c>
      <c r="CU101" s="66" t="str">
        <f t="shared" si="93"/>
        <v/>
      </c>
      <c r="CV101" s="66" t="str">
        <f t="shared" si="94"/>
        <v/>
      </c>
      <c r="CW101" s="66" t="str">
        <f t="shared" si="95"/>
        <v/>
      </c>
      <c r="CX101" s="66" t="str">
        <f t="shared" si="96"/>
        <v/>
      </c>
      <c r="CY101" s="66" t="str">
        <f t="shared" si="97"/>
        <v/>
      </c>
      <c r="CZ101" s="66" t="str">
        <f t="shared" si="98"/>
        <v/>
      </c>
      <c r="DA101" s="66" t="str">
        <f t="shared" si="99"/>
        <v/>
      </c>
      <c r="DB101" s="66" t="str">
        <f t="shared" si="100"/>
        <v/>
      </c>
      <c r="DC101" s="66" t="str">
        <f t="shared" si="101"/>
        <v/>
      </c>
      <c r="DD101" s="66" t="str">
        <f t="shared" si="102"/>
        <v/>
      </c>
      <c r="DE101" s="66" t="str">
        <f t="shared" si="103"/>
        <v/>
      </c>
      <c r="DF101" s="66" t="str">
        <f t="shared" si="104"/>
        <v/>
      </c>
      <c r="DG101" s="66" t="str">
        <f t="shared" si="105"/>
        <v/>
      </c>
      <c r="DH101" s="66" t="str">
        <f t="shared" si="106"/>
        <v/>
      </c>
      <c r="DI101" s="66" t="str">
        <f t="shared" si="107"/>
        <v/>
      </c>
      <c r="DJ101" s="66" t="str">
        <f t="shared" si="108"/>
        <v/>
      </c>
      <c r="DK101" s="63">
        <f t="shared" si="63"/>
        <v>1126000</v>
      </c>
    </row>
    <row r="102" spans="1:115" x14ac:dyDescent="0.25">
      <c r="A102" s="2">
        <f t="shared" si="109"/>
        <v>101</v>
      </c>
      <c r="B102" s="2" t="s">
        <v>8</v>
      </c>
      <c r="C102" s="2" t="s">
        <v>127</v>
      </c>
      <c r="D102" s="13">
        <v>2</v>
      </c>
      <c r="E102" s="13">
        <v>7</v>
      </c>
      <c r="F102" s="13">
        <v>8</v>
      </c>
      <c r="G102" s="14" t="s">
        <v>18</v>
      </c>
      <c r="H102" s="42" t="s">
        <v>294</v>
      </c>
      <c r="I102" s="9">
        <v>80</v>
      </c>
      <c r="J102" s="10" t="s">
        <v>10</v>
      </c>
      <c r="K102" s="23" t="s">
        <v>416</v>
      </c>
      <c r="L102" s="7">
        <f t="shared" si="64"/>
        <v>1126000</v>
      </c>
      <c r="M102" s="8">
        <v>140</v>
      </c>
      <c r="N102" s="25">
        <v>41197</v>
      </c>
      <c r="O102" s="8" t="str">
        <f t="shared" si="65"/>
        <v>2DA-OCT</v>
      </c>
      <c r="P102" s="26">
        <v>0.1</v>
      </c>
      <c r="Q102" s="41" t="s">
        <v>270</v>
      </c>
      <c r="R102" s="8"/>
      <c r="S102" s="7">
        <v>563000</v>
      </c>
      <c r="T102" s="8"/>
      <c r="U102" s="66" t="str">
        <f t="shared" ca="1" si="66"/>
        <v>NA</v>
      </c>
      <c r="V102" s="8"/>
      <c r="W102" s="8"/>
      <c r="X102" s="8"/>
      <c r="Y102" s="8"/>
      <c r="Z102" s="8"/>
      <c r="AA102" s="66" t="str">
        <f t="shared" si="110"/>
        <v>NA</v>
      </c>
      <c r="AB102" s="66" t="str">
        <f t="shared" si="111"/>
        <v/>
      </c>
      <c r="AC102" s="73"/>
      <c r="AD102" s="73"/>
      <c r="AE102" s="73"/>
      <c r="AF102" s="73"/>
      <c r="AG102" s="8"/>
      <c r="AH102" s="8" t="s">
        <v>273</v>
      </c>
      <c r="AI102" s="8"/>
      <c r="AJ102" s="8"/>
      <c r="AK102" s="8"/>
      <c r="AL102" s="8"/>
      <c r="AM102" s="8"/>
      <c r="AN102" s="8"/>
      <c r="AO102" s="8"/>
      <c r="AP102" s="66" t="str">
        <f t="shared" si="67"/>
        <v>NA</v>
      </c>
      <c r="AQ102" s="66" t="str">
        <f t="shared" si="68"/>
        <v/>
      </c>
      <c r="AR102" s="66" t="str">
        <f t="shared" si="69"/>
        <v>NA</v>
      </c>
      <c r="AS102" s="66" t="str">
        <f t="shared" si="70"/>
        <v/>
      </c>
      <c r="AT102" s="66" t="str">
        <f t="shared" si="71"/>
        <v>NA</v>
      </c>
      <c r="AU102" s="66" t="str">
        <f t="shared" si="72"/>
        <v/>
      </c>
      <c r="AV102" s="66" t="str">
        <f t="shared" si="73"/>
        <v>NA</v>
      </c>
      <c r="AW102" s="66" t="str">
        <f t="shared" ca="1" si="74"/>
        <v>NA</v>
      </c>
      <c r="AX102" s="66" t="str">
        <f t="shared" ca="1" si="75"/>
        <v>NA</v>
      </c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>
        <f t="shared" si="76"/>
        <v>0</v>
      </c>
      <c r="BU102" s="8">
        <f t="shared" si="77"/>
        <v>0</v>
      </c>
      <c r="BV102" s="8">
        <f t="shared" si="78"/>
        <v>0</v>
      </c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66" t="str">
        <f t="shared" si="79"/>
        <v>NA</v>
      </c>
      <c r="CH102" s="66" t="str">
        <f t="shared" si="80"/>
        <v>NA</v>
      </c>
      <c r="CI102" s="66" t="str">
        <f t="shared" si="81"/>
        <v>NA</v>
      </c>
      <c r="CJ102" s="66" t="str">
        <f t="shared" si="82"/>
        <v>NA</v>
      </c>
      <c r="CK102" s="66" t="str">
        <f t="shared" si="83"/>
        <v>NA</v>
      </c>
      <c r="CL102" s="66" t="str">
        <f t="shared" si="84"/>
        <v>NA</v>
      </c>
      <c r="CM102" s="66" t="str">
        <f t="shared" si="85"/>
        <v>NA</v>
      </c>
      <c r="CN102" s="66" t="str">
        <f t="shared" si="86"/>
        <v>NA</v>
      </c>
      <c r="CO102" s="66" t="str">
        <f t="shared" si="87"/>
        <v>NA</v>
      </c>
      <c r="CP102" s="66" t="str">
        <f t="shared" si="88"/>
        <v>NA</v>
      </c>
      <c r="CQ102" s="66" t="str">
        <f t="shared" si="89"/>
        <v/>
      </c>
      <c r="CR102" s="66" t="str">
        <f t="shared" si="90"/>
        <v/>
      </c>
      <c r="CS102" s="66" t="str">
        <f t="shared" si="91"/>
        <v/>
      </c>
      <c r="CT102" s="66" t="str">
        <f t="shared" si="92"/>
        <v/>
      </c>
      <c r="CU102" s="66" t="str">
        <f t="shared" si="93"/>
        <v/>
      </c>
      <c r="CV102" s="66" t="str">
        <f t="shared" si="94"/>
        <v/>
      </c>
      <c r="CW102" s="66" t="str">
        <f t="shared" si="95"/>
        <v/>
      </c>
      <c r="CX102" s="66" t="str">
        <f t="shared" si="96"/>
        <v/>
      </c>
      <c r="CY102" s="66" t="str">
        <f t="shared" si="97"/>
        <v/>
      </c>
      <c r="CZ102" s="66" t="str">
        <f t="shared" si="98"/>
        <v/>
      </c>
      <c r="DA102" s="66" t="str">
        <f t="shared" si="99"/>
        <v/>
      </c>
      <c r="DB102" s="66" t="str">
        <f t="shared" si="100"/>
        <v/>
      </c>
      <c r="DC102" s="66" t="str">
        <f t="shared" si="101"/>
        <v/>
      </c>
      <c r="DD102" s="66" t="str">
        <f t="shared" si="102"/>
        <v/>
      </c>
      <c r="DE102" s="66" t="str">
        <f t="shared" si="103"/>
        <v/>
      </c>
      <c r="DF102" s="66" t="str">
        <f t="shared" si="104"/>
        <v/>
      </c>
      <c r="DG102" s="66" t="str">
        <f t="shared" si="105"/>
        <v/>
      </c>
      <c r="DH102" s="66" t="str">
        <f t="shared" si="106"/>
        <v/>
      </c>
      <c r="DI102" s="66" t="str">
        <f t="shared" si="107"/>
        <v/>
      </c>
      <c r="DJ102" s="66" t="str">
        <f t="shared" si="108"/>
        <v/>
      </c>
      <c r="DK102" s="63">
        <f t="shared" si="63"/>
        <v>1126000</v>
      </c>
    </row>
    <row r="103" spans="1:115" x14ac:dyDescent="0.25">
      <c r="A103" s="2">
        <f t="shared" si="109"/>
        <v>102</v>
      </c>
      <c r="B103" s="2" t="s">
        <v>8</v>
      </c>
      <c r="C103" s="2" t="s">
        <v>128</v>
      </c>
      <c r="D103" s="2">
        <v>2</v>
      </c>
      <c r="E103" s="2">
        <v>7</v>
      </c>
      <c r="F103" s="2">
        <v>9</v>
      </c>
      <c r="G103" s="14" t="s">
        <v>18</v>
      </c>
      <c r="H103" s="42" t="s">
        <v>294</v>
      </c>
      <c r="I103" s="9">
        <v>80</v>
      </c>
      <c r="J103" s="10" t="s">
        <v>11</v>
      </c>
      <c r="K103" s="23" t="s">
        <v>416</v>
      </c>
      <c r="L103" s="7">
        <f t="shared" si="64"/>
        <v>1135000</v>
      </c>
      <c r="M103" s="8">
        <v>141</v>
      </c>
      <c r="N103" s="25">
        <v>41197</v>
      </c>
      <c r="O103" s="8" t="str">
        <f t="shared" si="65"/>
        <v>2DA-OCT</v>
      </c>
      <c r="P103" s="26">
        <v>0.1</v>
      </c>
      <c r="Q103" s="41" t="s">
        <v>270</v>
      </c>
      <c r="R103" s="8"/>
      <c r="S103" s="7">
        <v>567500</v>
      </c>
      <c r="T103" s="8"/>
      <c r="U103" s="66" t="str">
        <f t="shared" ca="1" si="66"/>
        <v>NA</v>
      </c>
      <c r="V103" s="8"/>
      <c r="W103" s="8"/>
      <c r="X103" s="8"/>
      <c r="Y103" s="8"/>
      <c r="Z103" s="8"/>
      <c r="AA103" s="66" t="str">
        <f t="shared" si="110"/>
        <v>NA</v>
      </c>
      <c r="AB103" s="66" t="str">
        <f t="shared" si="111"/>
        <v/>
      </c>
      <c r="AC103" s="73"/>
      <c r="AD103" s="73"/>
      <c r="AE103" s="73"/>
      <c r="AF103" s="73"/>
      <c r="AG103" s="8"/>
      <c r="AH103" s="8" t="s">
        <v>273</v>
      </c>
      <c r="AI103" s="8"/>
      <c r="AJ103" s="8"/>
      <c r="AK103" s="8"/>
      <c r="AL103" s="8"/>
      <c r="AM103" s="8"/>
      <c r="AN103" s="8"/>
      <c r="AO103" s="8"/>
      <c r="AP103" s="66" t="str">
        <f t="shared" si="67"/>
        <v>NA</v>
      </c>
      <c r="AQ103" s="66" t="str">
        <f t="shared" si="68"/>
        <v/>
      </c>
      <c r="AR103" s="66" t="str">
        <f t="shared" si="69"/>
        <v>NA</v>
      </c>
      <c r="AS103" s="66" t="str">
        <f t="shared" si="70"/>
        <v/>
      </c>
      <c r="AT103" s="66" t="str">
        <f t="shared" si="71"/>
        <v>NA</v>
      </c>
      <c r="AU103" s="66" t="str">
        <f t="shared" si="72"/>
        <v/>
      </c>
      <c r="AV103" s="66" t="str">
        <f t="shared" si="73"/>
        <v>NA</v>
      </c>
      <c r="AW103" s="66" t="str">
        <f t="shared" ca="1" si="74"/>
        <v>NA</v>
      </c>
      <c r="AX103" s="66" t="str">
        <f t="shared" ca="1" si="75"/>
        <v>NA</v>
      </c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>
        <f t="shared" si="76"/>
        <v>0</v>
      </c>
      <c r="BU103" s="8">
        <f t="shared" si="77"/>
        <v>0</v>
      </c>
      <c r="BV103" s="8">
        <f t="shared" si="78"/>
        <v>0</v>
      </c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66" t="str">
        <f t="shared" si="79"/>
        <v>NA</v>
      </c>
      <c r="CH103" s="66" t="str">
        <f t="shared" si="80"/>
        <v>NA</v>
      </c>
      <c r="CI103" s="66" t="str">
        <f t="shared" si="81"/>
        <v>NA</v>
      </c>
      <c r="CJ103" s="66" t="str">
        <f t="shared" si="82"/>
        <v>NA</v>
      </c>
      <c r="CK103" s="66" t="str">
        <f t="shared" si="83"/>
        <v>NA</v>
      </c>
      <c r="CL103" s="66" t="str">
        <f t="shared" si="84"/>
        <v>NA</v>
      </c>
      <c r="CM103" s="66" t="str">
        <f t="shared" si="85"/>
        <v>NA</v>
      </c>
      <c r="CN103" s="66" t="str">
        <f t="shared" si="86"/>
        <v>NA</v>
      </c>
      <c r="CO103" s="66" t="str">
        <f t="shared" si="87"/>
        <v>NA</v>
      </c>
      <c r="CP103" s="66" t="str">
        <f t="shared" si="88"/>
        <v>NA</v>
      </c>
      <c r="CQ103" s="66" t="str">
        <f t="shared" si="89"/>
        <v/>
      </c>
      <c r="CR103" s="66" t="str">
        <f t="shared" si="90"/>
        <v/>
      </c>
      <c r="CS103" s="66" t="str">
        <f t="shared" si="91"/>
        <v/>
      </c>
      <c r="CT103" s="66" t="str">
        <f t="shared" si="92"/>
        <v/>
      </c>
      <c r="CU103" s="66" t="str">
        <f t="shared" si="93"/>
        <v/>
      </c>
      <c r="CV103" s="66" t="str">
        <f t="shared" si="94"/>
        <v/>
      </c>
      <c r="CW103" s="66" t="str">
        <f t="shared" si="95"/>
        <v/>
      </c>
      <c r="CX103" s="66" t="str">
        <f t="shared" si="96"/>
        <v/>
      </c>
      <c r="CY103" s="66" t="str">
        <f t="shared" si="97"/>
        <v/>
      </c>
      <c r="CZ103" s="66" t="str">
        <f t="shared" si="98"/>
        <v/>
      </c>
      <c r="DA103" s="66" t="str">
        <f t="shared" si="99"/>
        <v/>
      </c>
      <c r="DB103" s="66" t="str">
        <f t="shared" si="100"/>
        <v/>
      </c>
      <c r="DC103" s="66" t="str">
        <f t="shared" si="101"/>
        <v/>
      </c>
      <c r="DD103" s="66" t="str">
        <f t="shared" si="102"/>
        <v/>
      </c>
      <c r="DE103" s="66" t="str">
        <f t="shared" si="103"/>
        <v/>
      </c>
      <c r="DF103" s="66" t="str">
        <f t="shared" si="104"/>
        <v/>
      </c>
      <c r="DG103" s="66" t="str">
        <f t="shared" si="105"/>
        <v/>
      </c>
      <c r="DH103" s="66" t="str">
        <f t="shared" si="106"/>
        <v/>
      </c>
      <c r="DI103" s="66" t="str">
        <f t="shared" si="107"/>
        <v/>
      </c>
      <c r="DJ103" s="66" t="str">
        <f t="shared" si="108"/>
        <v/>
      </c>
      <c r="DK103" s="63">
        <f t="shared" si="63"/>
        <v>1135000</v>
      </c>
    </row>
    <row r="104" spans="1:115" x14ac:dyDescent="0.25">
      <c r="A104" s="2">
        <f t="shared" si="109"/>
        <v>103</v>
      </c>
      <c r="B104" s="2" t="s">
        <v>8</v>
      </c>
      <c r="C104" s="2" t="s">
        <v>129</v>
      </c>
      <c r="D104" s="2">
        <v>2</v>
      </c>
      <c r="E104" s="2">
        <v>7</v>
      </c>
      <c r="F104" s="2">
        <v>10</v>
      </c>
      <c r="G104" s="14" t="s">
        <v>18</v>
      </c>
      <c r="H104" s="42" t="s">
        <v>294</v>
      </c>
      <c r="I104" s="9">
        <v>80</v>
      </c>
      <c r="J104" s="10" t="s">
        <v>10</v>
      </c>
      <c r="K104" s="23" t="s">
        <v>416</v>
      </c>
      <c r="L104" s="7">
        <f t="shared" si="64"/>
        <v>1126000</v>
      </c>
      <c r="M104" s="8">
        <v>142</v>
      </c>
      <c r="N104" s="25">
        <v>41197</v>
      </c>
      <c r="O104" s="8" t="str">
        <f t="shared" si="65"/>
        <v>2DA-OCT</v>
      </c>
      <c r="P104" s="26">
        <v>0.1</v>
      </c>
      <c r="Q104" s="41" t="s">
        <v>270</v>
      </c>
      <c r="R104" s="8"/>
      <c r="S104" s="7">
        <v>563000</v>
      </c>
      <c r="T104" s="8"/>
      <c r="U104" s="66" t="str">
        <f t="shared" ca="1" si="66"/>
        <v>NA</v>
      </c>
      <c r="V104" s="8"/>
      <c r="W104" s="8"/>
      <c r="X104" s="8"/>
      <c r="Y104" s="8"/>
      <c r="Z104" s="8"/>
      <c r="AA104" s="66" t="str">
        <f t="shared" si="110"/>
        <v>NA</v>
      </c>
      <c r="AB104" s="66" t="str">
        <f t="shared" si="111"/>
        <v/>
      </c>
      <c r="AC104" s="73"/>
      <c r="AD104" s="73"/>
      <c r="AE104" s="73"/>
      <c r="AF104" s="73"/>
      <c r="AG104" s="8"/>
      <c r="AH104" s="8" t="s">
        <v>273</v>
      </c>
      <c r="AI104" s="8"/>
      <c r="AJ104" s="8"/>
      <c r="AK104" s="8"/>
      <c r="AL104" s="8"/>
      <c r="AM104" s="8"/>
      <c r="AN104" s="8"/>
      <c r="AO104" s="8"/>
      <c r="AP104" s="66" t="str">
        <f t="shared" si="67"/>
        <v>NA</v>
      </c>
      <c r="AQ104" s="66" t="str">
        <f t="shared" si="68"/>
        <v/>
      </c>
      <c r="AR104" s="66" t="str">
        <f t="shared" si="69"/>
        <v>NA</v>
      </c>
      <c r="AS104" s="66" t="str">
        <f t="shared" si="70"/>
        <v/>
      </c>
      <c r="AT104" s="66" t="str">
        <f t="shared" si="71"/>
        <v>NA</v>
      </c>
      <c r="AU104" s="66" t="str">
        <f t="shared" si="72"/>
        <v/>
      </c>
      <c r="AV104" s="66" t="str">
        <f t="shared" si="73"/>
        <v>NA</v>
      </c>
      <c r="AW104" s="66" t="str">
        <f t="shared" ca="1" si="74"/>
        <v>NA</v>
      </c>
      <c r="AX104" s="66" t="str">
        <f t="shared" ca="1" si="75"/>
        <v>NA</v>
      </c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>
        <f t="shared" si="76"/>
        <v>0</v>
      </c>
      <c r="BU104" s="8">
        <f t="shared" si="77"/>
        <v>0</v>
      </c>
      <c r="BV104" s="8">
        <f t="shared" si="78"/>
        <v>0</v>
      </c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66" t="str">
        <f t="shared" si="79"/>
        <v>NA</v>
      </c>
      <c r="CH104" s="66" t="str">
        <f t="shared" si="80"/>
        <v>NA</v>
      </c>
      <c r="CI104" s="66" t="str">
        <f t="shared" si="81"/>
        <v>NA</v>
      </c>
      <c r="CJ104" s="66" t="str">
        <f t="shared" si="82"/>
        <v>NA</v>
      </c>
      <c r="CK104" s="66" t="str">
        <f t="shared" si="83"/>
        <v>NA</v>
      </c>
      <c r="CL104" s="66" t="str">
        <f t="shared" si="84"/>
        <v>NA</v>
      </c>
      <c r="CM104" s="66" t="str">
        <f t="shared" si="85"/>
        <v>NA</v>
      </c>
      <c r="CN104" s="66" t="str">
        <f t="shared" si="86"/>
        <v>NA</v>
      </c>
      <c r="CO104" s="66" t="str">
        <f t="shared" si="87"/>
        <v>NA</v>
      </c>
      <c r="CP104" s="66" t="str">
        <f t="shared" si="88"/>
        <v>NA</v>
      </c>
      <c r="CQ104" s="66" t="str">
        <f t="shared" si="89"/>
        <v/>
      </c>
      <c r="CR104" s="66" t="str">
        <f t="shared" si="90"/>
        <v/>
      </c>
      <c r="CS104" s="66" t="str">
        <f t="shared" si="91"/>
        <v/>
      </c>
      <c r="CT104" s="66" t="str">
        <f t="shared" si="92"/>
        <v/>
      </c>
      <c r="CU104" s="66" t="str">
        <f t="shared" si="93"/>
        <v/>
      </c>
      <c r="CV104" s="66" t="str">
        <f t="shared" si="94"/>
        <v/>
      </c>
      <c r="CW104" s="66" t="str">
        <f t="shared" si="95"/>
        <v/>
      </c>
      <c r="CX104" s="66" t="str">
        <f t="shared" si="96"/>
        <v/>
      </c>
      <c r="CY104" s="66" t="str">
        <f t="shared" si="97"/>
        <v/>
      </c>
      <c r="CZ104" s="66" t="str">
        <f t="shared" si="98"/>
        <v/>
      </c>
      <c r="DA104" s="66" t="str">
        <f t="shared" si="99"/>
        <v/>
      </c>
      <c r="DB104" s="66" t="str">
        <f t="shared" si="100"/>
        <v/>
      </c>
      <c r="DC104" s="66" t="str">
        <f t="shared" si="101"/>
        <v/>
      </c>
      <c r="DD104" s="66" t="str">
        <f t="shared" si="102"/>
        <v/>
      </c>
      <c r="DE104" s="66" t="str">
        <f t="shared" si="103"/>
        <v/>
      </c>
      <c r="DF104" s="66" t="str">
        <f t="shared" si="104"/>
        <v/>
      </c>
      <c r="DG104" s="66" t="str">
        <f t="shared" si="105"/>
        <v/>
      </c>
      <c r="DH104" s="66" t="str">
        <f t="shared" si="106"/>
        <v/>
      </c>
      <c r="DI104" s="66" t="str">
        <f t="shared" si="107"/>
        <v/>
      </c>
      <c r="DJ104" s="66" t="str">
        <f t="shared" si="108"/>
        <v/>
      </c>
      <c r="DK104" s="63">
        <f t="shared" si="63"/>
        <v>1126000</v>
      </c>
    </row>
    <row r="105" spans="1:115" x14ac:dyDescent="0.25">
      <c r="A105" s="2">
        <f t="shared" si="109"/>
        <v>104</v>
      </c>
      <c r="B105" s="2" t="s">
        <v>8</v>
      </c>
      <c r="C105" s="2" t="s">
        <v>130</v>
      </c>
      <c r="D105" s="2">
        <v>2</v>
      </c>
      <c r="E105" s="2">
        <v>7</v>
      </c>
      <c r="F105" s="2">
        <v>11</v>
      </c>
      <c r="G105" s="14" t="s">
        <v>18</v>
      </c>
      <c r="H105" s="42" t="s">
        <v>294</v>
      </c>
      <c r="I105" s="9">
        <v>80</v>
      </c>
      <c r="J105" s="10" t="s">
        <v>10</v>
      </c>
      <c r="K105" s="23" t="s">
        <v>416</v>
      </c>
      <c r="L105" s="7">
        <f t="shared" si="64"/>
        <v>1126000</v>
      </c>
      <c r="M105" s="8">
        <v>143</v>
      </c>
      <c r="N105" s="25">
        <v>41197</v>
      </c>
      <c r="O105" s="8" t="str">
        <f t="shared" si="65"/>
        <v>2DA-OCT</v>
      </c>
      <c r="P105" s="26">
        <v>0.1</v>
      </c>
      <c r="Q105" s="41" t="s">
        <v>270</v>
      </c>
      <c r="R105" s="8"/>
      <c r="S105" s="7">
        <v>563000</v>
      </c>
      <c r="T105" s="8"/>
      <c r="U105" s="66" t="str">
        <f t="shared" ca="1" si="66"/>
        <v>NA</v>
      </c>
      <c r="V105" s="8"/>
      <c r="W105" s="8"/>
      <c r="X105" s="8"/>
      <c r="Y105" s="8"/>
      <c r="Z105" s="8"/>
      <c r="AA105" s="66" t="str">
        <f t="shared" si="110"/>
        <v>NA</v>
      </c>
      <c r="AB105" s="66" t="str">
        <f t="shared" si="111"/>
        <v/>
      </c>
      <c r="AC105" s="73"/>
      <c r="AD105" s="73"/>
      <c r="AE105" s="73"/>
      <c r="AF105" s="73"/>
      <c r="AG105" s="8"/>
      <c r="AH105" s="8" t="s">
        <v>273</v>
      </c>
      <c r="AI105" s="8"/>
      <c r="AJ105" s="8"/>
      <c r="AK105" s="8"/>
      <c r="AL105" s="8"/>
      <c r="AM105" s="8"/>
      <c r="AN105" s="8"/>
      <c r="AO105" s="8"/>
      <c r="AP105" s="66" t="str">
        <f t="shared" si="67"/>
        <v>NA</v>
      </c>
      <c r="AQ105" s="66" t="str">
        <f t="shared" si="68"/>
        <v/>
      </c>
      <c r="AR105" s="66" t="str">
        <f t="shared" si="69"/>
        <v>NA</v>
      </c>
      <c r="AS105" s="66" t="str">
        <f t="shared" si="70"/>
        <v/>
      </c>
      <c r="AT105" s="66" t="str">
        <f t="shared" si="71"/>
        <v>NA</v>
      </c>
      <c r="AU105" s="66" t="str">
        <f t="shared" si="72"/>
        <v/>
      </c>
      <c r="AV105" s="66" t="str">
        <f t="shared" si="73"/>
        <v>NA</v>
      </c>
      <c r="AW105" s="66" t="str">
        <f t="shared" ca="1" si="74"/>
        <v>NA</v>
      </c>
      <c r="AX105" s="66" t="str">
        <f t="shared" ca="1" si="75"/>
        <v>NA</v>
      </c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>
        <f t="shared" si="76"/>
        <v>0</v>
      </c>
      <c r="BU105" s="8">
        <f t="shared" si="77"/>
        <v>0</v>
      </c>
      <c r="BV105" s="8">
        <f t="shared" si="78"/>
        <v>0</v>
      </c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66" t="str">
        <f t="shared" si="79"/>
        <v>NA</v>
      </c>
      <c r="CH105" s="66" t="str">
        <f t="shared" si="80"/>
        <v>NA</v>
      </c>
      <c r="CI105" s="66" t="str">
        <f t="shared" si="81"/>
        <v>NA</v>
      </c>
      <c r="CJ105" s="66" t="str">
        <f t="shared" si="82"/>
        <v>NA</v>
      </c>
      <c r="CK105" s="66" t="str">
        <f t="shared" si="83"/>
        <v>NA</v>
      </c>
      <c r="CL105" s="66" t="str">
        <f t="shared" si="84"/>
        <v>NA</v>
      </c>
      <c r="CM105" s="66" t="str">
        <f t="shared" si="85"/>
        <v>NA</v>
      </c>
      <c r="CN105" s="66" t="str">
        <f t="shared" si="86"/>
        <v>NA</v>
      </c>
      <c r="CO105" s="66" t="str">
        <f t="shared" si="87"/>
        <v>NA</v>
      </c>
      <c r="CP105" s="66" t="str">
        <f t="shared" si="88"/>
        <v>NA</v>
      </c>
      <c r="CQ105" s="66" t="str">
        <f t="shared" si="89"/>
        <v/>
      </c>
      <c r="CR105" s="66" t="str">
        <f t="shared" si="90"/>
        <v/>
      </c>
      <c r="CS105" s="66" t="str">
        <f t="shared" si="91"/>
        <v/>
      </c>
      <c r="CT105" s="66" t="str">
        <f t="shared" si="92"/>
        <v/>
      </c>
      <c r="CU105" s="66" t="str">
        <f t="shared" si="93"/>
        <v/>
      </c>
      <c r="CV105" s="66" t="str">
        <f t="shared" si="94"/>
        <v/>
      </c>
      <c r="CW105" s="66" t="str">
        <f t="shared" si="95"/>
        <v/>
      </c>
      <c r="CX105" s="66" t="str">
        <f t="shared" si="96"/>
        <v/>
      </c>
      <c r="CY105" s="66" t="str">
        <f t="shared" si="97"/>
        <v/>
      </c>
      <c r="CZ105" s="66" t="str">
        <f t="shared" si="98"/>
        <v/>
      </c>
      <c r="DA105" s="66" t="str">
        <f t="shared" si="99"/>
        <v/>
      </c>
      <c r="DB105" s="66" t="str">
        <f t="shared" si="100"/>
        <v/>
      </c>
      <c r="DC105" s="66" t="str">
        <f t="shared" si="101"/>
        <v/>
      </c>
      <c r="DD105" s="66" t="str">
        <f t="shared" si="102"/>
        <v/>
      </c>
      <c r="DE105" s="66" t="str">
        <f t="shared" si="103"/>
        <v/>
      </c>
      <c r="DF105" s="66" t="str">
        <f t="shared" si="104"/>
        <v/>
      </c>
      <c r="DG105" s="66" t="str">
        <f t="shared" si="105"/>
        <v/>
      </c>
      <c r="DH105" s="66" t="str">
        <f t="shared" si="106"/>
        <v/>
      </c>
      <c r="DI105" s="66" t="str">
        <f t="shared" si="107"/>
        <v/>
      </c>
      <c r="DJ105" s="66" t="str">
        <f t="shared" si="108"/>
        <v/>
      </c>
      <c r="DK105" s="63">
        <f t="shared" si="63"/>
        <v>1126000</v>
      </c>
    </row>
    <row r="106" spans="1:115" x14ac:dyDescent="0.25">
      <c r="A106" s="2">
        <f t="shared" si="109"/>
        <v>105</v>
      </c>
      <c r="B106" s="2" t="s">
        <v>8</v>
      </c>
      <c r="C106" s="2" t="s">
        <v>131</v>
      </c>
      <c r="D106" s="2">
        <v>2</v>
      </c>
      <c r="E106" s="2">
        <v>7</v>
      </c>
      <c r="F106" s="2">
        <v>12</v>
      </c>
      <c r="G106" s="14" t="s">
        <v>18</v>
      </c>
      <c r="H106" s="42" t="s">
        <v>294</v>
      </c>
      <c r="I106" s="9">
        <v>80</v>
      </c>
      <c r="J106" s="10" t="s">
        <v>11</v>
      </c>
      <c r="K106" s="23" t="s">
        <v>416</v>
      </c>
      <c r="L106" s="7">
        <f t="shared" si="64"/>
        <v>1135000</v>
      </c>
      <c r="M106" s="8">
        <v>144</v>
      </c>
      <c r="N106" s="25">
        <v>41197</v>
      </c>
      <c r="O106" s="8" t="str">
        <f t="shared" si="65"/>
        <v>2DA-OCT</v>
      </c>
      <c r="P106" s="26">
        <v>0.1</v>
      </c>
      <c r="Q106" s="41" t="s">
        <v>270</v>
      </c>
      <c r="R106" s="8"/>
      <c r="S106" s="7">
        <v>567500</v>
      </c>
      <c r="T106" s="8"/>
      <c r="U106" s="66" t="str">
        <f t="shared" ca="1" si="66"/>
        <v>NA</v>
      </c>
      <c r="V106" s="8"/>
      <c r="W106" s="8"/>
      <c r="X106" s="8"/>
      <c r="Y106" s="8"/>
      <c r="Z106" s="8"/>
      <c r="AA106" s="66" t="str">
        <f t="shared" si="110"/>
        <v>NA</v>
      </c>
      <c r="AB106" s="66" t="str">
        <f t="shared" si="111"/>
        <v/>
      </c>
      <c r="AC106" s="73"/>
      <c r="AD106" s="73"/>
      <c r="AE106" s="73"/>
      <c r="AF106" s="73"/>
      <c r="AG106" s="8"/>
      <c r="AH106" s="8" t="s">
        <v>273</v>
      </c>
      <c r="AI106" s="8"/>
      <c r="AJ106" s="8"/>
      <c r="AK106" s="8"/>
      <c r="AL106" s="8"/>
      <c r="AM106" s="8"/>
      <c r="AN106" s="8"/>
      <c r="AO106" s="8"/>
      <c r="AP106" s="66" t="str">
        <f t="shared" si="67"/>
        <v>NA</v>
      </c>
      <c r="AQ106" s="66" t="str">
        <f t="shared" si="68"/>
        <v/>
      </c>
      <c r="AR106" s="66" t="str">
        <f t="shared" si="69"/>
        <v>NA</v>
      </c>
      <c r="AS106" s="66" t="str">
        <f t="shared" si="70"/>
        <v/>
      </c>
      <c r="AT106" s="66" t="str">
        <f t="shared" si="71"/>
        <v>NA</v>
      </c>
      <c r="AU106" s="66" t="str">
        <f t="shared" si="72"/>
        <v/>
      </c>
      <c r="AV106" s="66" t="str">
        <f t="shared" si="73"/>
        <v>NA</v>
      </c>
      <c r="AW106" s="66" t="str">
        <f t="shared" ca="1" si="74"/>
        <v>NA</v>
      </c>
      <c r="AX106" s="66" t="str">
        <f t="shared" ca="1" si="75"/>
        <v>NA</v>
      </c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>
        <f t="shared" si="76"/>
        <v>0</v>
      </c>
      <c r="BU106" s="8">
        <f t="shared" si="77"/>
        <v>0</v>
      </c>
      <c r="BV106" s="8">
        <f t="shared" si="78"/>
        <v>0</v>
      </c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66" t="str">
        <f t="shared" si="79"/>
        <v>NA</v>
      </c>
      <c r="CH106" s="66" t="str">
        <f t="shared" si="80"/>
        <v>NA</v>
      </c>
      <c r="CI106" s="66" t="str">
        <f t="shared" si="81"/>
        <v>NA</v>
      </c>
      <c r="CJ106" s="66" t="str">
        <f t="shared" si="82"/>
        <v>NA</v>
      </c>
      <c r="CK106" s="66" t="str">
        <f t="shared" si="83"/>
        <v>NA</v>
      </c>
      <c r="CL106" s="66" t="str">
        <f t="shared" si="84"/>
        <v>NA</v>
      </c>
      <c r="CM106" s="66" t="str">
        <f t="shared" si="85"/>
        <v>NA</v>
      </c>
      <c r="CN106" s="66" t="str">
        <f t="shared" si="86"/>
        <v>NA</v>
      </c>
      <c r="CO106" s="66" t="str">
        <f t="shared" si="87"/>
        <v>NA</v>
      </c>
      <c r="CP106" s="66" t="str">
        <f t="shared" si="88"/>
        <v>NA</v>
      </c>
      <c r="CQ106" s="66" t="str">
        <f t="shared" si="89"/>
        <v/>
      </c>
      <c r="CR106" s="66" t="str">
        <f t="shared" si="90"/>
        <v/>
      </c>
      <c r="CS106" s="66" t="str">
        <f t="shared" si="91"/>
        <v/>
      </c>
      <c r="CT106" s="66" t="str">
        <f t="shared" si="92"/>
        <v/>
      </c>
      <c r="CU106" s="66" t="str">
        <f t="shared" si="93"/>
        <v/>
      </c>
      <c r="CV106" s="66" t="str">
        <f t="shared" si="94"/>
        <v/>
      </c>
      <c r="CW106" s="66" t="str">
        <f t="shared" si="95"/>
        <v/>
      </c>
      <c r="CX106" s="66" t="str">
        <f t="shared" si="96"/>
        <v/>
      </c>
      <c r="CY106" s="66" t="str">
        <f t="shared" si="97"/>
        <v/>
      </c>
      <c r="CZ106" s="66" t="str">
        <f t="shared" si="98"/>
        <v/>
      </c>
      <c r="DA106" s="66" t="str">
        <f t="shared" si="99"/>
        <v/>
      </c>
      <c r="DB106" s="66" t="str">
        <f t="shared" si="100"/>
        <v/>
      </c>
      <c r="DC106" s="66" t="str">
        <f t="shared" si="101"/>
        <v/>
      </c>
      <c r="DD106" s="66" t="str">
        <f t="shared" si="102"/>
        <v/>
      </c>
      <c r="DE106" s="66" t="str">
        <f t="shared" si="103"/>
        <v/>
      </c>
      <c r="DF106" s="66" t="str">
        <f t="shared" si="104"/>
        <v/>
      </c>
      <c r="DG106" s="66" t="str">
        <f t="shared" si="105"/>
        <v/>
      </c>
      <c r="DH106" s="66" t="str">
        <f t="shared" si="106"/>
        <v/>
      </c>
      <c r="DI106" s="66" t="str">
        <f t="shared" si="107"/>
        <v/>
      </c>
      <c r="DJ106" s="66" t="str">
        <f t="shared" si="108"/>
        <v/>
      </c>
      <c r="DK106" s="63">
        <f t="shared" si="63"/>
        <v>1135000</v>
      </c>
    </row>
    <row r="107" spans="1:115" x14ac:dyDescent="0.25">
      <c r="A107" s="2">
        <f t="shared" si="109"/>
        <v>106</v>
      </c>
      <c r="B107" s="2" t="s">
        <v>8</v>
      </c>
      <c r="C107" s="2" t="s">
        <v>132</v>
      </c>
      <c r="D107" s="2">
        <v>2</v>
      </c>
      <c r="E107" s="2">
        <v>7</v>
      </c>
      <c r="F107" s="2">
        <v>13</v>
      </c>
      <c r="G107" s="14" t="s">
        <v>18</v>
      </c>
      <c r="H107" s="42" t="s">
        <v>294</v>
      </c>
      <c r="I107" s="9">
        <v>114.78100000000001</v>
      </c>
      <c r="J107" s="10" t="s">
        <v>11</v>
      </c>
      <c r="K107" s="23" t="s">
        <v>416</v>
      </c>
      <c r="L107" s="7">
        <f t="shared" si="64"/>
        <v>1267167.8</v>
      </c>
      <c r="M107" s="8">
        <v>145</v>
      </c>
      <c r="N107" s="25">
        <v>41197</v>
      </c>
      <c r="O107" s="8" t="str">
        <f t="shared" si="65"/>
        <v>2DA-OCT</v>
      </c>
      <c r="P107" s="26">
        <v>0.1</v>
      </c>
      <c r="Q107" s="41" t="s">
        <v>270</v>
      </c>
      <c r="R107" s="8"/>
      <c r="S107" s="7">
        <v>633583.9</v>
      </c>
      <c r="T107" s="8"/>
      <c r="U107" s="66" t="str">
        <f t="shared" ca="1" si="66"/>
        <v>NA</v>
      </c>
      <c r="V107" s="8"/>
      <c r="W107" s="8"/>
      <c r="X107" s="8"/>
      <c r="Y107" s="8"/>
      <c r="Z107" s="8"/>
      <c r="AA107" s="66" t="str">
        <f t="shared" si="110"/>
        <v>NA</v>
      </c>
      <c r="AB107" s="66" t="str">
        <f t="shared" si="111"/>
        <v/>
      </c>
      <c r="AC107" s="73"/>
      <c r="AD107" s="73"/>
      <c r="AE107" s="73"/>
      <c r="AF107" s="73"/>
      <c r="AG107" s="8"/>
      <c r="AH107" s="8" t="s">
        <v>273</v>
      </c>
      <c r="AI107" s="8"/>
      <c r="AJ107" s="8"/>
      <c r="AK107" s="8"/>
      <c r="AL107" s="8"/>
      <c r="AM107" s="8"/>
      <c r="AN107" s="8"/>
      <c r="AO107" s="8"/>
      <c r="AP107" s="66" t="str">
        <f t="shared" si="67"/>
        <v>NA</v>
      </c>
      <c r="AQ107" s="66" t="str">
        <f t="shared" si="68"/>
        <v/>
      </c>
      <c r="AR107" s="66" t="str">
        <f t="shared" si="69"/>
        <v>NA</v>
      </c>
      <c r="AS107" s="66" t="str">
        <f t="shared" si="70"/>
        <v/>
      </c>
      <c r="AT107" s="66" t="str">
        <f t="shared" si="71"/>
        <v>NA</v>
      </c>
      <c r="AU107" s="66" t="str">
        <f t="shared" si="72"/>
        <v/>
      </c>
      <c r="AV107" s="66" t="str">
        <f t="shared" si="73"/>
        <v>NA</v>
      </c>
      <c r="AW107" s="66" t="str">
        <f t="shared" ca="1" si="74"/>
        <v>NA</v>
      </c>
      <c r="AX107" s="66" t="str">
        <f t="shared" ca="1" si="75"/>
        <v>NA</v>
      </c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>
        <f t="shared" si="76"/>
        <v>0</v>
      </c>
      <c r="BU107" s="8">
        <f t="shared" si="77"/>
        <v>0</v>
      </c>
      <c r="BV107" s="8">
        <f t="shared" si="78"/>
        <v>0</v>
      </c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66" t="str">
        <f t="shared" si="79"/>
        <v>NA</v>
      </c>
      <c r="CH107" s="66" t="str">
        <f t="shared" si="80"/>
        <v>NA</v>
      </c>
      <c r="CI107" s="66" t="str">
        <f t="shared" si="81"/>
        <v>NA</v>
      </c>
      <c r="CJ107" s="66" t="str">
        <f t="shared" si="82"/>
        <v>NA</v>
      </c>
      <c r="CK107" s="66" t="str">
        <f t="shared" si="83"/>
        <v>NA</v>
      </c>
      <c r="CL107" s="66" t="str">
        <f t="shared" si="84"/>
        <v>NA</v>
      </c>
      <c r="CM107" s="66" t="str">
        <f t="shared" si="85"/>
        <v>NA</v>
      </c>
      <c r="CN107" s="66" t="str">
        <f t="shared" si="86"/>
        <v>NA</v>
      </c>
      <c r="CO107" s="66" t="str">
        <f t="shared" si="87"/>
        <v>NA</v>
      </c>
      <c r="CP107" s="66" t="str">
        <f t="shared" si="88"/>
        <v>NA</v>
      </c>
      <c r="CQ107" s="66" t="str">
        <f t="shared" si="89"/>
        <v/>
      </c>
      <c r="CR107" s="66" t="str">
        <f t="shared" si="90"/>
        <v/>
      </c>
      <c r="CS107" s="66" t="str">
        <f t="shared" si="91"/>
        <v/>
      </c>
      <c r="CT107" s="66" t="str">
        <f t="shared" si="92"/>
        <v/>
      </c>
      <c r="CU107" s="66" t="str">
        <f t="shared" si="93"/>
        <v/>
      </c>
      <c r="CV107" s="66" t="str">
        <f t="shared" si="94"/>
        <v/>
      </c>
      <c r="CW107" s="66" t="str">
        <f t="shared" si="95"/>
        <v/>
      </c>
      <c r="CX107" s="66" t="str">
        <f t="shared" si="96"/>
        <v/>
      </c>
      <c r="CY107" s="66" t="str">
        <f t="shared" si="97"/>
        <v/>
      </c>
      <c r="CZ107" s="66" t="str">
        <f t="shared" si="98"/>
        <v/>
      </c>
      <c r="DA107" s="66" t="str">
        <f t="shared" si="99"/>
        <v/>
      </c>
      <c r="DB107" s="66" t="str">
        <f t="shared" si="100"/>
        <v/>
      </c>
      <c r="DC107" s="66" t="str">
        <f t="shared" si="101"/>
        <v/>
      </c>
      <c r="DD107" s="66" t="str">
        <f t="shared" si="102"/>
        <v/>
      </c>
      <c r="DE107" s="66" t="str">
        <f t="shared" si="103"/>
        <v/>
      </c>
      <c r="DF107" s="66" t="str">
        <f t="shared" si="104"/>
        <v/>
      </c>
      <c r="DG107" s="66" t="str">
        <f t="shared" si="105"/>
        <v/>
      </c>
      <c r="DH107" s="66" t="str">
        <f t="shared" si="106"/>
        <v/>
      </c>
      <c r="DI107" s="66" t="str">
        <f t="shared" si="107"/>
        <v/>
      </c>
      <c r="DJ107" s="66" t="str">
        <f t="shared" si="108"/>
        <v/>
      </c>
      <c r="DK107" s="63">
        <f t="shared" si="63"/>
        <v>1267167.8</v>
      </c>
    </row>
    <row r="108" spans="1:115" x14ac:dyDescent="0.25">
      <c r="A108" s="2">
        <f t="shared" si="109"/>
        <v>107</v>
      </c>
      <c r="B108" s="2" t="s">
        <v>8</v>
      </c>
      <c r="C108" s="2" t="s">
        <v>133</v>
      </c>
      <c r="D108" s="2">
        <v>2</v>
      </c>
      <c r="E108" s="2">
        <v>7</v>
      </c>
      <c r="F108" s="2">
        <v>14</v>
      </c>
      <c r="G108" s="14" t="s">
        <v>18</v>
      </c>
      <c r="H108" s="42" t="s">
        <v>294</v>
      </c>
      <c r="I108" s="9">
        <v>80</v>
      </c>
      <c r="J108" s="10" t="s">
        <v>10</v>
      </c>
      <c r="K108" s="23" t="s">
        <v>416</v>
      </c>
      <c r="L108" s="7">
        <f t="shared" si="64"/>
        <v>1126000</v>
      </c>
      <c r="M108" s="8">
        <v>146</v>
      </c>
      <c r="N108" s="25">
        <v>41197</v>
      </c>
      <c r="O108" s="8" t="str">
        <f t="shared" si="65"/>
        <v>2DA-OCT</v>
      </c>
      <c r="P108" s="26">
        <v>0.1</v>
      </c>
      <c r="Q108" s="41" t="s">
        <v>270</v>
      </c>
      <c r="R108" s="8"/>
      <c r="S108" s="7">
        <v>563000</v>
      </c>
      <c r="T108" s="8"/>
      <c r="U108" s="66" t="str">
        <f t="shared" ca="1" si="66"/>
        <v>NA</v>
      </c>
      <c r="V108" s="8"/>
      <c r="W108" s="8"/>
      <c r="X108" s="8"/>
      <c r="Y108" s="8"/>
      <c r="Z108" s="8"/>
      <c r="AA108" s="66" t="str">
        <f t="shared" si="110"/>
        <v>NA</v>
      </c>
      <c r="AB108" s="66" t="str">
        <f t="shared" si="111"/>
        <v/>
      </c>
      <c r="AC108" s="73"/>
      <c r="AD108" s="73"/>
      <c r="AE108" s="73"/>
      <c r="AF108" s="73"/>
      <c r="AG108" s="8"/>
      <c r="AH108" s="8" t="s">
        <v>273</v>
      </c>
      <c r="AI108" s="8"/>
      <c r="AJ108" s="8"/>
      <c r="AK108" s="8"/>
      <c r="AL108" s="8"/>
      <c r="AM108" s="8"/>
      <c r="AN108" s="8"/>
      <c r="AO108" s="8"/>
      <c r="AP108" s="66" t="str">
        <f t="shared" si="67"/>
        <v>NA</v>
      </c>
      <c r="AQ108" s="66" t="str">
        <f t="shared" si="68"/>
        <v/>
      </c>
      <c r="AR108" s="66" t="str">
        <f t="shared" si="69"/>
        <v>NA</v>
      </c>
      <c r="AS108" s="66" t="str">
        <f t="shared" si="70"/>
        <v/>
      </c>
      <c r="AT108" s="66" t="str">
        <f t="shared" si="71"/>
        <v>NA</v>
      </c>
      <c r="AU108" s="66" t="str">
        <f t="shared" si="72"/>
        <v/>
      </c>
      <c r="AV108" s="66" t="str">
        <f t="shared" si="73"/>
        <v>NA</v>
      </c>
      <c r="AW108" s="66" t="str">
        <f t="shared" ca="1" si="74"/>
        <v>NA</v>
      </c>
      <c r="AX108" s="66" t="str">
        <f t="shared" ca="1" si="75"/>
        <v>NA</v>
      </c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>
        <f t="shared" si="76"/>
        <v>0</v>
      </c>
      <c r="BU108" s="8">
        <f t="shared" si="77"/>
        <v>0</v>
      </c>
      <c r="BV108" s="8">
        <f t="shared" si="78"/>
        <v>0</v>
      </c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66" t="str">
        <f t="shared" si="79"/>
        <v>NA</v>
      </c>
      <c r="CH108" s="66" t="str">
        <f t="shared" si="80"/>
        <v>NA</v>
      </c>
      <c r="CI108" s="66" t="str">
        <f t="shared" si="81"/>
        <v>NA</v>
      </c>
      <c r="CJ108" s="66" t="str">
        <f t="shared" si="82"/>
        <v>NA</v>
      </c>
      <c r="CK108" s="66" t="str">
        <f t="shared" si="83"/>
        <v>NA</v>
      </c>
      <c r="CL108" s="66" t="str">
        <f t="shared" si="84"/>
        <v>NA</v>
      </c>
      <c r="CM108" s="66" t="str">
        <f t="shared" si="85"/>
        <v>NA</v>
      </c>
      <c r="CN108" s="66" t="str">
        <f t="shared" si="86"/>
        <v>NA</v>
      </c>
      <c r="CO108" s="66" t="str">
        <f t="shared" si="87"/>
        <v>NA</v>
      </c>
      <c r="CP108" s="66" t="str">
        <f t="shared" si="88"/>
        <v>NA</v>
      </c>
      <c r="CQ108" s="66" t="str">
        <f t="shared" si="89"/>
        <v/>
      </c>
      <c r="CR108" s="66" t="str">
        <f t="shared" si="90"/>
        <v/>
      </c>
      <c r="CS108" s="66" t="str">
        <f t="shared" si="91"/>
        <v/>
      </c>
      <c r="CT108" s="66" t="str">
        <f t="shared" si="92"/>
        <v/>
      </c>
      <c r="CU108" s="66" t="str">
        <f t="shared" si="93"/>
        <v/>
      </c>
      <c r="CV108" s="66" t="str">
        <f t="shared" si="94"/>
        <v/>
      </c>
      <c r="CW108" s="66" t="str">
        <f t="shared" si="95"/>
        <v/>
      </c>
      <c r="CX108" s="66" t="str">
        <f t="shared" si="96"/>
        <v/>
      </c>
      <c r="CY108" s="66" t="str">
        <f t="shared" si="97"/>
        <v/>
      </c>
      <c r="CZ108" s="66" t="str">
        <f t="shared" si="98"/>
        <v/>
      </c>
      <c r="DA108" s="66" t="str">
        <f t="shared" si="99"/>
        <v/>
      </c>
      <c r="DB108" s="66" t="str">
        <f t="shared" si="100"/>
        <v/>
      </c>
      <c r="DC108" s="66" t="str">
        <f t="shared" si="101"/>
        <v/>
      </c>
      <c r="DD108" s="66" t="str">
        <f t="shared" si="102"/>
        <v/>
      </c>
      <c r="DE108" s="66" t="str">
        <f t="shared" si="103"/>
        <v/>
      </c>
      <c r="DF108" s="66" t="str">
        <f t="shared" si="104"/>
        <v/>
      </c>
      <c r="DG108" s="66" t="str">
        <f t="shared" si="105"/>
        <v/>
      </c>
      <c r="DH108" s="66" t="str">
        <f t="shared" si="106"/>
        <v/>
      </c>
      <c r="DI108" s="66" t="str">
        <f t="shared" si="107"/>
        <v/>
      </c>
      <c r="DJ108" s="66" t="str">
        <f t="shared" si="108"/>
        <v/>
      </c>
      <c r="DK108" s="63">
        <f t="shared" si="63"/>
        <v>1126000</v>
      </c>
    </row>
    <row r="109" spans="1:115" x14ac:dyDescent="0.25">
      <c r="A109" s="2">
        <f t="shared" si="109"/>
        <v>108</v>
      </c>
      <c r="B109" s="2" t="s">
        <v>8</v>
      </c>
      <c r="C109" s="2" t="s">
        <v>134</v>
      </c>
      <c r="D109" s="13">
        <v>2</v>
      </c>
      <c r="E109" s="13">
        <v>7</v>
      </c>
      <c r="F109" s="13">
        <v>15</v>
      </c>
      <c r="G109" s="14" t="s">
        <v>18</v>
      </c>
      <c r="H109" s="42" t="s">
        <v>294</v>
      </c>
      <c r="I109" s="15">
        <v>80</v>
      </c>
      <c r="J109" s="10" t="s">
        <v>10</v>
      </c>
      <c r="K109" s="23" t="s">
        <v>416</v>
      </c>
      <c r="L109" s="7">
        <f t="shared" si="64"/>
        <v>1126000</v>
      </c>
      <c r="M109" s="8">
        <v>147</v>
      </c>
      <c r="N109" s="25">
        <v>41197</v>
      </c>
      <c r="O109" s="8" t="str">
        <f t="shared" si="65"/>
        <v>2DA-OCT</v>
      </c>
      <c r="P109" s="26">
        <v>0.1</v>
      </c>
      <c r="Q109" s="41" t="s">
        <v>270</v>
      </c>
      <c r="R109" s="8"/>
      <c r="S109" s="7">
        <v>563000</v>
      </c>
      <c r="T109" s="8"/>
      <c r="U109" s="66" t="str">
        <f t="shared" ca="1" si="66"/>
        <v>NA</v>
      </c>
      <c r="V109" s="8"/>
      <c r="W109" s="8"/>
      <c r="X109" s="8"/>
      <c r="Y109" s="8"/>
      <c r="Z109" s="8"/>
      <c r="AA109" s="66" t="str">
        <f t="shared" si="110"/>
        <v>NA</v>
      </c>
      <c r="AB109" s="66" t="str">
        <f t="shared" si="111"/>
        <v/>
      </c>
      <c r="AC109" s="73"/>
      <c r="AD109" s="73"/>
      <c r="AE109" s="73"/>
      <c r="AF109" s="73"/>
      <c r="AG109" s="8"/>
      <c r="AH109" s="8" t="s">
        <v>273</v>
      </c>
      <c r="AI109" s="8"/>
      <c r="AJ109" s="8"/>
      <c r="AK109" s="8"/>
      <c r="AL109" s="8"/>
      <c r="AM109" s="8"/>
      <c r="AN109" s="8"/>
      <c r="AO109" s="8"/>
      <c r="AP109" s="66" t="str">
        <f t="shared" si="67"/>
        <v>NA</v>
      </c>
      <c r="AQ109" s="66" t="str">
        <f t="shared" si="68"/>
        <v/>
      </c>
      <c r="AR109" s="66" t="str">
        <f t="shared" si="69"/>
        <v>NA</v>
      </c>
      <c r="AS109" s="66" t="str">
        <f t="shared" si="70"/>
        <v/>
      </c>
      <c r="AT109" s="66" t="str">
        <f t="shared" si="71"/>
        <v>NA</v>
      </c>
      <c r="AU109" s="66" t="str">
        <f t="shared" si="72"/>
        <v/>
      </c>
      <c r="AV109" s="66" t="str">
        <f t="shared" si="73"/>
        <v>NA</v>
      </c>
      <c r="AW109" s="66" t="str">
        <f t="shared" ca="1" si="74"/>
        <v>NA</v>
      </c>
      <c r="AX109" s="66" t="str">
        <f t="shared" ca="1" si="75"/>
        <v>NA</v>
      </c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>
        <f t="shared" si="76"/>
        <v>0</v>
      </c>
      <c r="BU109" s="8">
        <f t="shared" si="77"/>
        <v>0</v>
      </c>
      <c r="BV109" s="8">
        <f t="shared" si="78"/>
        <v>0</v>
      </c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66" t="str">
        <f t="shared" si="79"/>
        <v>NA</v>
      </c>
      <c r="CH109" s="66" t="str">
        <f t="shared" si="80"/>
        <v>NA</v>
      </c>
      <c r="CI109" s="66" t="str">
        <f t="shared" si="81"/>
        <v>NA</v>
      </c>
      <c r="CJ109" s="66" t="str">
        <f t="shared" si="82"/>
        <v>NA</v>
      </c>
      <c r="CK109" s="66" t="str">
        <f t="shared" si="83"/>
        <v>NA</v>
      </c>
      <c r="CL109" s="66" t="str">
        <f t="shared" si="84"/>
        <v>NA</v>
      </c>
      <c r="CM109" s="66" t="str">
        <f t="shared" si="85"/>
        <v>NA</v>
      </c>
      <c r="CN109" s="66" t="str">
        <f t="shared" si="86"/>
        <v>NA</v>
      </c>
      <c r="CO109" s="66" t="str">
        <f t="shared" si="87"/>
        <v>NA</v>
      </c>
      <c r="CP109" s="66" t="str">
        <f t="shared" si="88"/>
        <v>NA</v>
      </c>
      <c r="CQ109" s="66" t="str">
        <f t="shared" si="89"/>
        <v/>
      </c>
      <c r="CR109" s="66" t="str">
        <f t="shared" si="90"/>
        <v/>
      </c>
      <c r="CS109" s="66" t="str">
        <f t="shared" si="91"/>
        <v/>
      </c>
      <c r="CT109" s="66" t="str">
        <f t="shared" si="92"/>
        <v/>
      </c>
      <c r="CU109" s="66" t="str">
        <f t="shared" si="93"/>
        <v/>
      </c>
      <c r="CV109" s="66" t="str">
        <f t="shared" si="94"/>
        <v/>
      </c>
      <c r="CW109" s="66" t="str">
        <f t="shared" si="95"/>
        <v/>
      </c>
      <c r="CX109" s="66" t="str">
        <f t="shared" si="96"/>
        <v/>
      </c>
      <c r="CY109" s="66" t="str">
        <f t="shared" si="97"/>
        <v/>
      </c>
      <c r="CZ109" s="66" t="str">
        <f t="shared" si="98"/>
        <v/>
      </c>
      <c r="DA109" s="66" t="str">
        <f t="shared" si="99"/>
        <v/>
      </c>
      <c r="DB109" s="66" t="str">
        <f t="shared" si="100"/>
        <v/>
      </c>
      <c r="DC109" s="66" t="str">
        <f t="shared" si="101"/>
        <v/>
      </c>
      <c r="DD109" s="66" t="str">
        <f t="shared" si="102"/>
        <v/>
      </c>
      <c r="DE109" s="66" t="str">
        <f t="shared" si="103"/>
        <v/>
      </c>
      <c r="DF109" s="66" t="str">
        <f t="shared" si="104"/>
        <v/>
      </c>
      <c r="DG109" s="66" t="str">
        <f t="shared" si="105"/>
        <v/>
      </c>
      <c r="DH109" s="66" t="str">
        <f t="shared" si="106"/>
        <v/>
      </c>
      <c r="DI109" s="66" t="str">
        <f t="shared" si="107"/>
        <v/>
      </c>
      <c r="DJ109" s="66" t="str">
        <f t="shared" si="108"/>
        <v/>
      </c>
      <c r="DK109" s="63">
        <f t="shared" si="63"/>
        <v>1126000</v>
      </c>
    </row>
    <row r="110" spans="1:115" x14ac:dyDescent="0.25">
      <c r="A110" s="2">
        <f t="shared" si="109"/>
        <v>109</v>
      </c>
      <c r="B110" s="2" t="s">
        <v>8</v>
      </c>
      <c r="C110" s="2" t="s">
        <v>135</v>
      </c>
      <c r="D110" s="2">
        <v>2</v>
      </c>
      <c r="E110" s="2">
        <v>7</v>
      </c>
      <c r="F110" s="2">
        <v>16</v>
      </c>
      <c r="G110" s="14" t="s">
        <v>18</v>
      </c>
      <c r="H110" s="42" t="s">
        <v>294</v>
      </c>
      <c r="I110" s="15">
        <v>80</v>
      </c>
      <c r="J110" s="10" t="s">
        <v>11</v>
      </c>
      <c r="K110" s="23" t="s">
        <v>416</v>
      </c>
      <c r="L110" s="7">
        <f t="shared" si="64"/>
        <v>1135000</v>
      </c>
      <c r="M110" s="8">
        <v>148</v>
      </c>
      <c r="N110" s="25">
        <v>41197</v>
      </c>
      <c r="O110" s="8" t="str">
        <f t="shared" si="65"/>
        <v>2DA-OCT</v>
      </c>
      <c r="P110" s="26">
        <v>0.1</v>
      </c>
      <c r="Q110" s="41" t="s">
        <v>270</v>
      </c>
      <c r="R110" s="8"/>
      <c r="S110" s="7">
        <v>567500</v>
      </c>
      <c r="T110" s="8"/>
      <c r="U110" s="66" t="str">
        <f t="shared" ca="1" si="66"/>
        <v>NA</v>
      </c>
      <c r="V110" s="8"/>
      <c r="W110" s="8"/>
      <c r="X110" s="8"/>
      <c r="Y110" s="8"/>
      <c r="Z110" s="8"/>
      <c r="AA110" s="66" t="str">
        <f t="shared" si="110"/>
        <v>NA</v>
      </c>
      <c r="AB110" s="66" t="str">
        <f t="shared" si="111"/>
        <v/>
      </c>
      <c r="AC110" s="73"/>
      <c r="AD110" s="73"/>
      <c r="AE110" s="73"/>
      <c r="AF110" s="73"/>
      <c r="AG110" s="8"/>
      <c r="AH110" s="8" t="s">
        <v>273</v>
      </c>
      <c r="AI110" s="8"/>
      <c r="AJ110" s="8"/>
      <c r="AK110" s="8"/>
      <c r="AL110" s="8"/>
      <c r="AM110" s="8"/>
      <c r="AN110" s="8"/>
      <c r="AO110" s="8"/>
      <c r="AP110" s="66" t="str">
        <f t="shared" si="67"/>
        <v>NA</v>
      </c>
      <c r="AQ110" s="66" t="str">
        <f t="shared" si="68"/>
        <v/>
      </c>
      <c r="AR110" s="66" t="str">
        <f t="shared" si="69"/>
        <v>NA</v>
      </c>
      <c r="AS110" s="66" t="str">
        <f t="shared" si="70"/>
        <v/>
      </c>
      <c r="AT110" s="66" t="str">
        <f t="shared" si="71"/>
        <v>NA</v>
      </c>
      <c r="AU110" s="66" t="str">
        <f t="shared" si="72"/>
        <v/>
      </c>
      <c r="AV110" s="66" t="str">
        <f t="shared" si="73"/>
        <v>NA</v>
      </c>
      <c r="AW110" s="66" t="str">
        <f t="shared" ca="1" si="74"/>
        <v>NA</v>
      </c>
      <c r="AX110" s="66" t="str">
        <f t="shared" ca="1" si="75"/>
        <v>NA</v>
      </c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>
        <f t="shared" si="76"/>
        <v>0</v>
      </c>
      <c r="BU110" s="8">
        <f t="shared" si="77"/>
        <v>0</v>
      </c>
      <c r="BV110" s="8">
        <f t="shared" si="78"/>
        <v>0</v>
      </c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66" t="str">
        <f t="shared" si="79"/>
        <v>NA</v>
      </c>
      <c r="CH110" s="66" t="str">
        <f t="shared" si="80"/>
        <v>NA</v>
      </c>
      <c r="CI110" s="66" t="str">
        <f t="shared" si="81"/>
        <v>NA</v>
      </c>
      <c r="CJ110" s="66" t="str">
        <f t="shared" si="82"/>
        <v>NA</v>
      </c>
      <c r="CK110" s="66" t="str">
        <f t="shared" si="83"/>
        <v>NA</v>
      </c>
      <c r="CL110" s="66" t="str">
        <f t="shared" si="84"/>
        <v>NA</v>
      </c>
      <c r="CM110" s="66" t="str">
        <f t="shared" si="85"/>
        <v>NA</v>
      </c>
      <c r="CN110" s="66" t="str">
        <f t="shared" si="86"/>
        <v>NA</v>
      </c>
      <c r="CO110" s="66" t="str">
        <f t="shared" si="87"/>
        <v>NA</v>
      </c>
      <c r="CP110" s="66" t="str">
        <f t="shared" si="88"/>
        <v>NA</v>
      </c>
      <c r="CQ110" s="66" t="str">
        <f t="shared" si="89"/>
        <v/>
      </c>
      <c r="CR110" s="66" t="str">
        <f t="shared" si="90"/>
        <v/>
      </c>
      <c r="CS110" s="66" t="str">
        <f t="shared" si="91"/>
        <v/>
      </c>
      <c r="CT110" s="66" t="str">
        <f t="shared" si="92"/>
        <v/>
      </c>
      <c r="CU110" s="66" t="str">
        <f t="shared" si="93"/>
        <v/>
      </c>
      <c r="CV110" s="66" t="str">
        <f t="shared" si="94"/>
        <v/>
      </c>
      <c r="CW110" s="66" t="str">
        <f t="shared" si="95"/>
        <v/>
      </c>
      <c r="CX110" s="66" t="str">
        <f t="shared" si="96"/>
        <v/>
      </c>
      <c r="CY110" s="66" t="str">
        <f t="shared" si="97"/>
        <v/>
      </c>
      <c r="CZ110" s="66" t="str">
        <f t="shared" si="98"/>
        <v/>
      </c>
      <c r="DA110" s="66" t="str">
        <f t="shared" si="99"/>
        <v/>
      </c>
      <c r="DB110" s="66" t="str">
        <f t="shared" si="100"/>
        <v/>
      </c>
      <c r="DC110" s="66" t="str">
        <f t="shared" si="101"/>
        <v/>
      </c>
      <c r="DD110" s="66" t="str">
        <f t="shared" si="102"/>
        <v/>
      </c>
      <c r="DE110" s="66" t="str">
        <f t="shared" si="103"/>
        <v/>
      </c>
      <c r="DF110" s="66" t="str">
        <f t="shared" si="104"/>
        <v/>
      </c>
      <c r="DG110" s="66" t="str">
        <f t="shared" si="105"/>
        <v/>
      </c>
      <c r="DH110" s="66" t="str">
        <f t="shared" si="106"/>
        <v/>
      </c>
      <c r="DI110" s="66" t="str">
        <f t="shared" si="107"/>
        <v/>
      </c>
      <c r="DJ110" s="66" t="str">
        <f t="shared" si="108"/>
        <v/>
      </c>
      <c r="DK110" s="63">
        <f t="shared" si="63"/>
        <v>1135000</v>
      </c>
    </row>
    <row r="111" spans="1:115" x14ac:dyDescent="0.25">
      <c r="A111" s="2">
        <f t="shared" si="109"/>
        <v>110</v>
      </c>
      <c r="B111" s="2" t="s">
        <v>8</v>
      </c>
      <c r="C111" s="2" t="s">
        <v>136</v>
      </c>
      <c r="D111" s="2">
        <v>2</v>
      </c>
      <c r="E111" s="2">
        <v>7</v>
      </c>
      <c r="F111" s="2">
        <v>17</v>
      </c>
      <c r="G111" s="14" t="s">
        <v>18</v>
      </c>
      <c r="H111" s="42" t="s">
        <v>294</v>
      </c>
      <c r="I111" s="15">
        <v>80</v>
      </c>
      <c r="J111" s="10" t="s">
        <v>10</v>
      </c>
      <c r="K111" s="23" t="s">
        <v>416</v>
      </c>
      <c r="L111" s="7">
        <f t="shared" si="64"/>
        <v>1126000</v>
      </c>
      <c r="M111" s="8">
        <v>149</v>
      </c>
      <c r="N111" s="25">
        <v>41197</v>
      </c>
      <c r="O111" s="8" t="str">
        <f t="shared" si="65"/>
        <v>2DA-OCT</v>
      </c>
      <c r="P111" s="26">
        <v>0.1</v>
      </c>
      <c r="Q111" s="41" t="s">
        <v>270</v>
      </c>
      <c r="R111" s="8"/>
      <c r="S111" s="7">
        <v>563000</v>
      </c>
      <c r="T111" s="8"/>
      <c r="U111" s="66" t="str">
        <f t="shared" ca="1" si="66"/>
        <v>NA</v>
      </c>
      <c r="V111" s="8"/>
      <c r="W111" s="8"/>
      <c r="X111" s="8"/>
      <c r="Y111" s="8"/>
      <c r="Z111" s="8"/>
      <c r="AA111" s="66" t="str">
        <f t="shared" si="110"/>
        <v>NA</v>
      </c>
      <c r="AB111" s="66" t="str">
        <f t="shared" si="111"/>
        <v/>
      </c>
      <c r="AC111" s="73"/>
      <c r="AD111" s="73"/>
      <c r="AE111" s="73"/>
      <c r="AF111" s="73"/>
      <c r="AG111" s="8"/>
      <c r="AH111" s="8" t="s">
        <v>273</v>
      </c>
      <c r="AI111" s="8"/>
      <c r="AJ111" s="8"/>
      <c r="AK111" s="8"/>
      <c r="AL111" s="8"/>
      <c r="AM111" s="8"/>
      <c r="AN111" s="8"/>
      <c r="AO111" s="8"/>
      <c r="AP111" s="66" t="str">
        <f t="shared" si="67"/>
        <v>NA</v>
      </c>
      <c r="AQ111" s="66" t="str">
        <f t="shared" si="68"/>
        <v/>
      </c>
      <c r="AR111" s="66" t="str">
        <f t="shared" si="69"/>
        <v>NA</v>
      </c>
      <c r="AS111" s="66" t="str">
        <f t="shared" si="70"/>
        <v/>
      </c>
      <c r="AT111" s="66" t="str">
        <f t="shared" si="71"/>
        <v>NA</v>
      </c>
      <c r="AU111" s="66" t="str">
        <f t="shared" si="72"/>
        <v/>
      </c>
      <c r="AV111" s="66" t="str">
        <f t="shared" si="73"/>
        <v>NA</v>
      </c>
      <c r="AW111" s="66" t="str">
        <f t="shared" ca="1" si="74"/>
        <v>NA</v>
      </c>
      <c r="AX111" s="66" t="str">
        <f t="shared" ca="1" si="75"/>
        <v>NA</v>
      </c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>
        <f t="shared" si="76"/>
        <v>0</v>
      </c>
      <c r="BU111" s="8">
        <f t="shared" si="77"/>
        <v>0</v>
      </c>
      <c r="BV111" s="8">
        <f t="shared" si="78"/>
        <v>0</v>
      </c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66" t="str">
        <f t="shared" si="79"/>
        <v>NA</v>
      </c>
      <c r="CH111" s="66" t="str">
        <f t="shared" si="80"/>
        <v>NA</v>
      </c>
      <c r="CI111" s="66" t="str">
        <f t="shared" si="81"/>
        <v>NA</v>
      </c>
      <c r="CJ111" s="66" t="str">
        <f t="shared" si="82"/>
        <v>NA</v>
      </c>
      <c r="CK111" s="66" t="str">
        <f t="shared" si="83"/>
        <v>NA</v>
      </c>
      <c r="CL111" s="66" t="str">
        <f t="shared" si="84"/>
        <v>NA</v>
      </c>
      <c r="CM111" s="66" t="str">
        <f t="shared" si="85"/>
        <v>NA</v>
      </c>
      <c r="CN111" s="66" t="str">
        <f t="shared" si="86"/>
        <v>NA</v>
      </c>
      <c r="CO111" s="66" t="str">
        <f t="shared" si="87"/>
        <v>NA</v>
      </c>
      <c r="CP111" s="66" t="str">
        <f t="shared" si="88"/>
        <v>NA</v>
      </c>
      <c r="CQ111" s="66" t="str">
        <f t="shared" si="89"/>
        <v/>
      </c>
      <c r="CR111" s="66" t="str">
        <f t="shared" si="90"/>
        <v/>
      </c>
      <c r="CS111" s="66" t="str">
        <f t="shared" si="91"/>
        <v/>
      </c>
      <c r="CT111" s="66" t="str">
        <f t="shared" si="92"/>
        <v/>
      </c>
      <c r="CU111" s="66" t="str">
        <f t="shared" si="93"/>
        <v/>
      </c>
      <c r="CV111" s="66" t="str">
        <f t="shared" si="94"/>
        <v/>
      </c>
      <c r="CW111" s="66" t="str">
        <f t="shared" si="95"/>
        <v/>
      </c>
      <c r="CX111" s="66" t="str">
        <f t="shared" si="96"/>
        <v/>
      </c>
      <c r="CY111" s="66" t="str">
        <f t="shared" si="97"/>
        <v/>
      </c>
      <c r="CZ111" s="66" t="str">
        <f t="shared" si="98"/>
        <v/>
      </c>
      <c r="DA111" s="66" t="str">
        <f t="shared" si="99"/>
        <v/>
      </c>
      <c r="DB111" s="66" t="str">
        <f t="shared" si="100"/>
        <v/>
      </c>
      <c r="DC111" s="66" t="str">
        <f t="shared" si="101"/>
        <v/>
      </c>
      <c r="DD111" s="66" t="str">
        <f t="shared" si="102"/>
        <v/>
      </c>
      <c r="DE111" s="66" t="str">
        <f t="shared" si="103"/>
        <v/>
      </c>
      <c r="DF111" s="66" t="str">
        <f t="shared" si="104"/>
        <v/>
      </c>
      <c r="DG111" s="66" t="str">
        <f t="shared" si="105"/>
        <v/>
      </c>
      <c r="DH111" s="66" t="str">
        <f t="shared" si="106"/>
        <v/>
      </c>
      <c r="DI111" s="66" t="str">
        <f t="shared" si="107"/>
        <v/>
      </c>
      <c r="DJ111" s="66" t="str">
        <f t="shared" si="108"/>
        <v/>
      </c>
      <c r="DK111" s="63">
        <f t="shared" si="63"/>
        <v>1126000</v>
      </c>
    </row>
    <row r="112" spans="1:115" x14ac:dyDescent="0.25">
      <c r="A112" s="2">
        <f t="shared" si="109"/>
        <v>111</v>
      </c>
      <c r="B112" s="2" t="s">
        <v>8</v>
      </c>
      <c r="C112" s="2" t="s">
        <v>137</v>
      </c>
      <c r="D112" s="2">
        <v>2</v>
      </c>
      <c r="E112" s="2">
        <v>7</v>
      </c>
      <c r="F112" s="2">
        <v>18</v>
      </c>
      <c r="G112" s="14" t="s">
        <v>18</v>
      </c>
      <c r="H112" s="42" t="s">
        <v>294</v>
      </c>
      <c r="I112" s="15">
        <v>80</v>
      </c>
      <c r="J112" s="10" t="s">
        <v>10</v>
      </c>
      <c r="K112" s="23" t="s">
        <v>416</v>
      </c>
      <c r="L112" s="7">
        <f t="shared" si="64"/>
        <v>1126000</v>
      </c>
      <c r="M112" s="8">
        <v>150</v>
      </c>
      <c r="N112" s="25">
        <v>41197</v>
      </c>
      <c r="O112" s="8" t="str">
        <f t="shared" si="65"/>
        <v>2DA-OCT</v>
      </c>
      <c r="P112" s="26">
        <v>0.1</v>
      </c>
      <c r="Q112" s="41" t="s">
        <v>270</v>
      </c>
      <c r="R112" s="8"/>
      <c r="S112" s="7">
        <v>563000</v>
      </c>
      <c r="T112" s="8"/>
      <c r="U112" s="66" t="str">
        <f t="shared" ca="1" si="66"/>
        <v>NA</v>
      </c>
      <c r="V112" s="8"/>
      <c r="W112" s="8"/>
      <c r="X112" s="8"/>
      <c r="Y112" s="8"/>
      <c r="Z112" s="8"/>
      <c r="AA112" s="66" t="str">
        <f t="shared" si="110"/>
        <v>NA</v>
      </c>
      <c r="AB112" s="66" t="str">
        <f t="shared" si="111"/>
        <v/>
      </c>
      <c r="AC112" s="73"/>
      <c r="AD112" s="73"/>
      <c r="AE112" s="73"/>
      <c r="AF112" s="73"/>
      <c r="AG112" s="8"/>
      <c r="AH112" s="8" t="s">
        <v>273</v>
      </c>
      <c r="AI112" s="8"/>
      <c r="AJ112" s="8"/>
      <c r="AK112" s="8"/>
      <c r="AL112" s="8"/>
      <c r="AM112" s="8"/>
      <c r="AN112" s="8"/>
      <c r="AO112" s="8"/>
      <c r="AP112" s="66" t="str">
        <f t="shared" si="67"/>
        <v>NA</v>
      </c>
      <c r="AQ112" s="66" t="str">
        <f t="shared" si="68"/>
        <v/>
      </c>
      <c r="AR112" s="66" t="str">
        <f t="shared" si="69"/>
        <v>NA</v>
      </c>
      <c r="AS112" s="66" t="str">
        <f t="shared" si="70"/>
        <v/>
      </c>
      <c r="AT112" s="66" t="str">
        <f t="shared" si="71"/>
        <v>NA</v>
      </c>
      <c r="AU112" s="66" t="str">
        <f t="shared" si="72"/>
        <v/>
      </c>
      <c r="AV112" s="66" t="str">
        <f t="shared" si="73"/>
        <v>NA</v>
      </c>
      <c r="AW112" s="66" t="str">
        <f t="shared" ca="1" si="74"/>
        <v>NA</v>
      </c>
      <c r="AX112" s="66" t="str">
        <f t="shared" ca="1" si="75"/>
        <v>NA</v>
      </c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>
        <f t="shared" si="76"/>
        <v>0</v>
      </c>
      <c r="BU112" s="8">
        <f t="shared" si="77"/>
        <v>0</v>
      </c>
      <c r="BV112" s="8">
        <f t="shared" si="78"/>
        <v>0</v>
      </c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66" t="str">
        <f t="shared" si="79"/>
        <v>NA</v>
      </c>
      <c r="CH112" s="66" t="str">
        <f t="shared" si="80"/>
        <v>NA</v>
      </c>
      <c r="CI112" s="66" t="str">
        <f t="shared" si="81"/>
        <v>NA</v>
      </c>
      <c r="CJ112" s="66" t="str">
        <f t="shared" si="82"/>
        <v>NA</v>
      </c>
      <c r="CK112" s="66" t="str">
        <f t="shared" si="83"/>
        <v>NA</v>
      </c>
      <c r="CL112" s="66" t="str">
        <f t="shared" si="84"/>
        <v>NA</v>
      </c>
      <c r="CM112" s="66" t="str">
        <f t="shared" si="85"/>
        <v>NA</v>
      </c>
      <c r="CN112" s="66" t="str">
        <f t="shared" si="86"/>
        <v>NA</v>
      </c>
      <c r="CO112" s="66" t="str">
        <f t="shared" si="87"/>
        <v>NA</v>
      </c>
      <c r="CP112" s="66" t="str">
        <f t="shared" si="88"/>
        <v>NA</v>
      </c>
      <c r="CQ112" s="66" t="str">
        <f t="shared" si="89"/>
        <v/>
      </c>
      <c r="CR112" s="66" t="str">
        <f t="shared" si="90"/>
        <v/>
      </c>
      <c r="CS112" s="66" t="str">
        <f t="shared" si="91"/>
        <v/>
      </c>
      <c r="CT112" s="66" t="str">
        <f t="shared" si="92"/>
        <v/>
      </c>
      <c r="CU112" s="66" t="str">
        <f t="shared" si="93"/>
        <v/>
      </c>
      <c r="CV112" s="66" t="str">
        <f t="shared" si="94"/>
        <v/>
      </c>
      <c r="CW112" s="66" t="str">
        <f t="shared" si="95"/>
        <v/>
      </c>
      <c r="CX112" s="66" t="str">
        <f t="shared" si="96"/>
        <v/>
      </c>
      <c r="CY112" s="66" t="str">
        <f t="shared" si="97"/>
        <v/>
      </c>
      <c r="CZ112" s="66" t="str">
        <f t="shared" si="98"/>
        <v/>
      </c>
      <c r="DA112" s="66" t="str">
        <f t="shared" si="99"/>
        <v/>
      </c>
      <c r="DB112" s="66" t="str">
        <f t="shared" si="100"/>
        <v/>
      </c>
      <c r="DC112" s="66" t="str">
        <f t="shared" si="101"/>
        <v/>
      </c>
      <c r="DD112" s="66" t="str">
        <f t="shared" si="102"/>
        <v/>
      </c>
      <c r="DE112" s="66" t="str">
        <f t="shared" si="103"/>
        <v/>
      </c>
      <c r="DF112" s="66" t="str">
        <f t="shared" si="104"/>
        <v/>
      </c>
      <c r="DG112" s="66" t="str">
        <f t="shared" si="105"/>
        <v/>
      </c>
      <c r="DH112" s="66" t="str">
        <f t="shared" si="106"/>
        <v/>
      </c>
      <c r="DI112" s="66" t="str">
        <f t="shared" si="107"/>
        <v/>
      </c>
      <c r="DJ112" s="66" t="str">
        <f t="shared" si="108"/>
        <v/>
      </c>
      <c r="DK112" s="63">
        <f t="shared" si="63"/>
        <v>1126000</v>
      </c>
    </row>
    <row r="113" spans="1:115" x14ac:dyDescent="0.25">
      <c r="A113" s="2">
        <f t="shared" si="109"/>
        <v>112</v>
      </c>
      <c r="B113" s="2" t="s">
        <v>8</v>
      </c>
      <c r="C113" s="2" t="s">
        <v>138</v>
      </c>
      <c r="D113" s="2">
        <v>2</v>
      </c>
      <c r="E113" s="2">
        <v>7</v>
      </c>
      <c r="F113" s="2">
        <v>19</v>
      </c>
      <c r="G113" s="14" t="s">
        <v>18</v>
      </c>
      <c r="H113" s="42" t="s">
        <v>294</v>
      </c>
      <c r="I113" s="15">
        <v>80</v>
      </c>
      <c r="J113" s="10" t="s">
        <v>11</v>
      </c>
      <c r="K113" s="23" t="s">
        <v>416</v>
      </c>
      <c r="L113" s="7">
        <f t="shared" si="64"/>
        <v>1135000</v>
      </c>
      <c r="M113" s="8">
        <v>151</v>
      </c>
      <c r="N113" s="25">
        <v>41197</v>
      </c>
      <c r="O113" s="8" t="str">
        <f t="shared" si="65"/>
        <v>2DA-OCT</v>
      </c>
      <c r="P113" s="26">
        <v>0.1</v>
      </c>
      <c r="Q113" s="41" t="s">
        <v>270</v>
      </c>
      <c r="R113" s="8"/>
      <c r="S113" s="7">
        <v>567500</v>
      </c>
      <c r="T113" s="8"/>
      <c r="U113" s="66" t="str">
        <f t="shared" ca="1" si="66"/>
        <v>NA</v>
      </c>
      <c r="V113" s="8"/>
      <c r="W113" s="8"/>
      <c r="X113" s="8"/>
      <c r="Y113" s="8"/>
      <c r="Z113" s="8"/>
      <c r="AA113" s="66" t="str">
        <f t="shared" si="110"/>
        <v>NA</v>
      </c>
      <c r="AB113" s="66" t="str">
        <f t="shared" si="111"/>
        <v/>
      </c>
      <c r="AC113" s="73"/>
      <c r="AD113" s="73"/>
      <c r="AE113" s="73"/>
      <c r="AF113" s="73"/>
      <c r="AG113" s="8"/>
      <c r="AH113" s="8" t="s">
        <v>273</v>
      </c>
      <c r="AI113" s="8"/>
      <c r="AJ113" s="8"/>
      <c r="AK113" s="8"/>
      <c r="AL113" s="8"/>
      <c r="AM113" s="8"/>
      <c r="AN113" s="8"/>
      <c r="AO113" s="8"/>
      <c r="AP113" s="66" t="str">
        <f t="shared" si="67"/>
        <v>NA</v>
      </c>
      <c r="AQ113" s="66" t="str">
        <f t="shared" si="68"/>
        <v/>
      </c>
      <c r="AR113" s="66" t="str">
        <f t="shared" si="69"/>
        <v>NA</v>
      </c>
      <c r="AS113" s="66" t="str">
        <f t="shared" si="70"/>
        <v/>
      </c>
      <c r="AT113" s="66" t="str">
        <f t="shared" si="71"/>
        <v>NA</v>
      </c>
      <c r="AU113" s="66" t="str">
        <f t="shared" si="72"/>
        <v/>
      </c>
      <c r="AV113" s="66" t="str">
        <f t="shared" si="73"/>
        <v>NA</v>
      </c>
      <c r="AW113" s="66" t="str">
        <f t="shared" ca="1" si="74"/>
        <v>NA</v>
      </c>
      <c r="AX113" s="66" t="str">
        <f t="shared" ca="1" si="75"/>
        <v>NA</v>
      </c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>
        <f t="shared" si="76"/>
        <v>0</v>
      </c>
      <c r="BU113" s="8">
        <f t="shared" si="77"/>
        <v>0</v>
      </c>
      <c r="BV113" s="8">
        <f t="shared" si="78"/>
        <v>0</v>
      </c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66" t="str">
        <f t="shared" si="79"/>
        <v>NA</v>
      </c>
      <c r="CH113" s="66" t="str">
        <f t="shared" si="80"/>
        <v>NA</v>
      </c>
      <c r="CI113" s="66" t="str">
        <f t="shared" si="81"/>
        <v>NA</v>
      </c>
      <c r="CJ113" s="66" t="str">
        <f t="shared" si="82"/>
        <v>NA</v>
      </c>
      <c r="CK113" s="66" t="str">
        <f t="shared" si="83"/>
        <v>NA</v>
      </c>
      <c r="CL113" s="66" t="str">
        <f t="shared" si="84"/>
        <v>NA</v>
      </c>
      <c r="CM113" s="66" t="str">
        <f t="shared" si="85"/>
        <v>NA</v>
      </c>
      <c r="CN113" s="66" t="str">
        <f t="shared" si="86"/>
        <v>NA</v>
      </c>
      <c r="CO113" s="66" t="str">
        <f t="shared" si="87"/>
        <v>NA</v>
      </c>
      <c r="CP113" s="66" t="str">
        <f t="shared" si="88"/>
        <v>NA</v>
      </c>
      <c r="CQ113" s="66" t="str">
        <f t="shared" si="89"/>
        <v/>
      </c>
      <c r="CR113" s="66" t="str">
        <f t="shared" si="90"/>
        <v/>
      </c>
      <c r="CS113" s="66" t="str">
        <f t="shared" si="91"/>
        <v/>
      </c>
      <c r="CT113" s="66" t="str">
        <f t="shared" si="92"/>
        <v/>
      </c>
      <c r="CU113" s="66" t="str">
        <f t="shared" si="93"/>
        <v/>
      </c>
      <c r="CV113" s="66" t="str">
        <f t="shared" si="94"/>
        <v/>
      </c>
      <c r="CW113" s="66" t="str">
        <f t="shared" si="95"/>
        <v/>
      </c>
      <c r="CX113" s="66" t="str">
        <f t="shared" si="96"/>
        <v/>
      </c>
      <c r="CY113" s="66" t="str">
        <f t="shared" si="97"/>
        <v/>
      </c>
      <c r="CZ113" s="66" t="str">
        <f t="shared" si="98"/>
        <v/>
      </c>
      <c r="DA113" s="66" t="str">
        <f t="shared" si="99"/>
        <v/>
      </c>
      <c r="DB113" s="66" t="str">
        <f t="shared" si="100"/>
        <v/>
      </c>
      <c r="DC113" s="66" t="str">
        <f t="shared" si="101"/>
        <v/>
      </c>
      <c r="DD113" s="66" t="str">
        <f t="shared" si="102"/>
        <v/>
      </c>
      <c r="DE113" s="66" t="str">
        <f t="shared" si="103"/>
        <v/>
      </c>
      <c r="DF113" s="66" t="str">
        <f t="shared" si="104"/>
        <v/>
      </c>
      <c r="DG113" s="66" t="str">
        <f t="shared" si="105"/>
        <v/>
      </c>
      <c r="DH113" s="66" t="str">
        <f t="shared" si="106"/>
        <v/>
      </c>
      <c r="DI113" s="66" t="str">
        <f t="shared" si="107"/>
        <v/>
      </c>
      <c r="DJ113" s="66" t="str">
        <f t="shared" si="108"/>
        <v/>
      </c>
      <c r="DK113" s="63">
        <f t="shared" si="63"/>
        <v>1135000</v>
      </c>
    </row>
    <row r="114" spans="1:115" x14ac:dyDescent="0.25">
      <c r="A114" s="2">
        <f t="shared" si="109"/>
        <v>113</v>
      </c>
      <c r="B114" s="2" t="s">
        <v>8</v>
      </c>
      <c r="C114" s="2" t="s">
        <v>139</v>
      </c>
      <c r="D114" s="2">
        <v>2</v>
      </c>
      <c r="E114" s="2">
        <v>7</v>
      </c>
      <c r="F114" s="2">
        <v>20</v>
      </c>
      <c r="G114" s="14" t="s">
        <v>18</v>
      </c>
      <c r="H114" s="42" t="s">
        <v>294</v>
      </c>
      <c r="I114" s="15">
        <v>80</v>
      </c>
      <c r="J114" s="10" t="s">
        <v>10</v>
      </c>
      <c r="K114" s="23" t="s">
        <v>416</v>
      </c>
      <c r="L114" s="7">
        <f t="shared" si="64"/>
        <v>1126000</v>
      </c>
      <c r="M114" s="8">
        <v>152</v>
      </c>
      <c r="N114" s="25">
        <v>41197</v>
      </c>
      <c r="O114" s="8" t="str">
        <f t="shared" si="65"/>
        <v>2DA-OCT</v>
      </c>
      <c r="P114" s="26">
        <v>0.1</v>
      </c>
      <c r="Q114" s="41" t="s">
        <v>270</v>
      </c>
      <c r="R114" s="8"/>
      <c r="S114" s="7">
        <v>563000</v>
      </c>
      <c r="T114" s="8"/>
      <c r="U114" s="66" t="str">
        <f t="shared" ca="1" si="66"/>
        <v>NA</v>
      </c>
      <c r="V114" s="8"/>
      <c r="W114" s="8"/>
      <c r="X114" s="8"/>
      <c r="Y114" s="8"/>
      <c r="Z114" s="8"/>
      <c r="AA114" s="66" t="str">
        <f t="shared" si="110"/>
        <v>NA</v>
      </c>
      <c r="AB114" s="66" t="str">
        <f t="shared" si="111"/>
        <v/>
      </c>
      <c r="AC114" s="73"/>
      <c r="AD114" s="73"/>
      <c r="AE114" s="73"/>
      <c r="AF114" s="73"/>
      <c r="AG114" s="8"/>
      <c r="AH114" s="8" t="s">
        <v>273</v>
      </c>
      <c r="AI114" s="8"/>
      <c r="AJ114" s="8"/>
      <c r="AK114" s="8"/>
      <c r="AL114" s="8"/>
      <c r="AM114" s="8"/>
      <c r="AN114" s="8"/>
      <c r="AO114" s="8"/>
      <c r="AP114" s="66" t="str">
        <f t="shared" si="67"/>
        <v>NA</v>
      </c>
      <c r="AQ114" s="66" t="str">
        <f t="shared" si="68"/>
        <v/>
      </c>
      <c r="AR114" s="66" t="str">
        <f t="shared" si="69"/>
        <v>NA</v>
      </c>
      <c r="AS114" s="66" t="str">
        <f t="shared" si="70"/>
        <v/>
      </c>
      <c r="AT114" s="66" t="str">
        <f t="shared" si="71"/>
        <v>NA</v>
      </c>
      <c r="AU114" s="66" t="str">
        <f t="shared" si="72"/>
        <v/>
      </c>
      <c r="AV114" s="66" t="str">
        <f t="shared" si="73"/>
        <v>NA</v>
      </c>
      <c r="AW114" s="66" t="str">
        <f t="shared" ca="1" si="74"/>
        <v>NA</v>
      </c>
      <c r="AX114" s="66" t="str">
        <f t="shared" ca="1" si="75"/>
        <v>NA</v>
      </c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>
        <f t="shared" si="76"/>
        <v>0</v>
      </c>
      <c r="BU114" s="8">
        <f t="shared" si="77"/>
        <v>0</v>
      </c>
      <c r="BV114" s="8">
        <f t="shared" si="78"/>
        <v>0</v>
      </c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66" t="str">
        <f t="shared" si="79"/>
        <v>NA</v>
      </c>
      <c r="CH114" s="66" t="str">
        <f t="shared" si="80"/>
        <v>NA</v>
      </c>
      <c r="CI114" s="66" t="str">
        <f t="shared" si="81"/>
        <v>NA</v>
      </c>
      <c r="CJ114" s="66" t="str">
        <f t="shared" si="82"/>
        <v>NA</v>
      </c>
      <c r="CK114" s="66" t="str">
        <f t="shared" si="83"/>
        <v>NA</v>
      </c>
      <c r="CL114" s="66" t="str">
        <f t="shared" si="84"/>
        <v>NA</v>
      </c>
      <c r="CM114" s="66" t="str">
        <f t="shared" si="85"/>
        <v>NA</v>
      </c>
      <c r="CN114" s="66" t="str">
        <f t="shared" si="86"/>
        <v>NA</v>
      </c>
      <c r="CO114" s="66" t="str">
        <f t="shared" si="87"/>
        <v>NA</v>
      </c>
      <c r="CP114" s="66" t="str">
        <f t="shared" si="88"/>
        <v>NA</v>
      </c>
      <c r="CQ114" s="66" t="str">
        <f t="shared" si="89"/>
        <v/>
      </c>
      <c r="CR114" s="66" t="str">
        <f t="shared" si="90"/>
        <v/>
      </c>
      <c r="CS114" s="66" t="str">
        <f t="shared" si="91"/>
        <v/>
      </c>
      <c r="CT114" s="66" t="str">
        <f t="shared" si="92"/>
        <v/>
      </c>
      <c r="CU114" s="66" t="str">
        <f t="shared" si="93"/>
        <v/>
      </c>
      <c r="CV114" s="66" t="str">
        <f t="shared" si="94"/>
        <v/>
      </c>
      <c r="CW114" s="66" t="str">
        <f t="shared" si="95"/>
        <v/>
      </c>
      <c r="CX114" s="66" t="str">
        <f t="shared" si="96"/>
        <v/>
      </c>
      <c r="CY114" s="66" t="str">
        <f t="shared" si="97"/>
        <v/>
      </c>
      <c r="CZ114" s="66" t="str">
        <f t="shared" si="98"/>
        <v/>
      </c>
      <c r="DA114" s="66" t="str">
        <f t="shared" si="99"/>
        <v/>
      </c>
      <c r="DB114" s="66" t="str">
        <f t="shared" si="100"/>
        <v/>
      </c>
      <c r="DC114" s="66" t="str">
        <f t="shared" si="101"/>
        <v/>
      </c>
      <c r="DD114" s="66" t="str">
        <f t="shared" si="102"/>
        <v/>
      </c>
      <c r="DE114" s="66" t="str">
        <f t="shared" si="103"/>
        <v/>
      </c>
      <c r="DF114" s="66" t="str">
        <f t="shared" si="104"/>
        <v/>
      </c>
      <c r="DG114" s="66" t="str">
        <f t="shared" si="105"/>
        <v/>
      </c>
      <c r="DH114" s="66" t="str">
        <f t="shared" si="106"/>
        <v/>
      </c>
      <c r="DI114" s="66" t="str">
        <f t="shared" si="107"/>
        <v/>
      </c>
      <c r="DJ114" s="66" t="str">
        <f t="shared" si="108"/>
        <v/>
      </c>
      <c r="DK114" s="63">
        <f t="shared" si="63"/>
        <v>1126000</v>
      </c>
    </row>
    <row r="115" spans="1:115" x14ac:dyDescent="0.25">
      <c r="A115" s="2">
        <f t="shared" si="109"/>
        <v>114</v>
      </c>
      <c r="B115" s="2" t="s">
        <v>8</v>
      </c>
      <c r="C115" s="2" t="s">
        <v>140</v>
      </c>
      <c r="D115" s="2">
        <v>2</v>
      </c>
      <c r="E115" s="2">
        <v>7</v>
      </c>
      <c r="F115" s="2">
        <v>21</v>
      </c>
      <c r="G115" s="14" t="s">
        <v>18</v>
      </c>
      <c r="H115" s="42" t="s">
        <v>294</v>
      </c>
      <c r="I115" s="15">
        <v>80</v>
      </c>
      <c r="J115" s="10" t="s">
        <v>10</v>
      </c>
      <c r="K115" s="23" t="s">
        <v>416</v>
      </c>
      <c r="L115" s="7">
        <f t="shared" si="64"/>
        <v>1126000</v>
      </c>
      <c r="M115" s="8">
        <v>153</v>
      </c>
      <c r="N115" s="25">
        <v>41197</v>
      </c>
      <c r="O115" s="8" t="str">
        <f t="shared" si="65"/>
        <v>2DA-OCT</v>
      </c>
      <c r="P115" s="26">
        <v>0.1</v>
      </c>
      <c r="Q115" s="41" t="s">
        <v>270</v>
      </c>
      <c r="R115" s="8"/>
      <c r="S115" s="7">
        <v>563000</v>
      </c>
      <c r="T115" s="8"/>
      <c r="U115" s="66" t="str">
        <f t="shared" ca="1" si="66"/>
        <v>NA</v>
      </c>
      <c r="V115" s="8"/>
      <c r="W115" s="8"/>
      <c r="X115" s="8"/>
      <c r="Y115" s="8"/>
      <c r="Z115" s="8"/>
      <c r="AA115" s="66" t="str">
        <f t="shared" si="110"/>
        <v>NA</v>
      </c>
      <c r="AB115" s="66" t="str">
        <f t="shared" si="111"/>
        <v/>
      </c>
      <c r="AC115" s="73"/>
      <c r="AD115" s="73"/>
      <c r="AE115" s="73"/>
      <c r="AF115" s="73"/>
      <c r="AG115" s="8"/>
      <c r="AH115" s="8" t="s">
        <v>273</v>
      </c>
      <c r="AI115" s="8"/>
      <c r="AJ115" s="8"/>
      <c r="AK115" s="8"/>
      <c r="AL115" s="8"/>
      <c r="AM115" s="8"/>
      <c r="AN115" s="8"/>
      <c r="AO115" s="8"/>
      <c r="AP115" s="66" t="str">
        <f t="shared" si="67"/>
        <v>NA</v>
      </c>
      <c r="AQ115" s="66" t="str">
        <f t="shared" si="68"/>
        <v/>
      </c>
      <c r="AR115" s="66" t="str">
        <f t="shared" si="69"/>
        <v>NA</v>
      </c>
      <c r="AS115" s="66" t="str">
        <f t="shared" si="70"/>
        <v/>
      </c>
      <c r="AT115" s="66" t="str">
        <f t="shared" si="71"/>
        <v>NA</v>
      </c>
      <c r="AU115" s="66" t="str">
        <f t="shared" si="72"/>
        <v/>
      </c>
      <c r="AV115" s="66" t="str">
        <f t="shared" si="73"/>
        <v>NA</v>
      </c>
      <c r="AW115" s="66" t="str">
        <f t="shared" ca="1" si="74"/>
        <v>NA</v>
      </c>
      <c r="AX115" s="66" t="str">
        <f t="shared" ca="1" si="75"/>
        <v>NA</v>
      </c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>
        <f t="shared" si="76"/>
        <v>0</v>
      </c>
      <c r="BU115" s="8">
        <f t="shared" si="77"/>
        <v>0</v>
      </c>
      <c r="BV115" s="8">
        <f t="shared" si="78"/>
        <v>0</v>
      </c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66" t="str">
        <f t="shared" si="79"/>
        <v>NA</v>
      </c>
      <c r="CH115" s="66" t="str">
        <f t="shared" si="80"/>
        <v>NA</v>
      </c>
      <c r="CI115" s="66" t="str">
        <f t="shared" si="81"/>
        <v>NA</v>
      </c>
      <c r="CJ115" s="66" t="str">
        <f t="shared" si="82"/>
        <v>NA</v>
      </c>
      <c r="CK115" s="66" t="str">
        <f t="shared" si="83"/>
        <v>NA</v>
      </c>
      <c r="CL115" s="66" t="str">
        <f t="shared" si="84"/>
        <v>NA</v>
      </c>
      <c r="CM115" s="66" t="str">
        <f t="shared" si="85"/>
        <v>NA</v>
      </c>
      <c r="CN115" s="66" t="str">
        <f t="shared" si="86"/>
        <v>NA</v>
      </c>
      <c r="CO115" s="66" t="str">
        <f t="shared" si="87"/>
        <v>NA</v>
      </c>
      <c r="CP115" s="66" t="str">
        <f t="shared" si="88"/>
        <v>NA</v>
      </c>
      <c r="CQ115" s="66" t="str">
        <f t="shared" si="89"/>
        <v/>
      </c>
      <c r="CR115" s="66" t="str">
        <f t="shared" si="90"/>
        <v/>
      </c>
      <c r="CS115" s="66" t="str">
        <f t="shared" si="91"/>
        <v/>
      </c>
      <c r="CT115" s="66" t="str">
        <f t="shared" si="92"/>
        <v/>
      </c>
      <c r="CU115" s="66" t="str">
        <f t="shared" si="93"/>
        <v/>
      </c>
      <c r="CV115" s="66" t="str">
        <f t="shared" si="94"/>
        <v/>
      </c>
      <c r="CW115" s="66" t="str">
        <f t="shared" si="95"/>
        <v/>
      </c>
      <c r="CX115" s="66" t="str">
        <f t="shared" si="96"/>
        <v/>
      </c>
      <c r="CY115" s="66" t="str">
        <f t="shared" si="97"/>
        <v/>
      </c>
      <c r="CZ115" s="66" t="str">
        <f t="shared" si="98"/>
        <v/>
      </c>
      <c r="DA115" s="66" t="str">
        <f t="shared" si="99"/>
        <v/>
      </c>
      <c r="DB115" s="66" t="str">
        <f t="shared" si="100"/>
        <v/>
      </c>
      <c r="DC115" s="66" t="str">
        <f t="shared" si="101"/>
        <v/>
      </c>
      <c r="DD115" s="66" t="str">
        <f t="shared" si="102"/>
        <v/>
      </c>
      <c r="DE115" s="66" t="str">
        <f t="shared" si="103"/>
        <v/>
      </c>
      <c r="DF115" s="66" t="str">
        <f t="shared" si="104"/>
        <v/>
      </c>
      <c r="DG115" s="66" t="str">
        <f t="shared" si="105"/>
        <v/>
      </c>
      <c r="DH115" s="66" t="str">
        <f t="shared" si="106"/>
        <v/>
      </c>
      <c r="DI115" s="66" t="str">
        <f t="shared" si="107"/>
        <v/>
      </c>
      <c r="DJ115" s="66" t="str">
        <f t="shared" si="108"/>
        <v/>
      </c>
      <c r="DK115" s="63">
        <f t="shared" si="63"/>
        <v>1126000</v>
      </c>
    </row>
    <row r="116" spans="1:115" x14ac:dyDescent="0.25">
      <c r="A116" s="2">
        <f t="shared" si="109"/>
        <v>115</v>
      </c>
      <c r="B116" s="2" t="s">
        <v>8</v>
      </c>
      <c r="C116" s="2" t="s">
        <v>141</v>
      </c>
      <c r="D116" s="2">
        <v>2</v>
      </c>
      <c r="E116" s="2">
        <v>7</v>
      </c>
      <c r="F116" s="2">
        <v>22</v>
      </c>
      <c r="G116" s="14" t="s">
        <v>18</v>
      </c>
      <c r="H116" s="42" t="s">
        <v>294</v>
      </c>
      <c r="I116" s="15">
        <v>80</v>
      </c>
      <c r="J116" s="10" t="s">
        <v>11</v>
      </c>
      <c r="K116" s="23" t="s">
        <v>416</v>
      </c>
      <c r="L116" s="7">
        <f t="shared" si="64"/>
        <v>1135000</v>
      </c>
      <c r="M116" s="8">
        <v>154</v>
      </c>
      <c r="N116" s="25">
        <v>41197</v>
      </c>
      <c r="O116" s="8" t="str">
        <f t="shared" si="65"/>
        <v>2DA-OCT</v>
      </c>
      <c r="P116" s="26">
        <v>0.1</v>
      </c>
      <c r="Q116" s="41" t="s">
        <v>270</v>
      </c>
      <c r="R116" s="8"/>
      <c r="S116" s="7">
        <v>567500</v>
      </c>
      <c r="T116" s="8"/>
      <c r="U116" s="66" t="str">
        <f t="shared" ca="1" si="66"/>
        <v>NA</v>
      </c>
      <c r="V116" s="8"/>
      <c r="W116" s="8"/>
      <c r="X116" s="8"/>
      <c r="Y116" s="8"/>
      <c r="Z116" s="8"/>
      <c r="AA116" s="66" t="str">
        <f t="shared" si="110"/>
        <v>NA</v>
      </c>
      <c r="AB116" s="66" t="str">
        <f t="shared" si="111"/>
        <v/>
      </c>
      <c r="AC116" s="73"/>
      <c r="AD116" s="73"/>
      <c r="AE116" s="73"/>
      <c r="AF116" s="73"/>
      <c r="AG116" s="8"/>
      <c r="AH116" s="8" t="s">
        <v>273</v>
      </c>
      <c r="AI116" s="8"/>
      <c r="AJ116" s="8"/>
      <c r="AK116" s="8"/>
      <c r="AL116" s="8"/>
      <c r="AM116" s="8"/>
      <c r="AN116" s="8"/>
      <c r="AO116" s="8"/>
      <c r="AP116" s="66" t="str">
        <f t="shared" si="67"/>
        <v>NA</v>
      </c>
      <c r="AQ116" s="66" t="str">
        <f t="shared" si="68"/>
        <v/>
      </c>
      <c r="AR116" s="66" t="str">
        <f t="shared" si="69"/>
        <v>NA</v>
      </c>
      <c r="AS116" s="66" t="str">
        <f t="shared" si="70"/>
        <v/>
      </c>
      <c r="AT116" s="66" t="str">
        <f t="shared" si="71"/>
        <v>NA</v>
      </c>
      <c r="AU116" s="66" t="str">
        <f t="shared" si="72"/>
        <v/>
      </c>
      <c r="AV116" s="66" t="str">
        <f t="shared" si="73"/>
        <v>NA</v>
      </c>
      <c r="AW116" s="66" t="str">
        <f t="shared" ca="1" si="74"/>
        <v>NA</v>
      </c>
      <c r="AX116" s="66" t="str">
        <f t="shared" ca="1" si="75"/>
        <v>NA</v>
      </c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>
        <f t="shared" si="76"/>
        <v>0</v>
      </c>
      <c r="BU116" s="8">
        <f t="shared" si="77"/>
        <v>0</v>
      </c>
      <c r="BV116" s="8">
        <f t="shared" si="78"/>
        <v>0</v>
      </c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66" t="str">
        <f t="shared" si="79"/>
        <v>NA</v>
      </c>
      <c r="CH116" s="66" t="str">
        <f t="shared" si="80"/>
        <v>NA</v>
      </c>
      <c r="CI116" s="66" t="str">
        <f t="shared" si="81"/>
        <v>NA</v>
      </c>
      <c r="CJ116" s="66" t="str">
        <f t="shared" si="82"/>
        <v>NA</v>
      </c>
      <c r="CK116" s="66" t="str">
        <f t="shared" si="83"/>
        <v>NA</v>
      </c>
      <c r="CL116" s="66" t="str">
        <f t="shared" si="84"/>
        <v>NA</v>
      </c>
      <c r="CM116" s="66" t="str">
        <f t="shared" si="85"/>
        <v>NA</v>
      </c>
      <c r="CN116" s="66" t="str">
        <f t="shared" si="86"/>
        <v>NA</v>
      </c>
      <c r="CO116" s="66" t="str">
        <f t="shared" si="87"/>
        <v>NA</v>
      </c>
      <c r="CP116" s="66" t="str">
        <f t="shared" si="88"/>
        <v>NA</v>
      </c>
      <c r="CQ116" s="66" t="str">
        <f t="shared" si="89"/>
        <v/>
      </c>
      <c r="CR116" s="66" t="str">
        <f t="shared" si="90"/>
        <v/>
      </c>
      <c r="CS116" s="66" t="str">
        <f t="shared" si="91"/>
        <v/>
      </c>
      <c r="CT116" s="66" t="str">
        <f t="shared" si="92"/>
        <v/>
      </c>
      <c r="CU116" s="66" t="str">
        <f t="shared" si="93"/>
        <v/>
      </c>
      <c r="CV116" s="66" t="str">
        <f t="shared" si="94"/>
        <v/>
      </c>
      <c r="CW116" s="66" t="str">
        <f t="shared" si="95"/>
        <v/>
      </c>
      <c r="CX116" s="66" t="str">
        <f t="shared" si="96"/>
        <v/>
      </c>
      <c r="CY116" s="66" t="str">
        <f t="shared" si="97"/>
        <v/>
      </c>
      <c r="CZ116" s="66" t="str">
        <f t="shared" si="98"/>
        <v/>
      </c>
      <c r="DA116" s="66" t="str">
        <f t="shared" si="99"/>
        <v/>
      </c>
      <c r="DB116" s="66" t="str">
        <f t="shared" si="100"/>
        <v/>
      </c>
      <c r="DC116" s="66" t="str">
        <f t="shared" si="101"/>
        <v/>
      </c>
      <c r="DD116" s="66" t="str">
        <f t="shared" si="102"/>
        <v/>
      </c>
      <c r="DE116" s="66" t="str">
        <f t="shared" si="103"/>
        <v/>
      </c>
      <c r="DF116" s="66" t="str">
        <f t="shared" si="104"/>
        <v/>
      </c>
      <c r="DG116" s="66" t="str">
        <f t="shared" si="105"/>
        <v/>
      </c>
      <c r="DH116" s="66" t="str">
        <f t="shared" si="106"/>
        <v/>
      </c>
      <c r="DI116" s="66" t="str">
        <f t="shared" si="107"/>
        <v/>
      </c>
      <c r="DJ116" s="66" t="str">
        <f t="shared" si="108"/>
        <v/>
      </c>
      <c r="DK116" s="63">
        <f t="shared" si="63"/>
        <v>1135000</v>
      </c>
    </row>
    <row r="117" spans="1:115" x14ac:dyDescent="0.25">
      <c r="A117" s="2">
        <f t="shared" si="109"/>
        <v>116</v>
      </c>
      <c r="B117" s="2" t="s">
        <v>8</v>
      </c>
      <c r="C117" s="2" t="s">
        <v>142</v>
      </c>
      <c r="D117" s="2">
        <v>2</v>
      </c>
      <c r="E117" s="2">
        <v>7</v>
      </c>
      <c r="F117" s="2">
        <v>23</v>
      </c>
      <c r="G117" s="14" t="s">
        <v>18</v>
      </c>
      <c r="H117" s="42" t="s">
        <v>294</v>
      </c>
      <c r="I117" s="15">
        <v>80</v>
      </c>
      <c r="J117" s="10" t="s">
        <v>10</v>
      </c>
      <c r="K117" s="23" t="s">
        <v>416</v>
      </c>
      <c r="L117" s="7">
        <f t="shared" si="64"/>
        <v>1126000</v>
      </c>
      <c r="M117" s="8">
        <v>155</v>
      </c>
      <c r="N117" s="25">
        <v>41197</v>
      </c>
      <c r="O117" s="8" t="str">
        <f t="shared" si="65"/>
        <v>2DA-OCT</v>
      </c>
      <c r="P117" s="26">
        <v>0.1</v>
      </c>
      <c r="Q117" s="41" t="s">
        <v>270</v>
      </c>
      <c r="R117" s="8"/>
      <c r="S117" s="7">
        <v>563000</v>
      </c>
      <c r="T117" s="8"/>
      <c r="U117" s="66" t="str">
        <f t="shared" ca="1" si="66"/>
        <v>NA</v>
      </c>
      <c r="V117" s="8"/>
      <c r="W117" s="8"/>
      <c r="X117" s="8"/>
      <c r="Y117" s="8"/>
      <c r="Z117" s="8"/>
      <c r="AA117" s="66" t="str">
        <f t="shared" si="110"/>
        <v>NA</v>
      </c>
      <c r="AB117" s="66" t="str">
        <f t="shared" si="111"/>
        <v/>
      </c>
      <c r="AC117" s="73"/>
      <c r="AD117" s="73"/>
      <c r="AE117" s="73"/>
      <c r="AF117" s="73"/>
      <c r="AG117" s="8"/>
      <c r="AH117" s="8" t="s">
        <v>273</v>
      </c>
      <c r="AI117" s="8"/>
      <c r="AJ117" s="8"/>
      <c r="AK117" s="8"/>
      <c r="AL117" s="8"/>
      <c r="AM117" s="8"/>
      <c r="AN117" s="8"/>
      <c r="AO117" s="8"/>
      <c r="AP117" s="66" t="str">
        <f t="shared" si="67"/>
        <v>NA</v>
      </c>
      <c r="AQ117" s="66" t="str">
        <f t="shared" si="68"/>
        <v/>
      </c>
      <c r="AR117" s="66" t="str">
        <f t="shared" si="69"/>
        <v>NA</v>
      </c>
      <c r="AS117" s="66" t="str">
        <f t="shared" si="70"/>
        <v/>
      </c>
      <c r="AT117" s="66" t="str">
        <f t="shared" si="71"/>
        <v>NA</v>
      </c>
      <c r="AU117" s="66" t="str">
        <f t="shared" si="72"/>
        <v/>
      </c>
      <c r="AV117" s="66" t="str">
        <f t="shared" si="73"/>
        <v>NA</v>
      </c>
      <c r="AW117" s="66" t="str">
        <f t="shared" ca="1" si="74"/>
        <v>NA</v>
      </c>
      <c r="AX117" s="66" t="str">
        <f t="shared" ca="1" si="75"/>
        <v>NA</v>
      </c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>
        <f t="shared" si="76"/>
        <v>0</v>
      </c>
      <c r="BU117" s="8">
        <f t="shared" si="77"/>
        <v>0</v>
      </c>
      <c r="BV117" s="8">
        <f t="shared" si="78"/>
        <v>0</v>
      </c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66" t="str">
        <f t="shared" si="79"/>
        <v>NA</v>
      </c>
      <c r="CH117" s="66" t="str">
        <f t="shared" si="80"/>
        <v>NA</v>
      </c>
      <c r="CI117" s="66" t="str">
        <f t="shared" si="81"/>
        <v>NA</v>
      </c>
      <c r="CJ117" s="66" t="str">
        <f t="shared" si="82"/>
        <v>NA</v>
      </c>
      <c r="CK117" s="66" t="str">
        <f t="shared" si="83"/>
        <v>NA</v>
      </c>
      <c r="CL117" s="66" t="str">
        <f t="shared" si="84"/>
        <v>NA</v>
      </c>
      <c r="CM117" s="66" t="str">
        <f t="shared" si="85"/>
        <v>NA</v>
      </c>
      <c r="CN117" s="66" t="str">
        <f t="shared" si="86"/>
        <v>NA</v>
      </c>
      <c r="CO117" s="66" t="str">
        <f t="shared" si="87"/>
        <v>NA</v>
      </c>
      <c r="CP117" s="66" t="str">
        <f t="shared" si="88"/>
        <v>NA</v>
      </c>
      <c r="CQ117" s="66" t="str">
        <f t="shared" si="89"/>
        <v/>
      </c>
      <c r="CR117" s="66" t="str">
        <f t="shared" si="90"/>
        <v/>
      </c>
      <c r="CS117" s="66" t="str">
        <f t="shared" si="91"/>
        <v/>
      </c>
      <c r="CT117" s="66" t="str">
        <f t="shared" si="92"/>
        <v/>
      </c>
      <c r="CU117" s="66" t="str">
        <f t="shared" si="93"/>
        <v/>
      </c>
      <c r="CV117" s="66" t="str">
        <f t="shared" si="94"/>
        <v/>
      </c>
      <c r="CW117" s="66" t="str">
        <f t="shared" si="95"/>
        <v/>
      </c>
      <c r="CX117" s="66" t="str">
        <f t="shared" si="96"/>
        <v/>
      </c>
      <c r="CY117" s="66" t="str">
        <f t="shared" si="97"/>
        <v/>
      </c>
      <c r="CZ117" s="66" t="str">
        <f t="shared" si="98"/>
        <v/>
      </c>
      <c r="DA117" s="66" t="str">
        <f t="shared" si="99"/>
        <v/>
      </c>
      <c r="DB117" s="66" t="str">
        <f t="shared" si="100"/>
        <v/>
      </c>
      <c r="DC117" s="66" t="str">
        <f t="shared" si="101"/>
        <v/>
      </c>
      <c r="DD117" s="66" t="str">
        <f t="shared" si="102"/>
        <v/>
      </c>
      <c r="DE117" s="66" t="str">
        <f t="shared" si="103"/>
        <v/>
      </c>
      <c r="DF117" s="66" t="str">
        <f t="shared" si="104"/>
        <v/>
      </c>
      <c r="DG117" s="66" t="str">
        <f t="shared" si="105"/>
        <v/>
      </c>
      <c r="DH117" s="66" t="str">
        <f t="shared" si="106"/>
        <v/>
      </c>
      <c r="DI117" s="66" t="str">
        <f t="shared" si="107"/>
        <v/>
      </c>
      <c r="DJ117" s="66" t="str">
        <f t="shared" si="108"/>
        <v/>
      </c>
      <c r="DK117" s="63">
        <f t="shared" si="63"/>
        <v>1126000</v>
      </c>
    </row>
    <row r="118" spans="1:115" x14ac:dyDescent="0.25">
      <c r="A118" s="2">
        <f t="shared" si="109"/>
        <v>117</v>
      </c>
      <c r="B118" s="2" t="s">
        <v>8</v>
      </c>
      <c r="C118" s="2" t="s">
        <v>143</v>
      </c>
      <c r="D118" s="2">
        <v>2</v>
      </c>
      <c r="E118" s="2">
        <v>7</v>
      </c>
      <c r="F118" s="2">
        <v>24</v>
      </c>
      <c r="G118" s="14" t="s">
        <v>18</v>
      </c>
      <c r="H118" s="42" t="s">
        <v>294</v>
      </c>
      <c r="I118" s="9">
        <v>81.927999999999997</v>
      </c>
      <c r="J118" s="10" t="s">
        <v>10</v>
      </c>
      <c r="K118" s="23" t="s">
        <v>416</v>
      </c>
      <c r="L118" s="7">
        <f t="shared" si="64"/>
        <v>1133326.3999999999</v>
      </c>
      <c r="M118" s="8">
        <v>156</v>
      </c>
      <c r="N118" s="25">
        <v>41197</v>
      </c>
      <c r="O118" s="8" t="str">
        <f t="shared" si="65"/>
        <v>2DA-OCT</v>
      </c>
      <c r="P118" s="26">
        <v>0.1</v>
      </c>
      <c r="Q118" s="41" t="s">
        <v>270</v>
      </c>
      <c r="R118" s="8"/>
      <c r="S118" s="7">
        <v>566663.19999999995</v>
      </c>
      <c r="T118" s="8"/>
      <c r="U118" s="66" t="str">
        <f t="shared" ca="1" si="66"/>
        <v>NA</v>
      </c>
      <c r="V118" s="8"/>
      <c r="W118" s="8"/>
      <c r="X118" s="8"/>
      <c r="Y118" s="8"/>
      <c r="Z118" s="8"/>
      <c r="AA118" s="66" t="str">
        <f t="shared" si="110"/>
        <v>NA</v>
      </c>
      <c r="AB118" s="66" t="str">
        <f t="shared" si="111"/>
        <v/>
      </c>
      <c r="AC118" s="73"/>
      <c r="AD118" s="73"/>
      <c r="AE118" s="73"/>
      <c r="AF118" s="73"/>
      <c r="AG118" s="8"/>
      <c r="AH118" s="8" t="s">
        <v>273</v>
      </c>
      <c r="AI118" s="8"/>
      <c r="AJ118" s="8"/>
      <c r="AK118" s="8"/>
      <c r="AL118" s="8"/>
      <c r="AM118" s="8"/>
      <c r="AN118" s="8"/>
      <c r="AO118" s="8"/>
      <c r="AP118" s="66" t="str">
        <f t="shared" si="67"/>
        <v>NA</v>
      </c>
      <c r="AQ118" s="66" t="str">
        <f t="shared" si="68"/>
        <v/>
      </c>
      <c r="AR118" s="66" t="str">
        <f t="shared" si="69"/>
        <v>NA</v>
      </c>
      <c r="AS118" s="66" t="str">
        <f t="shared" si="70"/>
        <v/>
      </c>
      <c r="AT118" s="66" t="str">
        <f t="shared" si="71"/>
        <v>NA</v>
      </c>
      <c r="AU118" s="66" t="str">
        <f t="shared" si="72"/>
        <v/>
      </c>
      <c r="AV118" s="66" t="str">
        <f t="shared" si="73"/>
        <v>NA</v>
      </c>
      <c r="AW118" s="66" t="str">
        <f t="shared" ca="1" si="74"/>
        <v>NA</v>
      </c>
      <c r="AX118" s="66" t="str">
        <f t="shared" ca="1" si="75"/>
        <v>NA</v>
      </c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>
        <f t="shared" si="76"/>
        <v>0</v>
      </c>
      <c r="BU118" s="8">
        <f t="shared" si="77"/>
        <v>0</v>
      </c>
      <c r="BV118" s="8">
        <f t="shared" si="78"/>
        <v>0</v>
      </c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66" t="str">
        <f t="shared" si="79"/>
        <v>NA</v>
      </c>
      <c r="CH118" s="66" t="str">
        <f t="shared" si="80"/>
        <v>NA</v>
      </c>
      <c r="CI118" s="66" t="str">
        <f t="shared" si="81"/>
        <v>NA</v>
      </c>
      <c r="CJ118" s="66" t="str">
        <f t="shared" si="82"/>
        <v>NA</v>
      </c>
      <c r="CK118" s="66" t="str">
        <f t="shared" si="83"/>
        <v>NA</v>
      </c>
      <c r="CL118" s="66" t="str">
        <f t="shared" si="84"/>
        <v>NA</v>
      </c>
      <c r="CM118" s="66" t="str">
        <f t="shared" si="85"/>
        <v>NA</v>
      </c>
      <c r="CN118" s="66" t="str">
        <f t="shared" si="86"/>
        <v>NA</v>
      </c>
      <c r="CO118" s="66" t="str">
        <f t="shared" si="87"/>
        <v>NA</v>
      </c>
      <c r="CP118" s="66" t="str">
        <f t="shared" si="88"/>
        <v>NA</v>
      </c>
      <c r="CQ118" s="66" t="str">
        <f t="shared" si="89"/>
        <v/>
      </c>
      <c r="CR118" s="66" t="str">
        <f t="shared" si="90"/>
        <v/>
      </c>
      <c r="CS118" s="66" t="str">
        <f t="shared" si="91"/>
        <v/>
      </c>
      <c r="CT118" s="66" t="str">
        <f t="shared" si="92"/>
        <v/>
      </c>
      <c r="CU118" s="66" t="str">
        <f t="shared" si="93"/>
        <v/>
      </c>
      <c r="CV118" s="66" t="str">
        <f t="shared" si="94"/>
        <v/>
      </c>
      <c r="CW118" s="66" t="str">
        <f t="shared" si="95"/>
        <v/>
      </c>
      <c r="CX118" s="66" t="str">
        <f t="shared" si="96"/>
        <v/>
      </c>
      <c r="CY118" s="66" t="str">
        <f t="shared" si="97"/>
        <v/>
      </c>
      <c r="CZ118" s="66" t="str">
        <f t="shared" si="98"/>
        <v/>
      </c>
      <c r="DA118" s="66" t="str">
        <f t="shared" si="99"/>
        <v/>
      </c>
      <c r="DB118" s="66" t="str">
        <f t="shared" si="100"/>
        <v/>
      </c>
      <c r="DC118" s="66" t="str">
        <f t="shared" si="101"/>
        <v/>
      </c>
      <c r="DD118" s="66" t="str">
        <f t="shared" si="102"/>
        <v/>
      </c>
      <c r="DE118" s="66" t="str">
        <f t="shared" si="103"/>
        <v/>
      </c>
      <c r="DF118" s="66" t="str">
        <f t="shared" si="104"/>
        <v/>
      </c>
      <c r="DG118" s="66" t="str">
        <f t="shared" si="105"/>
        <v/>
      </c>
      <c r="DH118" s="66" t="str">
        <f t="shared" si="106"/>
        <v/>
      </c>
      <c r="DI118" s="66" t="str">
        <f t="shared" si="107"/>
        <v/>
      </c>
      <c r="DJ118" s="66" t="str">
        <f t="shared" si="108"/>
        <v/>
      </c>
      <c r="DK118" s="63">
        <f t="shared" si="63"/>
        <v>1133326.3999999999</v>
      </c>
    </row>
    <row r="119" spans="1:115" x14ac:dyDescent="0.25">
      <c r="A119" s="2">
        <f t="shared" si="109"/>
        <v>118</v>
      </c>
      <c r="B119" s="2" t="s">
        <v>8</v>
      </c>
      <c r="C119" s="2" t="s">
        <v>144</v>
      </c>
      <c r="D119" s="2">
        <v>2</v>
      </c>
      <c r="E119" s="2">
        <v>8</v>
      </c>
      <c r="F119" s="2">
        <v>1</v>
      </c>
      <c r="G119" s="11" t="s">
        <v>19</v>
      </c>
      <c r="H119" s="42" t="s">
        <v>294</v>
      </c>
      <c r="I119" s="9">
        <v>81.805000000000007</v>
      </c>
      <c r="J119" s="10" t="s">
        <v>11</v>
      </c>
      <c r="K119" s="23" t="s">
        <v>416</v>
      </c>
      <c r="L119" s="7">
        <f t="shared" si="64"/>
        <v>1141859</v>
      </c>
      <c r="M119" s="8">
        <v>157</v>
      </c>
      <c r="N119" s="25">
        <v>41197</v>
      </c>
      <c r="O119" s="8" t="str">
        <f t="shared" si="65"/>
        <v>2DA-OCT</v>
      </c>
      <c r="P119" s="26">
        <v>0.1</v>
      </c>
      <c r="Q119" s="41" t="s">
        <v>270</v>
      </c>
      <c r="R119" s="8"/>
      <c r="S119" s="7">
        <v>570929.5</v>
      </c>
      <c r="T119" s="8"/>
      <c r="U119" s="66" t="str">
        <f t="shared" ca="1" si="66"/>
        <v>NA</v>
      </c>
      <c r="V119" s="8"/>
      <c r="W119" s="8"/>
      <c r="X119" s="8"/>
      <c r="Y119" s="8"/>
      <c r="Z119" s="8"/>
      <c r="AA119" s="66" t="str">
        <f t="shared" si="110"/>
        <v>NA</v>
      </c>
      <c r="AB119" s="66" t="str">
        <f t="shared" si="111"/>
        <v/>
      </c>
      <c r="AC119" s="73"/>
      <c r="AD119" s="73"/>
      <c r="AE119" s="73"/>
      <c r="AF119" s="73"/>
      <c r="AG119" s="8"/>
      <c r="AH119" s="8" t="s">
        <v>273</v>
      </c>
      <c r="AI119" s="8"/>
      <c r="AJ119" s="8"/>
      <c r="AK119" s="8"/>
      <c r="AL119" s="8"/>
      <c r="AM119" s="8"/>
      <c r="AN119" s="8"/>
      <c r="AO119" s="8"/>
      <c r="AP119" s="66" t="str">
        <f t="shared" si="67"/>
        <v>NA</v>
      </c>
      <c r="AQ119" s="66" t="str">
        <f t="shared" si="68"/>
        <v/>
      </c>
      <c r="AR119" s="66" t="str">
        <f t="shared" si="69"/>
        <v>NA</v>
      </c>
      <c r="AS119" s="66" t="str">
        <f t="shared" si="70"/>
        <v/>
      </c>
      <c r="AT119" s="66" t="str">
        <f t="shared" si="71"/>
        <v>NA</v>
      </c>
      <c r="AU119" s="66" t="str">
        <f t="shared" si="72"/>
        <v/>
      </c>
      <c r="AV119" s="66" t="str">
        <f t="shared" si="73"/>
        <v>NA</v>
      </c>
      <c r="AW119" s="66" t="str">
        <f t="shared" ca="1" si="74"/>
        <v>NA</v>
      </c>
      <c r="AX119" s="66" t="str">
        <f t="shared" ca="1" si="75"/>
        <v>NA</v>
      </c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>
        <f t="shared" si="76"/>
        <v>0</v>
      </c>
      <c r="BU119" s="8">
        <f t="shared" si="77"/>
        <v>0</v>
      </c>
      <c r="BV119" s="8">
        <f t="shared" si="78"/>
        <v>0</v>
      </c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66" t="str">
        <f t="shared" si="79"/>
        <v>NA</v>
      </c>
      <c r="CH119" s="66" t="str">
        <f t="shared" si="80"/>
        <v>NA</v>
      </c>
      <c r="CI119" s="66" t="str">
        <f t="shared" si="81"/>
        <v>NA</v>
      </c>
      <c r="CJ119" s="66" t="str">
        <f t="shared" si="82"/>
        <v>NA</v>
      </c>
      <c r="CK119" s="66" t="str">
        <f t="shared" si="83"/>
        <v>NA</v>
      </c>
      <c r="CL119" s="66" t="str">
        <f t="shared" si="84"/>
        <v>NA</v>
      </c>
      <c r="CM119" s="66" t="str">
        <f t="shared" si="85"/>
        <v>NA</v>
      </c>
      <c r="CN119" s="66" t="str">
        <f t="shared" si="86"/>
        <v>NA</v>
      </c>
      <c r="CO119" s="66" t="str">
        <f t="shared" si="87"/>
        <v>NA</v>
      </c>
      <c r="CP119" s="66" t="str">
        <f t="shared" si="88"/>
        <v>NA</v>
      </c>
      <c r="CQ119" s="66" t="str">
        <f t="shared" si="89"/>
        <v/>
      </c>
      <c r="CR119" s="66" t="str">
        <f t="shared" si="90"/>
        <v/>
      </c>
      <c r="CS119" s="66" t="str">
        <f t="shared" si="91"/>
        <v/>
      </c>
      <c r="CT119" s="66" t="str">
        <f t="shared" si="92"/>
        <v/>
      </c>
      <c r="CU119" s="66" t="str">
        <f t="shared" si="93"/>
        <v/>
      </c>
      <c r="CV119" s="66" t="str">
        <f t="shared" si="94"/>
        <v/>
      </c>
      <c r="CW119" s="66" t="str">
        <f t="shared" si="95"/>
        <v/>
      </c>
      <c r="CX119" s="66" t="str">
        <f t="shared" si="96"/>
        <v/>
      </c>
      <c r="CY119" s="66" t="str">
        <f t="shared" si="97"/>
        <v/>
      </c>
      <c r="CZ119" s="66" t="str">
        <f t="shared" si="98"/>
        <v/>
      </c>
      <c r="DA119" s="66" t="str">
        <f t="shared" si="99"/>
        <v/>
      </c>
      <c r="DB119" s="66" t="str">
        <f t="shared" si="100"/>
        <v/>
      </c>
      <c r="DC119" s="66" t="str">
        <f t="shared" si="101"/>
        <v/>
      </c>
      <c r="DD119" s="66" t="str">
        <f t="shared" si="102"/>
        <v/>
      </c>
      <c r="DE119" s="66" t="str">
        <f t="shared" si="103"/>
        <v/>
      </c>
      <c r="DF119" s="66" t="str">
        <f t="shared" si="104"/>
        <v/>
      </c>
      <c r="DG119" s="66" t="str">
        <f t="shared" si="105"/>
        <v/>
      </c>
      <c r="DH119" s="66" t="str">
        <f t="shared" si="106"/>
        <v/>
      </c>
      <c r="DI119" s="66" t="str">
        <f t="shared" si="107"/>
        <v/>
      </c>
      <c r="DJ119" s="66" t="str">
        <f t="shared" si="108"/>
        <v/>
      </c>
      <c r="DK119" s="63">
        <f t="shared" si="63"/>
        <v>1141859</v>
      </c>
    </row>
    <row r="120" spans="1:115" x14ac:dyDescent="0.25">
      <c r="A120" s="2">
        <f t="shared" si="109"/>
        <v>119</v>
      </c>
      <c r="B120" s="2" t="s">
        <v>8</v>
      </c>
      <c r="C120" s="2" t="s">
        <v>145</v>
      </c>
      <c r="D120" s="13">
        <v>2</v>
      </c>
      <c r="E120" s="13">
        <v>8</v>
      </c>
      <c r="F120" s="13">
        <v>2</v>
      </c>
      <c r="G120" s="11" t="s">
        <v>19</v>
      </c>
      <c r="H120" s="42" t="s">
        <v>294</v>
      </c>
      <c r="I120" s="15">
        <v>80</v>
      </c>
      <c r="J120" s="10" t="s">
        <v>10</v>
      </c>
      <c r="K120" s="23" t="s">
        <v>416</v>
      </c>
      <c r="L120" s="7">
        <f t="shared" si="64"/>
        <v>1126000</v>
      </c>
      <c r="M120" s="8">
        <v>158</v>
      </c>
      <c r="N120" s="25">
        <v>41212</v>
      </c>
      <c r="O120" s="8" t="str">
        <f t="shared" si="65"/>
        <v>2DA-OCT</v>
      </c>
      <c r="P120" s="26">
        <v>0.1</v>
      </c>
      <c r="Q120" s="41" t="s">
        <v>270</v>
      </c>
      <c r="R120" s="8"/>
      <c r="S120" s="7">
        <v>563000</v>
      </c>
      <c r="T120" s="8"/>
      <c r="U120" s="66" t="str">
        <f t="shared" ca="1" si="66"/>
        <v>NA</v>
      </c>
      <c r="V120" s="8"/>
      <c r="W120" s="8"/>
      <c r="X120" s="8"/>
      <c r="Y120" s="8"/>
      <c r="Z120" s="8"/>
      <c r="AA120" s="66" t="str">
        <f t="shared" si="110"/>
        <v>NA</v>
      </c>
      <c r="AB120" s="66" t="str">
        <f t="shared" si="111"/>
        <v/>
      </c>
      <c r="AC120" s="73"/>
      <c r="AD120" s="73"/>
      <c r="AE120" s="73"/>
      <c r="AF120" s="73"/>
      <c r="AG120" s="8"/>
      <c r="AH120" s="8" t="s">
        <v>273</v>
      </c>
      <c r="AI120" s="8"/>
      <c r="AJ120" s="8"/>
      <c r="AK120" s="8"/>
      <c r="AL120" s="8"/>
      <c r="AM120" s="8"/>
      <c r="AN120" s="8"/>
      <c r="AO120" s="8"/>
      <c r="AP120" s="66" t="str">
        <f t="shared" si="67"/>
        <v>NA</v>
      </c>
      <c r="AQ120" s="66" t="str">
        <f t="shared" si="68"/>
        <v/>
      </c>
      <c r="AR120" s="66" t="str">
        <f t="shared" si="69"/>
        <v>NA</v>
      </c>
      <c r="AS120" s="66" t="str">
        <f t="shared" si="70"/>
        <v/>
      </c>
      <c r="AT120" s="66" t="str">
        <f t="shared" si="71"/>
        <v>NA</v>
      </c>
      <c r="AU120" s="66" t="str">
        <f t="shared" si="72"/>
        <v/>
      </c>
      <c r="AV120" s="66" t="str">
        <f t="shared" si="73"/>
        <v>NA</v>
      </c>
      <c r="AW120" s="66" t="str">
        <f t="shared" ca="1" si="74"/>
        <v>NA</v>
      </c>
      <c r="AX120" s="66" t="str">
        <f t="shared" ca="1" si="75"/>
        <v>NA</v>
      </c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>
        <f t="shared" si="76"/>
        <v>0</v>
      </c>
      <c r="BU120" s="8">
        <f t="shared" si="77"/>
        <v>0</v>
      </c>
      <c r="BV120" s="8">
        <f t="shared" si="78"/>
        <v>0</v>
      </c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66" t="str">
        <f t="shared" si="79"/>
        <v>NA</v>
      </c>
      <c r="CH120" s="66" t="str">
        <f t="shared" si="80"/>
        <v>NA</v>
      </c>
      <c r="CI120" s="66" t="str">
        <f t="shared" si="81"/>
        <v>NA</v>
      </c>
      <c r="CJ120" s="66" t="str">
        <f t="shared" si="82"/>
        <v>NA</v>
      </c>
      <c r="CK120" s="66" t="str">
        <f t="shared" si="83"/>
        <v>NA</v>
      </c>
      <c r="CL120" s="66" t="str">
        <f t="shared" si="84"/>
        <v>NA</v>
      </c>
      <c r="CM120" s="66" t="str">
        <f t="shared" si="85"/>
        <v>NA</v>
      </c>
      <c r="CN120" s="66" t="str">
        <f t="shared" si="86"/>
        <v>NA</v>
      </c>
      <c r="CO120" s="66" t="str">
        <f t="shared" si="87"/>
        <v>NA</v>
      </c>
      <c r="CP120" s="66" t="str">
        <f t="shared" si="88"/>
        <v>NA</v>
      </c>
      <c r="CQ120" s="66" t="str">
        <f t="shared" si="89"/>
        <v/>
      </c>
      <c r="CR120" s="66" t="str">
        <f t="shared" si="90"/>
        <v/>
      </c>
      <c r="CS120" s="66" t="str">
        <f t="shared" si="91"/>
        <v/>
      </c>
      <c r="CT120" s="66" t="str">
        <f t="shared" si="92"/>
        <v/>
      </c>
      <c r="CU120" s="66" t="str">
        <f t="shared" si="93"/>
        <v/>
      </c>
      <c r="CV120" s="66" t="str">
        <f t="shared" si="94"/>
        <v/>
      </c>
      <c r="CW120" s="66" t="str">
        <f t="shared" si="95"/>
        <v/>
      </c>
      <c r="CX120" s="66" t="str">
        <f t="shared" si="96"/>
        <v/>
      </c>
      <c r="CY120" s="66" t="str">
        <f t="shared" si="97"/>
        <v/>
      </c>
      <c r="CZ120" s="66" t="str">
        <f t="shared" si="98"/>
        <v/>
      </c>
      <c r="DA120" s="66" t="str">
        <f t="shared" si="99"/>
        <v/>
      </c>
      <c r="DB120" s="66" t="str">
        <f t="shared" si="100"/>
        <v/>
      </c>
      <c r="DC120" s="66" t="str">
        <f t="shared" si="101"/>
        <v/>
      </c>
      <c r="DD120" s="66" t="str">
        <f t="shared" si="102"/>
        <v/>
      </c>
      <c r="DE120" s="66" t="str">
        <f t="shared" si="103"/>
        <v/>
      </c>
      <c r="DF120" s="66" t="str">
        <f t="shared" si="104"/>
        <v/>
      </c>
      <c r="DG120" s="66" t="str">
        <f t="shared" si="105"/>
        <v/>
      </c>
      <c r="DH120" s="66" t="str">
        <f t="shared" si="106"/>
        <v/>
      </c>
      <c r="DI120" s="66" t="str">
        <f t="shared" si="107"/>
        <v/>
      </c>
      <c r="DJ120" s="66" t="str">
        <f t="shared" si="108"/>
        <v/>
      </c>
      <c r="DK120" s="63">
        <f t="shared" si="63"/>
        <v>1126000</v>
      </c>
    </row>
    <row r="121" spans="1:115" x14ac:dyDescent="0.25">
      <c r="A121" s="2">
        <f t="shared" si="109"/>
        <v>120</v>
      </c>
      <c r="B121" s="2" t="s">
        <v>8</v>
      </c>
      <c r="C121" s="2" t="s">
        <v>146</v>
      </c>
      <c r="D121" s="2">
        <v>2</v>
      </c>
      <c r="E121" s="2">
        <v>8</v>
      </c>
      <c r="F121" s="2">
        <v>3</v>
      </c>
      <c r="G121" s="11" t="s">
        <v>19</v>
      </c>
      <c r="H121" s="42" t="s">
        <v>294</v>
      </c>
      <c r="I121" s="15">
        <v>80</v>
      </c>
      <c r="J121" s="10" t="s">
        <v>10</v>
      </c>
      <c r="K121" s="23" t="s">
        <v>416</v>
      </c>
      <c r="L121" s="7">
        <f t="shared" si="64"/>
        <v>1126000</v>
      </c>
      <c r="M121" s="8">
        <v>159</v>
      </c>
      <c r="N121" s="25">
        <v>41212</v>
      </c>
      <c r="O121" s="8" t="str">
        <f t="shared" si="65"/>
        <v>2DA-OCT</v>
      </c>
      <c r="P121" s="26">
        <v>0.1</v>
      </c>
      <c r="Q121" s="41" t="s">
        <v>270</v>
      </c>
      <c r="R121" s="8"/>
      <c r="S121" s="7">
        <v>563000</v>
      </c>
      <c r="T121" s="8"/>
      <c r="U121" s="66" t="str">
        <f t="shared" ca="1" si="66"/>
        <v>NA</v>
      </c>
      <c r="V121" s="8"/>
      <c r="W121" s="8"/>
      <c r="X121" s="8"/>
      <c r="Y121" s="8"/>
      <c r="Z121" s="8"/>
      <c r="AA121" s="66" t="str">
        <f t="shared" si="110"/>
        <v>NA</v>
      </c>
      <c r="AB121" s="66" t="str">
        <f t="shared" si="111"/>
        <v/>
      </c>
      <c r="AC121" s="73"/>
      <c r="AD121" s="73"/>
      <c r="AE121" s="73"/>
      <c r="AF121" s="73"/>
      <c r="AG121" s="8"/>
      <c r="AH121" s="8" t="s">
        <v>273</v>
      </c>
      <c r="AI121" s="8"/>
      <c r="AJ121" s="8"/>
      <c r="AK121" s="8"/>
      <c r="AL121" s="8"/>
      <c r="AM121" s="8"/>
      <c r="AN121" s="8"/>
      <c r="AO121" s="8"/>
      <c r="AP121" s="66" t="str">
        <f t="shared" si="67"/>
        <v>NA</v>
      </c>
      <c r="AQ121" s="66" t="str">
        <f t="shared" si="68"/>
        <v/>
      </c>
      <c r="AR121" s="66" t="str">
        <f t="shared" si="69"/>
        <v>NA</v>
      </c>
      <c r="AS121" s="66" t="str">
        <f t="shared" si="70"/>
        <v/>
      </c>
      <c r="AT121" s="66" t="str">
        <f t="shared" si="71"/>
        <v>NA</v>
      </c>
      <c r="AU121" s="66" t="str">
        <f t="shared" si="72"/>
        <v/>
      </c>
      <c r="AV121" s="66" t="str">
        <f t="shared" si="73"/>
        <v>NA</v>
      </c>
      <c r="AW121" s="66" t="str">
        <f t="shared" ca="1" si="74"/>
        <v>NA</v>
      </c>
      <c r="AX121" s="66" t="str">
        <f t="shared" ca="1" si="75"/>
        <v>NA</v>
      </c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>
        <f t="shared" si="76"/>
        <v>0</v>
      </c>
      <c r="BU121" s="8">
        <f t="shared" si="77"/>
        <v>0</v>
      </c>
      <c r="BV121" s="8">
        <f t="shared" si="78"/>
        <v>0</v>
      </c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66" t="str">
        <f t="shared" si="79"/>
        <v>NA</v>
      </c>
      <c r="CH121" s="66" t="str">
        <f t="shared" si="80"/>
        <v>NA</v>
      </c>
      <c r="CI121" s="66" t="str">
        <f t="shared" si="81"/>
        <v>NA</v>
      </c>
      <c r="CJ121" s="66" t="str">
        <f t="shared" si="82"/>
        <v>NA</v>
      </c>
      <c r="CK121" s="66" t="str">
        <f t="shared" si="83"/>
        <v>NA</v>
      </c>
      <c r="CL121" s="66" t="str">
        <f t="shared" si="84"/>
        <v>NA</v>
      </c>
      <c r="CM121" s="66" t="str">
        <f t="shared" si="85"/>
        <v>NA</v>
      </c>
      <c r="CN121" s="66" t="str">
        <f t="shared" si="86"/>
        <v>NA</v>
      </c>
      <c r="CO121" s="66" t="str">
        <f t="shared" si="87"/>
        <v>NA</v>
      </c>
      <c r="CP121" s="66" t="str">
        <f t="shared" si="88"/>
        <v>NA</v>
      </c>
      <c r="CQ121" s="66" t="str">
        <f t="shared" si="89"/>
        <v/>
      </c>
      <c r="CR121" s="66" t="str">
        <f t="shared" si="90"/>
        <v/>
      </c>
      <c r="CS121" s="66" t="str">
        <f t="shared" si="91"/>
        <v/>
      </c>
      <c r="CT121" s="66" t="str">
        <f t="shared" si="92"/>
        <v/>
      </c>
      <c r="CU121" s="66" t="str">
        <f t="shared" si="93"/>
        <v/>
      </c>
      <c r="CV121" s="66" t="str">
        <f t="shared" si="94"/>
        <v/>
      </c>
      <c r="CW121" s="66" t="str">
        <f t="shared" si="95"/>
        <v/>
      </c>
      <c r="CX121" s="66" t="str">
        <f t="shared" si="96"/>
        <v/>
      </c>
      <c r="CY121" s="66" t="str">
        <f t="shared" si="97"/>
        <v/>
      </c>
      <c r="CZ121" s="66" t="str">
        <f t="shared" si="98"/>
        <v/>
      </c>
      <c r="DA121" s="66" t="str">
        <f t="shared" si="99"/>
        <v/>
      </c>
      <c r="DB121" s="66" t="str">
        <f t="shared" si="100"/>
        <v/>
      </c>
      <c r="DC121" s="66" t="str">
        <f t="shared" si="101"/>
        <v/>
      </c>
      <c r="DD121" s="66" t="str">
        <f t="shared" si="102"/>
        <v/>
      </c>
      <c r="DE121" s="66" t="str">
        <f t="shared" si="103"/>
        <v/>
      </c>
      <c r="DF121" s="66" t="str">
        <f t="shared" si="104"/>
        <v/>
      </c>
      <c r="DG121" s="66" t="str">
        <f t="shared" si="105"/>
        <v/>
      </c>
      <c r="DH121" s="66" t="str">
        <f t="shared" si="106"/>
        <v/>
      </c>
      <c r="DI121" s="66" t="str">
        <f t="shared" si="107"/>
        <v/>
      </c>
      <c r="DJ121" s="66" t="str">
        <f t="shared" si="108"/>
        <v/>
      </c>
      <c r="DK121" s="63">
        <f t="shared" si="63"/>
        <v>1126000</v>
      </c>
    </row>
    <row r="122" spans="1:115" x14ac:dyDescent="0.25">
      <c r="A122" s="2">
        <f t="shared" si="109"/>
        <v>121</v>
      </c>
      <c r="B122" s="2" t="s">
        <v>8</v>
      </c>
      <c r="C122" s="2" t="s">
        <v>147</v>
      </c>
      <c r="D122" s="2">
        <v>2</v>
      </c>
      <c r="E122" s="2">
        <v>8</v>
      </c>
      <c r="F122" s="2">
        <v>4</v>
      </c>
      <c r="G122" s="11" t="s">
        <v>19</v>
      </c>
      <c r="H122" s="42" t="s">
        <v>294</v>
      </c>
      <c r="I122" s="15">
        <v>80</v>
      </c>
      <c r="J122" s="10" t="s">
        <v>11</v>
      </c>
      <c r="K122" s="23" t="s">
        <v>416</v>
      </c>
      <c r="L122" s="7">
        <f t="shared" si="64"/>
        <v>1135000</v>
      </c>
      <c r="M122" s="8">
        <v>160</v>
      </c>
      <c r="N122" s="25">
        <v>41212</v>
      </c>
      <c r="O122" s="8" t="str">
        <f t="shared" si="65"/>
        <v>2DA-OCT</v>
      </c>
      <c r="P122" s="26">
        <v>0.1</v>
      </c>
      <c r="Q122" s="41" t="s">
        <v>270</v>
      </c>
      <c r="R122" s="8"/>
      <c r="S122" s="7">
        <v>567500</v>
      </c>
      <c r="T122" s="8"/>
      <c r="U122" s="66" t="str">
        <f t="shared" ca="1" si="66"/>
        <v>NA</v>
      </c>
      <c r="V122" s="8"/>
      <c r="W122" s="8"/>
      <c r="X122" s="8"/>
      <c r="Y122" s="8"/>
      <c r="Z122" s="8"/>
      <c r="AA122" s="66" t="str">
        <f t="shared" si="110"/>
        <v>NA</v>
      </c>
      <c r="AB122" s="66" t="str">
        <f t="shared" si="111"/>
        <v/>
      </c>
      <c r="AC122" s="73"/>
      <c r="AD122" s="73"/>
      <c r="AE122" s="73"/>
      <c r="AF122" s="73"/>
      <c r="AG122" s="8"/>
      <c r="AH122" s="8" t="s">
        <v>273</v>
      </c>
      <c r="AI122" s="8"/>
      <c r="AJ122" s="8"/>
      <c r="AK122" s="8"/>
      <c r="AL122" s="8"/>
      <c r="AM122" s="8"/>
      <c r="AN122" s="8"/>
      <c r="AO122" s="8"/>
      <c r="AP122" s="66" t="str">
        <f t="shared" si="67"/>
        <v>NA</v>
      </c>
      <c r="AQ122" s="66" t="str">
        <f t="shared" si="68"/>
        <v/>
      </c>
      <c r="AR122" s="66" t="str">
        <f t="shared" si="69"/>
        <v>NA</v>
      </c>
      <c r="AS122" s="66" t="str">
        <f t="shared" si="70"/>
        <v/>
      </c>
      <c r="AT122" s="66" t="str">
        <f t="shared" si="71"/>
        <v>NA</v>
      </c>
      <c r="AU122" s="66" t="str">
        <f t="shared" si="72"/>
        <v/>
      </c>
      <c r="AV122" s="66" t="str">
        <f t="shared" si="73"/>
        <v>NA</v>
      </c>
      <c r="AW122" s="66" t="str">
        <f t="shared" ca="1" si="74"/>
        <v>NA</v>
      </c>
      <c r="AX122" s="66" t="str">
        <f t="shared" ca="1" si="75"/>
        <v>NA</v>
      </c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>
        <f t="shared" si="76"/>
        <v>0</v>
      </c>
      <c r="BU122" s="8">
        <f t="shared" si="77"/>
        <v>0</v>
      </c>
      <c r="BV122" s="8">
        <f t="shared" si="78"/>
        <v>0</v>
      </c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66" t="str">
        <f t="shared" si="79"/>
        <v>NA</v>
      </c>
      <c r="CH122" s="66" t="str">
        <f t="shared" si="80"/>
        <v>NA</v>
      </c>
      <c r="CI122" s="66" t="str">
        <f t="shared" si="81"/>
        <v>NA</v>
      </c>
      <c r="CJ122" s="66" t="str">
        <f t="shared" si="82"/>
        <v>NA</v>
      </c>
      <c r="CK122" s="66" t="str">
        <f t="shared" si="83"/>
        <v>NA</v>
      </c>
      <c r="CL122" s="66" t="str">
        <f t="shared" si="84"/>
        <v>NA</v>
      </c>
      <c r="CM122" s="66" t="str">
        <f t="shared" si="85"/>
        <v>NA</v>
      </c>
      <c r="CN122" s="66" t="str">
        <f t="shared" si="86"/>
        <v>NA</v>
      </c>
      <c r="CO122" s="66" t="str">
        <f t="shared" si="87"/>
        <v>NA</v>
      </c>
      <c r="CP122" s="66" t="str">
        <f t="shared" si="88"/>
        <v>NA</v>
      </c>
      <c r="CQ122" s="66" t="str">
        <f t="shared" si="89"/>
        <v/>
      </c>
      <c r="CR122" s="66" t="str">
        <f t="shared" si="90"/>
        <v/>
      </c>
      <c r="CS122" s="66" t="str">
        <f t="shared" si="91"/>
        <v/>
      </c>
      <c r="CT122" s="66" t="str">
        <f t="shared" si="92"/>
        <v/>
      </c>
      <c r="CU122" s="66" t="str">
        <f t="shared" si="93"/>
        <v/>
      </c>
      <c r="CV122" s="66" t="str">
        <f t="shared" si="94"/>
        <v/>
      </c>
      <c r="CW122" s="66" t="str">
        <f t="shared" si="95"/>
        <v/>
      </c>
      <c r="CX122" s="66" t="str">
        <f t="shared" si="96"/>
        <v/>
      </c>
      <c r="CY122" s="66" t="str">
        <f t="shared" si="97"/>
        <v/>
      </c>
      <c r="CZ122" s="66" t="str">
        <f t="shared" si="98"/>
        <v/>
      </c>
      <c r="DA122" s="66" t="str">
        <f t="shared" si="99"/>
        <v/>
      </c>
      <c r="DB122" s="66" t="str">
        <f t="shared" si="100"/>
        <v/>
      </c>
      <c r="DC122" s="66" t="str">
        <f t="shared" si="101"/>
        <v/>
      </c>
      <c r="DD122" s="66" t="str">
        <f t="shared" si="102"/>
        <v/>
      </c>
      <c r="DE122" s="66" t="str">
        <f t="shared" si="103"/>
        <v/>
      </c>
      <c r="DF122" s="66" t="str">
        <f t="shared" si="104"/>
        <v/>
      </c>
      <c r="DG122" s="66" t="str">
        <f t="shared" si="105"/>
        <v/>
      </c>
      <c r="DH122" s="66" t="str">
        <f t="shared" si="106"/>
        <v/>
      </c>
      <c r="DI122" s="66" t="str">
        <f t="shared" si="107"/>
        <v/>
      </c>
      <c r="DJ122" s="66" t="str">
        <f t="shared" si="108"/>
        <v/>
      </c>
      <c r="DK122" s="63">
        <f t="shared" si="63"/>
        <v>1135000</v>
      </c>
    </row>
    <row r="123" spans="1:115" x14ac:dyDescent="0.25">
      <c r="A123" s="2">
        <f t="shared" si="109"/>
        <v>122</v>
      </c>
      <c r="B123" s="2" t="s">
        <v>8</v>
      </c>
      <c r="C123" s="2" t="s">
        <v>148</v>
      </c>
      <c r="D123" s="13">
        <v>2</v>
      </c>
      <c r="E123" s="13">
        <v>8</v>
      </c>
      <c r="F123" s="13">
        <v>5</v>
      </c>
      <c r="G123" s="11" t="s">
        <v>19</v>
      </c>
      <c r="H123" s="42" t="s">
        <v>294</v>
      </c>
      <c r="I123" s="15">
        <v>80</v>
      </c>
      <c r="J123" s="10" t="s">
        <v>10</v>
      </c>
      <c r="K123" s="23" t="s">
        <v>416</v>
      </c>
      <c r="L123" s="7">
        <f t="shared" si="64"/>
        <v>1126000</v>
      </c>
      <c r="M123" s="8">
        <v>161</v>
      </c>
      <c r="N123" s="25">
        <v>41212</v>
      </c>
      <c r="O123" s="8" t="str">
        <f t="shared" si="65"/>
        <v>2DA-OCT</v>
      </c>
      <c r="P123" s="26">
        <v>0.1</v>
      </c>
      <c r="Q123" s="41" t="s">
        <v>270</v>
      </c>
      <c r="R123" s="8"/>
      <c r="S123" s="7">
        <v>563000</v>
      </c>
      <c r="T123" s="8"/>
      <c r="U123" s="66" t="str">
        <f t="shared" ca="1" si="66"/>
        <v>NA</v>
      </c>
      <c r="V123" s="8"/>
      <c r="W123" s="8"/>
      <c r="X123" s="8"/>
      <c r="Y123" s="8"/>
      <c r="Z123" s="8"/>
      <c r="AA123" s="66" t="str">
        <f t="shared" si="110"/>
        <v>NA</v>
      </c>
      <c r="AB123" s="66" t="str">
        <f t="shared" si="111"/>
        <v/>
      </c>
      <c r="AC123" s="73"/>
      <c r="AD123" s="73"/>
      <c r="AE123" s="73"/>
      <c r="AF123" s="73"/>
      <c r="AG123" s="8"/>
      <c r="AH123" s="8" t="s">
        <v>273</v>
      </c>
      <c r="AI123" s="8"/>
      <c r="AJ123" s="8"/>
      <c r="AK123" s="8"/>
      <c r="AL123" s="8"/>
      <c r="AM123" s="8"/>
      <c r="AN123" s="8"/>
      <c r="AO123" s="8"/>
      <c r="AP123" s="66" t="str">
        <f t="shared" si="67"/>
        <v>NA</v>
      </c>
      <c r="AQ123" s="66" t="str">
        <f t="shared" si="68"/>
        <v/>
      </c>
      <c r="AR123" s="66" t="str">
        <f t="shared" si="69"/>
        <v>NA</v>
      </c>
      <c r="AS123" s="66" t="str">
        <f t="shared" si="70"/>
        <v/>
      </c>
      <c r="AT123" s="66" t="str">
        <f t="shared" si="71"/>
        <v>NA</v>
      </c>
      <c r="AU123" s="66" t="str">
        <f t="shared" si="72"/>
        <v/>
      </c>
      <c r="AV123" s="66" t="str">
        <f t="shared" si="73"/>
        <v>NA</v>
      </c>
      <c r="AW123" s="66" t="str">
        <f t="shared" ca="1" si="74"/>
        <v>NA</v>
      </c>
      <c r="AX123" s="66" t="str">
        <f t="shared" ca="1" si="75"/>
        <v>NA</v>
      </c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>
        <f t="shared" si="76"/>
        <v>0</v>
      </c>
      <c r="BU123" s="8">
        <f t="shared" si="77"/>
        <v>0</v>
      </c>
      <c r="BV123" s="8">
        <f t="shared" si="78"/>
        <v>0</v>
      </c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66" t="str">
        <f t="shared" si="79"/>
        <v>NA</v>
      </c>
      <c r="CH123" s="66" t="str">
        <f t="shared" si="80"/>
        <v>NA</v>
      </c>
      <c r="CI123" s="66" t="str">
        <f t="shared" si="81"/>
        <v>NA</v>
      </c>
      <c r="CJ123" s="66" t="str">
        <f t="shared" si="82"/>
        <v>NA</v>
      </c>
      <c r="CK123" s="66" t="str">
        <f t="shared" si="83"/>
        <v>NA</v>
      </c>
      <c r="CL123" s="66" t="str">
        <f t="shared" si="84"/>
        <v>NA</v>
      </c>
      <c r="CM123" s="66" t="str">
        <f t="shared" si="85"/>
        <v>NA</v>
      </c>
      <c r="CN123" s="66" t="str">
        <f t="shared" si="86"/>
        <v>NA</v>
      </c>
      <c r="CO123" s="66" t="str">
        <f t="shared" si="87"/>
        <v>NA</v>
      </c>
      <c r="CP123" s="66" t="str">
        <f t="shared" si="88"/>
        <v>NA</v>
      </c>
      <c r="CQ123" s="66" t="str">
        <f t="shared" si="89"/>
        <v/>
      </c>
      <c r="CR123" s="66" t="str">
        <f t="shared" si="90"/>
        <v/>
      </c>
      <c r="CS123" s="66" t="str">
        <f t="shared" si="91"/>
        <v/>
      </c>
      <c r="CT123" s="66" t="str">
        <f t="shared" si="92"/>
        <v/>
      </c>
      <c r="CU123" s="66" t="str">
        <f t="shared" si="93"/>
        <v/>
      </c>
      <c r="CV123" s="66" t="str">
        <f t="shared" si="94"/>
        <v/>
      </c>
      <c r="CW123" s="66" t="str">
        <f t="shared" si="95"/>
        <v/>
      </c>
      <c r="CX123" s="66" t="str">
        <f t="shared" si="96"/>
        <v/>
      </c>
      <c r="CY123" s="66" t="str">
        <f t="shared" si="97"/>
        <v/>
      </c>
      <c r="CZ123" s="66" t="str">
        <f t="shared" si="98"/>
        <v/>
      </c>
      <c r="DA123" s="66" t="str">
        <f t="shared" si="99"/>
        <v/>
      </c>
      <c r="DB123" s="66" t="str">
        <f t="shared" si="100"/>
        <v/>
      </c>
      <c r="DC123" s="66" t="str">
        <f t="shared" si="101"/>
        <v/>
      </c>
      <c r="DD123" s="66" t="str">
        <f t="shared" si="102"/>
        <v/>
      </c>
      <c r="DE123" s="66" t="str">
        <f t="shared" si="103"/>
        <v/>
      </c>
      <c r="DF123" s="66" t="str">
        <f t="shared" si="104"/>
        <v/>
      </c>
      <c r="DG123" s="66" t="str">
        <f t="shared" si="105"/>
        <v/>
      </c>
      <c r="DH123" s="66" t="str">
        <f t="shared" si="106"/>
        <v/>
      </c>
      <c r="DI123" s="66" t="str">
        <f t="shared" si="107"/>
        <v/>
      </c>
      <c r="DJ123" s="66" t="str">
        <f t="shared" si="108"/>
        <v/>
      </c>
      <c r="DK123" s="63">
        <f t="shared" si="63"/>
        <v>1126000</v>
      </c>
    </row>
    <row r="124" spans="1:115" x14ac:dyDescent="0.25">
      <c r="A124" s="2">
        <f t="shared" si="109"/>
        <v>123</v>
      </c>
      <c r="B124" s="2" t="s">
        <v>8</v>
      </c>
      <c r="C124" s="2" t="s">
        <v>149</v>
      </c>
      <c r="D124" s="13">
        <v>2</v>
      </c>
      <c r="E124" s="13">
        <v>8</v>
      </c>
      <c r="F124" s="13">
        <v>6</v>
      </c>
      <c r="G124" s="11" t="s">
        <v>19</v>
      </c>
      <c r="H124" s="42" t="s">
        <v>294</v>
      </c>
      <c r="I124" s="15">
        <v>80</v>
      </c>
      <c r="J124" s="10" t="s">
        <v>10</v>
      </c>
      <c r="K124" s="23" t="s">
        <v>416</v>
      </c>
      <c r="L124" s="7">
        <f t="shared" si="64"/>
        <v>1126000</v>
      </c>
      <c r="M124" s="8">
        <v>162</v>
      </c>
      <c r="N124" s="25">
        <v>41212</v>
      </c>
      <c r="O124" s="8" t="str">
        <f t="shared" si="65"/>
        <v>2DA-OCT</v>
      </c>
      <c r="P124" s="26">
        <v>0.1</v>
      </c>
      <c r="Q124" s="41" t="s">
        <v>270</v>
      </c>
      <c r="R124" s="8"/>
      <c r="S124" s="7">
        <v>563000</v>
      </c>
      <c r="T124" s="8"/>
      <c r="U124" s="66" t="str">
        <f t="shared" ca="1" si="66"/>
        <v>NA</v>
      </c>
      <c r="V124" s="8"/>
      <c r="W124" s="8"/>
      <c r="X124" s="8"/>
      <c r="Y124" s="8"/>
      <c r="Z124" s="8"/>
      <c r="AA124" s="66" t="str">
        <f t="shared" si="110"/>
        <v>NA</v>
      </c>
      <c r="AB124" s="66" t="str">
        <f t="shared" si="111"/>
        <v/>
      </c>
      <c r="AC124" s="73"/>
      <c r="AD124" s="73"/>
      <c r="AE124" s="73"/>
      <c r="AF124" s="73"/>
      <c r="AG124" s="8"/>
      <c r="AH124" s="8" t="s">
        <v>273</v>
      </c>
      <c r="AI124" s="8"/>
      <c r="AJ124" s="8"/>
      <c r="AK124" s="8"/>
      <c r="AL124" s="8"/>
      <c r="AM124" s="8"/>
      <c r="AN124" s="8"/>
      <c r="AO124" s="8"/>
      <c r="AP124" s="66" t="str">
        <f t="shared" si="67"/>
        <v>NA</v>
      </c>
      <c r="AQ124" s="66" t="str">
        <f t="shared" si="68"/>
        <v/>
      </c>
      <c r="AR124" s="66" t="str">
        <f t="shared" si="69"/>
        <v>NA</v>
      </c>
      <c r="AS124" s="66" t="str">
        <f t="shared" si="70"/>
        <v/>
      </c>
      <c r="AT124" s="66" t="str">
        <f t="shared" si="71"/>
        <v>NA</v>
      </c>
      <c r="AU124" s="66" t="str">
        <f t="shared" si="72"/>
        <v/>
      </c>
      <c r="AV124" s="66" t="str">
        <f t="shared" si="73"/>
        <v>NA</v>
      </c>
      <c r="AW124" s="66" t="str">
        <f t="shared" ca="1" si="74"/>
        <v>NA</v>
      </c>
      <c r="AX124" s="66" t="str">
        <f t="shared" ca="1" si="75"/>
        <v>NA</v>
      </c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>
        <f t="shared" si="76"/>
        <v>0</v>
      </c>
      <c r="BU124" s="8">
        <f t="shared" si="77"/>
        <v>0</v>
      </c>
      <c r="BV124" s="8">
        <f t="shared" si="78"/>
        <v>0</v>
      </c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66" t="str">
        <f t="shared" si="79"/>
        <v>NA</v>
      </c>
      <c r="CH124" s="66" t="str">
        <f t="shared" si="80"/>
        <v>NA</v>
      </c>
      <c r="CI124" s="66" t="str">
        <f t="shared" si="81"/>
        <v>NA</v>
      </c>
      <c r="CJ124" s="66" t="str">
        <f t="shared" si="82"/>
        <v>NA</v>
      </c>
      <c r="CK124" s="66" t="str">
        <f t="shared" si="83"/>
        <v>NA</v>
      </c>
      <c r="CL124" s="66" t="str">
        <f t="shared" si="84"/>
        <v>NA</v>
      </c>
      <c r="CM124" s="66" t="str">
        <f t="shared" si="85"/>
        <v>NA</v>
      </c>
      <c r="CN124" s="66" t="str">
        <f t="shared" si="86"/>
        <v>NA</v>
      </c>
      <c r="CO124" s="66" t="str">
        <f t="shared" si="87"/>
        <v>NA</v>
      </c>
      <c r="CP124" s="66" t="str">
        <f t="shared" si="88"/>
        <v>NA</v>
      </c>
      <c r="CQ124" s="66" t="str">
        <f t="shared" si="89"/>
        <v/>
      </c>
      <c r="CR124" s="66" t="str">
        <f t="shared" si="90"/>
        <v/>
      </c>
      <c r="CS124" s="66" t="str">
        <f t="shared" si="91"/>
        <v/>
      </c>
      <c r="CT124" s="66" t="str">
        <f t="shared" si="92"/>
        <v/>
      </c>
      <c r="CU124" s="66" t="str">
        <f t="shared" si="93"/>
        <v/>
      </c>
      <c r="CV124" s="66" t="str">
        <f t="shared" si="94"/>
        <v/>
      </c>
      <c r="CW124" s="66" t="str">
        <f t="shared" si="95"/>
        <v/>
      </c>
      <c r="CX124" s="66" t="str">
        <f t="shared" si="96"/>
        <v/>
      </c>
      <c r="CY124" s="66" t="str">
        <f t="shared" si="97"/>
        <v/>
      </c>
      <c r="CZ124" s="66" t="str">
        <f t="shared" si="98"/>
        <v/>
      </c>
      <c r="DA124" s="66" t="str">
        <f t="shared" si="99"/>
        <v/>
      </c>
      <c r="DB124" s="66" t="str">
        <f t="shared" si="100"/>
        <v/>
      </c>
      <c r="DC124" s="66" t="str">
        <f t="shared" si="101"/>
        <v/>
      </c>
      <c r="DD124" s="66" t="str">
        <f t="shared" si="102"/>
        <v/>
      </c>
      <c r="DE124" s="66" t="str">
        <f t="shared" si="103"/>
        <v/>
      </c>
      <c r="DF124" s="66" t="str">
        <f t="shared" si="104"/>
        <v/>
      </c>
      <c r="DG124" s="66" t="str">
        <f t="shared" si="105"/>
        <v/>
      </c>
      <c r="DH124" s="66" t="str">
        <f t="shared" si="106"/>
        <v/>
      </c>
      <c r="DI124" s="66" t="str">
        <f t="shared" si="107"/>
        <v/>
      </c>
      <c r="DJ124" s="66" t="str">
        <f t="shared" si="108"/>
        <v/>
      </c>
      <c r="DK124" s="63">
        <f t="shared" si="63"/>
        <v>1126000</v>
      </c>
    </row>
    <row r="125" spans="1:115" x14ac:dyDescent="0.25">
      <c r="A125" s="2">
        <f t="shared" si="109"/>
        <v>124</v>
      </c>
      <c r="B125" s="2" t="s">
        <v>8</v>
      </c>
      <c r="C125" s="2" t="s">
        <v>150</v>
      </c>
      <c r="D125" s="13">
        <v>2</v>
      </c>
      <c r="E125" s="13">
        <v>8</v>
      </c>
      <c r="F125" s="13">
        <v>7</v>
      </c>
      <c r="G125" s="11" t="s">
        <v>19</v>
      </c>
      <c r="H125" s="42" t="s">
        <v>294</v>
      </c>
      <c r="I125" s="15">
        <v>80</v>
      </c>
      <c r="J125" s="12" t="s">
        <v>11</v>
      </c>
      <c r="K125" s="23" t="s">
        <v>416</v>
      </c>
      <c r="L125" s="7">
        <f t="shared" si="64"/>
        <v>1135000</v>
      </c>
      <c r="M125" s="8">
        <v>163</v>
      </c>
      <c r="N125" s="25">
        <v>41212</v>
      </c>
      <c r="O125" s="8" t="str">
        <f t="shared" si="65"/>
        <v>2DA-OCT</v>
      </c>
      <c r="P125" s="26">
        <v>0.1</v>
      </c>
      <c r="Q125" s="41" t="s">
        <v>270</v>
      </c>
      <c r="R125" s="8"/>
      <c r="S125" s="7">
        <v>567500</v>
      </c>
      <c r="T125" s="8"/>
      <c r="U125" s="66" t="str">
        <f t="shared" ca="1" si="66"/>
        <v>NA</v>
      </c>
      <c r="V125" s="8"/>
      <c r="W125" s="8"/>
      <c r="X125" s="8"/>
      <c r="Y125" s="8"/>
      <c r="Z125" s="8"/>
      <c r="AA125" s="66" t="str">
        <f t="shared" si="110"/>
        <v>NA</v>
      </c>
      <c r="AB125" s="66" t="str">
        <f t="shared" si="111"/>
        <v/>
      </c>
      <c r="AC125" s="73"/>
      <c r="AD125" s="73"/>
      <c r="AE125" s="73"/>
      <c r="AF125" s="73"/>
      <c r="AG125" s="8"/>
      <c r="AH125" s="8" t="s">
        <v>273</v>
      </c>
      <c r="AI125" s="8"/>
      <c r="AJ125" s="8"/>
      <c r="AK125" s="8"/>
      <c r="AL125" s="8"/>
      <c r="AM125" s="8"/>
      <c r="AN125" s="8"/>
      <c r="AO125" s="8"/>
      <c r="AP125" s="66" t="str">
        <f t="shared" si="67"/>
        <v>NA</v>
      </c>
      <c r="AQ125" s="66" t="str">
        <f t="shared" si="68"/>
        <v/>
      </c>
      <c r="AR125" s="66" t="str">
        <f t="shared" si="69"/>
        <v>NA</v>
      </c>
      <c r="AS125" s="66" t="str">
        <f t="shared" si="70"/>
        <v/>
      </c>
      <c r="AT125" s="66" t="str">
        <f t="shared" si="71"/>
        <v>NA</v>
      </c>
      <c r="AU125" s="66" t="str">
        <f t="shared" si="72"/>
        <v/>
      </c>
      <c r="AV125" s="66" t="str">
        <f t="shared" si="73"/>
        <v>NA</v>
      </c>
      <c r="AW125" s="66" t="str">
        <f t="shared" ca="1" si="74"/>
        <v>NA</v>
      </c>
      <c r="AX125" s="66" t="str">
        <f t="shared" ca="1" si="75"/>
        <v>NA</v>
      </c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>
        <f t="shared" si="76"/>
        <v>0</v>
      </c>
      <c r="BU125" s="8">
        <f t="shared" si="77"/>
        <v>0</v>
      </c>
      <c r="BV125" s="8">
        <f t="shared" si="78"/>
        <v>0</v>
      </c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66" t="str">
        <f t="shared" si="79"/>
        <v>NA</v>
      </c>
      <c r="CH125" s="66" t="str">
        <f t="shared" si="80"/>
        <v>NA</v>
      </c>
      <c r="CI125" s="66" t="str">
        <f t="shared" si="81"/>
        <v>NA</v>
      </c>
      <c r="CJ125" s="66" t="str">
        <f t="shared" si="82"/>
        <v>NA</v>
      </c>
      <c r="CK125" s="66" t="str">
        <f t="shared" si="83"/>
        <v>NA</v>
      </c>
      <c r="CL125" s="66" t="str">
        <f t="shared" si="84"/>
        <v>NA</v>
      </c>
      <c r="CM125" s="66" t="str">
        <f t="shared" si="85"/>
        <v>NA</v>
      </c>
      <c r="CN125" s="66" t="str">
        <f t="shared" si="86"/>
        <v>NA</v>
      </c>
      <c r="CO125" s="66" t="str">
        <f t="shared" si="87"/>
        <v>NA</v>
      </c>
      <c r="CP125" s="66" t="str">
        <f t="shared" si="88"/>
        <v>NA</v>
      </c>
      <c r="CQ125" s="66" t="str">
        <f t="shared" si="89"/>
        <v/>
      </c>
      <c r="CR125" s="66" t="str">
        <f t="shared" si="90"/>
        <v/>
      </c>
      <c r="CS125" s="66" t="str">
        <f t="shared" si="91"/>
        <v/>
      </c>
      <c r="CT125" s="66" t="str">
        <f t="shared" si="92"/>
        <v/>
      </c>
      <c r="CU125" s="66" t="str">
        <f t="shared" si="93"/>
        <v/>
      </c>
      <c r="CV125" s="66" t="str">
        <f t="shared" si="94"/>
        <v/>
      </c>
      <c r="CW125" s="66" t="str">
        <f t="shared" si="95"/>
        <v/>
      </c>
      <c r="CX125" s="66" t="str">
        <f t="shared" si="96"/>
        <v/>
      </c>
      <c r="CY125" s="66" t="str">
        <f t="shared" si="97"/>
        <v/>
      </c>
      <c r="CZ125" s="66" t="str">
        <f t="shared" si="98"/>
        <v/>
      </c>
      <c r="DA125" s="66" t="str">
        <f t="shared" si="99"/>
        <v/>
      </c>
      <c r="DB125" s="66" t="str">
        <f t="shared" si="100"/>
        <v/>
      </c>
      <c r="DC125" s="66" t="str">
        <f t="shared" si="101"/>
        <v/>
      </c>
      <c r="DD125" s="66" t="str">
        <f t="shared" si="102"/>
        <v/>
      </c>
      <c r="DE125" s="66" t="str">
        <f t="shared" si="103"/>
        <v/>
      </c>
      <c r="DF125" s="66" t="str">
        <f t="shared" si="104"/>
        <v/>
      </c>
      <c r="DG125" s="66" t="str">
        <f t="shared" si="105"/>
        <v/>
      </c>
      <c r="DH125" s="66" t="str">
        <f t="shared" si="106"/>
        <v/>
      </c>
      <c r="DI125" s="66" t="str">
        <f t="shared" si="107"/>
        <v/>
      </c>
      <c r="DJ125" s="66" t="str">
        <f t="shared" si="108"/>
        <v/>
      </c>
      <c r="DK125" s="63">
        <f t="shared" si="63"/>
        <v>1135000</v>
      </c>
    </row>
    <row r="126" spans="1:115" x14ac:dyDescent="0.25">
      <c r="A126" s="2">
        <f t="shared" si="109"/>
        <v>125</v>
      </c>
      <c r="B126" s="2" t="s">
        <v>8</v>
      </c>
      <c r="C126" s="2" t="s">
        <v>151</v>
      </c>
      <c r="D126" s="2">
        <v>2</v>
      </c>
      <c r="E126" s="2">
        <v>8</v>
      </c>
      <c r="F126" s="2">
        <v>8</v>
      </c>
      <c r="G126" s="11" t="s">
        <v>19</v>
      </c>
      <c r="H126" s="42" t="s">
        <v>294</v>
      </c>
      <c r="I126" s="15">
        <v>80</v>
      </c>
      <c r="J126" s="10" t="s">
        <v>10</v>
      </c>
      <c r="K126" s="23" t="s">
        <v>416</v>
      </c>
      <c r="L126" s="7">
        <f t="shared" si="64"/>
        <v>1126000</v>
      </c>
      <c r="M126" s="8">
        <v>164</v>
      </c>
      <c r="N126" s="25">
        <v>41212</v>
      </c>
      <c r="O126" s="8" t="str">
        <f t="shared" si="65"/>
        <v>2DA-OCT</v>
      </c>
      <c r="P126" s="26">
        <v>0.1</v>
      </c>
      <c r="Q126" s="41" t="s">
        <v>270</v>
      </c>
      <c r="R126" s="8"/>
      <c r="S126" s="7">
        <v>563000</v>
      </c>
      <c r="T126" s="8"/>
      <c r="U126" s="66" t="str">
        <f t="shared" ca="1" si="66"/>
        <v>NA</v>
      </c>
      <c r="V126" s="8"/>
      <c r="W126" s="8"/>
      <c r="X126" s="8"/>
      <c r="Y126" s="8"/>
      <c r="Z126" s="8"/>
      <c r="AA126" s="66" t="str">
        <f t="shared" si="110"/>
        <v>NA</v>
      </c>
      <c r="AB126" s="66" t="str">
        <f t="shared" si="111"/>
        <v/>
      </c>
      <c r="AC126" s="73"/>
      <c r="AD126" s="73"/>
      <c r="AE126" s="73"/>
      <c r="AF126" s="73"/>
      <c r="AG126" s="8"/>
      <c r="AH126" s="8" t="s">
        <v>273</v>
      </c>
      <c r="AI126" s="8"/>
      <c r="AJ126" s="8"/>
      <c r="AK126" s="8"/>
      <c r="AL126" s="8"/>
      <c r="AM126" s="8"/>
      <c r="AN126" s="8"/>
      <c r="AO126" s="8"/>
      <c r="AP126" s="66" t="str">
        <f t="shared" si="67"/>
        <v>NA</v>
      </c>
      <c r="AQ126" s="66" t="str">
        <f t="shared" si="68"/>
        <v/>
      </c>
      <c r="AR126" s="66" t="str">
        <f t="shared" si="69"/>
        <v>NA</v>
      </c>
      <c r="AS126" s="66" t="str">
        <f t="shared" si="70"/>
        <v/>
      </c>
      <c r="AT126" s="66" t="str">
        <f t="shared" si="71"/>
        <v>NA</v>
      </c>
      <c r="AU126" s="66" t="str">
        <f t="shared" si="72"/>
        <v/>
      </c>
      <c r="AV126" s="66" t="str">
        <f t="shared" si="73"/>
        <v>NA</v>
      </c>
      <c r="AW126" s="66" t="str">
        <f t="shared" ca="1" si="74"/>
        <v>NA</v>
      </c>
      <c r="AX126" s="66" t="str">
        <f t="shared" ca="1" si="75"/>
        <v>NA</v>
      </c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>
        <f t="shared" si="76"/>
        <v>0</v>
      </c>
      <c r="BU126" s="8">
        <f t="shared" si="77"/>
        <v>0</v>
      </c>
      <c r="BV126" s="8">
        <f t="shared" si="78"/>
        <v>0</v>
      </c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66" t="str">
        <f t="shared" si="79"/>
        <v>NA</v>
      </c>
      <c r="CH126" s="66" t="str">
        <f t="shared" si="80"/>
        <v>NA</v>
      </c>
      <c r="CI126" s="66" t="str">
        <f t="shared" si="81"/>
        <v>NA</v>
      </c>
      <c r="CJ126" s="66" t="str">
        <f t="shared" si="82"/>
        <v>NA</v>
      </c>
      <c r="CK126" s="66" t="str">
        <f t="shared" si="83"/>
        <v>NA</v>
      </c>
      <c r="CL126" s="66" t="str">
        <f t="shared" si="84"/>
        <v>NA</v>
      </c>
      <c r="CM126" s="66" t="str">
        <f t="shared" si="85"/>
        <v>NA</v>
      </c>
      <c r="CN126" s="66" t="str">
        <f t="shared" si="86"/>
        <v>NA</v>
      </c>
      <c r="CO126" s="66" t="str">
        <f t="shared" si="87"/>
        <v>NA</v>
      </c>
      <c r="CP126" s="66" t="str">
        <f t="shared" si="88"/>
        <v>NA</v>
      </c>
      <c r="CQ126" s="66" t="str">
        <f t="shared" si="89"/>
        <v/>
      </c>
      <c r="CR126" s="66" t="str">
        <f t="shared" si="90"/>
        <v/>
      </c>
      <c r="CS126" s="66" t="str">
        <f t="shared" si="91"/>
        <v/>
      </c>
      <c r="CT126" s="66" t="str">
        <f t="shared" si="92"/>
        <v/>
      </c>
      <c r="CU126" s="66" t="str">
        <f t="shared" si="93"/>
        <v/>
      </c>
      <c r="CV126" s="66" t="str">
        <f t="shared" si="94"/>
        <v/>
      </c>
      <c r="CW126" s="66" t="str">
        <f t="shared" si="95"/>
        <v/>
      </c>
      <c r="CX126" s="66" t="str">
        <f t="shared" si="96"/>
        <v/>
      </c>
      <c r="CY126" s="66" t="str">
        <f t="shared" si="97"/>
        <v/>
      </c>
      <c r="CZ126" s="66" t="str">
        <f t="shared" si="98"/>
        <v/>
      </c>
      <c r="DA126" s="66" t="str">
        <f t="shared" si="99"/>
        <v/>
      </c>
      <c r="DB126" s="66" t="str">
        <f t="shared" si="100"/>
        <v/>
      </c>
      <c r="DC126" s="66" t="str">
        <f t="shared" si="101"/>
        <v/>
      </c>
      <c r="DD126" s="66" t="str">
        <f t="shared" si="102"/>
        <v/>
      </c>
      <c r="DE126" s="66" t="str">
        <f t="shared" si="103"/>
        <v/>
      </c>
      <c r="DF126" s="66" t="str">
        <f t="shared" si="104"/>
        <v/>
      </c>
      <c r="DG126" s="66" t="str">
        <f t="shared" si="105"/>
        <v/>
      </c>
      <c r="DH126" s="66" t="str">
        <f t="shared" si="106"/>
        <v/>
      </c>
      <c r="DI126" s="66" t="str">
        <f t="shared" si="107"/>
        <v/>
      </c>
      <c r="DJ126" s="66" t="str">
        <f t="shared" si="108"/>
        <v/>
      </c>
      <c r="DK126" s="63">
        <f t="shared" si="63"/>
        <v>1126000</v>
      </c>
    </row>
    <row r="127" spans="1:115" x14ac:dyDescent="0.25">
      <c r="A127" s="2">
        <f t="shared" si="109"/>
        <v>126</v>
      </c>
      <c r="B127" s="2" t="s">
        <v>8</v>
      </c>
      <c r="C127" s="2" t="s">
        <v>152</v>
      </c>
      <c r="D127" s="2">
        <v>2</v>
      </c>
      <c r="E127" s="2">
        <v>8</v>
      </c>
      <c r="F127" s="2">
        <v>9</v>
      </c>
      <c r="G127" s="11" t="s">
        <v>14</v>
      </c>
      <c r="H127" s="42" t="s">
        <v>294</v>
      </c>
      <c r="I127" s="9">
        <v>95.784999999999997</v>
      </c>
      <c r="J127" s="10" t="s">
        <v>10</v>
      </c>
      <c r="K127" s="23" t="s">
        <v>416</v>
      </c>
      <c r="L127" s="7">
        <f t="shared" si="64"/>
        <v>1185983</v>
      </c>
      <c r="M127" s="8">
        <v>165</v>
      </c>
      <c r="N127" s="25">
        <v>41212</v>
      </c>
      <c r="O127" s="8" t="str">
        <f t="shared" si="65"/>
        <v>2DA-OCT</v>
      </c>
      <c r="P127" s="26">
        <v>0.1</v>
      </c>
      <c r="Q127" s="41" t="s">
        <v>270</v>
      </c>
      <c r="R127" s="8"/>
      <c r="S127" s="7">
        <v>592991.5</v>
      </c>
      <c r="T127" s="8"/>
      <c r="U127" s="66" t="str">
        <f t="shared" ca="1" si="66"/>
        <v>NA</v>
      </c>
      <c r="V127" s="8"/>
      <c r="W127" s="8"/>
      <c r="X127" s="8"/>
      <c r="Y127" s="8"/>
      <c r="Z127" s="8"/>
      <c r="AA127" s="66" t="str">
        <f t="shared" si="110"/>
        <v>NA</v>
      </c>
      <c r="AB127" s="66" t="str">
        <f t="shared" si="111"/>
        <v/>
      </c>
      <c r="AC127" s="73"/>
      <c r="AD127" s="73"/>
      <c r="AE127" s="73"/>
      <c r="AF127" s="73"/>
      <c r="AG127" s="8"/>
      <c r="AH127" s="8" t="s">
        <v>273</v>
      </c>
      <c r="AI127" s="8"/>
      <c r="AJ127" s="8"/>
      <c r="AK127" s="8"/>
      <c r="AL127" s="8"/>
      <c r="AM127" s="8"/>
      <c r="AN127" s="8"/>
      <c r="AO127" s="8"/>
      <c r="AP127" s="66" t="str">
        <f t="shared" si="67"/>
        <v>NA</v>
      </c>
      <c r="AQ127" s="66" t="str">
        <f t="shared" si="68"/>
        <v/>
      </c>
      <c r="AR127" s="66" t="str">
        <f t="shared" si="69"/>
        <v>NA</v>
      </c>
      <c r="AS127" s="66" t="str">
        <f t="shared" si="70"/>
        <v/>
      </c>
      <c r="AT127" s="66" t="str">
        <f t="shared" si="71"/>
        <v>NA</v>
      </c>
      <c r="AU127" s="66" t="str">
        <f t="shared" si="72"/>
        <v/>
      </c>
      <c r="AV127" s="66" t="str">
        <f t="shared" si="73"/>
        <v>NA</v>
      </c>
      <c r="AW127" s="66" t="str">
        <f t="shared" ca="1" si="74"/>
        <v>NA</v>
      </c>
      <c r="AX127" s="66" t="str">
        <f t="shared" ca="1" si="75"/>
        <v>NA</v>
      </c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>
        <f t="shared" si="76"/>
        <v>0</v>
      </c>
      <c r="BU127" s="8">
        <f t="shared" si="77"/>
        <v>0</v>
      </c>
      <c r="BV127" s="8">
        <f t="shared" si="78"/>
        <v>0</v>
      </c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66" t="str">
        <f t="shared" si="79"/>
        <v>NA</v>
      </c>
      <c r="CH127" s="66" t="str">
        <f t="shared" si="80"/>
        <v>NA</v>
      </c>
      <c r="CI127" s="66" t="str">
        <f t="shared" si="81"/>
        <v>NA</v>
      </c>
      <c r="CJ127" s="66" t="str">
        <f t="shared" si="82"/>
        <v>NA</v>
      </c>
      <c r="CK127" s="66" t="str">
        <f t="shared" si="83"/>
        <v>NA</v>
      </c>
      <c r="CL127" s="66" t="str">
        <f t="shared" si="84"/>
        <v>NA</v>
      </c>
      <c r="CM127" s="66" t="str">
        <f t="shared" si="85"/>
        <v>NA</v>
      </c>
      <c r="CN127" s="66" t="str">
        <f t="shared" si="86"/>
        <v>NA</v>
      </c>
      <c r="CO127" s="66" t="str">
        <f t="shared" si="87"/>
        <v>NA</v>
      </c>
      <c r="CP127" s="66" t="str">
        <f t="shared" si="88"/>
        <v>NA</v>
      </c>
      <c r="CQ127" s="66" t="str">
        <f t="shared" si="89"/>
        <v/>
      </c>
      <c r="CR127" s="66" t="str">
        <f t="shared" si="90"/>
        <v/>
      </c>
      <c r="CS127" s="66" t="str">
        <f t="shared" si="91"/>
        <v/>
      </c>
      <c r="CT127" s="66" t="str">
        <f t="shared" si="92"/>
        <v/>
      </c>
      <c r="CU127" s="66" t="str">
        <f t="shared" si="93"/>
        <v/>
      </c>
      <c r="CV127" s="66" t="str">
        <f t="shared" si="94"/>
        <v/>
      </c>
      <c r="CW127" s="66" t="str">
        <f t="shared" si="95"/>
        <v/>
      </c>
      <c r="CX127" s="66" t="str">
        <f t="shared" si="96"/>
        <v/>
      </c>
      <c r="CY127" s="66" t="str">
        <f t="shared" si="97"/>
        <v/>
      </c>
      <c r="CZ127" s="66" t="str">
        <f t="shared" si="98"/>
        <v/>
      </c>
      <c r="DA127" s="66" t="str">
        <f t="shared" si="99"/>
        <v/>
      </c>
      <c r="DB127" s="66" t="str">
        <f t="shared" si="100"/>
        <v/>
      </c>
      <c r="DC127" s="66" t="str">
        <f t="shared" si="101"/>
        <v/>
      </c>
      <c r="DD127" s="66" t="str">
        <f t="shared" si="102"/>
        <v/>
      </c>
      <c r="DE127" s="66" t="str">
        <f t="shared" si="103"/>
        <v/>
      </c>
      <c r="DF127" s="66" t="str">
        <f t="shared" si="104"/>
        <v/>
      </c>
      <c r="DG127" s="66" t="str">
        <f t="shared" si="105"/>
        <v/>
      </c>
      <c r="DH127" s="66" t="str">
        <f t="shared" si="106"/>
        <v/>
      </c>
      <c r="DI127" s="66" t="str">
        <f t="shared" si="107"/>
        <v/>
      </c>
      <c r="DJ127" s="66" t="str">
        <f t="shared" si="108"/>
        <v/>
      </c>
      <c r="DK127" s="63">
        <f t="shared" si="63"/>
        <v>1185983</v>
      </c>
    </row>
    <row r="128" spans="1:115" x14ac:dyDescent="0.25">
      <c r="A128" s="2">
        <f t="shared" si="109"/>
        <v>127</v>
      </c>
      <c r="B128" s="2" t="s">
        <v>8</v>
      </c>
      <c r="C128" s="2" t="s">
        <v>153</v>
      </c>
      <c r="D128" s="2">
        <v>2</v>
      </c>
      <c r="E128" s="2">
        <v>8</v>
      </c>
      <c r="F128" s="2">
        <v>10</v>
      </c>
      <c r="G128" s="11" t="s">
        <v>14</v>
      </c>
      <c r="H128" s="42" t="s">
        <v>294</v>
      </c>
      <c r="I128" s="9">
        <v>88.542000000000002</v>
      </c>
      <c r="J128" s="10" t="s">
        <v>10</v>
      </c>
      <c r="K128" s="23" t="s">
        <v>416</v>
      </c>
      <c r="L128" s="7">
        <f t="shared" si="64"/>
        <v>1158459.6000000001</v>
      </c>
      <c r="M128" s="8">
        <v>166</v>
      </c>
      <c r="N128" s="25">
        <v>41212</v>
      </c>
      <c r="O128" s="8" t="str">
        <f t="shared" si="65"/>
        <v>2DA-OCT</v>
      </c>
      <c r="P128" s="26">
        <v>0.1</v>
      </c>
      <c r="Q128" s="41" t="s">
        <v>270</v>
      </c>
      <c r="R128" s="8"/>
      <c r="S128" s="7">
        <v>579229.80000000005</v>
      </c>
      <c r="T128" s="8"/>
      <c r="U128" s="66" t="str">
        <f t="shared" ca="1" si="66"/>
        <v>NA</v>
      </c>
      <c r="V128" s="8"/>
      <c r="W128" s="8"/>
      <c r="X128" s="8"/>
      <c r="Y128" s="8"/>
      <c r="Z128" s="8"/>
      <c r="AA128" s="66" t="str">
        <f t="shared" si="110"/>
        <v>NA</v>
      </c>
      <c r="AB128" s="66" t="str">
        <f t="shared" si="111"/>
        <v/>
      </c>
      <c r="AC128" s="73"/>
      <c r="AD128" s="73"/>
      <c r="AE128" s="73"/>
      <c r="AF128" s="73"/>
      <c r="AG128" s="8"/>
      <c r="AH128" s="8" t="s">
        <v>273</v>
      </c>
      <c r="AI128" s="8"/>
      <c r="AJ128" s="8"/>
      <c r="AK128" s="8"/>
      <c r="AL128" s="8"/>
      <c r="AM128" s="8"/>
      <c r="AN128" s="8"/>
      <c r="AO128" s="8"/>
      <c r="AP128" s="66" t="str">
        <f t="shared" si="67"/>
        <v>NA</v>
      </c>
      <c r="AQ128" s="66" t="str">
        <f t="shared" si="68"/>
        <v/>
      </c>
      <c r="AR128" s="66" t="str">
        <f t="shared" si="69"/>
        <v>NA</v>
      </c>
      <c r="AS128" s="66" t="str">
        <f t="shared" si="70"/>
        <v/>
      </c>
      <c r="AT128" s="66" t="str">
        <f t="shared" si="71"/>
        <v>NA</v>
      </c>
      <c r="AU128" s="66" t="str">
        <f t="shared" si="72"/>
        <v/>
      </c>
      <c r="AV128" s="66" t="str">
        <f t="shared" si="73"/>
        <v>NA</v>
      </c>
      <c r="AW128" s="66" t="str">
        <f t="shared" ca="1" si="74"/>
        <v>NA</v>
      </c>
      <c r="AX128" s="66" t="str">
        <f t="shared" ca="1" si="75"/>
        <v>NA</v>
      </c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>
        <f t="shared" si="76"/>
        <v>0</v>
      </c>
      <c r="BU128" s="8">
        <f t="shared" si="77"/>
        <v>0</v>
      </c>
      <c r="BV128" s="8">
        <f t="shared" si="78"/>
        <v>0</v>
      </c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66" t="str">
        <f t="shared" si="79"/>
        <v>NA</v>
      </c>
      <c r="CH128" s="66" t="str">
        <f t="shared" si="80"/>
        <v>NA</v>
      </c>
      <c r="CI128" s="66" t="str">
        <f t="shared" si="81"/>
        <v>NA</v>
      </c>
      <c r="CJ128" s="66" t="str">
        <f t="shared" si="82"/>
        <v>NA</v>
      </c>
      <c r="CK128" s="66" t="str">
        <f t="shared" si="83"/>
        <v>NA</v>
      </c>
      <c r="CL128" s="66" t="str">
        <f t="shared" si="84"/>
        <v>NA</v>
      </c>
      <c r="CM128" s="66" t="str">
        <f t="shared" si="85"/>
        <v>NA</v>
      </c>
      <c r="CN128" s="66" t="str">
        <f t="shared" si="86"/>
        <v>NA</v>
      </c>
      <c r="CO128" s="66" t="str">
        <f t="shared" si="87"/>
        <v>NA</v>
      </c>
      <c r="CP128" s="66" t="str">
        <f t="shared" si="88"/>
        <v>NA</v>
      </c>
      <c r="CQ128" s="66" t="str">
        <f t="shared" si="89"/>
        <v/>
      </c>
      <c r="CR128" s="66" t="str">
        <f t="shared" si="90"/>
        <v/>
      </c>
      <c r="CS128" s="66" t="str">
        <f t="shared" si="91"/>
        <v/>
      </c>
      <c r="CT128" s="66" t="str">
        <f t="shared" si="92"/>
        <v/>
      </c>
      <c r="CU128" s="66" t="str">
        <f t="shared" si="93"/>
        <v/>
      </c>
      <c r="CV128" s="66" t="str">
        <f t="shared" si="94"/>
        <v/>
      </c>
      <c r="CW128" s="66" t="str">
        <f t="shared" si="95"/>
        <v/>
      </c>
      <c r="CX128" s="66" t="str">
        <f t="shared" si="96"/>
        <v/>
      </c>
      <c r="CY128" s="66" t="str">
        <f t="shared" si="97"/>
        <v/>
      </c>
      <c r="CZ128" s="66" t="str">
        <f t="shared" si="98"/>
        <v/>
      </c>
      <c r="DA128" s="66" t="str">
        <f t="shared" si="99"/>
        <v/>
      </c>
      <c r="DB128" s="66" t="str">
        <f t="shared" si="100"/>
        <v/>
      </c>
      <c r="DC128" s="66" t="str">
        <f t="shared" si="101"/>
        <v/>
      </c>
      <c r="DD128" s="66" t="str">
        <f t="shared" si="102"/>
        <v/>
      </c>
      <c r="DE128" s="66" t="str">
        <f t="shared" si="103"/>
        <v/>
      </c>
      <c r="DF128" s="66" t="str">
        <f t="shared" si="104"/>
        <v/>
      </c>
      <c r="DG128" s="66" t="str">
        <f t="shared" si="105"/>
        <v/>
      </c>
      <c r="DH128" s="66" t="str">
        <f t="shared" si="106"/>
        <v/>
      </c>
      <c r="DI128" s="66" t="str">
        <f t="shared" si="107"/>
        <v/>
      </c>
      <c r="DJ128" s="66" t="str">
        <f t="shared" si="108"/>
        <v/>
      </c>
      <c r="DK128" s="63">
        <f t="shared" si="63"/>
        <v>1158459.6000000001</v>
      </c>
    </row>
    <row r="129" spans="1:115" x14ac:dyDescent="0.25">
      <c r="A129" s="2">
        <f t="shared" si="109"/>
        <v>128</v>
      </c>
      <c r="B129" s="2" t="s">
        <v>8</v>
      </c>
      <c r="C129" s="2" t="s">
        <v>154</v>
      </c>
      <c r="D129" s="2">
        <v>2</v>
      </c>
      <c r="E129" s="2">
        <v>8</v>
      </c>
      <c r="F129" s="2">
        <v>11</v>
      </c>
      <c r="G129" s="11" t="s">
        <v>14</v>
      </c>
      <c r="H129" s="42" t="s">
        <v>294</v>
      </c>
      <c r="I129" s="9">
        <v>96.582999999999998</v>
      </c>
      <c r="J129" s="10" t="s">
        <v>11</v>
      </c>
      <c r="K129" s="23" t="s">
        <v>416</v>
      </c>
      <c r="L129" s="7">
        <f t="shared" si="64"/>
        <v>1198015.3999999999</v>
      </c>
      <c r="M129" s="8">
        <v>167</v>
      </c>
      <c r="N129" s="25">
        <v>41212</v>
      </c>
      <c r="O129" s="8" t="str">
        <f t="shared" si="65"/>
        <v>2DA-OCT</v>
      </c>
      <c r="P129" s="26">
        <v>0.1</v>
      </c>
      <c r="Q129" s="41" t="s">
        <v>270</v>
      </c>
      <c r="R129" s="8"/>
      <c r="S129" s="7">
        <v>599007.69999999995</v>
      </c>
      <c r="T129" s="8"/>
      <c r="U129" s="66" t="str">
        <f t="shared" ca="1" si="66"/>
        <v>NA</v>
      </c>
      <c r="V129" s="8"/>
      <c r="W129" s="8"/>
      <c r="X129" s="8"/>
      <c r="Y129" s="8"/>
      <c r="Z129" s="8"/>
      <c r="AA129" s="66" t="str">
        <f t="shared" si="110"/>
        <v>NA</v>
      </c>
      <c r="AB129" s="66" t="str">
        <f t="shared" si="111"/>
        <v/>
      </c>
      <c r="AC129" s="73"/>
      <c r="AD129" s="73"/>
      <c r="AE129" s="73"/>
      <c r="AF129" s="73"/>
      <c r="AG129" s="8"/>
      <c r="AH129" s="8" t="s">
        <v>273</v>
      </c>
      <c r="AI129" s="8"/>
      <c r="AJ129" s="8"/>
      <c r="AK129" s="8"/>
      <c r="AL129" s="8"/>
      <c r="AM129" s="8"/>
      <c r="AN129" s="8"/>
      <c r="AO129" s="8"/>
      <c r="AP129" s="66" t="str">
        <f t="shared" si="67"/>
        <v>NA</v>
      </c>
      <c r="AQ129" s="66" t="str">
        <f t="shared" si="68"/>
        <v/>
      </c>
      <c r="AR129" s="66" t="str">
        <f t="shared" si="69"/>
        <v>NA</v>
      </c>
      <c r="AS129" s="66" t="str">
        <f t="shared" si="70"/>
        <v/>
      </c>
      <c r="AT129" s="66" t="str">
        <f t="shared" si="71"/>
        <v>NA</v>
      </c>
      <c r="AU129" s="66" t="str">
        <f t="shared" si="72"/>
        <v/>
      </c>
      <c r="AV129" s="66" t="str">
        <f t="shared" si="73"/>
        <v>NA</v>
      </c>
      <c r="AW129" s="66" t="str">
        <f t="shared" ca="1" si="74"/>
        <v>NA</v>
      </c>
      <c r="AX129" s="66" t="str">
        <f t="shared" ca="1" si="75"/>
        <v>NA</v>
      </c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>
        <f t="shared" si="76"/>
        <v>0</v>
      </c>
      <c r="BU129" s="8">
        <f t="shared" si="77"/>
        <v>0</v>
      </c>
      <c r="BV129" s="8">
        <f t="shared" si="78"/>
        <v>0</v>
      </c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66" t="str">
        <f t="shared" si="79"/>
        <v>NA</v>
      </c>
      <c r="CH129" s="66" t="str">
        <f t="shared" si="80"/>
        <v>NA</v>
      </c>
      <c r="CI129" s="66" t="str">
        <f t="shared" si="81"/>
        <v>NA</v>
      </c>
      <c r="CJ129" s="66" t="str">
        <f t="shared" si="82"/>
        <v>NA</v>
      </c>
      <c r="CK129" s="66" t="str">
        <f t="shared" si="83"/>
        <v>NA</v>
      </c>
      <c r="CL129" s="66" t="str">
        <f t="shared" si="84"/>
        <v>NA</v>
      </c>
      <c r="CM129" s="66" t="str">
        <f t="shared" si="85"/>
        <v>NA</v>
      </c>
      <c r="CN129" s="66" t="str">
        <f t="shared" si="86"/>
        <v>NA</v>
      </c>
      <c r="CO129" s="66" t="str">
        <f t="shared" si="87"/>
        <v>NA</v>
      </c>
      <c r="CP129" s="66" t="str">
        <f t="shared" si="88"/>
        <v>NA</v>
      </c>
      <c r="CQ129" s="66" t="str">
        <f t="shared" si="89"/>
        <v/>
      </c>
      <c r="CR129" s="66" t="str">
        <f t="shared" si="90"/>
        <v/>
      </c>
      <c r="CS129" s="66" t="str">
        <f t="shared" si="91"/>
        <v/>
      </c>
      <c r="CT129" s="66" t="str">
        <f t="shared" si="92"/>
        <v/>
      </c>
      <c r="CU129" s="66" t="str">
        <f t="shared" si="93"/>
        <v/>
      </c>
      <c r="CV129" s="66" t="str">
        <f t="shared" si="94"/>
        <v/>
      </c>
      <c r="CW129" s="66" t="str">
        <f t="shared" si="95"/>
        <v/>
      </c>
      <c r="CX129" s="66" t="str">
        <f t="shared" si="96"/>
        <v/>
      </c>
      <c r="CY129" s="66" t="str">
        <f t="shared" si="97"/>
        <v/>
      </c>
      <c r="CZ129" s="66" t="str">
        <f t="shared" si="98"/>
        <v/>
      </c>
      <c r="DA129" s="66" t="str">
        <f t="shared" si="99"/>
        <v/>
      </c>
      <c r="DB129" s="66" t="str">
        <f t="shared" si="100"/>
        <v/>
      </c>
      <c r="DC129" s="66" t="str">
        <f t="shared" si="101"/>
        <v/>
      </c>
      <c r="DD129" s="66" t="str">
        <f t="shared" si="102"/>
        <v/>
      </c>
      <c r="DE129" s="66" t="str">
        <f t="shared" si="103"/>
        <v/>
      </c>
      <c r="DF129" s="66" t="str">
        <f t="shared" si="104"/>
        <v/>
      </c>
      <c r="DG129" s="66" t="str">
        <f t="shared" si="105"/>
        <v/>
      </c>
      <c r="DH129" s="66" t="str">
        <f t="shared" si="106"/>
        <v/>
      </c>
      <c r="DI129" s="66" t="str">
        <f t="shared" si="107"/>
        <v/>
      </c>
      <c r="DJ129" s="66" t="str">
        <f t="shared" si="108"/>
        <v/>
      </c>
      <c r="DK129" s="63">
        <f t="shared" si="63"/>
        <v>1198015.3999999999</v>
      </c>
    </row>
    <row r="130" spans="1:115" x14ac:dyDescent="0.25">
      <c r="A130" s="2">
        <f t="shared" si="109"/>
        <v>129</v>
      </c>
      <c r="B130" s="2" t="s">
        <v>8</v>
      </c>
      <c r="C130" s="2" t="s">
        <v>155</v>
      </c>
      <c r="D130" s="2">
        <v>2</v>
      </c>
      <c r="E130" s="2">
        <v>8</v>
      </c>
      <c r="F130" s="2">
        <v>12</v>
      </c>
      <c r="G130" s="11" t="s">
        <v>19</v>
      </c>
      <c r="H130" s="42" t="s">
        <v>294</v>
      </c>
      <c r="I130" s="9">
        <v>80</v>
      </c>
      <c r="J130" s="10" t="s">
        <v>10</v>
      </c>
      <c r="K130" s="23" t="s">
        <v>416</v>
      </c>
      <c r="L130" s="7">
        <f t="shared" si="64"/>
        <v>1126000</v>
      </c>
      <c r="M130" s="8">
        <v>168</v>
      </c>
      <c r="N130" s="25">
        <v>41212</v>
      </c>
      <c r="O130" s="8" t="str">
        <f t="shared" si="65"/>
        <v>2DA-OCT</v>
      </c>
      <c r="P130" s="26">
        <v>0.1</v>
      </c>
      <c r="Q130" s="41" t="s">
        <v>270</v>
      </c>
      <c r="R130" s="8"/>
      <c r="S130" s="7">
        <v>563000</v>
      </c>
      <c r="T130" s="8"/>
      <c r="U130" s="66" t="str">
        <f t="shared" ca="1" si="66"/>
        <v>NA</v>
      </c>
      <c r="V130" s="8"/>
      <c r="W130" s="8"/>
      <c r="X130" s="8"/>
      <c r="Y130" s="8"/>
      <c r="Z130" s="8"/>
      <c r="AA130" s="66" t="str">
        <f t="shared" si="110"/>
        <v>NA</v>
      </c>
      <c r="AB130" s="66" t="str">
        <f t="shared" si="111"/>
        <v/>
      </c>
      <c r="AC130" s="73"/>
      <c r="AD130" s="73"/>
      <c r="AE130" s="73"/>
      <c r="AF130" s="73"/>
      <c r="AG130" s="8"/>
      <c r="AH130" s="8" t="s">
        <v>273</v>
      </c>
      <c r="AI130" s="8"/>
      <c r="AJ130" s="8"/>
      <c r="AK130" s="8"/>
      <c r="AL130" s="8"/>
      <c r="AM130" s="8"/>
      <c r="AN130" s="8"/>
      <c r="AO130" s="8"/>
      <c r="AP130" s="66" t="str">
        <f t="shared" si="67"/>
        <v>NA</v>
      </c>
      <c r="AQ130" s="66" t="str">
        <f t="shared" si="68"/>
        <v/>
      </c>
      <c r="AR130" s="66" t="str">
        <f t="shared" si="69"/>
        <v>NA</v>
      </c>
      <c r="AS130" s="66" t="str">
        <f t="shared" si="70"/>
        <v/>
      </c>
      <c r="AT130" s="66" t="str">
        <f t="shared" si="71"/>
        <v>NA</v>
      </c>
      <c r="AU130" s="66" t="str">
        <f t="shared" si="72"/>
        <v/>
      </c>
      <c r="AV130" s="66" t="str">
        <f t="shared" si="73"/>
        <v>NA</v>
      </c>
      <c r="AW130" s="66" t="str">
        <f t="shared" ca="1" si="74"/>
        <v>NA</v>
      </c>
      <c r="AX130" s="66" t="str">
        <f t="shared" ca="1" si="75"/>
        <v>NA</v>
      </c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>
        <f t="shared" si="76"/>
        <v>0</v>
      </c>
      <c r="BU130" s="8">
        <f t="shared" si="77"/>
        <v>0</v>
      </c>
      <c r="BV130" s="8">
        <f t="shared" si="78"/>
        <v>0</v>
      </c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66" t="str">
        <f t="shared" si="79"/>
        <v>NA</v>
      </c>
      <c r="CH130" s="66" t="str">
        <f t="shared" si="80"/>
        <v>NA</v>
      </c>
      <c r="CI130" s="66" t="str">
        <f t="shared" si="81"/>
        <v>NA</v>
      </c>
      <c r="CJ130" s="66" t="str">
        <f t="shared" si="82"/>
        <v>NA</v>
      </c>
      <c r="CK130" s="66" t="str">
        <f t="shared" si="83"/>
        <v>NA</v>
      </c>
      <c r="CL130" s="66" t="str">
        <f t="shared" si="84"/>
        <v>NA</v>
      </c>
      <c r="CM130" s="66" t="str">
        <f t="shared" si="85"/>
        <v>NA</v>
      </c>
      <c r="CN130" s="66" t="str">
        <f t="shared" si="86"/>
        <v>NA</v>
      </c>
      <c r="CO130" s="66" t="str">
        <f t="shared" si="87"/>
        <v>NA</v>
      </c>
      <c r="CP130" s="66" t="str">
        <f t="shared" si="88"/>
        <v>NA</v>
      </c>
      <c r="CQ130" s="66" t="str">
        <f t="shared" si="89"/>
        <v/>
      </c>
      <c r="CR130" s="66" t="str">
        <f t="shared" si="90"/>
        <v/>
      </c>
      <c r="CS130" s="66" t="str">
        <f t="shared" si="91"/>
        <v/>
      </c>
      <c r="CT130" s="66" t="str">
        <f t="shared" si="92"/>
        <v/>
      </c>
      <c r="CU130" s="66" t="str">
        <f t="shared" si="93"/>
        <v/>
      </c>
      <c r="CV130" s="66" t="str">
        <f t="shared" si="94"/>
        <v/>
      </c>
      <c r="CW130" s="66" t="str">
        <f t="shared" si="95"/>
        <v/>
      </c>
      <c r="CX130" s="66" t="str">
        <f t="shared" si="96"/>
        <v/>
      </c>
      <c r="CY130" s="66" t="str">
        <f t="shared" si="97"/>
        <v/>
      </c>
      <c r="CZ130" s="66" t="str">
        <f t="shared" si="98"/>
        <v/>
      </c>
      <c r="DA130" s="66" t="str">
        <f t="shared" si="99"/>
        <v/>
      </c>
      <c r="DB130" s="66" t="str">
        <f t="shared" si="100"/>
        <v/>
      </c>
      <c r="DC130" s="66" t="str">
        <f t="shared" si="101"/>
        <v/>
      </c>
      <c r="DD130" s="66" t="str">
        <f t="shared" si="102"/>
        <v/>
      </c>
      <c r="DE130" s="66" t="str">
        <f t="shared" si="103"/>
        <v/>
      </c>
      <c r="DF130" s="66" t="str">
        <f t="shared" si="104"/>
        <v/>
      </c>
      <c r="DG130" s="66" t="str">
        <f t="shared" si="105"/>
        <v/>
      </c>
      <c r="DH130" s="66" t="str">
        <f t="shared" si="106"/>
        <v/>
      </c>
      <c r="DI130" s="66" t="str">
        <f t="shared" si="107"/>
        <v/>
      </c>
      <c r="DJ130" s="66" t="str">
        <f t="shared" si="108"/>
        <v/>
      </c>
      <c r="DK130" s="63">
        <f t="shared" ref="DK130:DK193" si="112">-(AY130+AZ130+BA130+BB130+BC130+BD130+BE130+BF130+BG130+BH130+BI130-L130)</f>
        <v>1126000</v>
      </c>
    </row>
    <row r="131" spans="1:115" x14ac:dyDescent="0.25">
      <c r="A131" s="2">
        <f t="shared" si="109"/>
        <v>130</v>
      </c>
      <c r="B131" s="2" t="s">
        <v>8</v>
      </c>
      <c r="C131" s="2" t="s">
        <v>156</v>
      </c>
      <c r="D131" s="2">
        <v>2</v>
      </c>
      <c r="E131" s="2">
        <v>8</v>
      </c>
      <c r="F131" s="2">
        <v>13</v>
      </c>
      <c r="G131" s="11" t="s">
        <v>19</v>
      </c>
      <c r="H131" s="42" t="s">
        <v>294</v>
      </c>
      <c r="I131" s="9">
        <v>80</v>
      </c>
      <c r="J131" s="10" t="s">
        <v>10</v>
      </c>
      <c r="K131" s="23" t="s">
        <v>416</v>
      </c>
      <c r="L131" s="7">
        <f t="shared" ref="L131:L194" si="113">IF(J131="AQUA",1126000+((I131-80)*3800),1135000+((I131-80)*3800))</f>
        <v>1126000</v>
      </c>
      <c r="M131" s="8">
        <v>169</v>
      </c>
      <c r="N131" s="25">
        <v>41212</v>
      </c>
      <c r="O131" s="8" t="str">
        <f t="shared" ref="O131:O194" si="114">IF(DAY(N131)&lt;15,"1RA","2DA")&amp;"-"&amp;(IF(MONTH(N131)=1,"ENE","")&amp;IF(MONTH(N131)=2,"FEB","")&amp;IF(MONTH(N131)=3,"MAR","")&amp;IF(MONTH(N131)=4,"ABR","")&amp;IF(MONTH(N131)=5,"MAY","")&amp;IF(MONTH(N131)=6,"JUN","")&amp;IF(MONTH(N131)=7,"JUL","")&amp;IF(MONTH(N131)=8,"AGO","")&amp;IF(MONTH(N131)=9,"SEP","")&amp;IF(MONTH(N131)=10,"OCT","")&amp;IF(MONTH(N131)=11,"NOV","")&amp;IF(MONTH(N131)=12,"DIC",""))</f>
        <v>2DA-OCT</v>
      </c>
      <c r="P131" s="26">
        <v>0.1</v>
      </c>
      <c r="Q131" s="41" t="s">
        <v>270</v>
      </c>
      <c r="R131" s="8"/>
      <c r="S131" s="7">
        <v>563000</v>
      </c>
      <c r="T131" s="8"/>
      <c r="U131" s="66" t="str">
        <f t="shared" ref="U131:U194" ca="1" si="115">IF(T131="","NA",IF(TODAY()-T131&lt;=3,"HASTA 3 DIAS","")&amp;IF(TODAY()-T131&gt;3,IF(TODAY()-T131&lt;=7,"1RA SEM",""),"")&amp;IF(TODAY()-T131&gt;7,IF(TODAY()-T131&lt;=14,"2DA SEM",""),"")&amp;IF(TODAY()-T131&gt;14,IF(TODAY()-T131&lt;=21,"3RA SEM",""),"")&amp;IF(TODAY()-T131&gt;21,IF(TODAY()-T131&lt;=28,"4TA SEM",""),"")&amp;IF(TODAY()-T131&gt;28,IF(TODAY()-T131&lt;=35,"5TA SEM",""),"")&amp;IF(TODAY()-T131&gt;35,IF(TODAY()-T131&lt;=42,"6TA SEM",""),"")&amp;IF(TODAY()-T131&gt;42,IF(TODAY()-T131&lt;=49,"7MA SEM",""),"")&amp;IF(TODAY()-T131&gt;49,IF(TODAY()-T131&lt;=56,"8VA SEM",""),"")&amp;IF(TODAY()-T131&gt;56,"MAYOR A 2 MESES",""))</f>
        <v>NA</v>
      </c>
      <c r="V131" s="8"/>
      <c r="W131" s="8"/>
      <c r="X131" s="8"/>
      <c r="Y131" s="8"/>
      <c r="Z131" s="8"/>
      <c r="AA131" s="66" t="str">
        <f t="shared" si="110"/>
        <v>NA</v>
      </c>
      <c r="AB131" s="66" t="str">
        <f t="shared" si="111"/>
        <v/>
      </c>
      <c r="AC131" s="73"/>
      <c r="AD131" s="73"/>
      <c r="AE131" s="73"/>
      <c r="AF131" s="73"/>
      <c r="AG131" s="8"/>
      <c r="AH131" s="8" t="s">
        <v>273</v>
      </c>
      <c r="AI131" s="8"/>
      <c r="AJ131" s="8"/>
      <c r="AK131" s="8"/>
      <c r="AL131" s="8"/>
      <c r="AM131" s="8"/>
      <c r="AN131" s="8"/>
      <c r="AO131" s="8"/>
      <c r="AP131" s="66" t="str">
        <f t="shared" ref="AP131:AP194" si="116">IF(AG131=0,"NA","SEM "&amp;WEEKNUM(AG131))</f>
        <v>NA</v>
      </c>
      <c r="AQ131" s="66" t="str">
        <f t="shared" ref="AQ131:AQ194" si="117">IF(AG131=0,"",IF(MONTH(AG131)=1,"ENE","")&amp;IF(MONTH(AG131)=2,"FEB","")&amp;IF(MONTH(AG131)=3,"MAR","")&amp;IF(MONTH(AG131)=4,"ABR","")&amp;IF(MONTH(AG131)=5,"MAY","")&amp;IF(MONTH(AG131)=6,"JUN","")&amp;IF(MONTH(AG131)=7,"JUL","")&amp;IF(MONTH(AG131)=8,"AGO","")&amp;IF(MONTH(AG131)=9,"SEP","")&amp;IF(MONTH(AG131)=10,"OCT","")&amp;IF(MONTH(AG131)=11,"NOV","")&amp;IF(MONTH(AG131)=12,"DIC",""))</f>
        <v/>
      </c>
      <c r="AR131" s="66" t="str">
        <f t="shared" ref="AR131:AR194" si="118">IF(AL131=0,"NA","SEM "&amp;WEEKNUM(AL131))</f>
        <v>NA</v>
      </c>
      <c r="AS131" s="66" t="str">
        <f t="shared" ref="AS131:AS194" si="119">IF(AL131=0,"",IF(MONTH(AL131)=1,"ENE","")&amp;IF(MONTH(AL131)=2,"FEB","")&amp;IF(MONTH(AL131)=3,"MAR","")&amp;IF(MONTH(AL131)=4,"ABR","")&amp;IF(MONTH(AL131)=5,"MAY","")&amp;IF(MONTH(AL131)=6,"JUN","")&amp;IF(MONTH(AL131)=7,"JUL","")&amp;IF(MONTH(AL131)=8,"AGO","")&amp;IF(MONTH(AL131)=9,"SEP","")&amp;IF(MONTH(AL131)=10,"OCT","")&amp;IF(MONTH(AL131)=11,"NOV","")&amp;IF(MONTH(AL131)=12,"DIC",""))</f>
        <v/>
      </c>
      <c r="AT131" s="66" t="str">
        <f t="shared" ref="AT131:AT194" si="120">IF(AO131=0,"NA","SEM "&amp;WEEKNUM(AO131))</f>
        <v>NA</v>
      </c>
      <c r="AU131" s="66" t="str">
        <f t="shared" ref="AU131:AU194" si="121">IF(AO131=0,"",IF(MONTH(AO131)=1,"ENE","")&amp;IF(MONTH(AO131)=2,"FEB","")&amp;IF(MONTH(AO131)=3,"MAR","")&amp;IF(MONTH(AO131)=4,"ABR","")&amp;IF(MONTH(AO131)=5,"MAY","")&amp;IF(MONTH(AO131)=6,"JUN","")&amp;IF(MONTH(AO131)=7,"JUL","")&amp;IF(MONTH(AO131)=8,"AGO","")&amp;IF(MONTH(AO131)=9,"SEP","")&amp;IF(MONTH(AO131)=10,"OCT","")&amp;IF(MONTH(AO131)=11,"NOV","")&amp;IF(MONTH(AO131)=12,"DIC",""))</f>
        <v/>
      </c>
      <c r="AV131" s="66" t="str">
        <f t="shared" ref="AV131:AV194" si="122">IF(OR(AH131="FIRMADO",AH131="COBRADO"),IF(AL131=0,"",IF(DAY(AL131)&lt;16,"1RA","2DA")&amp;"-"&amp;(IF(MONTH(AL131)=1,"ENE","")&amp;IF(MONTH(AL131)=2,"FEB","")&amp;IF(MONTH(AL131)=3,"MAR","")&amp;IF(MONTH(AL131)=4,"ABR","")&amp;IF(MONTH(AL131)=5,"MAY","")&amp;IF(MONTH(AL131)=6,"JUN","")&amp;IF(MONTH(AL131)=7,"JUL","")&amp;IF(MONTH(AL131)=8,"AGO","")&amp;IF(MONTH(AL131)=9,"SEP","")&amp;IF(MONTH(AL131)=10,"OCT","")&amp;IF(MONTH(AL131)=11,"NOV","")&amp;IF(MONTH(AL131)=12,"DIC",""))),IF(AH131="SIN CLIENTE","NA",IF(AJ131=0,"",IF(DAY(AJ131)&lt;16,"1RA","2DA")&amp;"-"&amp;(IF(MONTH(AJ131)=1,"ENE","")&amp;IF(MONTH(AJ131)=2,"FEB","")&amp;IF(MONTH(AJ131)=3,"MAR","")&amp;IF(MONTH(AJ131)=4,"ABR","")&amp;IF(MONTH(AJ131)=5,"MAY","")&amp;IF(MONTH(AJ131)=6,"JUN","")&amp;IF(MONTH(AJ131)=7,"JUL","")&amp;IF(MONTH(AJ131)=8,"AGO","")&amp;IF(MONTH(AJ131)=9,"SEP","")&amp;IF(MONTH(AJ131)=10,"OCT","")&amp;IF(MONTH(AJ131)=11,"NOV","")&amp;IF(MONTH(AJ131)=12,"DIC","")))))</f>
        <v>NA</v>
      </c>
      <c r="AW131" s="66" t="str">
        <f t="shared" ref="AW131:AW194" ca="1" si="123">IF(AG131=0,"NA",IF(TODAY()-AG131&lt;=3,"HASTA 3 DIAS","")&amp;IF(TODAY()-AG131&gt;3,IF(TODAY()-AG131&lt;=7,"1RA SEM",""),"")&amp;IF(TODAY()-AG131&gt;7,IF(TODAY()-AG131&lt;=14,"2DA SEM",""),"")&amp;IF(TODAY()-AG131&gt;14,IF(TODAY()-AG131&lt;=21,"3RA SEM",""),"")&amp;IF(TODAY()-AG131&gt;21,IF(TODAY()-AG131&lt;=28,"4TA SEM",""),"")&amp;IF(TODAY()-AG131&gt;28,IF(TODAY()-AG131&lt;=35,"5TA SEM",""),"")&amp;IF(TODAY()-AG131&gt;35,IF(TODAY()-AG131&lt;=42,"6TA SEM",""),"")&amp;IF(TODAY()-AG131&gt;42,IF(TODAY()-AG131&lt;=49,"7MA SEM",""),"")&amp;IF(TODAY()-AG131&gt;49,IF(TODAY()-AG131&lt;=56,"8VA SEM",""),"")&amp;IF(TODAY()-AG131&gt;56,"MAYOR A 2 MESES",""))</f>
        <v>NA</v>
      </c>
      <c r="AX131" s="66" t="str">
        <f t="shared" ref="AX131:AX194" ca="1" si="124">IF(AL131=0,"NA",IF(TODAY()-AL131&lt;=3,"HASTA 3 DIAS","")&amp;IF(TODAY()-AL131&gt;3,IF(TODAY()-AL131&lt;=7,"1RA SEM",""),"")&amp;IF(TODAY()-AL131&gt;7,IF(TODAY()-AL131&lt;=14,"2DA SEM",""),"")&amp;IF(TODAY()-AL131&gt;14,IF(TODAY()-AL131&lt;=21,"3RA SEM",""),"")&amp;IF(TODAY()-AL131&gt;21,IF(TODAY()-AL131&lt;=28,"4TA SEM",""),"")&amp;IF(TODAY()-AL131&gt;28,IF(TODAY()-AL131&lt;=35,"5TA SEM",""),"")&amp;IF(TODAY()-AL131&gt;35,IF(TODAY()-AL131&lt;=42,"6TA SEM",""),"")&amp;IF(TODAY()-AL131&gt;42,IF(TODAY()-AL131&lt;=49,"7MA SEM",""),"")&amp;IF(TODAY()-AL131&gt;49,IF(TODAY()-AL131&lt;=56,"8VA SEM",""),"")&amp;IF(TODAY()-AL131&gt;56,"MAYOR A 2 MESES",""))</f>
        <v>NA</v>
      </c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>
        <f t="shared" ref="BT131:BT194" si="125">IF(BJ131="VIGENTE",AZ131,0)+IF(BK131="VIGENTE",BA131,0)+IF(BL131="VIGENTE",BB131,0)+IF(BM131="VIGENTE",BC131,0)+IF(BN131="VIGENTE",BD131,0)+IF(BO131="VIGENTE",BE131,0)+IF(BP131="VIGENTE",BF131,0)+IF(BQ131="VIGENTE",BG131,0)+IF(BR131="VIGENTE",BH131,0)+IF(BS131="VIGENTE",BI131,0)</f>
        <v>0</v>
      </c>
      <c r="BU131" s="8">
        <f t="shared" ref="BU131:BU194" si="126">IF(BJ131="PAGADO",AZ131,0)+IF(BK131="PAGADO",BA131,0)+IF(BL131="PAGADO",BB131,0)+IF(BM131="PAGADO",BC131,0)+IF(BN131="PAGADO",BD131,0)+IF(BO131="PAGADO",BE131,0)+IF(BP131="PAGADO",BF131,0)+IF(BQ131="PAGADO",BG131,0)+IF(BR131="PAGADO",BH131,0)+IF(BS131="PAGADO",BI131,0)</f>
        <v>0</v>
      </c>
      <c r="BV131" s="8">
        <f t="shared" ref="BV131:BV194" si="127">IF(BJ131="VENCIDO",AZ131,0)+IF(BK131="VENCIDO",BA131,0)+IF(BL131="VENCIDO",BB131,0)+IF(BM131="VENCIDO",BC131,0)+IF(BN131="VENCIDO",BD131,0)+IF(BO131="VENCIDO",BE131,0)+IF(BP131="VENCIDO",BF131,0)+IF(BQ131="VENCIDO",BG131,0)+IF(BR131="VENCIDO",BH131,0)+IF(BS131="VENCIDO",BI131,0)</f>
        <v>0</v>
      </c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66" t="str">
        <f t="shared" ref="CG131:CG194" si="128">IF(BW131=0,"NA","SEM "&amp;WEEKNUM(BW131))</f>
        <v>NA</v>
      </c>
      <c r="CH131" s="66" t="str">
        <f t="shared" ref="CH131:CH194" si="129">IF(BX131=0,"NA","SEM "&amp;WEEKNUM(BX131))</f>
        <v>NA</v>
      </c>
      <c r="CI131" s="66" t="str">
        <f t="shared" ref="CI131:CI194" si="130">IF(BY131=0,"NA","SEM "&amp;WEEKNUM(BY131))</f>
        <v>NA</v>
      </c>
      <c r="CJ131" s="66" t="str">
        <f t="shared" ref="CJ131:CJ194" si="131">IF(BZ131=0,"NA","SEM "&amp;WEEKNUM(BZ131))</f>
        <v>NA</v>
      </c>
      <c r="CK131" s="66" t="str">
        <f t="shared" ref="CK131:CK194" si="132">IF(CA131=0,"NA","SEM "&amp;WEEKNUM(CA131))</f>
        <v>NA</v>
      </c>
      <c r="CL131" s="66" t="str">
        <f t="shared" ref="CL131:CL194" si="133">IF(CB131=0,"NA","SEM "&amp;WEEKNUM(CB131))</f>
        <v>NA</v>
      </c>
      <c r="CM131" s="66" t="str">
        <f t="shared" ref="CM131:CM194" si="134">IF(CC131=0,"NA","SEM "&amp;WEEKNUM(CC131))</f>
        <v>NA</v>
      </c>
      <c r="CN131" s="66" t="str">
        <f t="shared" ref="CN131:CN194" si="135">IF(CD131=0,"NA","SEM "&amp;WEEKNUM(CD131))</f>
        <v>NA</v>
      </c>
      <c r="CO131" s="66" t="str">
        <f t="shared" ref="CO131:CO194" si="136">IF(CE131=0,"NA","SEM "&amp;WEEKNUM(CE131))</f>
        <v>NA</v>
      </c>
      <c r="CP131" s="66" t="str">
        <f t="shared" ref="CP131:CP194" si="137">IF(CF131=0,"NA","SEM "&amp;WEEKNUM(CF131))</f>
        <v>NA</v>
      </c>
      <c r="CQ131" s="66" t="str">
        <f t="shared" ref="CQ131:CQ194" si="138">IF(BW131=0,"",IF(MONTH(BW131)=1,"ENE","")&amp;IF(MONTH(BW131)=2,"FEB","")&amp;IF(MONTH(BW131)=3,"MAR","")&amp;IF(MONTH(BW131)=4,"ABR","")&amp;IF(MONTH(BW131)=5,"MAY","")&amp;IF(MONTH(BW131)=6,"JUN","")&amp;IF(MONTH(BW131)=7,"JUL","")&amp;IF(MONTH(BW131)=8,"AGO","")&amp;IF(MONTH(BW131)=9,"SEP","")&amp;IF(MONTH(BW131)=10,"OCT","")&amp;IF(MONTH(BW131)=11,"NOV","")&amp;IF(MONTH(BW131)=12,"DIC",""))</f>
        <v/>
      </c>
      <c r="CR131" s="66" t="str">
        <f t="shared" ref="CR131:CR194" si="139">IF(BX131=0,"",IF(MONTH(BX131)=1,"ENE","")&amp;IF(MONTH(BX131)=2,"FEB","")&amp;IF(MONTH(BX131)=3,"MAR","")&amp;IF(MONTH(BX131)=4,"ABR","")&amp;IF(MONTH(BX131)=5,"MAY","")&amp;IF(MONTH(BX131)=6,"JUN","")&amp;IF(MONTH(BX131)=7,"JUL","")&amp;IF(MONTH(BX131)=8,"AGO","")&amp;IF(MONTH(BX131)=9,"SEP","")&amp;IF(MONTH(BX131)=10,"OCT","")&amp;IF(MONTH(BX131)=11,"NOV","")&amp;IF(MONTH(BX131)=12,"DIC",""))</f>
        <v/>
      </c>
      <c r="CS131" s="66" t="str">
        <f t="shared" ref="CS131:CS194" si="140">IF(BY131=0,"",IF(MONTH(BY131)=1,"ENE","")&amp;IF(MONTH(BY131)=2,"FEB","")&amp;IF(MONTH(BY131)=3,"MAR","")&amp;IF(MONTH(BY131)=4,"ABR","")&amp;IF(MONTH(BY131)=5,"MAY","")&amp;IF(MONTH(BY131)=6,"JUN","")&amp;IF(MONTH(BY131)=7,"JUL","")&amp;IF(MONTH(BY131)=8,"AGO","")&amp;IF(MONTH(BY131)=9,"SEP","")&amp;IF(MONTH(BY131)=10,"OCT","")&amp;IF(MONTH(BY131)=11,"NOV","")&amp;IF(MONTH(BY131)=12,"DIC",""))</f>
        <v/>
      </c>
      <c r="CT131" s="66" t="str">
        <f t="shared" ref="CT131:CT194" si="141">IF(BZ131=0,"",IF(MONTH(BZ131)=1,"ENE","")&amp;IF(MONTH(BZ131)=2,"FEB","")&amp;IF(MONTH(BZ131)=3,"MAR","")&amp;IF(MONTH(BZ131)=4,"ABR","")&amp;IF(MONTH(BZ131)=5,"MAY","")&amp;IF(MONTH(BZ131)=6,"JUN","")&amp;IF(MONTH(BZ131)=7,"JUL","")&amp;IF(MONTH(BZ131)=8,"AGO","")&amp;IF(MONTH(BZ131)=9,"SEP","")&amp;IF(MONTH(BZ131)=10,"OCT","")&amp;IF(MONTH(BZ131)=11,"NOV","")&amp;IF(MONTH(BZ131)=12,"DIC",""))</f>
        <v/>
      </c>
      <c r="CU131" s="66" t="str">
        <f t="shared" ref="CU131:CU194" si="142">IF(CA131=0,"",IF(MONTH(CA131)=1,"ENE","")&amp;IF(MONTH(CA131)=2,"FEB","")&amp;IF(MONTH(CA131)=3,"MAR","")&amp;IF(MONTH(CA131)=4,"ABR","")&amp;IF(MONTH(CA131)=5,"MAY","")&amp;IF(MONTH(CA131)=6,"JUN","")&amp;IF(MONTH(CA131)=7,"JUL","")&amp;IF(MONTH(CA131)=8,"AGO","")&amp;IF(MONTH(CA131)=9,"SEP","")&amp;IF(MONTH(CA131)=10,"OCT","")&amp;IF(MONTH(CA131)=11,"NOV","")&amp;IF(MONTH(CA131)=12,"DIC",""))</f>
        <v/>
      </c>
      <c r="CV131" s="66" t="str">
        <f t="shared" ref="CV131:CV194" si="143">IF(CB131=0,"",IF(MONTH(CB131)=1,"ENE","")&amp;IF(MONTH(CB131)=2,"FEB","")&amp;IF(MONTH(CB131)=3,"MAR","")&amp;IF(MONTH(CB131)=4,"ABR","")&amp;IF(MONTH(CB131)=5,"MAY","")&amp;IF(MONTH(CB131)=6,"JUN","")&amp;IF(MONTH(CB131)=7,"JUL","")&amp;IF(MONTH(CB131)=8,"AGO","")&amp;IF(MONTH(CB131)=9,"SEP","")&amp;IF(MONTH(CB131)=10,"OCT","")&amp;IF(MONTH(CB131)=11,"NOV","")&amp;IF(MONTH(CB131)=12,"DIC",""))</f>
        <v/>
      </c>
      <c r="CW131" s="66" t="str">
        <f t="shared" ref="CW131:CW194" si="144">IF(CC131=0,"",IF(MONTH(CC131)=1,"ENE","")&amp;IF(MONTH(CC131)=2,"FEB","")&amp;IF(MONTH(CC131)=3,"MAR","")&amp;IF(MONTH(CC131)=4,"ABR","")&amp;IF(MONTH(CC131)=5,"MAY","")&amp;IF(MONTH(CC131)=6,"JUN","")&amp;IF(MONTH(CC131)=7,"JUL","")&amp;IF(MONTH(CC131)=8,"AGO","")&amp;IF(MONTH(CC131)=9,"SEP","")&amp;IF(MONTH(CC131)=10,"OCT","")&amp;IF(MONTH(CC131)=11,"NOV","")&amp;IF(MONTH(CC131)=12,"DIC",""))</f>
        <v/>
      </c>
      <c r="CX131" s="66" t="str">
        <f t="shared" ref="CX131:CX194" si="145">IF(CD131=0,"",IF(MONTH(CD131)=1,"ENE","")&amp;IF(MONTH(CD131)=2,"FEB","")&amp;IF(MONTH(CD131)=3,"MAR","")&amp;IF(MONTH(CD131)=4,"ABR","")&amp;IF(MONTH(CD131)=5,"MAY","")&amp;IF(MONTH(CD131)=6,"JUN","")&amp;IF(MONTH(CD131)=7,"JUL","")&amp;IF(MONTH(CD131)=8,"AGO","")&amp;IF(MONTH(CD131)=9,"SEP","")&amp;IF(MONTH(CD131)=10,"OCT","")&amp;IF(MONTH(CD131)=11,"NOV","")&amp;IF(MONTH(CD131)=12,"DIC",""))</f>
        <v/>
      </c>
      <c r="CY131" s="66" t="str">
        <f t="shared" ref="CY131:CY194" si="146">IF(CE131=0,"",IF(MONTH(CE131)=1,"ENE","")&amp;IF(MONTH(CE131)=2,"FEB","")&amp;IF(MONTH(CE131)=3,"MAR","")&amp;IF(MONTH(CE131)=4,"ABR","")&amp;IF(MONTH(CE131)=5,"MAY","")&amp;IF(MONTH(CE131)=6,"JUN","")&amp;IF(MONTH(CE131)=7,"JUL","")&amp;IF(MONTH(CE131)=8,"AGO","")&amp;IF(MONTH(CE131)=9,"SEP","")&amp;IF(MONTH(CE131)=10,"OCT","")&amp;IF(MONTH(CE131)=11,"NOV","")&amp;IF(MONTH(CE131)=12,"DIC",""))</f>
        <v/>
      </c>
      <c r="CZ131" s="66" t="str">
        <f t="shared" ref="CZ131:CZ194" si="147">IF(CF131=0,"",IF(MONTH(CF131)=1,"ENE","")&amp;IF(MONTH(CF131)=2,"FEB","")&amp;IF(MONTH(CF131)=3,"MAR","")&amp;IF(MONTH(CF131)=4,"ABR","")&amp;IF(MONTH(CF131)=5,"MAY","")&amp;IF(MONTH(CF131)=6,"JUN","")&amp;IF(MONTH(CF131)=7,"JUL","")&amp;IF(MONTH(CF131)=8,"AGO","")&amp;IF(MONTH(CF131)=9,"SEP","")&amp;IF(MONTH(CF131)=10,"OCT","")&amp;IF(MONTH(CF131)=11,"NOV","")&amp;IF(MONTH(CF131)=12,"DIC",""))</f>
        <v/>
      </c>
      <c r="DA131" s="66" t="str">
        <f t="shared" ref="DA131:DA194" si="148">IF(BW131=0,"",YEAR(BW131))</f>
        <v/>
      </c>
      <c r="DB131" s="66" t="str">
        <f t="shared" ref="DB131:DB194" si="149">IF(BX131=0,"",YEAR(BX131))</f>
        <v/>
      </c>
      <c r="DC131" s="66" t="str">
        <f t="shared" ref="DC131:DC194" si="150">IF(BY131=0,"",YEAR(BY131))</f>
        <v/>
      </c>
      <c r="DD131" s="66" t="str">
        <f t="shared" ref="DD131:DD194" si="151">IF(BZ131=0,"",YEAR(BZ131))</f>
        <v/>
      </c>
      <c r="DE131" s="66" t="str">
        <f t="shared" ref="DE131:DE194" si="152">IF(CA131=0,"",YEAR(CA131))</f>
        <v/>
      </c>
      <c r="DF131" s="66" t="str">
        <f t="shared" ref="DF131:DF194" si="153">IF(CB131=0,"",YEAR(CB131))</f>
        <v/>
      </c>
      <c r="DG131" s="66" t="str">
        <f t="shared" ref="DG131:DG194" si="154">IF(CC131=0,"",YEAR(CC131))</f>
        <v/>
      </c>
      <c r="DH131" s="66" t="str">
        <f t="shared" ref="DH131:DH194" si="155">IF(CD131=0,"",YEAR(CD131))</f>
        <v/>
      </c>
      <c r="DI131" s="66" t="str">
        <f t="shared" ref="DI131:DI194" si="156">IF(CE131=0,"",YEAR(CE131))</f>
        <v/>
      </c>
      <c r="DJ131" s="66" t="str">
        <f t="shared" ref="DJ131:DJ194" si="157">IF(CF131=0,"",YEAR(CF131))</f>
        <v/>
      </c>
      <c r="DK131" s="63">
        <f t="shared" si="112"/>
        <v>1126000</v>
      </c>
    </row>
    <row r="132" spans="1:115" x14ac:dyDescent="0.25">
      <c r="A132" s="2">
        <f t="shared" ref="A132:A195" si="158">A131+1</f>
        <v>131</v>
      </c>
      <c r="B132" s="2" t="s">
        <v>8</v>
      </c>
      <c r="C132" s="2" t="s">
        <v>157</v>
      </c>
      <c r="D132" s="2">
        <v>2</v>
      </c>
      <c r="E132" s="2">
        <v>8</v>
      </c>
      <c r="F132" s="2">
        <v>14</v>
      </c>
      <c r="G132" s="11" t="s">
        <v>19</v>
      </c>
      <c r="H132" s="42" t="s">
        <v>294</v>
      </c>
      <c r="I132" s="9">
        <v>80</v>
      </c>
      <c r="J132" s="10" t="s">
        <v>11</v>
      </c>
      <c r="K132" s="23" t="s">
        <v>416</v>
      </c>
      <c r="L132" s="7">
        <f t="shared" si="113"/>
        <v>1135000</v>
      </c>
      <c r="M132" s="8">
        <v>170</v>
      </c>
      <c r="N132" s="25">
        <v>41212</v>
      </c>
      <c r="O132" s="8" t="str">
        <f t="shared" si="114"/>
        <v>2DA-OCT</v>
      </c>
      <c r="P132" s="26">
        <v>0.1</v>
      </c>
      <c r="Q132" s="41" t="s">
        <v>270</v>
      </c>
      <c r="R132" s="8"/>
      <c r="S132" s="7">
        <v>567500</v>
      </c>
      <c r="T132" s="8"/>
      <c r="U132" s="66" t="str">
        <f t="shared" ca="1" si="115"/>
        <v>NA</v>
      </c>
      <c r="V132" s="8"/>
      <c r="W132" s="8"/>
      <c r="X132" s="8"/>
      <c r="Y132" s="8"/>
      <c r="Z132" s="8"/>
      <c r="AA132" s="66" t="str">
        <f t="shared" si="110"/>
        <v>NA</v>
      </c>
      <c r="AB132" s="66" t="str">
        <f t="shared" si="111"/>
        <v/>
      </c>
      <c r="AC132" s="73"/>
      <c r="AD132" s="73"/>
      <c r="AE132" s="73"/>
      <c r="AF132" s="73"/>
      <c r="AG132" s="8"/>
      <c r="AH132" s="8" t="s">
        <v>273</v>
      </c>
      <c r="AI132" s="8"/>
      <c r="AJ132" s="8"/>
      <c r="AK132" s="8"/>
      <c r="AL132" s="8"/>
      <c r="AM132" s="8"/>
      <c r="AN132" s="8"/>
      <c r="AO132" s="8"/>
      <c r="AP132" s="66" t="str">
        <f t="shared" si="116"/>
        <v>NA</v>
      </c>
      <c r="AQ132" s="66" t="str">
        <f t="shared" si="117"/>
        <v/>
      </c>
      <c r="AR132" s="66" t="str">
        <f t="shared" si="118"/>
        <v>NA</v>
      </c>
      <c r="AS132" s="66" t="str">
        <f t="shared" si="119"/>
        <v/>
      </c>
      <c r="AT132" s="66" t="str">
        <f t="shared" si="120"/>
        <v>NA</v>
      </c>
      <c r="AU132" s="66" t="str">
        <f t="shared" si="121"/>
        <v/>
      </c>
      <c r="AV132" s="66" t="str">
        <f t="shared" si="122"/>
        <v>NA</v>
      </c>
      <c r="AW132" s="66" t="str">
        <f t="shared" ca="1" si="123"/>
        <v>NA</v>
      </c>
      <c r="AX132" s="66" t="str">
        <f t="shared" ca="1" si="124"/>
        <v>NA</v>
      </c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>
        <f t="shared" si="125"/>
        <v>0</v>
      </c>
      <c r="BU132" s="8">
        <f t="shared" si="126"/>
        <v>0</v>
      </c>
      <c r="BV132" s="8">
        <f t="shared" si="127"/>
        <v>0</v>
      </c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66" t="str">
        <f t="shared" si="128"/>
        <v>NA</v>
      </c>
      <c r="CH132" s="66" t="str">
        <f t="shared" si="129"/>
        <v>NA</v>
      </c>
      <c r="CI132" s="66" t="str">
        <f t="shared" si="130"/>
        <v>NA</v>
      </c>
      <c r="CJ132" s="66" t="str">
        <f t="shared" si="131"/>
        <v>NA</v>
      </c>
      <c r="CK132" s="66" t="str">
        <f t="shared" si="132"/>
        <v>NA</v>
      </c>
      <c r="CL132" s="66" t="str">
        <f t="shared" si="133"/>
        <v>NA</v>
      </c>
      <c r="CM132" s="66" t="str">
        <f t="shared" si="134"/>
        <v>NA</v>
      </c>
      <c r="CN132" s="66" t="str">
        <f t="shared" si="135"/>
        <v>NA</v>
      </c>
      <c r="CO132" s="66" t="str">
        <f t="shared" si="136"/>
        <v>NA</v>
      </c>
      <c r="CP132" s="66" t="str">
        <f t="shared" si="137"/>
        <v>NA</v>
      </c>
      <c r="CQ132" s="66" t="str">
        <f t="shared" si="138"/>
        <v/>
      </c>
      <c r="CR132" s="66" t="str">
        <f t="shared" si="139"/>
        <v/>
      </c>
      <c r="CS132" s="66" t="str">
        <f t="shared" si="140"/>
        <v/>
      </c>
      <c r="CT132" s="66" t="str">
        <f t="shared" si="141"/>
        <v/>
      </c>
      <c r="CU132" s="66" t="str">
        <f t="shared" si="142"/>
        <v/>
      </c>
      <c r="CV132" s="66" t="str">
        <f t="shared" si="143"/>
        <v/>
      </c>
      <c r="CW132" s="66" t="str">
        <f t="shared" si="144"/>
        <v/>
      </c>
      <c r="CX132" s="66" t="str">
        <f t="shared" si="145"/>
        <v/>
      </c>
      <c r="CY132" s="66" t="str">
        <f t="shared" si="146"/>
        <v/>
      </c>
      <c r="CZ132" s="66" t="str">
        <f t="shared" si="147"/>
        <v/>
      </c>
      <c r="DA132" s="66" t="str">
        <f t="shared" si="148"/>
        <v/>
      </c>
      <c r="DB132" s="66" t="str">
        <f t="shared" si="149"/>
        <v/>
      </c>
      <c r="DC132" s="66" t="str">
        <f t="shared" si="150"/>
        <v/>
      </c>
      <c r="DD132" s="66" t="str">
        <f t="shared" si="151"/>
        <v/>
      </c>
      <c r="DE132" s="66" t="str">
        <f t="shared" si="152"/>
        <v/>
      </c>
      <c r="DF132" s="66" t="str">
        <f t="shared" si="153"/>
        <v/>
      </c>
      <c r="DG132" s="66" t="str">
        <f t="shared" si="154"/>
        <v/>
      </c>
      <c r="DH132" s="66" t="str">
        <f t="shared" si="155"/>
        <v/>
      </c>
      <c r="DI132" s="66" t="str">
        <f t="shared" si="156"/>
        <v/>
      </c>
      <c r="DJ132" s="66" t="str">
        <f t="shared" si="157"/>
        <v/>
      </c>
      <c r="DK132" s="63">
        <f t="shared" si="112"/>
        <v>1135000</v>
      </c>
    </row>
    <row r="133" spans="1:115" x14ac:dyDescent="0.25">
      <c r="A133" s="2">
        <f t="shared" si="158"/>
        <v>132</v>
      </c>
      <c r="B133" s="2" t="s">
        <v>8</v>
      </c>
      <c r="C133" s="2" t="s">
        <v>158</v>
      </c>
      <c r="D133" s="2">
        <v>2</v>
      </c>
      <c r="E133" s="2">
        <v>8</v>
      </c>
      <c r="F133" s="2">
        <v>15</v>
      </c>
      <c r="G133" s="11" t="s">
        <v>19</v>
      </c>
      <c r="H133" s="42" t="s">
        <v>294</v>
      </c>
      <c r="I133" s="9">
        <v>80</v>
      </c>
      <c r="J133" s="10" t="s">
        <v>10</v>
      </c>
      <c r="K133" s="23" t="s">
        <v>416</v>
      </c>
      <c r="L133" s="7">
        <f t="shared" si="113"/>
        <v>1126000</v>
      </c>
      <c r="M133" s="8">
        <v>171</v>
      </c>
      <c r="N133" s="25">
        <v>41212</v>
      </c>
      <c r="O133" s="8" t="str">
        <f t="shared" si="114"/>
        <v>2DA-OCT</v>
      </c>
      <c r="P133" s="26">
        <v>0.1</v>
      </c>
      <c r="Q133" s="41" t="s">
        <v>270</v>
      </c>
      <c r="R133" s="8"/>
      <c r="S133" s="7">
        <v>563000</v>
      </c>
      <c r="T133" s="8"/>
      <c r="U133" s="66" t="str">
        <f t="shared" ca="1" si="115"/>
        <v>NA</v>
      </c>
      <c r="V133" s="8"/>
      <c r="W133" s="8"/>
      <c r="X133" s="8"/>
      <c r="Y133" s="8"/>
      <c r="Z133" s="8"/>
      <c r="AA133" s="66" t="str">
        <f t="shared" si="110"/>
        <v>NA</v>
      </c>
      <c r="AB133" s="66" t="str">
        <f t="shared" si="111"/>
        <v/>
      </c>
      <c r="AC133" s="73"/>
      <c r="AD133" s="73"/>
      <c r="AE133" s="73"/>
      <c r="AF133" s="73"/>
      <c r="AG133" s="8"/>
      <c r="AH133" s="8" t="s">
        <v>273</v>
      </c>
      <c r="AI133" s="8"/>
      <c r="AJ133" s="8"/>
      <c r="AK133" s="8"/>
      <c r="AL133" s="8"/>
      <c r="AM133" s="8"/>
      <c r="AN133" s="8"/>
      <c r="AO133" s="8"/>
      <c r="AP133" s="66" t="str">
        <f t="shared" si="116"/>
        <v>NA</v>
      </c>
      <c r="AQ133" s="66" t="str">
        <f t="shared" si="117"/>
        <v/>
      </c>
      <c r="AR133" s="66" t="str">
        <f t="shared" si="118"/>
        <v>NA</v>
      </c>
      <c r="AS133" s="66" t="str">
        <f t="shared" si="119"/>
        <v/>
      </c>
      <c r="AT133" s="66" t="str">
        <f t="shared" si="120"/>
        <v>NA</v>
      </c>
      <c r="AU133" s="66" t="str">
        <f t="shared" si="121"/>
        <v/>
      </c>
      <c r="AV133" s="66" t="str">
        <f t="shared" si="122"/>
        <v>NA</v>
      </c>
      <c r="AW133" s="66" t="str">
        <f t="shared" ca="1" si="123"/>
        <v>NA</v>
      </c>
      <c r="AX133" s="66" t="str">
        <f t="shared" ca="1" si="124"/>
        <v>NA</v>
      </c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>
        <f t="shared" si="125"/>
        <v>0</v>
      </c>
      <c r="BU133" s="8">
        <f t="shared" si="126"/>
        <v>0</v>
      </c>
      <c r="BV133" s="8">
        <f t="shared" si="127"/>
        <v>0</v>
      </c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66" t="str">
        <f t="shared" si="128"/>
        <v>NA</v>
      </c>
      <c r="CH133" s="66" t="str">
        <f t="shared" si="129"/>
        <v>NA</v>
      </c>
      <c r="CI133" s="66" t="str">
        <f t="shared" si="130"/>
        <v>NA</v>
      </c>
      <c r="CJ133" s="66" t="str">
        <f t="shared" si="131"/>
        <v>NA</v>
      </c>
      <c r="CK133" s="66" t="str">
        <f t="shared" si="132"/>
        <v>NA</v>
      </c>
      <c r="CL133" s="66" t="str">
        <f t="shared" si="133"/>
        <v>NA</v>
      </c>
      <c r="CM133" s="66" t="str">
        <f t="shared" si="134"/>
        <v>NA</v>
      </c>
      <c r="CN133" s="66" t="str">
        <f t="shared" si="135"/>
        <v>NA</v>
      </c>
      <c r="CO133" s="66" t="str">
        <f t="shared" si="136"/>
        <v>NA</v>
      </c>
      <c r="CP133" s="66" t="str">
        <f t="shared" si="137"/>
        <v>NA</v>
      </c>
      <c r="CQ133" s="66" t="str">
        <f t="shared" si="138"/>
        <v/>
      </c>
      <c r="CR133" s="66" t="str">
        <f t="shared" si="139"/>
        <v/>
      </c>
      <c r="CS133" s="66" t="str">
        <f t="shared" si="140"/>
        <v/>
      </c>
      <c r="CT133" s="66" t="str">
        <f t="shared" si="141"/>
        <v/>
      </c>
      <c r="CU133" s="66" t="str">
        <f t="shared" si="142"/>
        <v/>
      </c>
      <c r="CV133" s="66" t="str">
        <f t="shared" si="143"/>
        <v/>
      </c>
      <c r="CW133" s="66" t="str">
        <f t="shared" si="144"/>
        <v/>
      </c>
      <c r="CX133" s="66" t="str">
        <f t="shared" si="145"/>
        <v/>
      </c>
      <c r="CY133" s="66" t="str">
        <f t="shared" si="146"/>
        <v/>
      </c>
      <c r="CZ133" s="66" t="str">
        <f t="shared" si="147"/>
        <v/>
      </c>
      <c r="DA133" s="66" t="str">
        <f t="shared" si="148"/>
        <v/>
      </c>
      <c r="DB133" s="66" t="str">
        <f t="shared" si="149"/>
        <v/>
      </c>
      <c r="DC133" s="66" t="str">
        <f t="shared" si="150"/>
        <v/>
      </c>
      <c r="DD133" s="66" t="str">
        <f t="shared" si="151"/>
        <v/>
      </c>
      <c r="DE133" s="66" t="str">
        <f t="shared" si="152"/>
        <v/>
      </c>
      <c r="DF133" s="66" t="str">
        <f t="shared" si="153"/>
        <v/>
      </c>
      <c r="DG133" s="66" t="str">
        <f t="shared" si="154"/>
        <v/>
      </c>
      <c r="DH133" s="66" t="str">
        <f t="shared" si="155"/>
        <v/>
      </c>
      <c r="DI133" s="66" t="str">
        <f t="shared" si="156"/>
        <v/>
      </c>
      <c r="DJ133" s="66" t="str">
        <f t="shared" si="157"/>
        <v/>
      </c>
      <c r="DK133" s="63">
        <f t="shared" si="112"/>
        <v>1126000</v>
      </c>
    </row>
    <row r="134" spans="1:115" x14ac:dyDescent="0.25">
      <c r="A134" s="2">
        <f t="shared" si="158"/>
        <v>133</v>
      </c>
      <c r="B134" s="2" t="s">
        <v>8</v>
      </c>
      <c r="C134" s="2" t="s">
        <v>159</v>
      </c>
      <c r="D134" s="2">
        <v>2</v>
      </c>
      <c r="E134" s="2">
        <v>8</v>
      </c>
      <c r="F134" s="2">
        <v>16</v>
      </c>
      <c r="G134" s="11" t="s">
        <v>19</v>
      </c>
      <c r="H134" s="42" t="s">
        <v>294</v>
      </c>
      <c r="I134" s="9">
        <v>80</v>
      </c>
      <c r="J134" s="10" t="s">
        <v>10</v>
      </c>
      <c r="K134" s="23" t="s">
        <v>416</v>
      </c>
      <c r="L134" s="7">
        <f t="shared" si="113"/>
        <v>1126000</v>
      </c>
      <c r="M134" s="8">
        <v>172</v>
      </c>
      <c r="N134" s="25">
        <v>41212</v>
      </c>
      <c r="O134" s="8" t="str">
        <f t="shared" si="114"/>
        <v>2DA-OCT</v>
      </c>
      <c r="P134" s="26">
        <v>0.1</v>
      </c>
      <c r="Q134" s="41" t="s">
        <v>270</v>
      </c>
      <c r="R134" s="8"/>
      <c r="S134" s="7">
        <v>563000</v>
      </c>
      <c r="T134" s="8"/>
      <c r="U134" s="66" t="str">
        <f t="shared" ca="1" si="115"/>
        <v>NA</v>
      </c>
      <c r="V134" s="8"/>
      <c r="W134" s="8"/>
      <c r="X134" s="8"/>
      <c r="Y134" s="8"/>
      <c r="Z134" s="8"/>
      <c r="AA134" s="66" t="str">
        <f t="shared" si="110"/>
        <v>NA</v>
      </c>
      <c r="AB134" s="66" t="str">
        <f t="shared" si="111"/>
        <v/>
      </c>
      <c r="AC134" s="73"/>
      <c r="AD134" s="73"/>
      <c r="AE134" s="73"/>
      <c r="AF134" s="73"/>
      <c r="AG134" s="8"/>
      <c r="AH134" s="8" t="s">
        <v>273</v>
      </c>
      <c r="AI134" s="8"/>
      <c r="AJ134" s="8"/>
      <c r="AK134" s="8"/>
      <c r="AL134" s="8"/>
      <c r="AM134" s="8"/>
      <c r="AN134" s="8"/>
      <c r="AO134" s="8"/>
      <c r="AP134" s="66" t="str">
        <f t="shared" si="116"/>
        <v>NA</v>
      </c>
      <c r="AQ134" s="66" t="str">
        <f t="shared" si="117"/>
        <v/>
      </c>
      <c r="AR134" s="66" t="str">
        <f t="shared" si="118"/>
        <v>NA</v>
      </c>
      <c r="AS134" s="66" t="str">
        <f t="shared" si="119"/>
        <v/>
      </c>
      <c r="AT134" s="66" t="str">
        <f t="shared" si="120"/>
        <v>NA</v>
      </c>
      <c r="AU134" s="66" t="str">
        <f t="shared" si="121"/>
        <v/>
      </c>
      <c r="AV134" s="66" t="str">
        <f t="shared" si="122"/>
        <v>NA</v>
      </c>
      <c r="AW134" s="66" t="str">
        <f t="shared" ca="1" si="123"/>
        <v>NA</v>
      </c>
      <c r="AX134" s="66" t="str">
        <f t="shared" ca="1" si="124"/>
        <v>NA</v>
      </c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>
        <f t="shared" si="125"/>
        <v>0</v>
      </c>
      <c r="BU134" s="8">
        <f t="shared" si="126"/>
        <v>0</v>
      </c>
      <c r="BV134" s="8">
        <f t="shared" si="127"/>
        <v>0</v>
      </c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66" t="str">
        <f t="shared" si="128"/>
        <v>NA</v>
      </c>
      <c r="CH134" s="66" t="str">
        <f t="shared" si="129"/>
        <v>NA</v>
      </c>
      <c r="CI134" s="66" t="str">
        <f t="shared" si="130"/>
        <v>NA</v>
      </c>
      <c r="CJ134" s="66" t="str">
        <f t="shared" si="131"/>
        <v>NA</v>
      </c>
      <c r="CK134" s="66" t="str">
        <f t="shared" si="132"/>
        <v>NA</v>
      </c>
      <c r="CL134" s="66" t="str">
        <f t="shared" si="133"/>
        <v>NA</v>
      </c>
      <c r="CM134" s="66" t="str">
        <f t="shared" si="134"/>
        <v>NA</v>
      </c>
      <c r="CN134" s="66" t="str">
        <f t="shared" si="135"/>
        <v>NA</v>
      </c>
      <c r="CO134" s="66" t="str">
        <f t="shared" si="136"/>
        <v>NA</v>
      </c>
      <c r="CP134" s="66" t="str">
        <f t="shared" si="137"/>
        <v>NA</v>
      </c>
      <c r="CQ134" s="66" t="str">
        <f t="shared" si="138"/>
        <v/>
      </c>
      <c r="CR134" s="66" t="str">
        <f t="shared" si="139"/>
        <v/>
      </c>
      <c r="CS134" s="66" t="str">
        <f t="shared" si="140"/>
        <v/>
      </c>
      <c r="CT134" s="66" t="str">
        <f t="shared" si="141"/>
        <v/>
      </c>
      <c r="CU134" s="66" t="str">
        <f t="shared" si="142"/>
        <v/>
      </c>
      <c r="CV134" s="66" t="str">
        <f t="shared" si="143"/>
        <v/>
      </c>
      <c r="CW134" s="66" t="str">
        <f t="shared" si="144"/>
        <v/>
      </c>
      <c r="CX134" s="66" t="str">
        <f t="shared" si="145"/>
        <v/>
      </c>
      <c r="CY134" s="66" t="str">
        <f t="shared" si="146"/>
        <v/>
      </c>
      <c r="CZ134" s="66" t="str">
        <f t="shared" si="147"/>
        <v/>
      </c>
      <c r="DA134" s="66" t="str">
        <f t="shared" si="148"/>
        <v/>
      </c>
      <c r="DB134" s="66" t="str">
        <f t="shared" si="149"/>
        <v/>
      </c>
      <c r="DC134" s="66" t="str">
        <f t="shared" si="150"/>
        <v/>
      </c>
      <c r="DD134" s="66" t="str">
        <f t="shared" si="151"/>
        <v/>
      </c>
      <c r="DE134" s="66" t="str">
        <f t="shared" si="152"/>
        <v/>
      </c>
      <c r="DF134" s="66" t="str">
        <f t="shared" si="153"/>
        <v/>
      </c>
      <c r="DG134" s="66" t="str">
        <f t="shared" si="154"/>
        <v/>
      </c>
      <c r="DH134" s="66" t="str">
        <f t="shared" si="155"/>
        <v/>
      </c>
      <c r="DI134" s="66" t="str">
        <f t="shared" si="156"/>
        <v/>
      </c>
      <c r="DJ134" s="66" t="str">
        <f t="shared" si="157"/>
        <v/>
      </c>
      <c r="DK134" s="63">
        <f t="shared" si="112"/>
        <v>1126000</v>
      </c>
    </row>
    <row r="135" spans="1:115" x14ac:dyDescent="0.25">
      <c r="A135" s="2">
        <f t="shared" si="158"/>
        <v>134</v>
      </c>
      <c r="B135" s="2" t="s">
        <v>8</v>
      </c>
      <c r="C135" s="2" t="s">
        <v>160</v>
      </c>
      <c r="D135" s="2">
        <v>2</v>
      </c>
      <c r="E135" s="2">
        <v>8</v>
      </c>
      <c r="F135" s="2">
        <v>17</v>
      </c>
      <c r="G135" s="11" t="s">
        <v>19</v>
      </c>
      <c r="H135" s="42" t="s">
        <v>294</v>
      </c>
      <c r="I135" s="9">
        <v>80</v>
      </c>
      <c r="J135" s="10" t="s">
        <v>11</v>
      </c>
      <c r="K135" s="23" t="s">
        <v>416</v>
      </c>
      <c r="L135" s="7">
        <f t="shared" si="113"/>
        <v>1135000</v>
      </c>
      <c r="M135" s="8">
        <v>173</v>
      </c>
      <c r="N135" s="25">
        <v>41212</v>
      </c>
      <c r="O135" s="8" t="str">
        <f t="shared" si="114"/>
        <v>2DA-OCT</v>
      </c>
      <c r="P135" s="26">
        <v>0.1</v>
      </c>
      <c r="Q135" s="41" t="s">
        <v>270</v>
      </c>
      <c r="R135" s="8"/>
      <c r="S135" s="7">
        <v>567500</v>
      </c>
      <c r="T135" s="8"/>
      <c r="U135" s="66" t="str">
        <f t="shared" ca="1" si="115"/>
        <v>NA</v>
      </c>
      <c r="V135" s="8"/>
      <c r="W135" s="8"/>
      <c r="X135" s="8"/>
      <c r="Y135" s="8"/>
      <c r="Z135" s="8"/>
      <c r="AA135" s="66" t="str">
        <f t="shared" ref="AA135:AA198" si="159">IF(T135=0,"NA","SEM "&amp;WEEKNUM(T135))</f>
        <v>NA</v>
      </c>
      <c r="AB135" s="66" t="str">
        <f t="shared" ref="AB135:AB198" si="160">IF(T135=0,"",IF(MONTH(T135)=1,"ENE","")&amp;IF(MONTH(T135)=2,"FEB","")&amp;IF(MONTH(T135)=3,"MAR","")&amp;IF(MONTH(T135)=4,"ABR","")&amp;IF(MONTH(T135)=5,"MAY","")&amp;IF(MONTH(T135)=6,"JUN","")&amp;IF(MONTH(T135)=7,"JUL","")&amp;IF(MONTH(T135)=8,"AGO","")&amp;IF(MONTH(T135)=9,"SEP","")&amp;IF(MONTH(T135)=10,"OCT","")&amp;IF(MONTH(T135)=11,"NOV","")&amp;IF(MONTH(T135)=12,"DIC",""))</f>
        <v/>
      </c>
      <c r="AC135" s="73"/>
      <c r="AD135" s="73"/>
      <c r="AE135" s="73"/>
      <c r="AF135" s="73"/>
      <c r="AG135" s="8"/>
      <c r="AH135" s="8" t="s">
        <v>273</v>
      </c>
      <c r="AI135" s="8"/>
      <c r="AJ135" s="8"/>
      <c r="AK135" s="8"/>
      <c r="AL135" s="8"/>
      <c r="AM135" s="8"/>
      <c r="AN135" s="8"/>
      <c r="AO135" s="8"/>
      <c r="AP135" s="66" t="str">
        <f t="shared" si="116"/>
        <v>NA</v>
      </c>
      <c r="AQ135" s="66" t="str">
        <f t="shared" si="117"/>
        <v/>
      </c>
      <c r="AR135" s="66" t="str">
        <f t="shared" si="118"/>
        <v>NA</v>
      </c>
      <c r="AS135" s="66" t="str">
        <f t="shared" si="119"/>
        <v/>
      </c>
      <c r="AT135" s="66" t="str">
        <f t="shared" si="120"/>
        <v>NA</v>
      </c>
      <c r="AU135" s="66" t="str">
        <f t="shared" si="121"/>
        <v/>
      </c>
      <c r="AV135" s="66" t="str">
        <f t="shared" si="122"/>
        <v>NA</v>
      </c>
      <c r="AW135" s="66" t="str">
        <f t="shared" ca="1" si="123"/>
        <v>NA</v>
      </c>
      <c r="AX135" s="66" t="str">
        <f t="shared" ca="1" si="124"/>
        <v>NA</v>
      </c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>
        <f t="shared" si="125"/>
        <v>0</v>
      </c>
      <c r="BU135" s="8">
        <f t="shared" si="126"/>
        <v>0</v>
      </c>
      <c r="BV135" s="8">
        <f t="shared" si="127"/>
        <v>0</v>
      </c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66" t="str">
        <f t="shared" si="128"/>
        <v>NA</v>
      </c>
      <c r="CH135" s="66" t="str">
        <f t="shared" si="129"/>
        <v>NA</v>
      </c>
      <c r="CI135" s="66" t="str">
        <f t="shared" si="130"/>
        <v>NA</v>
      </c>
      <c r="CJ135" s="66" t="str">
        <f t="shared" si="131"/>
        <v>NA</v>
      </c>
      <c r="CK135" s="66" t="str">
        <f t="shared" si="132"/>
        <v>NA</v>
      </c>
      <c r="CL135" s="66" t="str">
        <f t="shared" si="133"/>
        <v>NA</v>
      </c>
      <c r="CM135" s="66" t="str">
        <f t="shared" si="134"/>
        <v>NA</v>
      </c>
      <c r="CN135" s="66" t="str">
        <f t="shared" si="135"/>
        <v>NA</v>
      </c>
      <c r="CO135" s="66" t="str">
        <f t="shared" si="136"/>
        <v>NA</v>
      </c>
      <c r="CP135" s="66" t="str">
        <f t="shared" si="137"/>
        <v>NA</v>
      </c>
      <c r="CQ135" s="66" t="str">
        <f t="shared" si="138"/>
        <v/>
      </c>
      <c r="CR135" s="66" t="str">
        <f t="shared" si="139"/>
        <v/>
      </c>
      <c r="CS135" s="66" t="str">
        <f t="shared" si="140"/>
        <v/>
      </c>
      <c r="CT135" s="66" t="str">
        <f t="shared" si="141"/>
        <v/>
      </c>
      <c r="CU135" s="66" t="str">
        <f t="shared" si="142"/>
        <v/>
      </c>
      <c r="CV135" s="66" t="str">
        <f t="shared" si="143"/>
        <v/>
      </c>
      <c r="CW135" s="66" t="str">
        <f t="shared" si="144"/>
        <v/>
      </c>
      <c r="CX135" s="66" t="str">
        <f t="shared" si="145"/>
        <v/>
      </c>
      <c r="CY135" s="66" t="str">
        <f t="shared" si="146"/>
        <v/>
      </c>
      <c r="CZ135" s="66" t="str">
        <f t="shared" si="147"/>
        <v/>
      </c>
      <c r="DA135" s="66" t="str">
        <f t="shared" si="148"/>
        <v/>
      </c>
      <c r="DB135" s="66" t="str">
        <f t="shared" si="149"/>
        <v/>
      </c>
      <c r="DC135" s="66" t="str">
        <f t="shared" si="150"/>
        <v/>
      </c>
      <c r="DD135" s="66" t="str">
        <f t="shared" si="151"/>
        <v/>
      </c>
      <c r="DE135" s="66" t="str">
        <f t="shared" si="152"/>
        <v/>
      </c>
      <c r="DF135" s="66" t="str">
        <f t="shared" si="153"/>
        <v/>
      </c>
      <c r="DG135" s="66" t="str">
        <f t="shared" si="154"/>
        <v/>
      </c>
      <c r="DH135" s="66" t="str">
        <f t="shared" si="155"/>
        <v/>
      </c>
      <c r="DI135" s="66" t="str">
        <f t="shared" si="156"/>
        <v/>
      </c>
      <c r="DJ135" s="66" t="str">
        <f t="shared" si="157"/>
        <v/>
      </c>
      <c r="DK135" s="63">
        <f t="shared" si="112"/>
        <v>1135000</v>
      </c>
    </row>
    <row r="136" spans="1:115" x14ac:dyDescent="0.25">
      <c r="A136" s="2">
        <f t="shared" si="158"/>
        <v>135</v>
      </c>
      <c r="B136" s="2" t="s">
        <v>8</v>
      </c>
      <c r="C136" s="2" t="s">
        <v>161</v>
      </c>
      <c r="D136" s="2">
        <v>2</v>
      </c>
      <c r="E136" s="2">
        <v>8</v>
      </c>
      <c r="F136" s="2">
        <v>18</v>
      </c>
      <c r="G136" s="11" t="s">
        <v>19</v>
      </c>
      <c r="H136" s="42" t="s">
        <v>294</v>
      </c>
      <c r="I136" s="9">
        <v>80</v>
      </c>
      <c r="J136" s="10" t="s">
        <v>10</v>
      </c>
      <c r="K136" s="23" t="s">
        <v>416</v>
      </c>
      <c r="L136" s="7">
        <f t="shared" si="113"/>
        <v>1126000</v>
      </c>
      <c r="M136" s="8">
        <v>174</v>
      </c>
      <c r="N136" s="25">
        <v>41212</v>
      </c>
      <c r="O136" s="8" t="str">
        <f t="shared" si="114"/>
        <v>2DA-OCT</v>
      </c>
      <c r="P136" s="26">
        <v>0.1</v>
      </c>
      <c r="Q136" s="41" t="s">
        <v>270</v>
      </c>
      <c r="R136" s="8"/>
      <c r="S136" s="7">
        <v>563000</v>
      </c>
      <c r="T136" s="8"/>
      <c r="U136" s="66" t="str">
        <f t="shared" ca="1" si="115"/>
        <v>NA</v>
      </c>
      <c r="V136" s="8"/>
      <c r="W136" s="8"/>
      <c r="X136" s="8"/>
      <c r="Y136" s="8"/>
      <c r="Z136" s="8"/>
      <c r="AA136" s="66" t="str">
        <f t="shared" si="159"/>
        <v>NA</v>
      </c>
      <c r="AB136" s="66" t="str">
        <f t="shared" si="160"/>
        <v/>
      </c>
      <c r="AC136" s="73"/>
      <c r="AD136" s="73"/>
      <c r="AE136" s="73"/>
      <c r="AF136" s="73"/>
      <c r="AG136" s="8"/>
      <c r="AH136" s="8" t="s">
        <v>273</v>
      </c>
      <c r="AI136" s="8"/>
      <c r="AJ136" s="8"/>
      <c r="AK136" s="8"/>
      <c r="AL136" s="8"/>
      <c r="AM136" s="8"/>
      <c r="AN136" s="8"/>
      <c r="AO136" s="8"/>
      <c r="AP136" s="66" t="str">
        <f t="shared" si="116"/>
        <v>NA</v>
      </c>
      <c r="AQ136" s="66" t="str">
        <f t="shared" si="117"/>
        <v/>
      </c>
      <c r="AR136" s="66" t="str">
        <f t="shared" si="118"/>
        <v>NA</v>
      </c>
      <c r="AS136" s="66" t="str">
        <f t="shared" si="119"/>
        <v/>
      </c>
      <c r="AT136" s="66" t="str">
        <f t="shared" si="120"/>
        <v>NA</v>
      </c>
      <c r="AU136" s="66" t="str">
        <f t="shared" si="121"/>
        <v/>
      </c>
      <c r="AV136" s="66" t="str">
        <f t="shared" si="122"/>
        <v>NA</v>
      </c>
      <c r="AW136" s="66" t="str">
        <f t="shared" ca="1" si="123"/>
        <v>NA</v>
      </c>
      <c r="AX136" s="66" t="str">
        <f t="shared" ca="1" si="124"/>
        <v>NA</v>
      </c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>
        <f t="shared" si="125"/>
        <v>0</v>
      </c>
      <c r="BU136" s="8">
        <f t="shared" si="126"/>
        <v>0</v>
      </c>
      <c r="BV136" s="8">
        <f t="shared" si="127"/>
        <v>0</v>
      </c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66" t="str">
        <f t="shared" si="128"/>
        <v>NA</v>
      </c>
      <c r="CH136" s="66" t="str">
        <f t="shared" si="129"/>
        <v>NA</v>
      </c>
      <c r="CI136" s="66" t="str">
        <f t="shared" si="130"/>
        <v>NA</v>
      </c>
      <c r="CJ136" s="66" t="str">
        <f t="shared" si="131"/>
        <v>NA</v>
      </c>
      <c r="CK136" s="66" t="str">
        <f t="shared" si="132"/>
        <v>NA</v>
      </c>
      <c r="CL136" s="66" t="str">
        <f t="shared" si="133"/>
        <v>NA</v>
      </c>
      <c r="CM136" s="66" t="str">
        <f t="shared" si="134"/>
        <v>NA</v>
      </c>
      <c r="CN136" s="66" t="str">
        <f t="shared" si="135"/>
        <v>NA</v>
      </c>
      <c r="CO136" s="66" t="str">
        <f t="shared" si="136"/>
        <v>NA</v>
      </c>
      <c r="CP136" s="66" t="str">
        <f t="shared" si="137"/>
        <v>NA</v>
      </c>
      <c r="CQ136" s="66" t="str">
        <f t="shared" si="138"/>
        <v/>
      </c>
      <c r="CR136" s="66" t="str">
        <f t="shared" si="139"/>
        <v/>
      </c>
      <c r="CS136" s="66" t="str">
        <f t="shared" si="140"/>
        <v/>
      </c>
      <c r="CT136" s="66" t="str">
        <f t="shared" si="141"/>
        <v/>
      </c>
      <c r="CU136" s="66" t="str">
        <f t="shared" si="142"/>
        <v/>
      </c>
      <c r="CV136" s="66" t="str">
        <f t="shared" si="143"/>
        <v/>
      </c>
      <c r="CW136" s="66" t="str">
        <f t="shared" si="144"/>
        <v/>
      </c>
      <c r="CX136" s="66" t="str">
        <f t="shared" si="145"/>
        <v/>
      </c>
      <c r="CY136" s="66" t="str">
        <f t="shared" si="146"/>
        <v/>
      </c>
      <c r="CZ136" s="66" t="str">
        <f t="shared" si="147"/>
        <v/>
      </c>
      <c r="DA136" s="66" t="str">
        <f t="shared" si="148"/>
        <v/>
      </c>
      <c r="DB136" s="66" t="str">
        <f t="shared" si="149"/>
        <v/>
      </c>
      <c r="DC136" s="66" t="str">
        <f t="shared" si="150"/>
        <v/>
      </c>
      <c r="DD136" s="66" t="str">
        <f t="shared" si="151"/>
        <v/>
      </c>
      <c r="DE136" s="66" t="str">
        <f t="shared" si="152"/>
        <v/>
      </c>
      <c r="DF136" s="66" t="str">
        <f t="shared" si="153"/>
        <v/>
      </c>
      <c r="DG136" s="66" t="str">
        <f t="shared" si="154"/>
        <v/>
      </c>
      <c r="DH136" s="66" t="str">
        <f t="shared" si="155"/>
        <v/>
      </c>
      <c r="DI136" s="66" t="str">
        <f t="shared" si="156"/>
        <v/>
      </c>
      <c r="DJ136" s="66" t="str">
        <f t="shared" si="157"/>
        <v/>
      </c>
      <c r="DK136" s="63">
        <f t="shared" si="112"/>
        <v>1126000</v>
      </c>
    </row>
    <row r="137" spans="1:115" x14ac:dyDescent="0.25">
      <c r="A137" s="2">
        <f t="shared" si="158"/>
        <v>136</v>
      </c>
      <c r="B137" s="2" t="s">
        <v>8</v>
      </c>
      <c r="C137" s="2" t="s">
        <v>162</v>
      </c>
      <c r="D137" s="2">
        <v>2</v>
      </c>
      <c r="E137" s="2">
        <v>8</v>
      </c>
      <c r="F137" s="2">
        <v>19</v>
      </c>
      <c r="G137" s="11" t="s">
        <v>19</v>
      </c>
      <c r="H137" s="42" t="s">
        <v>294</v>
      </c>
      <c r="I137" s="9">
        <v>80</v>
      </c>
      <c r="J137" s="10" t="s">
        <v>10</v>
      </c>
      <c r="K137" s="23" t="s">
        <v>416</v>
      </c>
      <c r="L137" s="7">
        <f t="shared" si="113"/>
        <v>1126000</v>
      </c>
      <c r="M137" s="8">
        <v>175</v>
      </c>
      <c r="N137" s="25">
        <v>41212</v>
      </c>
      <c r="O137" s="8" t="str">
        <f t="shared" si="114"/>
        <v>2DA-OCT</v>
      </c>
      <c r="P137" s="26">
        <v>0.1</v>
      </c>
      <c r="Q137" s="41" t="s">
        <v>270</v>
      </c>
      <c r="R137" s="8"/>
      <c r="S137" s="7">
        <v>563000</v>
      </c>
      <c r="T137" s="8"/>
      <c r="U137" s="66" t="str">
        <f t="shared" ca="1" si="115"/>
        <v>NA</v>
      </c>
      <c r="V137" s="8"/>
      <c r="W137" s="8"/>
      <c r="X137" s="8"/>
      <c r="Y137" s="8"/>
      <c r="Z137" s="8"/>
      <c r="AA137" s="66" t="str">
        <f t="shared" si="159"/>
        <v>NA</v>
      </c>
      <c r="AB137" s="66" t="str">
        <f t="shared" si="160"/>
        <v/>
      </c>
      <c r="AC137" s="73"/>
      <c r="AD137" s="73"/>
      <c r="AE137" s="73"/>
      <c r="AF137" s="73"/>
      <c r="AG137" s="8"/>
      <c r="AH137" s="8" t="s">
        <v>273</v>
      </c>
      <c r="AI137" s="8"/>
      <c r="AJ137" s="8"/>
      <c r="AK137" s="8"/>
      <c r="AL137" s="8"/>
      <c r="AM137" s="8"/>
      <c r="AN137" s="8"/>
      <c r="AO137" s="8"/>
      <c r="AP137" s="66" t="str">
        <f t="shared" si="116"/>
        <v>NA</v>
      </c>
      <c r="AQ137" s="66" t="str">
        <f t="shared" si="117"/>
        <v/>
      </c>
      <c r="AR137" s="66" t="str">
        <f t="shared" si="118"/>
        <v>NA</v>
      </c>
      <c r="AS137" s="66" t="str">
        <f t="shared" si="119"/>
        <v/>
      </c>
      <c r="AT137" s="66" t="str">
        <f t="shared" si="120"/>
        <v>NA</v>
      </c>
      <c r="AU137" s="66" t="str">
        <f t="shared" si="121"/>
        <v/>
      </c>
      <c r="AV137" s="66" t="str">
        <f t="shared" si="122"/>
        <v>NA</v>
      </c>
      <c r="AW137" s="66" t="str">
        <f t="shared" ca="1" si="123"/>
        <v>NA</v>
      </c>
      <c r="AX137" s="66" t="str">
        <f t="shared" ca="1" si="124"/>
        <v>NA</v>
      </c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>
        <f t="shared" si="125"/>
        <v>0</v>
      </c>
      <c r="BU137" s="8">
        <f t="shared" si="126"/>
        <v>0</v>
      </c>
      <c r="BV137" s="8">
        <f t="shared" si="127"/>
        <v>0</v>
      </c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66" t="str">
        <f t="shared" si="128"/>
        <v>NA</v>
      </c>
      <c r="CH137" s="66" t="str">
        <f t="shared" si="129"/>
        <v>NA</v>
      </c>
      <c r="CI137" s="66" t="str">
        <f t="shared" si="130"/>
        <v>NA</v>
      </c>
      <c r="CJ137" s="66" t="str">
        <f t="shared" si="131"/>
        <v>NA</v>
      </c>
      <c r="CK137" s="66" t="str">
        <f t="shared" si="132"/>
        <v>NA</v>
      </c>
      <c r="CL137" s="66" t="str">
        <f t="shared" si="133"/>
        <v>NA</v>
      </c>
      <c r="CM137" s="66" t="str">
        <f t="shared" si="134"/>
        <v>NA</v>
      </c>
      <c r="CN137" s="66" t="str">
        <f t="shared" si="135"/>
        <v>NA</v>
      </c>
      <c r="CO137" s="66" t="str">
        <f t="shared" si="136"/>
        <v>NA</v>
      </c>
      <c r="CP137" s="66" t="str">
        <f t="shared" si="137"/>
        <v>NA</v>
      </c>
      <c r="CQ137" s="66" t="str">
        <f t="shared" si="138"/>
        <v/>
      </c>
      <c r="CR137" s="66" t="str">
        <f t="shared" si="139"/>
        <v/>
      </c>
      <c r="CS137" s="66" t="str">
        <f t="shared" si="140"/>
        <v/>
      </c>
      <c r="CT137" s="66" t="str">
        <f t="shared" si="141"/>
        <v/>
      </c>
      <c r="CU137" s="66" t="str">
        <f t="shared" si="142"/>
        <v/>
      </c>
      <c r="CV137" s="66" t="str">
        <f t="shared" si="143"/>
        <v/>
      </c>
      <c r="CW137" s="66" t="str">
        <f t="shared" si="144"/>
        <v/>
      </c>
      <c r="CX137" s="66" t="str">
        <f t="shared" si="145"/>
        <v/>
      </c>
      <c r="CY137" s="66" t="str">
        <f t="shared" si="146"/>
        <v/>
      </c>
      <c r="CZ137" s="66" t="str">
        <f t="shared" si="147"/>
        <v/>
      </c>
      <c r="DA137" s="66" t="str">
        <f t="shared" si="148"/>
        <v/>
      </c>
      <c r="DB137" s="66" t="str">
        <f t="shared" si="149"/>
        <v/>
      </c>
      <c r="DC137" s="66" t="str">
        <f t="shared" si="150"/>
        <v/>
      </c>
      <c r="DD137" s="66" t="str">
        <f t="shared" si="151"/>
        <v/>
      </c>
      <c r="DE137" s="66" t="str">
        <f t="shared" si="152"/>
        <v/>
      </c>
      <c r="DF137" s="66" t="str">
        <f t="shared" si="153"/>
        <v/>
      </c>
      <c r="DG137" s="66" t="str">
        <f t="shared" si="154"/>
        <v/>
      </c>
      <c r="DH137" s="66" t="str">
        <f t="shared" si="155"/>
        <v/>
      </c>
      <c r="DI137" s="66" t="str">
        <f t="shared" si="156"/>
        <v/>
      </c>
      <c r="DJ137" s="66" t="str">
        <f t="shared" si="157"/>
        <v/>
      </c>
      <c r="DK137" s="63">
        <f t="shared" si="112"/>
        <v>1126000</v>
      </c>
    </row>
    <row r="138" spans="1:115" x14ac:dyDescent="0.25">
      <c r="A138" s="2">
        <f t="shared" si="158"/>
        <v>137</v>
      </c>
      <c r="B138" s="2" t="s">
        <v>8</v>
      </c>
      <c r="C138" s="2" t="s">
        <v>163</v>
      </c>
      <c r="D138" s="2">
        <v>2</v>
      </c>
      <c r="E138" s="2">
        <v>8</v>
      </c>
      <c r="F138" s="2">
        <v>20</v>
      </c>
      <c r="G138" s="11" t="s">
        <v>19</v>
      </c>
      <c r="H138" s="42" t="s">
        <v>294</v>
      </c>
      <c r="I138" s="9">
        <v>81.62</v>
      </c>
      <c r="J138" s="10" t="s">
        <v>11</v>
      </c>
      <c r="K138" s="23" t="s">
        <v>416</v>
      </c>
      <c r="L138" s="7">
        <f t="shared" si="113"/>
        <v>1141156</v>
      </c>
      <c r="M138" s="8">
        <v>176</v>
      </c>
      <c r="N138" s="25">
        <v>41212</v>
      </c>
      <c r="O138" s="8" t="str">
        <f t="shared" si="114"/>
        <v>2DA-OCT</v>
      </c>
      <c r="P138" s="26">
        <v>0.1</v>
      </c>
      <c r="Q138" s="41" t="s">
        <v>270</v>
      </c>
      <c r="R138" s="8"/>
      <c r="S138" s="7">
        <v>570578</v>
      </c>
      <c r="T138" s="8"/>
      <c r="U138" s="66" t="str">
        <f t="shared" ca="1" si="115"/>
        <v>NA</v>
      </c>
      <c r="V138" s="8"/>
      <c r="W138" s="8"/>
      <c r="X138" s="8"/>
      <c r="Y138" s="8"/>
      <c r="Z138" s="8"/>
      <c r="AA138" s="66" t="str">
        <f t="shared" si="159"/>
        <v>NA</v>
      </c>
      <c r="AB138" s="66" t="str">
        <f t="shared" si="160"/>
        <v/>
      </c>
      <c r="AC138" s="73"/>
      <c r="AD138" s="73"/>
      <c r="AE138" s="73"/>
      <c r="AF138" s="73"/>
      <c r="AG138" s="8"/>
      <c r="AH138" s="8" t="s">
        <v>273</v>
      </c>
      <c r="AI138" s="8"/>
      <c r="AJ138" s="8"/>
      <c r="AK138" s="8"/>
      <c r="AL138" s="8"/>
      <c r="AM138" s="8"/>
      <c r="AN138" s="8"/>
      <c r="AO138" s="8"/>
      <c r="AP138" s="66" t="str">
        <f t="shared" si="116"/>
        <v>NA</v>
      </c>
      <c r="AQ138" s="66" t="str">
        <f t="shared" si="117"/>
        <v/>
      </c>
      <c r="AR138" s="66" t="str">
        <f t="shared" si="118"/>
        <v>NA</v>
      </c>
      <c r="AS138" s="66" t="str">
        <f t="shared" si="119"/>
        <v/>
      </c>
      <c r="AT138" s="66" t="str">
        <f t="shared" si="120"/>
        <v>NA</v>
      </c>
      <c r="AU138" s="66" t="str">
        <f t="shared" si="121"/>
        <v/>
      </c>
      <c r="AV138" s="66" t="str">
        <f t="shared" si="122"/>
        <v>NA</v>
      </c>
      <c r="AW138" s="66" t="str">
        <f t="shared" ca="1" si="123"/>
        <v>NA</v>
      </c>
      <c r="AX138" s="66" t="str">
        <f t="shared" ca="1" si="124"/>
        <v>NA</v>
      </c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>
        <f t="shared" si="125"/>
        <v>0</v>
      </c>
      <c r="BU138" s="8">
        <f t="shared" si="126"/>
        <v>0</v>
      </c>
      <c r="BV138" s="8">
        <f t="shared" si="127"/>
        <v>0</v>
      </c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66" t="str">
        <f t="shared" si="128"/>
        <v>NA</v>
      </c>
      <c r="CH138" s="66" t="str">
        <f t="shared" si="129"/>
        <v>NA</v>
      </c>
      <c r="CI138" s="66" t="str">
        <f t="shared" si="130"/>
        <v>NA</v>
      </c>
      <c r="CJ138" s="66" t="str">
        <f t="shared" si="131"/>
        <v>NA</v>
      </c>
      <c r="CK138" s="66" t="str">
        <f t="shared" si="132"/>
        <v>NA</v>
      </c>
      <c r="CL138" s="66" t="str">
        <f t="shared" si="133"/>
        <v>NA</v>
      </c>
      <c r="CM138" s="66" t="str">
        <f t="shared" si="134"/>
        <v>NA</v>
      </c>
      <c r="CN138" s="66" t="str">
        <f t="shared" si="135"/>
        <v>NA</v>
      </c>
      <c r="CO138" s="66" t="str">
        <f t="shared" si="136"/>
        <v>NA</v>
      </c>
      <c r="CP138" s="66" t="str">
        <f t="shared" si="137"/>
        <v>NA</v>
      </c>
      <c r="CQ138" s="66" t="str">
        <f t="shared" si="138"/>
        <v/>
      </c>
      <c r="CR138" s="66" t="str">
        <f t="shared" si="139"/>
        <v/>
      </c>
      <c r="CS138" s="66" t="str">
        <f t="shared" si="140"/>
        <v/>
      </c>
      <c r="CT138" s="66" t="str">
        <f t="shared" si="141"/>
        <v/>
      </c>
      <c r="CU138" s="66" t="str">
        <f t="shared" si="142"/>
        <v/>
      </c>
      <c r="CV138" s="66" t="str">
        <f t="shared" si="143"/>
        <v/>
      </c>
      <c r="CW138" s="66" t="str">
        <f t="shared" si="144"/>
        <v/>
      </c>
      <c r="CX138" s="66" t="str">
        <f t="shared" si="145"/>
        <v/>
      </c>
      <c r="CY138" s="66" t="str">
        <f t="shared" si="146"/>
        <v/>
      </c>
      <c r="CZ138" s="66" t="str">
        <f t="shared" si="147"/>
        <v/>
      </c>
      <c r="DA138" s="66" t="str">
        <f t="shared" si="148"/>
        <v/>
      </c>
      <c r="DB138" s="66" t="str">
        <f t="shared" si="149"/>
        <v/>
      </c>
      <c r="DC138" s="66" t="str">
        <f t="shared" si="150"/>
        <v/>
      </c>
      <c r="DD138" s="66" t="str">
        <f t="shared" si="151"/>
        <v/>
      </c>
      <c r="DE138" s="66" t="str">
        <f t="shared" si="152"/>
        <v/>
      </c>
      <c r="DF138" s="66" t="str">
        <f t="shared" si="153"/>
        <v/>
      </c>
      <c r="DG138" s="66" t="str">
        <f t="shared" si="154"/>
        <v/>
      </c>
      <c r="DH138" s="66" t="str">
        <f t="shared" si="155"/>
        <v/>
      </c>
      <c r="DI138" s="66" t="str">
        <f t="shared" si="156"/>
        <v/>
      </c>
      <c r="DJ138" s="66" t="str">
        <f t="shared" si="157"/>
        <v/>
      </c>
      <c r="DK138" s="63">
        <f t="shared" si="112"/>
        <v>1141156</v>
      </c>
    </row>
    <row r="139" spans="1:115" x14ac:dyDescent="0.25">
      <c r="A139" s="2">
        <f t="shared" si="158"/>
        <v>138</v>
      </c>
      <c r="B139" s="2" t="s">
        <v>8</v>
      </c>
      <c r="C139" s="2" t="s">
        <v>164</v>
      </c>
      <c r="D139" s="2">
        <v>2</v>
      </c>
      <c r="E139" s="2">
        <v>9</v>
      </c>
      <c r="F139" s="2">
        <v>1</v>
      </c>
      <c r="G139" s="11" t="s">
        <v>20</v>
      </c>
      <c r="H139" s="42" t="s">
        <v>276</v>
      </c>
      <c r="I139" s="9">
        <v>81.495999999999995</v>
      </c>
      <c r="J139" s="10" t="s">
        <v>11</v>
      </c>
      <c r="K139" s="22" t="s">
        <v>415</v>
      </c>
      <c r="L139" s="7">
        <f t="shared" si="113"/>
        <v>1140684.8</v>
      </c>
      <c r="M139" s="8">
        <v>177</v>
      </c>
      <c r="N139" s="25">
        <v>41136</v>
      </c>
      <c r="O139" s="8" t="str">
        <f t="shared" si="114"/>
        <v>2DA-AGO</v>
      </c>
      <c r="P139" s="26">
        <v>1</v>
      </c>
      <c r="Q139" s="41" t="s">
        <v>269</v>
      </c>
      <c r="R139" s="25">
        <v>41061</v>
      </c>
      <c r="S139" s="7">
        <v>570342.40000000002</v>
      </c>
      <c r="T139" s="25">
        <v>40998</v>
      </c>
      <c r="U139" s="66" t="str">
        <f t="shared" ca="1" si="115"/>
        <v>MAYOR A 2 MESES</v>
      </c>
      <c r="V139" s="8" t="s">
        <v>381</v>
      </c>
      <c r="W139" s="8"/>
      <c r="X139" s="8">
        <v>32168543</v>
      </c>
      <c r="Y139" s="8">
        <v>3215436</v>
      </c>
      <c r="Z139" s="8"/>
      <c r="AA139" s="66" t="str">
        <f t="shared" si="159"/>
        <v>SEM 13</v>
      </c>
      <c r="AB139" s="66" t="str">
        <f t="shared" si="160"/>
        <v>MAR</v>
      </c>
      <c r="AC139" s="73" t="s">
        <v>310</v>
      </c>
      <c r="AD139" s="73" t="s">
        <v>274</v>
      </c>
      <c r="AE139" s="73" t="s">
        <v>315</v>
      </c>
      <c r="AF139" s="73" t="s">
        <v>410</v>
      </c>
      <c r="AG139" s="25">
        <v>40998</v>
      </c>
      <c r="AH139" s="8" t="s">
        <v>276</v>
      </c>
      <c r="AI139" s="25">
        <v>41006</v>
      </c>
      <c r="AJ139" s="25">
        <v>41013</v>
      </c>
      <c r="AK139" s="25">
        <f>+AI139+7</f>
        <v>41013</v>
      </c>
      <c r="AL139" s="25">
        <f>+AK139+12</f>
        <v>41025</v>
      </c>
      <c r="AM139" s="8"/>
      <c r="AN139" s="8">
        <v>86</v>
      </c>
      <c r="AO139" s="8"/>
      <c r="AP139" s="66" t="str">
        <f t="shared" si="116"/>
        <v>SEM 13</v>
      </c>
      <c r="AQ139" s="66" t="str">
        <f t="shared" si="117"/>
        <v>MAR</v>
      </c>
      <c r="AR139" s="66" t="str">
        <f t="shared" si="118"/>
        <v>SEM 17</v>
      </c>
      <c r="AS139" s="66" t="str">
        <f t="shared" si="119"/>
        <v>ABR</v>
      </c>
      <c r="AT139" s="66" t="str">
        <f t="shared" si="120"/>
        <v>NA</v>
      </c>
      <c r="AU139" s="66" t="str">
        <f t="shared" si="121"/>
        <v/>
      </c>
      <c r="AV139" s="66" t="str">
        <f t="shared" si="122"/>
        <v>2DA-ABR</v>
      </c>
      <c r="AW139" s="66" t="str">
        <f t="shared" ca="1" si="123"/>
        <v>MAYOR A 2 MESES</v>
      </c>
      <c r="AX139" s="66" t="str">
        <f t="shared" ca="1" si="124"/>
        <v>MAYOR A 2 MESES</v>
      </c>
      <c r="AY139" s="8">
        <v>30000</v>
      </c>
      <c r="AZ139" s="8">
        <v>50000</v>
      </c>
      <c r="BA139" s="8">
        <v>120000</v>
      </c>
      <c r="BB139" s="8"/>
      <c r="BC139" s="8"/>
      <c r="BD139" s="8"/>
      <c r="BE139" s="8"/>
      <c r="BF139" s="8"/>
      <c r="BG139" s="8"/>
      <c r="BH139" s="8"/>
      <c r="BI139" s="8"/>
      <c r="BJ139" s="8" t="s">
        <v>489</v>
      </c>
      <c r="BK139" s="8" t="s">
        <v>489</v>
      </c>
      <c r="BL139" s="8"/>
      <c r="BM139" s="8"/>
      <c r="BN139" s="8"/>
      <c r="BO139" s="8"/>
      <c r="BP139" s="8"/>
      <c r="BQ139" s="8"/>
      <c r="BR139" s="8"/>
      <c r="BS139" s="8"/>
      <c r="BT139" s="8">
        <f t="shared" si="125"/>
        <v>0</v>
      </c>
      <c r="BU139" s="8">
        <f t="shared" si="126"/>
        <v>170000</v>
      </c>
      <c r="BV139" s="8">
        <f t="shared" si="127"/>
        <v>0</v>
      </c>
      <c r="BW139" s="25">
        <v>41014</v>
      </c>
      <c r="BX139" s="25">
        <v>41029</v>
      </c>
      <c r="BY139" s="8"/>
      <c r="BZ139" s="8"/>
      <c r="CA139" s="8"/>
      <c r="CB139" s="8"/>
      <c r="CC139" s="8"/>
      <c r="CD139" s="8"/>
      <c r="CE139" s="8"/>
      <c r="CF139" s="8"/>
      <c r="CG139" s="66" t="str">
        <f t="shared" si="128"/>
        <v>SEM 16</v>
      </c>
      <c r="CH139" s="66" t="str">
        <f t="shared" si="129"/>
        <v>SEM 18</v>
      </c>
      <c r="CI139" s="66" t="str">
        <f t="shared" si="130"/>
        <v>NA</v>
      </c>
      <c r="CJ139" s="66" t="str">
        <f t="shared" si="131"/>
        <v>NA</v>
      </c>
      <c r="CK139" s="66" t="str">
        <f t="shared" si="132"/>
        <v>NA</v>
      </c>
      <c r="CL139" s="66" t="str">
        <f t="shared" si="133"/>
        <v>NA</v>
      </c>
      <c r="CM139" s="66" t="str">
        <f t="shared" si="134"/>
        <v>NA</v>
      </c>
      <c r="CN139" s="66" t="str">
        <f t="shared" si="135"/>
        <v>NA</v>
      </c>
      <c r="CO139" s="66" t="str">
        <f t="shared" si="136"/>
        <v>NA</v>
      </c>
      <c r="CP139" s="66" t="str">
        <f t="shared" si="137"/>
        <v>NA</v>
      </c>
      <c r="CQ139" s="66" t="str">
        <f t="shared" si="138"/>
        <v>ABR</v>
      </c>
      <c r="CR139" s="66" t="str">
        <f t="shared" si="139"/>
        <v>ABR</v>
      </c>
      <c r="CS139" s="66" t="str">
        <f t="shared" si="140"/>
        <v/>
      </c>
      <c r="CT139" s="66" t="str">
        <f t="shared" si="141"/>
        <v/>
      </c>
      <c r="CU139" s="66" t="str">
        <f t="shared" si="142"/>
        <v/>
      </c>
      <c r="CV139" s="66" t="str">
        <f t="shared" si="143"/>
        <v/>
      </c>
      <c r="CW139" s="66" t="str">
        <f t="shared" si="144"/>
        <v/>
      </c>
      <c r="CX139" s="66" t="str">
        <f t="shared" si="145"/>
        <v/>
      </c>
      <c r="CY139" s="66" t="str">
        <f t="shared" si="146"/>
        <v/>
      </c>
      <c r="CZ139" s="66" t="str">
        <f t="shared" si="147"/>
        <v/>
      </c>
      <c r="DA139" s="66">
        <f t="shared" si="148"/>
        <v>2012</v>
      </c>
      <c r="DB139" s="66">
        <f t="shared" si="149"/>
        <v>2012</v>
      </c>
      <c r="DC139" s="66" t="str">
        <f t="shared" si="150"/>
        <v/>
      </c>
      <c r="DD139" s="66" t="str">
        <f t="shared" si="151"/>
        <v/>
      </c>
      <c r="DE139" s="66" t="str">
        <f t="shared" si="152"/>
        <v/>
      </c>
      <c r="DF139" s="66" t="str">
        <f t="shared" si="153"/>
        <v/>
      </c>
      <c r="DG139" s="66" t="str">
        <f t="shared" si="154"/>
        <v/>
      </c>
      <c r="DH139" s="66" t="str">
        <f t="shared" si="155"/>
        <v/>
      </c>
      <c r="DI139" s="66" t="str">
        <f t="shared" si="156"/>
        <v/>
      </c>
      <c r="DJ139" s="66" t="str">
        <f t="shared" si="157"/>
        <v/>
      </c>
      <c r="DK139" s="63">
        <f t="shared" si="112"/>
        <v>940684.80000000005</v>
      </c>
    </row>
    <row r="140" spans="1:115" x14ac:dyDescent="0.25">
      <c r="A140" s="2">
        <f t="shared" si="158"/>
        <v>139</v>
      </c>
      <c r="B140" s="2" t="s">
        <v>8</v>
      </c>
      <c r="C140" s="2" t="s">
        <v>165</v>
      </c>
      <c r="D140" s="2">
        <v>2</v>
      </c>
      <c r="E140" s="2">
        <v>9</v>
      </c>
      <c r="F140" s="2">
        <v>2</v>
      </c>
      <c r="G140" s="11" t="s">
        <v>20</v>
      </c>
      <c r="H140" s="42" t="s">
        <v>276</v>
      </c>
      <c r="I140" s="9">
        <v>80</v>
      </c>
      <c r="J140" s="10" t="s">
        <v>10</v>
      </c>
      <c r="K140" s="22" t="s">
        <v>415</v>
      </c>
      <c r="L140" s="7">
        <f t="shared" si="113"/>
        <v>1126000</v>
      </c>
      <c r="M140" s="8">
        <v>178</v>
      </c>
      <c r="N140" s="25">
        <v>41136</v>
      </c>
      <c r="O140" s="8" t="str">
        <f t="shared" si="114"/>
        <v>2DA-AGO</v>
      </c>
      <c r="P140" s="26">
        <v>1</v>
      </c>
      <c r="Q140" s="41" t="s">
        <v>269</v>
      </c>
      <c r="R140" s="25">
        <v>41061</v>
      </c>
      <c r="S140" s="7">
        <v>563000</v>
      </c>
      <c r="T140" s="25">
        <v>40998</v>
      </c>
      <c r="U140" s="66" t="str">
        <f t="shared" ca="1" si="115"/>
        <v>MAYOR A 2 MESES</v>
      </c>
      <c r="V140" s="8" t="s">
        <v>382</v>
      </c>
      <c r="W140" s="8"/>
      <c r="X140" s="8">
        <v>3216543</v>
      </c>
      <c r="Y140" s="8">
        <v>665654</v>
      </c>
      <c r="Z140" s="8"/>
      <c r="AA140" s="66" t="str">
        <f t="shared" si="159"/>
        <v>SEM 13</v>
      </c>
      <c r="AB140" s="66" t="str">
        <f t="shared" si="160"/>
        <v>MAR</v>
      </c>
      <c r="AC140" s="73" t="s">
        <v>310</v>
      </c>
      <c r="AD140" s="73" t="s">
        <v>274</v>
      </c>
      <c r="AE140" s="73" t="s">
        <v>321</v>
      </c>
      <c r="AF140" s="73" t="s">
        <v>412</v>
      </c>
      <c r="AG140" s="25">
        <v>40998</v>
      </c>
      <c r="AH140" s="8" t="s">
        <v>303</v>
      </c>
      <c r="AI140" s="25">
        <v>41004</v>
      </c>
      <c r="AJ140" s="25">
        <v>41019</v>
      </c>
      <c r="AK140" s="25">
        <f>+AI140+15</f>
        <v>41019</v>
      </c>
      <c r="AL140" s="25">
        <f>+AK140+15</f>
        <v>41034</v>
      </c>
      <c r="AM140" s="25">
        <v>41044</v>
      </c>
      <c r="AN140" s="8">
        <v>58</v>
      </c>
      <c r="AO140" s="25">
        <v>41059</v>
      </c>
      <c r="AP140" s="66" t="str">
        <f t="shared" si="116"/>
        <v>SEM 13</v>
      </c>
      <c r="AQ140" s="66" t="str">
        <f t="shared" si="117"/>
        <v>MAR</v>
      </c>
      <c r="AR140" s="66" t="str">
        <f t="shared" si="118"/>
        <v>SEM 18</v>
      </c>
      <c r="AS140" s="66" t="str">
        <f t="shared" si="119"/>
        <v>MAY</v>
      </c>
      <c r="AT140" s="66" t="str">
        <f t="shared" si="120"/>
        <v>SEM 22</v>
      </c>
      <c r="AU140" s="66" t="str">
        <f t="shared" si="121"/>
        <v>MAY</v>
      </c>
      <c r="AV140" s="66" t="str">
        <f t="shared" si="122"/>
        <v>1RA-MAY</v>
      </c>
      <c r="AW140" s="66" t="str">
        <f t="shared" ca="1" si="123"/>
        <v>MAYOR A 2 MESES</v>
      </c>
      <c r="AX140" s="66" t="str">
        <f t="shared" ca="1" si="124"/>
        <v>MAYOR A 2 MESES</v>
      </c>
      <c r="AY140" s="8">
        <v>30000</v>
      </c>
      <c r="AZ140" s="8">
        <v>50000</v>
      </c>
      <c r="BA140" s="8">
        <v>75000</v>
      </c>
      <c r="BB140" s="8"/>
      <c r="BC140" s="8"/>
      <c r="BD140" s="8"/>
      <c r="BE140" s="8"/>
      <c r="BF140" s="8"/>
      <c r="BG140" s="8"/>
      <c r="BH140" s="8"/>
      <c r="BI140" s="8"/>
      <c r="BJ140" s="8" t="s">
        <v>489</v>
      </c>
      <c r="BK140" s="8" t="s">
        <v>489</v>
      </c>
      <c r="BL140" s="8"/>
      <c r="BM140" s="8"/>
      <c r="BN140" s="8"/>
      <c r="BO140" s="8"/>
      <c r="BP140" s="8"/>
      <c r="BQ140" s="8"/>
      <c r="BR140" s="8"/>
      <c r="BS140" s="8"/>
      <c r="BT140" s="8">
        <f t="shared" si="125"/>
        <v>0</v>
      </c>
      <c r="BU140" s="8">
        <f t="shared" si="126"/>
        <v>125000</v>
      </c>
      <c r="BV140" s="8">
        <f t="shared" si="127"/>
        <v>0</v>
      </c>
      <c r="BW140" s="25">
        <v>41014</v>
      </c>
      <c r="BX140" s="25">
        <v>41030</v>
      </c>
      <c r="BY140" s="8"/>
      <c r="BZ140" s="8"/>
      <c r="CA140" s="8"/>
      <c r="CB140" s="8"/>
      <c r="CC140" s="8"/>
      <c r="CD140" s="8"/>
      <c r="CE140" s="8"/>
      <c r="CF140" s="8"/>
      <c r="CG140" s="66" t="str">
        <f t="shared" si="128"/>
        <v>SEM 16</v>
      </c>
      <c r="CH140" s="66" t="str">
        <f t="shared" si="129"/>
        <v>SEM 18</v>
      </c>
      <c r="CI140" s="66" t="str">
        <f t="shared" si="130"/>
        <v>NA</v>
      </c>
      <c r="CJ140" s="66" t="str">
        <f t="shared" si="131"/>
        <v>NA</v>
      </c>
      <c r="CK140" s="66" t="str">
        <f t="shared" si="132"/>
        <v>NA</v>
      </c>
      <c r="CL140" s="66" t="str">
        <f t="shared" si="133"/>
        <v>NA</v>
      </c>
      <c r="CM140" s="66" t="str">
        <f t="shared" si="134"/>
        <v>NA</v>
      </c>
      <c r="CN140" s="66" t="str">
        <f t="shared" si="135"/>
        <v>NA</v>
      </c>
      <c r="CO140" s="66" t="str">
        <f t="shared" si="136"/>
        <v>NA</v>
      </c>
      <c r="CP140" s="66" t="str">
        <f t="shared" si="137"/>
        <v>NA</v>
      </c>
      <c r="CQ140" s="66" t="str">
        <f t="shared" si="138"/>
        <v>ABR</v>
      </c>
      <c r="CR140" s="66" t="str">
        <f t="shared" si="139"/>
        <v>MAY</v>
      </c>
      <c r="CS140" s="66" t="str">
        <f t="shared" si="140"/>
        <v/>
      </c>
      <c r="CT140" s="66" t="str">
        <f t="shared" si="141"/>
        <v/>
      </c>
      <c r="CU140" s="66" t="str">
        <f t="shared" si="142"/>
        <v/>
      </c>
      <c r="CV140" s="66" t="str">
        <f t="shared" si="143"/>
        <v/>
      </c>
      <c r="CW140" s="66" t="str">
        <f t="shared" si="144"/>
        <v/>
      </c>
      <c r="CX140" s="66" t="str">
        <f t="shared" si="145"/>
        <v/>
      </c>
      <c r="CY140" s="66" t="str">
        <f t="shared" si="146"/>
        <v/>
      </c>
      <c r="CZ140" s="66" t="str">
        <f t="shared" si="147"/>
        <v/>
      </c>
      <c r="DA140" s="66">
        <f t="shared" si="148"/>
        <v>2012</v>
      </c>
      <c r="DB140" s="66">
        <f t="shared" si="149"/>
        <v>2012</v>
      </c>
      <c r="DC140" s="66" t="str">
        <f t="shared" si="150"/>
        <v/>
      </c>
      <c r="DD140" s="66" t="str">
        <f t="shared" si="151"/>
        <v/>
      </c>
      <c r="DE140" s="66" t="str">
        <f t="shared" si="152"/>
        <v/>
      </c>
      <c r="DF140" s="66" t="str">
        <f t="shared" si="153"/>
        <v/>
      </c>
      <c r="DG140" s="66" t="str">
        <f t="shared" si="154"/>
        <v/>
      </c>
      <c r="DH140" s="66" t="str">
        <f t="shared" si="155"/>
        <v/>
      </c>
      <c r="DI140" s="66" t="str">
        <f t="shared" si="156"/>
        <v/>
      </c>
      <c r="DJ140" s="66" t="str">
        <f t="shared" si="157"/>
        <v/>
      </c>
      <c r="DK140" s="63">
        <f t="shared" si="112"/>
        <v>971000</v>
      </c>
    </row>
    <row r="141" spans="1:115" x14ac:dyDescent="0.25">
      <c r="A141" s="2">
        <f t="shared" si="158"/>
        <v>140</v>
      </c>
      <c r="B141" s="2" t="s">
        <v>8</v>
      </c>
      <c r="C141" s="2" t="s">
        <v>166</v>
      </c>
      <c r="D141" s="2">
        <v>2</v>
      </c>
      <c r="E141" s="2">
        <v>9</v>
      </c>
      <c r="F141" s="2">
        <v>3</v>
      </c>
      <c r="G141" s="11" t="s">
        <v>20</v>
      </c>
      <c r="H141" s="42" t="s">
        <v>275</v>
      </c>
      <c r="I141" s="9">
        <v>80</v>
      </c>
      <c r="J141" s="10" t="s">
        <v>10</v>
      </c>
      <c r="K141" s="22" t="s">
        <v>415</v>
      </c>
      <c r="L141" s="7">
        <f t="shared" si="113"/>
        <v>1126000</v>
      </c>
      <c r="M141" s="8">
        <v>179</v>
      </c>
      <c r="N141" s="25">
        <v>41136</v>
      </c>
      <c r="O141" s="8" t="str">
        <f t="shared" si="114"/>
        <v>2DA-AGO</v>
      </c>
      <c r="P141" s="26">
        <v>0.8</v>
      </c>
      <c r="Q141" s="41" t="s">
        <v>269</v>
      </c>
      <c r="R141" s="25">
        <v>41061</v>
      </c>
      <c r="S141" s="7">
        <v>563000</v>
      </c>
      <c r="T141" s="8"/>
      <c r="U141" s="66" t="str">
        <f t="shared" ca="1" si="115"/>
        <v>NA</v>
      </c>
      <c r="V141" s="8"/>
      <c r="W141" s="8"/>
      <c r="X141" s="8"/>
      <c r="Y141" s="8"/>
      <c r="Z141" s="8"/>
      <c r="AA141" s="66" t="str">
        <f t="shared" si="159"/>
        <v>NA</v>
      </c>
      <c r="AB141" s="66" t="str">
        <f t="shared" si="160"/>
        <v/>
      </c>
      <c r="AC141" s="73"/>
      <c r="AD141" s="73"/>
      <c r="AE141" s="73"/>
      <c r="AF141" s="73"/>
      <c r="AG141" s="8"/>
      <c r="AH141" s="8" t="s">
        <v>273</v>
      </c>
      <c r="AI141" s="8"/>
      <c r="AJ141" s="8"/>
      <c r="AK141" s="8"/>
      <c r="AL141" s="8"/>
      <c r="AM141" s="8"/>
      <c r="AN141" s="8"/>
      <c r="AO141" s="8"/>
      <c r="AP141" s="66" t="str">
        <f t="shared" si="116"/>
        <v>NA</v>
      </c>
      <c r="AQ141" s="66" t="str">
        <f t="shared" si="117"/>
        <v/>
      </c>
      <c r="AR141" s="66" t="str">
        <f t="shared" si="118"/>
        <v>NA</v>
      </c>
      <c r="AS141" s="66" t="str">
        <f t="shared" si="119"/>
        <v/>
      </c>
      <c r="AT141" s="66" t="str">
        <f t="shared" si="120"/>
        <v>NA</v>
      </c>
      <c r="AU141" s="66" t="str">
        <f t="shared" si="121"/>
        <v/>
      </c>
      <c r="AV141" s="66" t="str">
        <f t="shared" si="122"/>
        <v>NA</v>
      </c>
      <c r="AW141" s="66" t="str">
        <f t="shared" ca="1" si="123"/>
        <v>NA</v>
      </c>
      <c r="AX141" s="66" t="str">
        <f t="shared" ca="1" si="124"/>
        <v>NA</v>
      </c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>
        <f t="shared" si="125"/>
        <v>0</v>
      </c>
      <c r="BU141" s="8">
        <f t="shared" si="126"/>
        <v>0</v>
      </c>
      <c r="BV141" s="8">
        <f t="shared" si="127"/>
        <v>0</v>
      </c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66" t="str">
        <f t="shared" si="128"/>
        <v>NA</v>
      </c>
      <c r="CH141" s="66" t="str">
        <f t="shared" si="129"/>
        <v>NA</v>
      </c>
      <c r="CI141" s="66" t="str">
        <f t="shared" si="130"/>
        <v>NA</v>
      </c>
      <c r="CJ141" s="66" t="str">
        <f t="shared" si="131"/>
        <v>NA</v>
      </c>
      <c r="CK141" s="66" t="str">
        <f t="shared" si="132"/>
        <v>NA</v>
      </c>
      <c r="CL141" s="66" t="str">
        <f t="shared" si="133"/>
        <v>NA</v>
      </c>
      <c r="CM141" s="66" t="str">
        <f t="shared" si="134"/>
        <v>NA</v>
      </c>
      <c r="CN141" s="66" t="str">
        <f t="shared" si="135"/>
        <v>NA</v>
      </c>
      <c r="CO141" s="66" t="str">
        <f t="shared" si="136"/>
        <v>NA</v>
      </c>
      <c r="CP141" s="66" t="str">
        <f t="shared" si="137"/>
        <v>NA</v>
      </c>
      <c r="CQ141" s="66" t="str">
        <f t="shared" si="138"/>
        <v/>
      </c>
      <c r="CR141" s="66" t="str">
        <f t="shared" si="139"/>
        <v/>
      </c>
      <c r="CS141" s="66" t="str">
        <f t="shared" si="140"/>
        <v/>
      </c>
      <c r="CT141" s="66" t="str">
        <f t="shared" si="141"/>
        <v/>
      </c>
      <c r="CU141" s="66" t="str">
        <f t="shared" si="142"/>
        <v/>
      </c>
      <c r="CV141" s="66" t="str">
        <f t="shared" si="143"/>
        <v/>
      </c>
      <c r="CW141" s="66" t="str">
        <f t="shared" si="144"/>
        <v/>
      </c>
      <c r="CX141" s="66" t="str">
        <f t="shared" si="145"/>
        <v/>
      </c>
      <c r="CY141" s="66" t="str">
        <f t="shared" si="146"/>
        <v/>
      </c>
      <c r="CZ141" s="66" t="str">
        <f t="shared" si="147"/>
        <v/>
      </c>
      <c r="DA141" s="66" t="str">
        <f t="shared" si="148"/>
        <v/>
      </c>
      <c r="DB141" s="66" t="str">
        <f t="shared" si="149"/>
        <v/>
      </c>
      <c r="DC141" s="66" t="str">
        <f t="shared" si="150"/>
        <v/>
      </c>
      <c r="DD141" s="66" t="str">
        <f t="shared" si="151"/>
        <v/>
      </c>
      <c r="DE141" s="66" t="str">
        <f t="shared" si="152"/>
        <v/>
      </c>
      <c r="DF141" s="66" t="str">
        <f t="shared" si="153"/>
        <v/>
      </c>
      <c r="DG141" s="66" t="str">
        <f t="shared" si="154"/>
        <v/>
      </c>
      <c r="DH141" s="66" t="str">
        <f t="shared" si="155"/>
        <v/>
      </c>
      <c r="DI141" s="66" t="str">
        <f t="shared" si="156"/>
        <v/>
      </c>
      <c r="DJ141" s="66" t="str">
        <f t="shared" si="157"/>
        <v/>
      </c>
      <c r="DK141" s="63">
        <f t="shared" si="112"/>
        <v>1126000</v>
      </c>
    </row>
    <row r="142" spans="1:115" x14ac:dyDescent="0.25">
      <c r="A142" s="2">
        <f t="shared" si="158"/>
        <v>141</v>
      </c>
      <c r="B142" s="2" t="s">
        <v>8</v>
      </c>
      <c r="C142" s="2" t="s">
        <v>167</v>
      </c>
      <c r="D142" s="2">
        <v>2</v>
      </c>
      <c r="E142" s="2">
        <v>9</v>
      </c>
      <c r="F142" s="2">
        <v>4</v>
      </c>
      <c r="G142" s="11" t="s">
        <v>20</v>
      </c>
      <c r="H142" s="42" t="s">
        <v>275</v>
      </c>
      <c r="I142" s="9">
        <v>80</v>
      </c>
      <c r="J142" s="10" t="s">
        <v>11</v>
      </c>
      <c r="K142" s="22" t="s">
        <v>415</v>
      </c>
      <c r="L142" s="7">
        <f t="shared" si="113"/>
        <v>1135000</v>
      </c>
      <c r="M142" s="8">
        <v>180</v>
      </c>
      <c r="N142" s="25">
        <v>41136</v>
      </c>
      <c r="O142" s="8" t="str">
        <f t="shared" si="114"/>
        <v>2DA-AGO</v>
      </c>
      <c r="P142" s="26">
        <v>0.8</v>
      </c>
      <c r="Q142" s="41" t="s">
        <v>269</v>
      </c>
      <c r="R142" s="25">
        <v>41061</v>
      </c>
      <c r="S142" s="7">
        <v>567500</v>
      </c>
      <c r="T142" s="8"/>
      <c r="U142" s="66" t="str">
        <f t="shared" ca="1" si="115"/>
        <v>NA</v>
      </c>
      <c r="V142" s="8"/>
      <c r="W142" s="8"/>
      <c r="X142" s="8"/>
      <c r="Y142" s="8"/>
      <c r="Z142" s="8"/>
      <c r="AA142" s="66" t="str">
        <f t="shared" si="159"/>
        <v>NA</v>
      </c>
      <c r="AB142" s="66" t="str">
        <f t="shared" si="160"/>
        <v/>
      </c>
      <c r="AC142" s="73"/>
      <c r="AD142" s="73"/>
      <c r="AE142" s="73"/>
      <c r="AF142" s="73"/>
      <c r="AG142" s="8"/>
      <c r="AH142" s="8" t="s">
        <v>273</v>
      </c>
      <c r="AI142" s="8"/>
      <c r="AJ142" s="8"/>
      <c r="AK142" s="8"/>
      <c r="AL142" s="8"/>
      <c r="AM142" s="8"/>
      <c r="AN142" s="8"/>
      <c r="AO142" s="8"/>
      <c r="AP142" s="66" t="str">
        <f t="shared" si="116"/>
        <v>NA</v>
      </c>
      <c r="AQ142" s="66" t="str">
        <f t="shared" si="117"/>
        <v/>
      </c>
      <c r="AR142" s="66" t="str">
        <f t="shared" si="118"/>
        <v>NA</v>
      </c>
      <c r="AS142" s="66" t="str">
        <f t="shared" si="119"/>
        <v/>
      </c>
      <c r="AT142" s="66" t="str">
        <f t="shared" si="120"/>
        <v>NA</v>
      </c>
      <c r="AU142" s="66" t="str">
        <f t="shared" si="121"/>
        <v/>
      </c>
      <c r="AV142" s="66" t="str">
        <f t="shared" si="122"/>
        <v>NA</v>
      </c>
      <c r="AW142" s="66" t="str">
        <f t="shared" ca="1" si="123"/>
        <v>NA</v>
      </c>
      <c r="AX142" s="66" t="str">
        <f t="shared" ca="1" si="124"/>
        <v>NA</v>
      </c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>
        <f t="shared" si="125"/>
        <v>0</v>
      </c>
      <c r="BU142" s="8">
        <f t="shared" si="126"/>
        <v>0</v>
      </c>
      <c r="BV142" s="8">
        <f t="shared" si="127"/>
        <v>0</v>
      </c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66" t="str">
        <f t="shared" si="128"/>
        <v>NA</v>
      </c>
      <c r="CH142" s="66" t="str">
        <f t="shared" si="129"/>
        <v>NA</v>
      </c>
      <c r="CI142" s="66" t="str">
        <f t="shared" si="130"/>
        <v>NA</v>
      </c>
      <c r="CJ142" s="66" t="str">
        <f t="shared" si="131"/>
        <v>NA</v>
      </c>
      <c r="CK142" s="66" t="str">
        <f t="shared" si="132"/>
        <v>NA</v>
      </c>
      <c r="CL142" s="66" t="str">
        <f t="shared" si="133"/>
        <v>NA</v>
      </c>
      <c r="CM142" s="66" t="str">
        <f t="shared" si="134"/>
        <v>NA</v>
      </c>
      <c r="CN142" s="66" t="str">
        <f t="shared" si="135"/>
        <v>NA</v>
      </c>
      <c r="CO142" s="66" t="str">
        <f t="shared" si="136"/>
        <v>NA</v>
      </c>
      <c r="CP142" s="66" t="str">
        <f t="shared" si="137"/>
        <v>NA</v>
      </c>
      <c r="CQ142" s="66" t="str">
        <f t="shared" si="138"/>
        <v/>
      </c>
      <c r="CR142" s="66" t="str">
        <f t="shared" si="139"/>
        <v/>
      </c>
      <c r="CS142" s="66" t="str">
        <f t="shared" si="140"/>
        <v/>
      </c>
      <c r="CT142" s="66" t="str">
        <f t="shared" si="141"/>
        <v/>
      </c>
      <c r="CU142" s="66" t="str">
        <f t="shared" si="142"/>
        <v/>
      </c>
      <c r="CV142" s="66" t="str">
        <f t="shared" si="143"/>
        <v/>
      </c>
      <c r="CW142" s="66" t="str">
        <f t="shared" si="144"/>
        <v/>
      </c>
      <c r="CX142" s="66" t="str">
        <f t="shared" si="145"/>
        <v/>
      </c>
      <c r="CY142" s="66" t="str">
        <f t="shared" si="146"/>
        <v/>
      </c>
      <c r="CZ142" s="66" t="str">
        <f t="shared" si="147"/>
        <v/>
      </c>
      <c r="DA142" s="66" t="str">
        <f t="shared" si="148"/>
        <v/>
      </c>
      <c r="DB142" s="66" t="str">
        <f t="shared" si="149"/>
        <v/>
      </c>
      <c r="DC142" s="66" t="str">
        <f t="shared" si="150"/>
        <v/>
      </c>
      <c r="DD142" s="66" t="str">
        <f t="shared" si="151"/>
        <v/>
      </c>
      <c r="DE142" s="66" t="str">
        <f t="shared" si="152"/>
        <v/>
      </c>
      <c r="DF142" s="66" t="str">
        <f t="shared" si="153"/>
        <v/>
      </c>
      <c r="DG142" s="66" t="str">
        <f t="shared" si="154"/>
        <v/>
      </c>
      <c r="DH142" s="66" t="str">
        <f t="shared" si="155"/>
        <v/>
      </c>
      <c r="DI142" s="66" t="str">
        <f t="shared" si="156"/>
        <v/>
      </c>
      <c r="DJ142" s="66" t="str">
        <f t="shared" si="157"/>
        <v/>
      </c>
      <c r="DK142" s="63">
        <f t="shared" si="112"/>
        <v>1135000</v>
      </c>
    </row>
    <row r="143" spans="1:115" x14ac:dyDescent="0.25">
      <c r="A143" s="2">
        <f t="shared" si="158"/>
        <v>142</v>
      </c>
      <c r="B143" s="2" t="s">
        <v>8</v>
      </c>
      <c r="C143" s="2" t="s">
        <v>168</v>
      </c>
      <c r="D143" s="2">
        <v>2</v>
      </c>
      <c r="E143" s="2">
        <v>9</v>
      </c>
      <c r="F143" s="2">
        <v>5</v>
      </c>
      <c r="G143" s="11" t="s">
        <v>20</v>
      </c>
      <c r="H143" s="42" t="s">
        <v>296</v>
      </c>
      <c r="I143" s="9">
        <v>80</v>
      </c>
      <c r="J143" s="10" t="s">
        <v>10</v>
      </c>
      <c r="K143" s="22" t="s">
        <v>415</v>
      </c>
      <c r="L143" s="7">
        <f t="shared" si="113"/>
        <v>1126000</v>
      </c>
      <c r="M143" s="8">
        <v>181</v>
      </c>
      <c r="N143" s="25">
        <v>41136</v>
      </c>
      <c r="O143" s="8" t="str">
        <f t="shared" si="114"/>
        <v>2DA-AGO</v>
      </c>
      <c r="P143" s="26">
        <v>0.8</v>
      </c>
      <c r="Q143" s="41" t="s">
        <v>269</v>
      </c>
      <c r="R143" s="25">
        <v>41061</v>
      </c>
      <c r="S143" s="7">
        <v>563000</v>
      </c>
      <c r="T143" s="25">
        <v>41019</v>
      </c>
      <c r="U143" s="66" t="str">
        <f t="shared" ca="1" si="115"/>
        <v>MAYOR A 2 MESES</v>
      </c>
      <c r="V143" s="62" t="s">
        <v>357</v>
      </c>
      <c r="W143" s="8"/>
      <c r="X143" s="8">
        <v>32516351</v>
      </c>
      <c r="Y143" s="8">
        <v>651</v>
      </c>
      <c r="Z143" s="8">
        <v>351</v>
      </c>
      <c r="AA143" s="66" t="str">
        <f t="shared" si="159"/>
        <v>SEM 16</v>
      </c>
      <c r="AB143" s="66" t="str">
        <f t="shared" si="160"/>
        <v>ABR</v>
      </c>
      <c r="AC143" s="73" t="s">
        <v>307</v>
      </c>
      <c r="AD143" s="73" t="s">
        <v>274</v>
      </c>
      <c r="AE143" s="73" t="s">
        <v>320</v>
      </c>
      <c r="AF143" s="73" t="s">
        <v>412</v>
      </c>
      <c r="AG143" s="25">
        <v>41029</v>
      </c>
      <c r="AH143" s="8" t="s">
        <v>272</v>
      </c>
      <c r="AI143" s="25">
        <v>41034</v>
      </c>
      <c r="AJ143" s="25">
        <v>41141</v>
      </c>
      <c r="AK143" s="25">
        <v>41034</v>
      </c>
      <c r="AL143" s="8"/>
      <c r="AM143" s="8"/>
      <c r="AN143" s="8">
        <v>86</v>
      </c>
      <c r="AO143" s="8"/>
      <c r="AP143" s="66" t="str">
        <f t="shared" si="116"/>
        <v>SEM 18</v>
      </c>
      <c r="AQ143" s="66" t="str">
        <f t="shared" si="117"/>
        <v>ABR</v>
      </c>
      <c r="AR143" s="66" t="str">
        <f t="shared" si="118"/>
        <v>NA</v>
      </c>
      <c r="AS143" s="66" t="str">
        <f t="shared" si="119"/>
        <v/>
      </c>
      <c r="AT143" s="66" t="str">
        <f t="shared" si="120"/>
        <v>NA</v>
      </c>
      <c r="AU143" s="66" t="str">
        <f t="shared" si="121"/>
        <v/>
      </c>
      <c r="AV143" s="66" t="str">
        <f t="shared" si="122"/>
        <v>2DA-AGO</v>
      </c>
      <c r="AW143" s="66" t="str">
        <f t="shared" ca="1" si="123"/>
        <v>MAYOR A 2 MESES</v>
      </c>
      <c r="AX143" s="66" t="str">
        <f t="shared" ca="1" si="124"/>
        <v>NA</v>
      </c>
      <c r="AY143" s="8">
        <v>30000</v>
      </c>
      <c r="AZ143" s="8">
        <v>10000</v>
      </c>
      <c r="BA143" s="8">
        <v>5000</v>
      </c>
      <c r="BB143" s="8">
        <v>50000</v>
      </c>
      <c r="BC143" s="8">
        <v>10000</v>
      </c>
      <c r="BD143" s="8">
        <v>50000</v>
      </c>
      <c r="BE143" s="8"/>
      <c r="BF143" s="8"/>
      <c r="BG143" s="8"/>
      <c r="BH143" s="8"/>
      <c r="BI143" s="8"/>
      <c r="BJ143" s="8" t="s">
        <v>489</v>
      </c>
      <c r="BK143" s="8" t="s">
        <v>489</v>
      </c>
      <c r="BL143" s="8" t="s">
        <v>489</v>
      </c>
      <c r="BM143" s="8" t="s">
        <v>489</v>
      </c>
      <c r="BN143" s="8" t="s">
        <v>488</v>
      </c>
      <c r="BO143" s="8"/>
      <c r="BP143" s="8"/>
      <c r="BQ143" s="8"/>
      <c r="BR143" s="8"/>
      <c r="BS143" s="8"/>
      <c r="BT143" s="8">
        <f t="shared" si="125"/>
        <v>50000</v>
      </c>
      <c r="BU143" s="8">
        <f t="shared" si="126"/>
        <v>75000</v>
      </c>
      <c r="BV143" s="8">
        <f t="shared" si="127"/>
        <v>0</v>
      </c>
      <c r="BW143" s="25">
        <f t="shared" ref="BW143:BW146" si="161">+AG143+15</f>
        <v>41044</v>
      </c>
      <c r="BX143" s="25">
        <f>+BW143+15</f>
        <v>41059</v>
      </c>
      <c r="BY143" s="25">
        <f>+BX143+15</f>
        <v>41074</v>
      </c>
      <c r="BZ143" s="25">
        <f t="shared" ref="BZ143:BZ144" si="162">+BY143+15</f>
        <v>41089</v>
      </c>
      <c r="CA143" s="25">
        <f>+BZ143+30</f>
        <v>41119</v>
      </c>
      <c r="CB143" s="8"/>
      <c r="CC143" s="8"/>
      <c r="CD143" s="8"/>
      <c r="CE143" s="8"/>
      <c r="CF143" s="8"/>
      <c r="CG143" s="66" t="str">
        <f t="shared" si="128"/>
        <v>SEM 20</v>
      </c>
      <c r="CH143" s="66" t="str">
        <f t="shared" si="129"/>
        <v>SEM 22</v>
      </c>
      <c r="CI143" s="66" t="str">
        <f t="shared" si="130"/>
        <v>SEM 24</v>
      </c>
      <c r="CJ143" s="66" t="str">
        <f t="shared" si="131"/>
        <v>SEM 26</v>
      </c>
      <c r="CK143" s="66" t="str">
        <f t="shared" si="132"/>
        <v>SEM 31</v>
      </c>
      <c r="CL143" s="66" t="str">
        <f t="shared" si="133"/>
        <v>NA</v>
      </c>
      <c r="CM143" s="66" t="str">
        <f t="shared" si="134"/>
        <v>NA</v>
      </c>
      <c r="CN143" s="66" t="str">
        <f t="shared" si="135"/>
        <v>NA</v>
      </c>
      <c r="CO143" s="66" t="str">
        <f t="shared" si="136"/>
        <v>NA</v>
      </c>
      <c r="CP143" s="66" t="str">
        <f t="shared" si="137"/>
        <v>NA</v>
      </c>
      <c r="CQ143" s="66" t="str">
        <f t="shared" si="138"/>
        <v>MAY</v>
      </c>
      <c r="CR143" s="66" t="str">
        <f t="shared" si="139"/>
        <v>MAY</v>
      </c>
      <c r="CS143" s="66" t="str">
        <f t="shared" si="140"/>
        <v>JUN</v>
      </c>
      <c r="CT143" s="66" t="str">
        <f t="shared" si="141"/>
        <v>JUN</v>
      </c>
      <c r="CU143" s="66" t="str">
        <f t="shared" si="142"/>
        <v>JUL</v>
      </c>
      <c r="CV143" s="66" t="str">
        <f t="shared" si="143"/>
        <v/>
      </c>
      <c r="CW143" s="66" t="str">
        <f t="shared" si="144"/>
        <v/>
      </c>
      <c r="CX143" s="66" t="str">
        <f t="shared" si="145"/>
        <v/>
      </c>
      <c r="CY143" s="66" t="str">
        <f t="shared" si="146"/>
        <v/>
      </c>
      <c r="CZ143" s="66" t="str">
        <f t="shared" si="147"/>
        <v/>
      </c>
      <c r="DA143" s="66">
        <f t="shared" si="148"/>
        <v>2012</v>
      </c>
      <c r="DB143" s="66">
        <f t="shared" si="149"/>
        <v>2012</v>
      </c>
      <c r="DC143" s="66">
        <f t="shared" si="150"/>
        <v>2012</v>
      </c>
      <c r="DD143" s="66">
        <f t="shared" si="151"/>
        <v>2012</v>
      </c>
      <c r="DE143" s="66">
        <f t="shared" si="152"/>
        <v>2012</v>
      </c>
      <c r="DF143" s="66" t="str">
        <f t="shared" si="153"/>
        <v/>
      </c>
      <c r="DG143" s="66" t="str">
        <f t="shared" si="154"/>
        <v/>
      </c>
      <c r="DH143" s="66" t="str">
        <f t="shared" si="155"/>
        <v/>
      </c>
      <c r="DI143" s="66" t="str">
        <f t="shared" si="156"/>
        <v/>
      </c>
      <c r="DJ143" s="66" t="str">
        <f t="shared" si="157"/>
        <v/>
      </c>
      <c r="DK143" s="63">
        <f t="shared" si="112"/>
        <v>971000</v>
      </c>
    </row>
    <row r="144" spans="1:115" x14ac:dyDescent="0.25">
      <c r="A144" s="2">
        <f t="shared" si="158"/>
        <v>143</v>
      </c>
      <c r="B144" s="2" t="s">
        <v>8</v>
      </c>
      <c r="C144" s="2" t="s">
        <v>169</v>
      </c>
      <c r="D144" s="2">
        <v>2</v>
      </c>
      <c r="E144" s="2">
        <v>9</v>
      </c>
      <c r="F144" s="2">
        <v>6</v>
      </c>
      <c r="G144" s="11" t="s">
        <v>20</v>
      </c>
      <c r="H144" s="42" t="s">
        <v>296</v>
      </c>
      <c r="I144" s="9">
        <v>80</v>
      </c>
      <c r="J144" s="10" t="s">
        <v>10</v>
      </c>
      <c r="K144" s="22" t="s">
        <v>415</v>
      </c>
      <c r="L144" s="7">
        <f t="shared" si="113"/>
        <v>1126000</v>
      </c>
      <c r="M144" s="8">
        <v>182</v>
      </c>
      <c r="N144" s="25">
        <v>41136</v>
      </c>
      <c r="O144" s="8" t="str">
        <f t="shared" si="114"/>
        <v>2DA-AGO</v>
      </c>
      <c r="P144" s="26">
        <v>0.8</v>
      </c>
      <c r="Q144" s="41" t="s">
        <v>269</v>
      </c>
      <c r="R144" s="25">
        <v>41061</v>
      </c>
      <c r="S144" s="7">
        <v>563000</v>
      </c>
      <c r="T144" s="25">
        <v>41019</v>
      </c>
      <c r="U144" s="66" t="str">
        <f t="shared" ca="1" si="115"/>
        <v>MAYOR A 2 MESES</v>
      </c>
      <c r="V144" s="62" t="s">
        <v>358</v>
      </c>
      <c r="W144" s="8"/>
      <c r="X144" s="8">
        <v>36514654</v>
      </c>
      <c r="Y144" s="8">
        <v>651</v>
      </c>
      <c r="Z144" s="8">
        <v>321</v>
      </c>
      <c r="AA144" s="66" t="str">
        <f t="shared" si="159"/>
        <v>SEM 16</v>
      </c>
      <c r="AB144" s="66" t="str">
        <f t="shared" si="160"/>
        <v>ABR</v>
      </c>
      <c r="AC144" s="73" t="s">
        <v>309</v>
      </c>
      <c r="AD144" s="73" t="s">
        <v>274</v>
      </c>
      <c r="AE144" s="73" t="s">
        <v>316</v>
      </c>
      <c r="AF144" s="73" t="s">
        <v>412</v>
      </c>
      <c r="AG144" s="25">
        <v>41019</v>
      </c>
      <c r="AH144" s="8" t="s">
        <v>301</v>
      </c>
      <c r="AI144" s="25">
        <v>41029</v>
      </c>
      <c r="AJ144" s="25">
        <v>41141</v>
      </c>
      <c r="AK144" s="25">
        <v>41044</v>
      </c>
      <c r="AL144" s="8"/>
      <c r="AM144" s="8"/>
      <c r="AN144" s="8">
        <v>86</v>
      </c>
      <c r="AO144" s="8"/>
      <c r="AP144" s="66" t="str">
        <f t="shared" si="116"/>
        <v>SEM 16</v>
      </c>
      <c r="AQ144" s="66" t="str">
        <f t="shared" si="117"/>
        <v>ABR</v>
      </c>
      <c r="AR144" s="66" t="str">
        <f t="shared" si="118"/>
        <v>NA</v>
      </c>
      <c r="AS144" s="66" t="str">
        <f t="shared" si="119"/>
        <v/>
      </c>
      <c r="AT144" s="66" t="str">
        <f t="shared" si="120"/>
        <v>NA</v>
      </c>
      <c r="AU144" s="66" t="str">
        <f t="shared" si="121"/>
        <v/>
      </c>
      <c r="AV144" s="66" t="str">
        <f t="shared" si="122"/>
        <v>2DA-AGO</v>
      </c>
      <c r="AW144" s="66" t="str">
        <f t="shared" ca="1" si="123"/>
        <v>MAYOR A 2 MESES</v>
      </c>
      <c r="AX144" s="66" t="str">
        <f t="shared" ca="1" si="124"/>
        <v>NA</v>
      </c>
      <c r="AY144" s="8">
        <v>30000</v>
      </c>
      <c r="AZ144" s="8">
        <v>5000</v>
      </c>
      <c r="BA144" s="8">
        <v>45000</v>
      </c>
      <c r="BB144" s="8">
        <v>15000</v>
      </c>
      <c r="BC144" s="8">
        <v>10000</v>
      </c>
      <c r="BD144" s="8"/>
      <c r="BE144" s="8"/>
      <c r="BF144" s="8"/>
      <c r="BG144" s="8"/>
      <c r="BH144" s="8"/>
      <c r="BI144" s="8"/>
      <c r="BJ144" s="8" t="s">
        <v>489</v>
      </c>
      <c r="BK144" s="8" t="s">
        <v>489</v>
      </c>
      <c r="BL144" s="8" t="s">
        <v>489</v>
      </c>
      <c r="BM144" s="8" t="s">
        <v>490</v>
      </c>
      <c r="BN144" s="8"/>
      <c r="BO144" s="8"/>
      <c r="BP144" s="8"/>
      <c r="BQ144" s="8"/>
      <c r="BR144" s="8"/>
      <c r="BS144" s="8"/>
      <c r="BT144" s="8">
        <f t="shared" si="125"/>
        <v>0</v>
      </c>
      <c r="BU144" s="8">
        <f t="shared" si="126"/>
        <v>65000</v>
      </c>
      <c r="BV144" s="8">
        <f t="shared" si="127"/>
        <v>10000</v>
      </c>
      <c r="BW144" s="25">
        <f t="shared" si="161"/>
        <v>41034</v>
      </c>
      <c r="BX144" s="25">
        <f>+BW144+15</f>
        <v>41049</v>
      </c>
      <c r="BY144" s="25">
        <f>+BX144+15</f>
        <v>41064</v>
      </c>
      <c r="BZ144" s="25">
        <f t="shared" si="162"/>
        <v>41079</v>
      </c>
      <c r="CA144" s="8"/>
      <c r="CB144" s="8"/>
      <c r="CC144" s="8"/>
      <c r="CD144" s="8"/>
      <c r="CE144" s="8"/>
      <c r="CF144" s="8"/>
      <c r="CG144" s="66" t="str">
        <f t="shared" si="128"/>
        <v>SEM 18</v>
      </c>
      <c r="CH144" s="66" t="str">
        <f t="shared" si="129"/>
        <v>SEM 21</v>
      </c>
      <c r="CI144" s="66" t="str">
        <f t="shared" si="130"/>
        <v>SEM 23</v>
      </c>
      <c r="CJ144" s="66" t="str">
        <f t="shared" si="131"/>
        <v>SEM 25</v>
      </c>
      <c r="CK144" s="66" t="str">
        <f t="shared" si="132"/>
        <v>NA</v>
      </c>
      <c r="CL144" s="66" t="str">
        <f t="shared" si="133"/>
        <v>NA</v>
      </c>
      <c r="CM144" s="66" t="str">
        <f t="shared" si="134"/>
        <v>NA</v>
      </c>
      <c r="CN144" s="66" t="str">
        <f t="shared" si="135"/>
        <v>NA</v>
      </c>
      <c r="CO144" s="66" t="str">
        <f t="shared" si="136"/>
        <v>NA</v>
      </c>
      <c r="CP144" s="66" t="str">
        <f t="shared" si="137"/>
        <v>NA</v>
      </c>
      <c r="CQ144" s="66" t="str">
        <f t="shared" si="138"/>
        <v>MAY</v>
      </c>
      <c r="CR144" s="66" t="str">
        <f t="shared" si="139"/>
        <v>MAY</v>
      </c>
      <c r="CS144" s="66" t="str">
        <f t="shared" si="140"/>
        <v>JUN</v>
      </c>
      <c r="CT144" s="66" t="str">
        <f t="shared" si="141"/>
        <v>JUN</v>
      </c>
      <c r="CU144" s="66" t="str">
        <f t="shared" si="142"/>
        <v/>
      </c>
      <c r="CV144" s="66" t="str">
        <f t="shared" si="143"/>
        <v/>
      </c>
      <c r="CW144" s="66" t="str">
        <f t="shared" si="144"/>
        <v/>
      </c>
      <c r="CX144" s="66" t="str">
        <f t="shared" si="145"/>
        <v/>
      </c>
      <c r="CY144" s="66" t="str">
        <f t="shared" si="146"/>
        <v/>
      </c>
      <c r="CZ144" s="66" t="str">
        <f t="shared" si="147"/>
        <v/>
      </c>
      <c r="DA144" s="66">
        <f t="shared" si="148"/>
        <v>2012</v>
      </c>
      <c r="DB144" s="66">
        <f t="shared" si="149"/>
        <v>2012</v>
      </c>
      <c r="DC144" s="66">
        <f t="shared" si="150"/>
        <v>2012</v>
      </c>
      <c r="DD144" s="66">
        <f t="shared" si="151"/>
        <v>2012</v>
      </c>
      <c r="DE144" s="66" t="str">
        <f t="shared" si="152"/>
        <v/>
      </c>
      <c r="DF144" s="66" t="str">
        <f t="shared" si="153"/>
        <v/>
      </c>
      <c r="DG144" s="66" t="str">
        <f t="shared" si="154"/>
        <v/>
      </c>
      <c r="DH144" s="66" t="str">
        <f t="shared" si="155"/>
        <v/>
      </c>
      <c r="DI144" s="66" t="str">
        <f t="shared" si="156"/>
        <v/>
      </c>
      <c r="DJ144" s="66" t="str">
        <f t="shared" si="157"/>
        <v/>
      </c>
      <c r="DK144" s="63">
        <f t="shared" si="112"/>
        <v>1021000</v>
      </c>
    </row>
    <row r="145" spans="1:115" x14ac:dyDescent="0.25">
      <c r="A145" s="2">
        <f t="shared" si="158"/>
        <v>144</v>
      </c>
      <c r="B145" s="2" t="s">
        <v>8</v>
      </c>
      <c r="C145" s="2" t="s">
        <v>170</v>
      </c>
      <c r="D145" s="2">
        <v>2</v>
      </c>
      <c r="E145" s="2">
        <v>9</v>
      </c>
      <c r="F145" s="2">
        <v>7</v>
      </c>
      <c r="G145" s="11" t="s">
        <v>20</v>
      </c>
      <c r="H145" s="42" t="s">
        <v>296</v>
      </c>
      <c r="I145" s="9">
        <v>80</v>
      </c>
      <c r="J145" s="10" t="s">
        <v>11</v>
      </c>
      <c r="K145" s="22" t="s">
        <v>415</v>
      </c>
      <c r="L145" s="7">
        <f t="shared" si="113"/>
        <v>1135000</v>
      </c>
      <c r="M145" s="8">
        <v>183</v>
      </c>
      <c r="N145" s="25">
        <v>41136</v>
      </c>
      <c r="O145" s="8" t="str">
        <f t="shared" si="114"/>
        <v>2DA-AGO</v>
      </c>
      <c r="P145" s="26">
        <v>0.8</v>
      </c>
      <c r="Q145" s="41" t="s">
        <v>269</v>
      </c>
      <c r="R145" s="25">
        <v>41061</v>
      </c>
      <c r="S145" s="7">
        <v>567500</v>
      </c>
      <c r="T145" s="25">
        <v>41030</v>
      </c>
      <c r="U145" s="66" t="str">
        <f t="shared" ca="1" si="115"/>
        <v>MAYOR A 2 MESES</v>
      </c>
      <c r="V145" s="62" t="s">
        <v>362</v>
      </c>
      <c r="W145" s="8"/>
      <c r="X145" s="8">
        <v>6546546</v>
      </c>
      <c r="Y145" s="8">
        <v>651361361</v>
      </c>
      <c r="Z145" s="8">
        <v>321</v>
      </c>
      <c r="AA145" s="66" t="str">
        <f t="shared" si="159"/>
        <v>SEM 18</v>
      </c>
      <c r="AB145" s="66" t="str">
        <f t="shared" si="160"/>
        <v>MAY</v>
      </c>
      <c r="AC145" s="73" t="s">
        <v>309</v>
      </c>
      <c r="AD145" s="73" t="s">
        <v>274</v>
      </c>
      <c r="AE145" s="73" t="s">
        <v>317</v>
      </c>
      <c r="AF145" s="73" t="s">
        <v>412</v>
      </c>
      <c r="AG145" s="25">
        <v>41034</v>
      </c>
      <c r="AH145" s="8" t="s">
        <v>301</v>
      </c>
      <c r="AI145" s="25">
        <v>41039</v>
      </c>
      <c r="AJ145" s="25">
        <v>41141</v>
      </c>
      <c r="AK145" s="25">
        <v>41039</v>
      </c>
      <c r="AL145" s="8"/>
      <c r="AM145" s="8"/>
      <c r="AN145" s="8">
        <v>130</v>
      </c>
      <c r="AO145" s="8"/>
      <c r="AP145" s="66" t="str">
        <f t="shared" si="116"/>
        <v>SEM 18</v>
      </c>
      <c r="AQ145" s="66" t="str">
        <f t="shared" si="117"/>
        <v>MAY</v>
      </c>
      <c r="AR145" s="66" t="str">
        <f t="shared" si="118"/>
        <v>NA</v>
      </c>
      <c r="AS145" s="66" t="str">
        <f t="shared" si="119"/>
        <v/>
      </c>
      <c r="AT145" s="66" t="str">
        <f t="shared" si="120"/>
        <v>NA</v>
      </c>
      <c r="AU145" s="66" t="str">
        <f t="shared" si="121"/>
        <v/>
      </c>
      <c r="AV145" s="66" t="str">
        <f t="shared" si="122"/>
        <v>2DA-AGO</v>
      </c>
      <c r="AW145" s="66" t="str">
        <f t="shared" ca="1" si="123"/>
        <v>MAYOR A 2 MESES</v>
      </c>
      <c r="AX145" s="66" t="str">
        <f t="shared" ca="1" si="124"/>
        <v>NA</v>
      </c>
      <c r="AY145" s="8">
        <v>30000</v>
      </c>
      <c r="AZ145" s="8">
        <v>110000</v>
      </c>
      <c r="BA145" s="8">
        <v>10000</v>
      </c>
      <c r="BB145" s="8"/>
      <c r="BC145" s="8"/>
      <c r="BD145" s="8"/>
      <c r="BE145" s="8"/>
      <c r="BF145" s="8"/>
      <c r="BG145" s="8"/>
      <c r="BH145" s="8"/>
      <c r="BI145" s="8"/>
      <c r="BJ145" s="8" t="s">
        <v>489</v>
      </c>
      <c r="BK145" s="8" t="s">
        <v>490</v>
      </c>
      <c r="BL145" s="8"/>
      <c r="BM145" s="8"/>
      <c r="BN145" s="8"/>
      <c r="BO145" s="8"/>
      <c r="BP145" s="8"/>
      <c r="BQ145" s="8"/>
      <c r="BR145" s="8"/>
      <c r="BS145" s="8"/>
      <c r="BT145" s="8">
        <f t="shared" si="125"/>
        <v>0</v>
      </c>
      <c r="BU145" s="8">
        <f t="shared" si="126"/>
        <v>110000</v>
      </c>
      <c r="BV145" s="8">
        <f t="shared" si="127"/>
        <v>10000</v>
      </c>
      <c r="BW145" s="25">
        <f t="shared" si="161"/>
        <v>41049</v>
      </c>
      <c r="BX145" s="25">
        <f>+BW145+15</f>
        <v>41064</v>
      </c>
      <c r="BY145" s="8"/>
      <c r="BZ145" s="8"/>
      <c r="CA145" s="8"/>
      <c r="CB145" s="8"/>
      <c r="CC145" s="8"/>
      <c r="CD145" s="8"/>
      <c r="CE145" s="8"/>
      <c r="CF145" s="8"/>
      <c r="CG145" s="66" t="str">
        <f t="shared" si="128"/>
        <v>SEM 21</v>
      </c>
      <c r="CH145" s="66" t="str">
        <f t="shared" si="129"/>
        <v>SEM 23</v>
      </c>
      <c r="CI145" s="66" t="str">
        <f t="shared" si="130"/>
        <v>NA</v>
      </c>
      <c r="CJ145" s="66" t="str">
        <f t="shared" si="131"/>
        <v>NA</v>
      </c>
      <c r="CK145" s="66" t="str">
        <f t="shared" si="132"/>
        <v>NA</v>
      </c>
      <c r="CL145" s="66" t="str">
        <f t="shared" si="133"/>
        <v>NA</v>
      </c>
      <c r="CM145" s="66" t="str">
        <f t="shared" si="134"/>
        <v>NA</v>
      </c>
      <c r="CN145" s="66" t="str">
        <f t="shared" si="135"/>
        <v>NA</v>
      </c>
      <c r="CO145" s="66" t="str">
        <f t="shared" si="136"/>
        <v>NA</v>
      </c>
      <c r="CP145" s="66" t="str">
        <f t="shared" si="137"/>
        <v>NA</v>
      </c>
      <c r="CQ145" s="66" t="str">
        <f t="shared" si="138"/>
        <v>MAY</v>
      </c>
      <c r="CR145" s="66" t="str">
        <f t="shared" si="139"/>
        <v>JUN</v>
      </c>
      <c r="CS145" s="66" t="str">
        <f t="shared" si="140"/>
        <v/>
      </c>
      <c r="CT145" s="66" t="str">
        <f t="shared" si="141"/>
        <v/>
      </c>
      <c r="CU145" s="66" t="str">
        <f t="shared" si="142"/>
        <v/>
      </c>
      <c r="CV145" s="66" t="str">
        <f t="shared" si="143"/>
        <v/>
      </c>
      <c r="CW145" s="66" t="str">
        <f t="shared" si="144"/>
        <v/>
      </c>
      <c r="CX145" s="66" t="str">
        <f t="shared" si="145"/>
        <v/>
      </c>
      <c r="CY145" s="66" t="str">
        <f t="shared" si="146"/>
        <v/>
      </c>
      <c r="CZ145" s="66" t="str">
        <f t="shared" si="147"/>
        <v/>
      </c>
      <c r="DA145" s="66">
        <f t="shared" si="148"/>
        <v>2012</v>
      </c>
      <c r="DB145" s="66">
        <f t="shared" si="149"/>
        <v>2012</v>
      </c>
      <c r="DC145" s="66" t="str">
        <f t="shared" si="150"/>
        <v/>
      </c>
      <c r="DD145" s="66" t="str">
        <f t="shared" si="151"/>
        <v/>
      </c>
      <c r="DE145" s="66" t="str">
        <f t="shared" si="152"/>
        <v/>
      </c>
      <c r="DF145" s="66" t="str">
        <f t="shared" si="153"/>
        <v/>
      </c>
      <c r="DG145" s="66" t="str">
        <f t="shared" si="154"/>
        <v/>
      </c>
      <c r="DH145" s="66" t="str">
        <f t="shared" si="155"/>
        <v/>
      </c>
      <c r="DI145" s="66" t="str">
        <f t="shared" si="156"/>
        <v/>
      </c>
      <c r="DJ145" s="66" t="str">
        <f t="shared" si="157"/>
        <v/>
      </c>
      <c r="DK145" s="63">
        <f t="shared" si="112"/>
        <v>985000</v>
      </c>
    </row>
    <row r="146" spans="1:115" x14ac:dyDescent="0.25">
      <c r="A146" s="2">
        <f t="shared" si="158"/>
        <v>145</v>
      </c>
      <c r="B146" s="2" t="s">
        <v>8</v>
      </c>
      <c r="C146" s="2" t="s">
        <v>171</v>
      </c>
      <c r="D146" s="2">
        <v>2</v>
      </c>
      <c r="E146" s="2">
        <v>9</v>
      </c>
      <c r="F146" s="2">
        <v>8</v>
      </c>
      <c r="G146" s="11" t="s">
        <v>20</v>
      </c>
      <c r="H146" s="42" t="s">
        <v>296</v>
      </c>
      <c r="I146" s="9">
        <v>80</v>
      </c>
      <c r="J146" s="10" t="s">
        <v>10</v>
      </c>
      <c r="K146" s="22" t="s">
        <v>415</v>
      </c>
      <c r="L146" s="7">
        <f t="shared" si="113"/>
        <v>1126000</v>
      </c>
      <c r="M146" s="8">
        <v>184</v>
      </c>
      <c r="N146" s="25">
        <v>41136</v>
      </c>
      <c r="O146" s="8" t="str">
        <f t="shared" si="114"/>
        <v>2DA-AGO</v>
      </c>
      <c r="P146" s="26">
        <v>0.9</v>
      </c>
      <c r="Q146" s="41" t="s">
        <v>269</v>
      </c>
      <c r="R146" s="25">
        <v>41061</v>
      </c>
      <c r="S146" s="7">
        <v>563000</v>
      </c>
      <c r="T146" s="25">
        <v>41030</v>
      </c>
      <c r="U146" s="66" t="str">
        <f t="shared" ca="1" si="115"/>
        <v>MAYOR A 2 MESES</v>
      </c>
      <c r="V146" s="62" t="s">
        <v>363</v>
      </c>
      <c r="W146" s="8"/>
      <c r="X146" s="8">
        <v>3654684</v>
      </c>
      <c r="Y146" s="8">
        <v>651</v>
      </c>
      <c r="Z146" s="8">
        <v>321</v>
      </c>
      <c r="AA146" s="66" t="str">
        <f t="shared" si="159"/>
        <v>SEM 18</v>
      </c>
      <c r="AB146" s="66" t="str">
        <f t="shared" si="160"/>
        <v>MAY</v>
      </c>
      <c r="AC146" s="73" t="s">
        <v>306</v>
      </c>
      <c r="AD146" s="73" t="s">
        <v>274</v>
      </c>
      <c r="AE146" s="73" t="s">
        <v>316</v>
      </c>
      <c r="AF146" s="73" t="s">
        <v>412</v>
      </c>
      <c r="AG146" s="25">
        <v>41032</v>
      </c>
      <c r="AH146" s="8" t="s">
        <v>272</v>
      </c>
      <c r="AI146" s="25">
        <v>41039</v>
      </c>
      <c r="AJ146" s="25">
        <v>41141</v>
      </c>
      <c r="AK146" s="25">
        <v>41044</v>
      </c>
      <c r="AL146" s="8"/>
      <c r="AM146" s="8"/>
      <c r="AN146" s="8">
        <v>130</v>
      </c>
      <c r="AO146" s="8"/>
      <c r="AP146" s="66" t="str">
        <f t="shared" si="116"/>
        <v>SEM 18</v>
      </c>
      <c r="AQ146" s="66" t="str">
        <f t="shared" si="117"/>
        <v>MAY</v>
      </c>
      <c r="AR146" s="66" t="str">
        <f t="shared" si="118"/>
        <v>NA</v>
      </c>
      <c r="AS146" s="66" t="str">
        <f t="shared" si="119"/>
        <v/>
      </c>
      <c r="AT146" s="66" t="str">
        <f t="shared" si="120"/>
        <v>NA</v>
      </c>
      <c r="AU146" s="66" t="str">
        <f t="shared" si="121"/>
        <v/>
      </c>
      <c r="AV146" s="66" t="str">
        <f t="shared" si="122"/>
        <v>2DA-AGO</v>
      </c>
      <c r="AW146" s="66" t="str">
        <f t="shared" ca="1" si="123"/>
        <v>MAYOR A 2 MESES</v>
      </c>
      <c r="AX146" s="66" t="str">
        <f t="shared" ca="1" si="124"/>
        <v>NA</v>
      </c>
      <c r="AY146" s="8">
        <v>5000</v>
      </c>
      <c r="AZ146" s="8">
        <v>10000</v>
      </c>
      <c r="BA146" s="8">
        <v>50000</v>
      </c>
      <c r="BB146" s="8">
        <v>100000</v>
      </c>
      <c r="BC146" s="8">
        <v>5000</v>
      </c>
      <c r="BD146" s="8">
        <v>50000</v>
      </c>
      <c r="BE146" s="8">
        <v>10000</v>
      </c>
      <c r="BF146" s="8"/>
      <c r="BG146" s="8"/>
      <c r="BH146" s="8"/>
      <c r="BI146" s="8"/>
      <c r="BJ146" s="8" t="s">
        <v>489</v>
      </c>
      <c r="BK146" s="8" t="s">
        <v>489</v>
      </c>
      <c r="BL146" s="8" t="s">
        <v>489</v>
      </c>
      <c r="BM146" s="8" t="s">
        <v>489</v>
      </c>
      <c r="BN146" s="8" t="s">
        <v>488</v>
      </c>
      <c r="BO146" s="8" t="s">
        <v>488</v>
      </c>
      <c r="BP146" s="8"/>
      <c r="BQ146" s="8"/>
      <c r="BR146" s="8"/>
      <c r="BS146" s="8"/>
      <c r="BT146" s="8">
        <f t="shared" si="125"/>
        <v>60000</v>
      </c>
      <c r="BU146" s="8">
        <f t="shared" si="126"/>
        <v>165000</v>
      </c>
      <c r="BV146" s="8">
        <f t="shared" si="127"/>
        <v>0</v>
      </c>
      <c r="BW146" s="25">
        <f t="shared" si="161"/>
        <v>41047</v>
      </c>
      <c r="BX146" s="25">
        <f>+BW146+15</f>
        <v>41062</v>
      </c>
      <c r="BY146" s="25">
        <f>+BX146+15</f>
        <v>41077</v>
      </c>
      <c r="BZ146" s="25">
        <f>+BY146+15</f>
        <v>41092</v>
      </c>
      <c r="CA146" s="25">
        <f>+BZ146+20</f>
        <v>41112</v>
      </c>
      <c r="CB146" s="25">
        <v>41120</v>
      </c>
      <c r="CC146" s="8"/>
      <c r="CD146" s="8"/>
      <c r="CE146" s="8"/>
      <c r="CF146" s="8"/>
      <c r="CG146" s="66" t="str">
        <f t="shared" si="128"/>
        <v>SEM 20</v>
      </c>
      <c r="CH146" s="66" t="str">
        <f t="shared" si="129"/>
        <v>SEM 22</v>
      </c>
      <c r="CI146" s="66" t="str">
        <f t="shared" si="130"/>
        <v>SEM 25</v>
      </c>
      <c r="CJ146" s="66" t="str">
        <f t="shared" si="131"/>
        <v>SEM 27</v>
      </c>
      <c r="CK146" s="66" t="str">
        <f t="shared" si="132"/>
        <v>SEM 30</v>
      </c>
      <c r="CL146" s="66" t="str">
        <f t="shared" si="133"/>
        <v>SEM 31</v>
      </c>
      <c r="CM146" s="66" t="str">
        <f t="shared" si="134"/>
        <v>NA</v>
      </c>
      <c r="CN146" s="66" t="str">
        <f t="shared" si="135"/>
        <v>NA</v>
      </c>
      <c r="CO146" s="66" t="str">
        <f t="shared" si="136"/>
        <v>NA</v>
      </c>
      <c r="CP146" s="66" t="str">
        <f t="shared" si="137"/>
        <v>NA</v>
      </c>
      <c r="CQ146" s="66" t="str">
        <f t="shared" si="138"/>
        <v>MAY</v>
      </c>
      <c r="CR146" s="66" t="str">
        <f t="shared" si="139"/>
        <v>JUN</v>
      </c>
      <c r="CS146" s="66" t="str">
        <f t="shared" si="140"/>
        <v>JUN</v>
      </c>
      <c r="CT146" s="66" t="str">
        <f t="shared" si="141"/>
        <v>JUL</v>
      </c>
      <c r="CU146" s="66" t="str">
        <f t="shared" si="142"/>
        <v>JUL</v>
      </c>
      <c r="CV146" s="66" t="str">
        <f t="shared" si="143"/>
        <v>JUL</v>
      </c>
      <c r="CW146" s="66" t="str">
        <f t="shared" si="144"/>
        <v/>
      </c>
      <c r="CX146" s="66" t="str">
        <f t="shared" si="145"/>
        <v/>
      </c>
      <c r="CY146" s="66" t="str">
        <f t="shared" si="146"/>
        <v/>
      </c>
      <c r="CZ146" s="66" t="str">
        <f t="shared" si="147"/>
        <v/>
      </c>
      <c r="DA146" s="66">
        <f t="shared" si="148"/>
        <v>2012</v>
      </c>
      <c r="DB146" s="66">
        <f t="shared" si="149"/>
        <v>2012</v>
      </c>
      <c r="DC146" s="66">
        <f t="shared" si="150"/>
        <v>2012</v>
      </c>
      <c r="DD146" s="66">
        <f t="shared" si="151"/>
        <v>2012</v>
      </c>
      <c r="DE146" s="66">
        <f t="shared" si="152"/>
        <v>2012</v>
      </c>
      <c r="DF146" s="66">
        <f t="shared" si="153"/>
        <v>2012</v>
      </c>
      <c r="DG146" s="66" t="str">
        <f t="shared" si="154"/>
        <v/>
      </c>
      <c r="DH146" s="66" t="str">
        <f t="shared" si="155"/>
        <v/>
      </c>
      <c r="DI146" s="66" t="str">
        <f t="shared" si="156"/>
        <v/>
      </c>
      <c r="DJ146" s="66" t="str">
        <f t="shared" si="157"/>
        <v/>
      </c>
      <c r="DK146" s="63">
        <f t="shared" si="112"/>
        <v>896000</v>
      </c>
    </row>
    <row r="147" spans="1:115" x14ac:dyDescent="0.25">
      <c r="A147" s="2">
        <f t="shared" si="158"/>
        <v>146</v>
      </c>
      <c r="B147" s="2" t="s">
        <v>8</v>
      </c>
      <c r="C147" s="2" t="s">
        <v>172</v>
      </c>
      <c r="D147" s="2">
        <v>2</v>
      </c>
      <c r="E147" s="2">
        <v>9</v>
      </c>
      <c r="F147" s="2">
        <v>9</v>
      </c>
      <c r="G147" s="11" t="s">
        <v>20</v>
      </c>
      <c r="H147" s="42" t="s">
        <v>294</v>
      </c>
      <c r="I147" s="9">
        <v>80</v>
      </c>
      <c r="J147" s="10" t="s">
        <v>11</v>
      </c>
      <c r="K147" s="23" t="s">
        <v>416</v>
      </c>
      <c r="L147" s="7">
        <f t="shared" si="113"/>
        <v>1135000</v>
      </c>
      <c r="M147" s="8">
        <v>185</v>
      </c>
      <c r="N147" s="25">
        <v>41212</v>
      </c>
      <c r="O147" s="8" t="str">
        <f t="shared" si="114"/>
        <v>2DA-OCT</v>
      </c>
      <c r="P147" s="26">
        <v>0.1</v>
      </c>
      <c r="Q147" s="41" t="s">
        <v>270</v>
      </c>
      <c r="R147" s="8"/>
      <c r="S147" s="7">
        <v>567500</v>
      </c>
      <c r="T147" s="8"/>
      <c r="U147" s="66" t="str">
        <f t="shared" ca="1" si="115"/>
        <v>NA</v>
      </c>
      <c r="V147" s="8"/>
      <c r="W147" s="8"/>
      <c r="X147" s="8"/>
      <c r="Y147" s="8"/>
      <c r="Z147" s="8"/>
      <c r="AA147" s="66" t="str">
        <f t="shared" si="159"/>
        <v>NA</v>
      </c>
      <c r="AB147" s="66" t="str">
        <f t="shared" si="160"/>
        <v/>
      </c>
      <c r="AC147" s="73"/>
      <c r="AD147" s="73"/>
      <c r="AE147" s="73"/>
      <c r="AF147" s="73"/>
      <c r="AG147" s="8"/>
      <c r="AH147" s="8" t="s">
        <v>273</v>
      </c>
      <c r="AI147" s="8"/>
      <c r="AJ147" s="8"/>
      <c r="AK147" s="8"/>
      <c r="AL147" s="8"/>
      <c r="AM147" s="8"/>
      <c r="AN147" s="8"/>
      <c r="AO147" s="8"/>
      <c r="AP147" s="66" t="str">
        <f t="shared" si="116"/>
        <v>NA</v>
      </c>
      <c r="AQ147" s="66" t="str">
        <f t="shared" si="117"/>
        <v/>
      </c>
      <c r="AR147" s="66" t="str">
        <f t="shared" si="118"/>
        <v>NA</v>
      </c>
      <c r="AS147" s="66" t="str">
        <f t="shared" si="119"/>
        <v/>
      </c>
      <c r="AT147" s="66" t="str">
        <f t="shared" si="120"/>
        <v>NA</v>
      </c>
      <c r="AU147" s="66" t="str">
        <f t="shared" si="121"/>
        <v/>
      </c>
      <c r="AV147" s="66" t="str">
        <f t="shared" si="122"/>
        <v>NA</v>
      </c>
      <c r="AW147" s="66" t="str">
        <f t="shared" ca="1" si="123"/>
        <v>NA</v>
      </c>
      <c r="AX147" s="66" t="str">
        <f t="shared" ca="1" si="124"/>
        <v>NA</v>
      </c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>
        <f t="shared" si="125"/>
        <v>0</v>
      </c>
      <c r="BU147" s="8">
        <f t="shared" si="126"/>
        <v>0</v>
      </c>
      <c r="BV147" s="8">
        <f t="shared" si="127"/>
        <v>0</v>
      </c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66" t="str">
        <f t="shared" si="128"/>
        <v>NA</v>
      </c>
      <c r="CH147" s="66" t="str">
        <f t="shared" si="129"/>
        <v>NA</v>
      </c>
      <c r="CI147" s="66" t="str">
        <f t="shared" si="130"/>
        <v>NA</v>
      </c>
      <c r="CJ147" s="66" t="str">
        <f t="shared" si="131"/>
        <v>NA</v>
      </c>
      <c r="CK147" s="66" t="str">
        <f t="shared" si="132"/>
        <v>NA</v>
      </c>
      <c r="CL147" s="66" t="str">
        <f t="shared" si="133"/>
        <v>NA</v>
      </c>
      <c r="CM147" s="66" t="str">
        <f t="shared" si="134"/>
        <v>NA</v>
      </c>
      <c r="CN147" s="66" t="str">
        <f t="shared" si="135"/>
        <v>NA</v>
      </c>
      <c r="CO147" s="66" t="str">
        <f t="shared" si="136"/>
        <v>NA</v>
      </c>
      <c r="CP147" s="66" t="str">
        <f t="shared" si="137"/>
        <v>NA</v>
      </c>
      <c r="CQ147" s="66" t="str">
        <f t="shared" si="138"/>
        <v/>
      </c>
      <c r="CR147" s="66" t="str">
        <f t="shared" si="139"/>
        <v/>
      </c>
      <c r="CS147" s="66" t="str">
        <f t="shared" si="140"/>
        <v/>
      </c>
      <c r="CT147" s="66" t="str">
        <f t="shared" si="141"/>
        <v/>
      </c>
      <c r="CU147" s="66" t="str">
        <f t="shared" si="142"/>
        <v/>
      </c>
      <c r="CV147" s="66" t="str">
        <f t="shared" si="143"/>
        <v/>
      </c>
      <c r="CW147" s="66" t="str">
        <f t="shared" si="144"/>
        <v/>
      </c>
      <c r="CX147" s="66" t="str">
        <f t="shared" si="145"/>
        <v/>
      </c>
      <c r="CY147" s="66" t="str">
        <f t="shared" si="146"/>
        <v/>
      </c>
      <c r="CZ147" s="66" t="str">
        <f t="shared" si="147"/>
        <v/>
      </c>
      <c r="DA147" s="66" t="str">
        <f t="shared" si="148"/>
        <v/>
      </c>
      <c r="DB147" s="66" t="str">
        <f t="shared" si="149"/>
        <v/>
      </c>
      <c r="DC147" s="66" t="str">
        <f t="shared" si="150"/>
        <v/>
      </c>
      <c r="DD147" s="66" t="str">
        <f t="shared" si="151"/>
        <v/>
      </c>
      <c r="DE147" s="66" t="str">
        <f t="shared" si="152"/>
        <v/>
      </c>
      <c r="DF147" s="66" t="str">
        <f t="shared" si="153"/>
        <v/>
      </c>
      <c r="DG147" s="66" t="str">
        <f t="shared" si="154"/>
        <v/>
      </c>
      <c r="DH147" s="66" t="str">
        <f t="shared" si="155"/>
        <v/>
      </c>
      <c r="DI147" s="66" t="str">
        <f t="shared" si="156"/>
        <v/>
      </c>
      <c r="DJ147" s="66" t="str">
        <f t="shared" si="157"/>
        <v/>
      </c>
      <c r="DK147" s="63">
        <f t="shared" si="112"/>
        <v>1135000</v>
      </c>
    </row>
    <row r="148" spans="1:115" x14ac:dyDescent="0.25">
      <c r="A148" s="2">
        <f t="shared" si="158"/>
        <v>147</v>
      </c>
      <c r="B148" s="2" t="s">
        <v>8</v>
      </c>
      <c r="C148" s="2" t="s">
        <v>173</v>
      </c>
      <c r="D148" s="2">
        <v>2</v>
      </c>
      <c r="E148" s="2">
        <v>9</v>
      </c>
      <c r="F148" s="2">
        <v>10</v>
      </c>
      <c r="G148" s="11" t="s">
        <v>20</v>
      </c>
      <c r="H148" s="42" t="s">
        <v>294</v>
      </c>
      <c r="I148" s="9">
        <v>80</v>
      </c>
      <c r="J148" s="10" t="s">
        <v>10</v>
      </c>
      <c r="K148" s="23" t="s">
        <v>416</v>
      </c>
      <c r="L148" s="7">
        <f t="shared" si="113"/>
        <v>1126000</v>
      </c>
      <c r="M148" s="8">
        <v>186</v>
      </c>
      <c r="N148" s="25">
        <v>41212</v>
      </c>
      <c r="O148" s="8" t="str">
        <f t="shared" si="114"/>
        <v>2DA-OCT</v>
      </c>
      <c r="P148" s="26">
        <v>0.1</v>
      </c>
      <c r="Q148" s="41" t="s">
        <v>270</v>
      </c>
      <c r="R148" s="8"/>
      <c r="S148" s="7">
        <v>563000</v>
      </c>
      <c r="T148" s="8"/>
      <c r="U148" s="66" t="str">
        <f t="shared" ca="1" si="115"/>
        <v>NA</v>
      </c>
      <c r="V148" s="8"/>
      <c r="W148" s="8"/>
      <c r="X148" s="8"/>
      <c r="Y148" s="8"/>
      <c r="Z148" s="8"/>
      <c r="AA148" s="66" t="str">
        <f t="shared" si="159"/>
        <v>NA</v>
      </c>
      <c r="AB148" s="66" t="str">
        <f t="shared" si="160"/>
        <v/>
      </c>
      <c r="AC148" s="73"/>
      <c r="AD148" s="73"/>
      <c r="AE148" s="73"/>
      <c r="AF148" s="73"/>
      <c r="AG148" s="8"/>
      <c r="AH148" s="8" t="s">
        <v>273</v>
      </c>
      <c r="AI148" s="8"/>
      <c r="AJ148" s="8"/>
      <c r="AK148" s="8"/>
      <c r="AL148" s="8"/>
      <c r="AM148" s="8"/>
      <c r="AN148" s="8"/>
      <c r="AO148" s="8"/>
      <c r="AP148" s="66" t="str">
        <f t="shared" si="116"/>
        <v>NA</v>
      </c>
      <c r="AQ148" s="66" t="str">
        <f t="shared" si="117"/>
        <v/>
      </c>
      <c r="AR148" s="66" t="str">
        <f t="shared" si="118"/>
        <v>NA</v>
      </c>
      <c r="AS148" s="66" t="str">
        <f t="shared" si="119"/>
        <v/>
      </c>
      <c r="AT148" s="66" t="str">
        <f t="shared" si="120"/>
        <v>NA</v>
      </c>
      <c r="AU148" s="66" t="str">
        <f t="shared" si="121"/>
        <v/>
      </c>
      <c r="AV148" s="66" t="str">
        <f t="shared" si="122"/>
        <v>NA</v>
      </c>
      <c r="AW148" s="66" t="str">
        <f t="shared" ca="1" si="123"/>
        <v>NA</v>
      </c>
      <c r="AX148" s="66" t="str">
        <f t="shared" ca="1" si="124"/>
        <v>NA</v>
      </c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>
        <f t="shared" si="125"/>
        <v>0</v>
      </c>
      <c r="BU148" s="8">
        <f t="shared" si="126"/>
        <v>0</v>
      </c>
      <c r="BV148" s="8">
        <f t="shared" si="127"/>
        <v>0</v>
      </c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66" t="str">
        <f t="shared" si="128"/>
        <v>NA</v>
      </c>
      <c r="CH148" s="66" t="str">
        <f t="shared" si="129"/>
        <v>NA</v>
      </c>
      <c r="CI148" s="66" t="str">
        <f t="shared" si="130"/>
        <v>NA</v>
      </c>
      <c r="CJ148" s="66" t="str">
        <f t="shared" si="131"/>
        <v>NA</v>
      </c>
      <c r="CK148" s="66" t="str">
        <f t="shared" si="132"/>
        <v>NA</v>
      </c>
      <c r="CL148" s="66" t="str">
        <f t="shared" si="133"/>
        <v>NA</v>
      </c>
      <c r="CM148" s="66" t="str">
        <f t="shared" si="134"/>
        <v>NA</v>
      </c>
      <c r="CN148" s="66" t="str">
        <f t="shared" si="135"/>
        <v>NA</v>
      </c>
      <c r="CO148" s="66" t="str">
        <f t="shared" si="136"/>
        <v>NA</v>
      </c>
      <c r="CP148" s="66" t="str">
        <f t="shared" si="137"/>
        <v>NA</v>
      </c>
      <c r="CQ148" s="66" t="str">
        <f t="shared" si="138"/>
        <v/>
      </c>
      <c r="CR148" s="66" t="str">
        <f t="shared" si="139"/>
        <v/>
      </c>
      <c r="CS148" s="66" t="str">
        <f t="shared" si="140"/>
        <v/>
      </c>
      <c r="CT148" s="66" t="str">
        <f t="shared" si="141"/>
        <v/>
      </c>
      <c r="CU148" s="66" t="str">
        <f t="shared" si="142"/>
        <v/>
      </c>
      <c r="CV148" s="66" t="str">
        <f t="shared" si="143"/>
        <v/>
      </c>
      <c r="CW148" s="66" t="str">
        <f t="shared" si="144"/>
        <v/>
      </c>
      <c r="CX148" s="66" t="str">
        <f t="shared" si="145"/>
        <v/>
      </c>
      <c r="CY148" s="66" t="str">
        <f t="shared" si="146"/>
        <v/>
      </c>
      <c r="CZ148" s="66" t="str">
        <f t="shared" si="147"/>
        <v/>
      </c>
      <c r="DA148" s="66" t="str">
        <f t="shared" si="148"/>
        <v/>
      </c>
      <c r="DB148" s="66" t="str">
        <f t="shared" si="149"/>
        <v/>
      </c>
      <c r="DC148" s="66" t="str">
        <f t="shared" si="150"/>
        <v/>
      </c>
      <c r="DD148" s="66" t="str">
        <f t="shared" si="151"/>
        <v/>
      </c>
      <c r="DE148" s="66" t="str">
        <f t="shared" si="152"/>
        <v/>
      </c>
      <c r="DF148" s="66" t="str">
        <f t="shared" si="153"/>
        <v/>
      </c>
      <c r="DG148" s="66" t="str">
        <f t="shared" si="154"/>
        <v/>
      </c>
      <c r="DH148" s="66" t="str">
        <f t="shared" si="155"/>
        <v/>
      </c>
      <c r="DI148" s="66" t="str">
        <f t="shared" si="156"/>
        <v/>
      </c>
      <c r="DJ148" s="66" t="str">
        <f t="shared" si="157"/>
        <v/>
      </c>
      <c r="DK148" s="63">
        <f t="shared" si="112"/>
        <v>1126000</v>
      </c>
    </row>
    <row r="149" spans="1:115" x14ac:dyDescent="0.25">
      <c r="A149" s="2">
        <f t="shared" si="158"/>
        <v>148</v>
      </c>
      <c r="B149" s="2" t="s">
        <v>8</v>
      </c>
      <c r="C149" s="2" t="s">
        <v>174</v>
      </c>
      <c r="D149" s="2">
        <v>2</v>
      </c>
      <c r="E149" s="2">
        <v>9</v>
      </c>
      <c r="F149" s="2">
        <v>11</v>
      </c>
      <c r="G149" s="11" t="s">
        <v>20</v>
      </c>
      <c r="H149" s="42" t="s">
        <v>294</v>
      </c>
      <c r="I149" s="9">
        <v>80</v>
      </c>
      <c r="J149" s="10" t="s">
        <v>10</v>
      </c>
      <c r="K149" s="23" t="s">
        <v>416</v>
      </c>
      <c r="L149" s="7">
        <f t="shared" si="113"/>
        <v>1126000</v>
      </c>
      <c r="M149" s="8">
        <v>187</v>
      </c>
      <c r="N149" s="25">
        <v>41212</v>
      </c>
      <c r="O149" s="8" t="str">
        <f t="shared" si="114"/>
        <v>2DA-OCT</v>
      </c>
      <c r="P149" s="26">
        <v>0.1</v>
      </c>
      <c r="Q149" s="41" t="s">
        <v>270</v>
      </c>
      <c r="R149" s="8"/>
      <c r="S149" s="7">
        <v>563000</v>
      </c>
      <c r="T149" s="8"/>
      <c r="U149" s="66" t="str">
        <f t="shared" ca="1" si="115"/>
        <v>NA</v>
      </c>
      <c r="V149" s="8"/>
      <c r="W149" s="8"/>
      <c r="X149" s="8"/>
      <c r="Y149" s="8"/>
      <c r="Z149" s="8"/>
      <c r="AA149" s="66" t="str">
        <f t="shared" si="159"/>
        <v>NA</v>
      </c>
      <c r="AB149" s="66" t="str">
        <f t="shared" si="160"/>
        <v/>
      </c>
      <c r="AC149" s="73"/>
      <c r="AD149" s="73"/>
      <c r="AE149" s="73"/>
      <c r="AF149" s="73"/>
      <c r="AG149" s="8"/>
      <c r="AH149" s="8" t="s">
        <v>273</v>
      </c>
      <c r="AI149" s="8"/>
      <c r="AJ149" s="8"/>
      <c r="AK149" s="8"/>
      <c r="AL149" s="8"/>
      <c r="AM149" s="8"/>
      <c r="AN149" s="8"/>
      <c r="AO149" s="8"/>
      <c r="AP149" s="66" t="str">
        <f t="shared" si="116"/>
        <v>NA</v>
      </c>
      <c r="AQ149" s="66" t="str">
        <f t="shared" si="117"/>
        <v/>
      </c>
      <c r="AR149" s="66" t="str">
        <f t="shared" si="118"/>
        <v>NA</v>
      </c>
      <c r="AS149" s="66" t="str">
        <f t="shared" si="119"/>
        <v/>
      </c>
      <c r="AT149" s="66" t="str">
        <f t="shared" si="120"/>
        <v>NA</v>
      </c>
      <c r="AU149" s="66" t="str">
        <f t="shared" si="121"/>
        <v/>
      </c>
      <c r="AV149" s="66" t="str">
        <f t="shared" si="122"/>
        <v>NA</v>
      </c>
      <c r="AW149" s="66" t="str">
        <f t="shared" ca="1" si="123"/>
        <v>NA</v>
      </c>
      <c r="AX149" s="66" t="str">
        <f t="shared" ca="1" si="124"/>
        <v>NA</v>
      </c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>
        <f t="shared" si="125"/>
        <v>0</v>
      </c>
      <c r="BU149" s="8">
        <f t="shared" si="126"/>
        <v>0</v>
      </c>
      <c r="BV149" s="8">
        <f t="shared" si="127"/>
        <v>0</v>
      </c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66" t="str">
        <f t="shared" si="128"/>
        <v>NA</v>
      </c>
      <c r="CH149" s="66" t="str">
        <f t="shared" si="129"/>
        <v>NA</v>
      </c>
      <c r="CI149" s="66" t="str">
        <f t="shared" si="130"/>
        <v>NA</v>
      </c>
      <c r="CJ149" s="66" t="str">
        <f t="shared" si="131"/>
        <v>NA</v>
      </c>
      <c r="CK149" s="66" t="str">
        <f t="shared" si="132"/>
        <v>NA</v>
      </c>
      <c r="CL149" s="66" t="str">
        <f t="shared" si="133"/>
        <v>NA</v>
      </c>
      <c r="CM149" s="66" t="str">
        <f t="shared" si="134"/>
        <v>NA</v>
      </c>
      <c r="CN149" s="66" t="str">
        <f t="shared" si="135"/>
        <v>NA</v>
      </c>
      <c r="CO149" s="66" t="str">
        <f t="shared" si="136"/>
        <v>NA</v>
      </c>
      <c r="CP149" s="66" t="str">
        <f t="shared" si="137"/>
        <v>NA</v>
      </c>
      <c r="CQ149" s="66" t="str">
        <f t="shared" si="138"/>
        <v/>
      </c>
      <c r="CR149" s="66" t="str">
        <f t="shared" si="139"/>
        <v/>
      </c>
      <c r="CS149" s="66" t="str">
        <f t="shared" si="140"/>
        <v/>
      </c>
      <c r="CT149" s="66" t="str">
        <f t="shared" si="141"/>
        <v/>
      </c>
      <c r="CU149" s="66" t="str">
        <f t="shared" si="142"/>
        <v/>
      </c>
      <c r="CV149" s="66" t="str">
        <f t="shared" si="143"/>
        <v/>
      </c>
      <c r="CW149" s="66" t="str">
        <f t="shared" si="144"/>
        <v/>
      </c>
      <c r="CX149" s="66" t="str">
        <f t="shared" si="145"/>
        <v/>
      </c>
      <c r="CY149" s="66" t="str">
        <f t="shared" si="146"/>
        <v/>
      </c>
      <c r="CZ149" s="66" t="str">
        <f t="shared" si="147"/>
        <v/>
      </c>
      <c r="DA149" s="66" t="str">
        <f t="shared" si="148"/>
        <v/>
      </c>
      <c r="DB149" s="66" t="str">
        <f t="shared" si="149"/>
        <v/>
      </c>
      <c r="DC149" s="66" t="str">
        <f t="shared" si="150"/>
        <v/>
      </c>
      <c r="DD149" s="66" t="str">
        <f t="shared" si="151"/>
        <v/>
      </c>
      <c r="DE149" s="66" t="str">
        <f t="shared" si="152"/>
        <v/>
      </c>
      <c r="DF149" s="66" t="str">
        <f t="shared" si="153"/>
        <v/>
      </c>
      <c r="DG149" s="66" t="str">
        <f t="shared" si="154"/>
        <v/>
      </c>
      <c r="DH149" s="66" t="str">
        <f t="shared" si="155"/>
        <v/>
      </c>
      <c r="DI149" s="66" t="str">
        <f t="shared" si="156"/>
        <v/>
      </c>
      <c r="DJ149" s="66" t="str">
        <f t="shared" si="157"/>
        <v/>
      </c>
      <c r="DK149" s="63">
        <f t="shared" si="112"/>
        <v>1126000</v>
      </c>
    </row>
    <row r="150" spans="1:115" x14ac:dyDescent="0.25">
      <c r="A150" s="2">
        <f t="shared" si="158"/>
        <v>149</v>
      </c>
      <c r="B150" s="2" t="s">
        <v>8</v>
      </c>
      <c r="C150" s="2" t="s">
        <v>175</v>
      </c>
      <c r="D150" s="2">
        <v>2</v>
      </c>
      <c r="E150" s="2">
        <v>9</v>
      </c>
      <c r="F150" s="2">
        <v>12</v>
      </c>
      <c r="G150" s="11" t="s">
        <v>20</v>
      </c>
      <c r="H150" s="42" t="s">
        <v>294</v>
      </c>
      <c r="I150" s="9">
        <v>80</v>
      </c>
      <c r="J150" s="10" t="s">
        <v>11</v>
      </c>
      <c r="K150" s="23" t="s">
        <v>416</v>
      </c>
      <c r="L150" s="7">
        <f t="shared" si="113"/>
        <v>1135000</v>
      </c>
      <c r="M150" s="8">
        <v>188</v>
      </c>
      <c r="N150" s="25">
        <v>41212</v>
      </c>
      <c r="O150" s="8" t="str">
        <f t="shared" si="114"/>
        <v>2DA-OCT</v>
      </c>
      <c r="P150" s="26">
        <v>0.1</v>
      </c>
      <c r="Q150" s="41" t="s">
        <v>270</v>
      </c>
      <c r="R150" s="8"/>
      <c r="S150" s="7">
        <v>567500</v>
      </c>
      <c r="T150" s="8"/>
      <c r="U150" s="66" t="str">
        <f t="shared" ca="1" si="115"/>
        <v>NA</v>
      </c>
      <c r="V150" s="8"/>
      <c r="W150" s="8"/>
      <c r="X150" s="8"/>
      <c r="Y150" s="8"/>
      <c r="Z150" s="8"/>
      <c r="AA150" s="66" t="str">
        <f t="shared" si="159"/>
        <v>NA</v>
      </c>
      <c r="AB150" s="66" t="str">
        <f t="shared" si="160"/>
        <v/>
      </c>
      <c r="AC150" s="73"/>
      <c r="AD150" s="73"/>
      <c r="AE150" s="73"/>
      <c r="AF150" s="73"/>
      <c r="AG150" s="8"/>
      <c r="AH150" s="8" t="s">
        <v>273</v>
      </c>
      <c r="AI150" s="8"/>
      <c r="AJ150" s="8"/>
      <c r="AK150" s="8"/>
      <c r="AL150" s="8"/>
      <c r="AM150" s="8"/>
      <c r="AN150" s="8"/>
      <c r="AO150" s="8"/>
      <c r="AP150" s="66" t="str">
        <f t="shared" si="116"/>
        <v>NA</v>
      </c>
      <c r="AQ150" s="66" t="str">
        <f t="shared" si="117"/>
        <v/>
      </c>
      <c r="AR150" s="66" t="str">
        <f t="shared" si="118"/>
        <v>NA</v>
      </c>
      <c r="AS150" s="66" t="str">
        <f t="shared" si="119"/>
        <v/>
      </c>
      <c r="AT150" s="66" t="str">
        <f t="shared" si="120"/>
        <v>NA</v>
      </c>
      <c r="AU150" s="66" t="str">
        <f t="shared" si="121"/>
        <v/>
      </c>
      <c r="AV150" s="66" t="str">
        <f t="shared" si="122"/>
        <v>NA</v>
      </c>
      <c r="AW150" s="66" t="str">
        <f t="shared" ca="1" si="123"/>
        <v>NA</v>
      </c>
      <c r="AX150" s="66" t="str">
        <f t="shared" ca="1" si="124"/>
        <v>NA</v>
      </c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>
        <f t="shared" si="125"/>
        <v>0</v>
      </c>
      <c r="BU150" s="8">
        <f t="shared" si="126"/>
        <v>0</v>
      </c>
      <c r="BV150" s="8">
        <f t="shared" si="127"/>
        <v>0</v>
      </c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66" t="str">
        <f t="shared" si="128"/>
        <v>NA</v>
      </c>
      <c r="CH150" s="66" t="str">
        <f t="shared" si="129"/>
        <v>NA</v>
      </c>
      <c r="CI150" s="66" t="str">
        <f t="shared" si="130"/>
        <v>NA</v>
      </c>
      <c r="CJ150" s="66" t="str">
        <f t="shared" si="131"/>
        <v>NA</v>
      </c>
      <c r="CK150" s="66" t="str">
        <f t="shared" si="132"/>
        <v>NA</v>
      </c>
      <c r="CL150" s="66" t="str">
        <f t="shared" si="133"/>
        <v>NA</v>
      </c>
      <c r="CM150" s="66" t="str">
        <f t="shared" si="134"/>
        <v>NA</v>
      </c>
      <c r="CN150" s="66" t="str">
        <f t="shared" si="135"/>
        <v>NA</v>
      </c>
      <c r="CO150" s="66" t="str">
        <f t="shared" si="136"/>
        <v>NA</v>
      </c>
      <c r="CP150" s="66" t="str">
        <f t="shared" si="137"/>
        <v>NA</v>
      </c>
      <c r="CQ150" s="66" t="str">
        <f t="shared" si="138"/>
        <v/>
      </c>
      <c r="CR150" s="66" t="str">
        <f t="shared" si="139"/>
        <v/>
      </c>
      <c r="CS150" s="66" t="str">
        <f t="shared" si="140"/>
        <v/>
      </c>
      <c r="CT150" s="66" t="str">
        <f t="shared" si="141"/>
        <v/>
      </c>
      <c r="CU150" s="66" t="str">
        <f t="shared" si="142"/>
        <v/>
      </c>
      <c r="CV150" s="66" t="str">
        <f t="shared" si="143"/>
        <v/>
      </c>
      <c r="CW150" s="66" t="str">
        <f t="shared" si="144"/>
        <v/>
      </c>
      <c r="CX150" s="66" t="str">
        <f t="shared" si="145"/>
        <v/>
      </c>
      <c r="CY150" s="66" t="str">
        <f t="shared" si="146"/>
        <v/>
      </c>
      <c r="CZ150" s="66" t="str">
        <f t="shared" si="147"/>
        <v/>
      </c>
      <c r="DA150" s="66" t="str">
        <f t="shared" si="148"/>
        <v/>
      </c>
      <c r="DB150" s="66" t="str">
        <f t="shared" si="149"/>
        <v/>
      </c>
      <c r="DC150" s="66" t="str">
        <f t="shared" si="150"/>
        <v/>
      </c>
      <c r="DD150" s="66" t="str">
        <f t="shared" si="151"/>
        <v/>
      </c>
      <c r="DE150" s="66" t="str">
        <f t="shared" si="152"/>
        <v/>
      </c>
      <c r="DF150" s="66" t="str">
        <f t="shared" si="153"/>
        <v/>
      </c>
      <c r="DG150" s="66" t="str">
        <f t="shared" si="154"/>
        <v/>
      </c>
      <c r="DH150" s="66" t="str">
        <f t="shared" si="155"/>
        <v/>
      </c>
      <c r="DI150" s="66" t="str">
        <f t="shared" si="156"/>
        <v/>
      </c>
      <c r="DJ150" s="66" t="str">
        <f t="shared" si="157"/>
        <v/>
      </c>
      <c r="DK150" s="63">
        <f t="shared" si="112"/>
        <v>1135000</v>
      </c>
    </row>
    <row r="151" spans="1:115" x14ac:dyDescent="0.25">
      <c r="A151" s="2">
        <f t="shared" si="158"/>
        <v>150</v>
      </c>
      <c r="B151" s="2" t="s">
        <v>8</v>
      </c>
      <c r="C151" s="2" t="s">
        <v>176</v>
      </c>
      <c r="D151" s="2">
        <v>2</v>
      </c>
      <c r="E151" s="2">
        <v>9</v>
      </c>
      <c r="F151" s="2">
        <v>13</v>
      </c>
      <c r="G151" s="11" t="s">
        <v>20</v>
      </c>
      <c r="H151" s="42" t="s">
        <v>296</v>
      </c>
      <c r="I151" s="9">
        <v>80</v>
      </c>
      <c r="J151" s="10" t="s">
        <v>10</v>
      </c>
      <c r="K151" s="22" t="s">
        <v>415</v>
      </c>
      <c r="L151" s="7">
        <f t="shared" si="113"/>
        <v>1126000</v>
      </c>
      <c r="M151" s="8">
        <v>189</v>
      </c>
      <c r="N151" s="25">
        <v>41136</v>
      </c>
      <c r="O151" s="8" t="str">
        <f t="shared" si="114"/>
        <v>2DA-AGO</v>
      </c>
      <c r="P151" s="26">
        <v>0.9</v>
      </c>
      <c r="Q151" s="41" t="s">
        <v>269</v>
      </c>
      <c r="R151" s="25">
        <v>41061</v>
      </c>
      <c r="S151" s="7">
        <v>563000</v>
      </c>
      <c r="T151" s="25">
        <v>41030</v>
      </c>
      <c r="U151" s="66" t="str">
        <f t="shared" ca="1" si="115"/>
        <v>MAYOR A 2 MESES</v>
      </c>
      <c r="V151" s="62" t="s">
        <v>364</v>
      </c>
      <c r="W151" s="8"/>
      <c r="X151" s="8">
        <v>654654</v>
      </c>
      <c r="Y151" s="8">
        <v>651</v>
      </c>
      <c r="Z151" s="8">
        <v>32132</v>
      </c>
      <c r="AA151" s="66" t="str">
        <f t="shared" si="159"/>
        <v>SEM 18</v>
      </c>
      <c r="AB151" s="66" t="str">
        <f t="shared" si="160"/>
        <v>MAY</v>
      </c>
      <c r="AC151" s="73" t="s">
        <v>384</v>
      </c>
      <c r="AD151" s="73" t="s">
        <v>274</v>
      </c>
      <c r="AE151" s="73" t="s">
        <v>319</v>
      </c>
      <c r="AF151" s="73" t="s">
        <v>413</v>
      </c>
      <c r="AG151" s="25">
        <v>41030</v>
      </c>
      <c r="AH151" s="8" t="s">
        <v>301</v>
      </c>
      <c r="AI151" s="25">
        <v>41034</v>
      </c>
      <c r="AJ151" s="25">
        <v>41141</v>
      </c>
      <c r="AK151" s="25">
        <v>41105</v>
      </c>
      <c r="AL151" s="8"/>
      <c r="AM151" s="8"/>
      <c r="AN151" s="8">
        <v>130</v>
      </c>
      <c r="AO151" s="8"/>
      <c r="AP151" s="66" t="str">
        <f t="shared" si="116"/>
        <v>SEM 18</v>
      </c>
      <c r="AQ151" s="66" t="str">
        <f t="shared" si="117"/>
        <v>MAY</v>
      </c>
      <c r="AR151" s="66" t="str">
        <f t="shared" si="118"/>
        <v>NA</v>
      </c>
      <c r="AS151" s="66" t="str">
        <f t="shared" si="119"/>
        <v/>
      </c>
      <c r="AT151" s="66" t="str">
        <f t="shared" si="120"/>
        <v>NA</v>
      </c>
      <c r="AU151" s="66" t="str">
        <f t="shared" si="121"/>
        <v/>
      </c>
      <c r="AV151" s="66" t="str">
        <f t="shared" si="122"/>
        <v>2DA-AGO</v>
      </c>
      <c r="AW151" s="66" t="str">
        <f t="shared" ca="1" si="123"/>
        <v>MAYOR A 2 MESES</v>
      </c>
      <c r="AX151" s="66" t="str">
        <f t="shared" ca="1" si="124"/>
        <v>NA</v>
      </c>
      <c r="AY151" s="8">
        <v>5000</v>
      </c>
      <c r="AZ151" s="8">
        <v>20000</v>
      </c>
      <c r="BA151" s="8">
        <v>10000</v>
      </c>
      <c r="BB151" s="8"/>
      <c r="BC151" s="8"/>
      <c r="BD151" s="8"/>
      <c r="BE151" s="8"/>
      <c r="BF151" s="8"/>
      <c r="BG151" s="8"/>
      <c r="BH151" s="8"/>
      <c r="BI151" s="8"/>
      <c r="BJ151" s="8" t="s">
        <v>489</v>
      </c>
      <c r="BK151" s="8" t="s">
        <v>489</v>
      </c>
      <c r="BL151" s="8"/>
      <c r="BM151" s="8"/>
      <c r="BN151" s="8"/>
      <c r="BO151" s="8"/>
      <c r="BP151" s="8"/>
      <c r="BQ151" s="8"/>
      <c r="BR151" s="8"/>
      <c r="BS151" s="8"/>
      <c r="BT151" s="8">
        <f t="shared" si="125"/>
        <v>0</v>
      </c>
      <c r="BU151" s="8">
        <f t="shared" si="126"/>
        <v>30000</v>
      </c>
      <c r="BV151" s="8">
        <f t="shared" si="127"/>
        <v>0</v>
      </c>
      <c r="BW151" s="25">
        <f t="shared" ref="BW151:BW153" si="163">+AG151+15</f>
        <v>41045</v>
      </c>
      <c r="BX151" s="25">
        <f>+BW151+15</f>
        <v>41060</v>
      </c>
      <c r="BY151" s="8"/>
      <c r="BZ151" s="8"/>
      <c r="CA151" s="8"/>
      <c r="CB151" s="8"/>
      <c r="CC151" s="8"/>
      <c r="CD151" s="8"/>
      <c r="CE151" s="8"/>
      <c r="CF151" s="8"/>
      <c r="CG151" s="66" t="str">
        <f t="shared" si="128"/>
        <v>SEM 20</v>
      </c>
      <c r="CH151" s="66" t="str">
        <f t="shared" si="129"/>
        <v>SEM 22</v>
      </c>
      <c r="CI151" s="66" t="str">
        <f t="shared" si="130"/>
        <v>NA</v>
      </c>
      <c r="CJ151" s="66" t="str">
        <f t="shared" si="131"/>
        <v>NA</v>
      </c>
      <c r="CK151" s="66" t="str">
        <f t="shared" si="132"/>
        <v>NA</v>
      </c>
      <c r="CL151" s="66" t="str">
        <f t="shared" si="133"/>
        <v>NA</v>
      </c>
      <c r="CM151" s="66" t="str">
        <f t="shared" si="134"/>
        <v>NA</v>
      </c>
      <c r="CN151" s="66" t="str">
        <f t="shared" si="135"/>
        <v>NA</v>
      </c>
      <c r="CO151" s="66" t="str">
        <f t="shared" si="136"/>
        <v>NA</v>
      </c>
      <c r="CP151" s="66" t="str">
        <f t="shared" si="137"/>
        <v>NA</v>
      </c>
      <c r="CQ151" s="66" t="str">
        <f t="shared" si="138"/>
        <v>MAY</v>
      </c>
      <c r="CR151" s="66" t="str">
        <f t="shared" si="139"/>
        <v>MAY</v>
      </c>
      <c r="CS151" s="66" t="str">
        <f t="shared" si="140"/>
        <v/>
      </c>
      <c r="CT151" s="66" t="str">
        <f t="shared" si="141"/>
        <v/>
      </c>
      <c r="CU151" s="66" t="str">
        <f t="shared" si="142"/>
        <v/>
      </c>
      <c r="CV151" s="66" t="str">
        <f t="shared" si="143"/>
        <v/>
      </c>
      <c r="CW151" s="66" t="str">
        <f t="shared" si="144"/>
        <v/>
      </c>
      <c r="CX151" s="66" t="str">
        <f t="shared" si="145"/>
        <v/>
      </c>
      <c r="CY151" s="66" t="str">
        <f t="shared" si="146"/>
        <v/>
      </c>
      <c r="CZ151" s="66" t="str">
        <f t="shared" si="147"/>
        <v/>
      </c>
      <c r="DA151" s="66">
        <f t="shared" si="148"/>
        <v>2012</v>
      </c>
      <c r="DB151" s="66">
        <f t="shared" si="149"/>
        <v>2012</v>
      </c>
      <c r="DC151" s="66" t="str">
        <f t="shared" si="150"/>
        <v/>
      </c>
      <c r="DD151" s="66" t="str">
        <f t="shared" si="151"/>
        <v/>
      </c>
      <c r="DE151" s="66" t="str">
        <f t="shared" si="152"/>
        <v/>
      </c>
      <c r="DF151" s="66" t="str">
        <f t="shared" si="153"/>
        <v/>
      </c>
      <c r="DG151" s="66" t="str">
        <f t="shared" si="154"/>
        <v/>
      </c>
      <c r="DH151" s="66" t="str">
        <f t="shared" si="155"/>
        <v/>
      </c>
      <c r="DI151" s="66" t="str">
        <f t="shared" si="156"/>
        <v/>
      </c>
      <c r="DJ151" s="66" t="str">
        <f t="shared" si="157"/>
        <v/>
      </c>
      <c r="DK151" s="63">
        <f t="shared" si="112"/>
        <v>1091000</v>
      </c>
    </row>
    <row r="152" spans="1:115" x14ac:dyDescent="0.25">
      <c r="A152" s="2">
        <f t="shared" si="158"/>
        <v>151</v>
      </c>
      <c r="B152" s="2" t="s">
        <v>8</v>
      </c>
      <c r="C152" s="2" t="s">
        <v>177</v>
      </c>
      <c r="D152" s="2">
        <v>2</v>
      </c>
      <c r="E152" s="2">
        <v>9</v>
      </c>
      <c r="F152" s="2">
        <v>14</v>
      </c>
      <c r="G152" s="11" t="s">
        <v>20</v>
      </c>
      <c r="H152" s="42" t="s">
        <v>296</v>
      </c>
      <c r="I152" s="9">
        <v>80</v>
      </c>
      <c r="J152" s="10" t="s">
        <v>10</v>
      </c>
      <c r="K152" s="22" t="s">
        <v>415</v>
      </c>
      <c r="L152" s="7">
        <f t="shared" si="113"/>
        <v>1126000</v>
      </c>
      <c r="M152" s="8">
        <v>190</v>
      </c>
      <c r="N152" s="25">
        <v>41136</v>
      </c>
      <c r="O152" s="8" t="str">
        <f t="shared" si="114"/>
        <v>2DA-AGO</v>
      </c>
      <c r="P152" s="26">
        <v>0.9</v>
      </c>
      <c r="Q152" s="41" t="s">
        <v>269</v>
      </c>
      <c r="R152" s="25">
        <v>41061</v>
      </c>
      <c r="S152" s="7">
        <v>563000</v>
      </c>
      <c r="T152" s="25">
        <v>41074</v>
      </c>
      <c r="U152" s="66" t="str">
        <f t="shared" ca="1" si="115"/>
        <v>4TA SEM</v>
      </c>
      <c r="V152" s="62" t="s">
        <v>365</v>
      </c>
      <c r="W152" s="8"/>
      <c r="X152" s="8">
        <v>654654</v>
      </c>
      <c r="Y152" s="8">
        <v>361</v>
      </c>
      <c r="Z152" s="8">
        <v>1321</v>
      </c>
      <c r="AA152" s="66" t="str">
        <f t="shared" si="159"/>
        <v>SEM 24</v>
      </c>
      <c r="AB152" s="66" t="str">
        <f t="shared" si="160"/>
        <v>JUN</v>
      </c>
      <c r="AC152" s="73" t="s">
        <v>384</v>
      </c>
      <c r="AD152" s="73" t="s">
        <v>274</v>
      </c>
      <c r="AE152" s="73" t="s">
        <v>318</v>
      </c>
      <c r="AF152" s="73" t="s">
        <v>413</v>
      </c>
      <c r="AG152" s="25">
        <v>41090</v>
      </c>
      <c r="AH152" s="8" t="s">
        <v>302</v>
      </c>
      <c r="AI152" s="25">
        <v>41090</v>
      </c>
      <c r="AJ152" s="25">
        <v>41141</v>
      </c>
      <c r="AK152" s="25">
        <v>41100</v>
      </c>
      <c r="AL152" s="8"/>
      <c r="AM152" s="8"/>
      <c r="AN152" s="8">
        <v>130</v>
      </c>
      <c r="AO152" s="8"/>
      <c r="AP152" s="66" t="str">
        <f t="shared" si="116"/>
        <v>SEM 26</v>
      </c>
      <c r="AQ152" s="66" t="str">
        <f t="shared" si="117"/>
        <v>JUN</v>
      </c>
      <c r="AR152" s="66" t="str">
        <f t="shared" si="118"/>
        <v>NA</v>
      </c>
      <c r="AS152" s="66" t="str">
        <f t="shared" si="119"/>
        <v/>
      </c>
      <c r="AT152" s="66" t="str">
        <f t="shared" si="120"/>
        <v>NA</v>
      </c>
      <c r="AU152" s="66" t="str">
        <f t="shared" si="121"/>
        <v/>
      </c>
      <c r="AV152" s="66" t="str">
        <f t="shared" si="122"/>
        <v>2DA-AGO</v>
      </c>
      <c r="AW152" s="66" t="str">
        <f t="shared" ca="1" si="123"/>
        <v>2DA SEM</v>
      </c>
      <c r="AX152" s="66" t="str">
        <f t="shared" ca="1" si="124"/>
        <v>NA</v>
      </c>
      <c r="AY152" s="8">
        <v>30000</v>
      </c>
      <c r="AZ152" s="8">
        <v>15000</v>
      </c>
      <c r="BA152" s="8">
        <v>12000</v>
      </c>
      <c r="BB152" s="8"/>
      <c r="BC152" s="8"/>
      <c r="BD152" s="8"/>
      <c r="BE152" s="8"/>
      <c r="BF152" s="8"/>
      <c r="BG152" s="8"/>
      <c r="BH152" s="8"/>
      <c r="BI152" s="8"/>
      <c r="BJ152" s="8" t="s">
        <v>489</v>
      </c>
      <c r="BK152" s="8" t="s">
        <v>488</v>
      </c>
      <c r="BL152" s="8"/>
      <c r="BM152" s="8"/>
      <c r="BN152" s="8"/>
      <c r="BO152" s="8"/>
      <c r="BP152" s="8"/>
      <c r="BQ152" s="8"/>
      <c r="BR152" s="8"/>
      <c r="BS152" s="8"/>
      <c r="BT152" s="8">
        <f t="shared" si="125"/>
        <v>12000</v>
      </c>
      <c r="BU152" s="8">
        <f t="shared" si="126"/>
        <v>15000</v>
      </c>
      <c r="BV152" s="8">
        <f t="shared" si="127"/>
        <v>0</v>
      </c>
      <c r="BW152" s="25">
        <f t="shared" si="163"/>
        <v>41105</v>
      </c>
      <c r="BX152" s="25">
        <f>+BW152+15</f>
        <v>41120</v>
      </c>
      <c r="BY152" s="8"/>
      <c r="BZ152" s="8"/>
      <c r="CA152" s="8"/>
      <c r="CB152" s="8"/>
      <c r="CC152" s="8"/>
      <c r="CD152" s="8"/>
      <c r="CE152" s="8"/>
      <c r="CF152" s="8"/>
      <c r="CG152" s="66" t="str">
        <f t="shared" si="128"/>
        <v>SEM 29</v>
      </c>
      <c r="CH152" s="66" t="str">
        <f t="shared" si="129"/>
        <v>SEM 31</v>
      </c>
      <c r="CI152" s="66" t="str">
        <f t="shared" si="130"/>
        <v>NA</v>
      </c>
      <c r="CJ152" s="66" t="str">
        <f t="shared" si="131"/>
        <v>NA</v>
      </c>
      <c r="CK152" s="66" t="str">
        <f t="shared" si="132"/>
        <v>NA</v>
      </c>
      <c r="CL152" s="66" t="str">
        <f t="shared" si="133"/>
        <v>NA</v>
      </c>
      <c r="CM152" s="66" t="str">
        <f t="shared" si="134"/>
        <v>NA</v>
      </c>
      <c r="CN152" s="66" t="str">
        <f t="shared" si="135"/>
        <v>NA</v>
      </c>
      <c r="CO152" s="66" t="str">
        <f t="shared" si="136"/>
        <v>NA</v>
      </c>
      <c r="CP152" s="66" t="str">
        <f t="shared" si="137"/>
        <v>NA</v>
      </c>
      <c r="CQ152" s="66" t="str">
        <f t="shared" si="138"/>
        <v>JUL</v>
      </c>
      <c r="CR152" s="66" t="str">
        <f t="shared" si="139"/>
        <v>JUL</v>
      </c>
      <c r="CS152" s="66" t="str">
        <f t="shared" si="140"/>
        <v/>
      </c>
      <c r="CT152" s="66" t="str">
        <f t="shared" si="141"/>
        <v/>
      </c>
      <c r="CU152" s="66" t="str">
        <f t="shared" si="142"/>
        <v/>
      </c>
      <c r="CV152" s="66" t="str">
        <f t="shared" si="143"/>
        <v/>
      </c>
      <c r="CW152" s="66" t="str">
        <f t="shared" si="144"/>
        <v/>
      </c>
      <c r="CX152" s="66" t="str">
        <f t="shared" si="145"/>
        <v/>
      </c>
      <c r="CY152" s="66" t="str">
        <f t="shared" si="146"/>
        <v/>
      </c>
      <c r="CZ152" s="66" t="str">
        <f t="shared" si="147"/>
        <v/>
      </c>
      <c r="DA152" s="66">
        <f t="shared" si="148"/>
        <v>2012</v>
      </c>
      <c r="DB152" s="66">
        <f t="shared" si="149"/>
        <v>2012</v>
      </c>
      <c r="DC152" s="66" t="str">
        <f t="shared" si="150"/>
        <v/>
      </c>
      <c r="DD152" s="66" t="str">
        <f t="shared" si="151"/>
        <v/>
      </c>
      <c r="DE152" s="66" t="str">
        <f t="shared" si="152"/>
        <v/>
      </c>
      <c r="DF152" s="66" t="str">
        <f t="shared" si="153"/>
        <v/>
      </c>
      <c r="DG152" s="66" t="str">
        <f t="shared" si="154"/>
        <v/>
      </c>
      <c r="DH152" s="66" t="str">
        <f t="shared" si="155"/>
        <v/>
      </c>
      <c r="DI152" s="66" t="str">
        <f t="shared" si="156"/>
        <v/>
      </c>
      <c r="DJ152" s="66" t="str">
        <f t="shared" si="157"/>
        <v/>
      </c>
      <c r="DK152" s="63">
        <f t="shared" si="112"/>
        <v>1069000</v>
      </c>
    </row>
    <row r="153" spans="1:115" x14ac:dyDescent="0.25">
      <c r="A153" s="2">
        <f t="shared" si="158"/>
        <v>152</v>
      </c>
      <c r="B153" s="2" t="s">
        <v>8</v>
      </c>
      <c r="C153" s="2" t="s">
        <v>178</v>
      </c>
      <c r="D153" s="2">
        <v>2</v>
      </c>
      <c r="E153" s="2">
        <v>9</v>
      </c>
      <c r="F153" s="2">
        <v>15</v>
      </c>
      <c r="G153" s="11" t="s">
        <v>20</v>
      </c>
      <c r="H153" s="42" t="s">
        <v>296</v>
      </c>
      <c r="I153" s="9">
        <v>81.311000000000007</v>
      </c>
      <c r="J153" s="10" t="s">
        <v>11</v>
      </c>
      <c r="K153" s="22" t="s">
        <v>415</v>
      </c>
      <c r="L153" s="7">
        <f t="shared" si="113"/>
        <v>1139981.8</v>
      </c>
      <c r="M153" s="8">
        <v>191</v>
      </c>
      <c r="N153" s="25">
        <v>41136</v>
      </c>
      <c r="O153" s="8" t="str">
        <f t="shared" si="114"/>
        <v>2DA-AGO</v>
      </c>
      <c r="P153" s="26">
        <v>0.9</v>
      </c>
      <c r="Q153" s="41" t="s">
        <v>269</v>
      </c>
      <c r="R153" s="25">
        <v>41061</v>
      </c>
      <c r="S153" s="7">
        <v>569990.9</v>
      </c>
      <c r="T153" s="25">
        <v>41049</v>
      </c>
      <c r="U153" s="66" t="str">
        <f t="shared" ca="1" si="115"/>
        <v>8VA SEM</v>
      </c>
      <c r="V153" s="62" t="s">
        <v>366</v>
      </c>
      <c r="W153" s="8"/>
      <c r="X153" s="8">
        <v>6588464</v>
      </c>
      <c r="Y153" s="8">
        <v>321</v>
      </c>
      <c r="Z153" s="8">
        <v>312</v>
      </c>
      <c r="AA153" s="66" t="str">
        <f t="shared" si="159"/>
        <v>SEM 21</v>
      </c>
      <c r="AB153" s="66" t="str">
        <f t="shared" si="160"/>
        <v>MAY</v>
      </c>
      <c r="AC153" s="73" t="s">
        <v>384</v>
      </c>
      <c r="AD153" s="73" t="s">
        <v>274</v>
      </c>
      <c r="AE153" s="73" t="s">
        <v>321</v>
      </c>
      <c r="AF153" s="73" t="s">
        <v>413</v>
      </c>
      <c r="AG153" s="25">
        <v>41059</v>
      </c>
      <c r="AH153" s="8" t="s">
        <v>302</v>
      </c>
      <c r="AI153" s="25">
        <v>41061</v>
      </c>
      <c r="AJ153" s="25">
        <v>41141</v>
      </c>
      <c r="AK153" s="25">
        <v>41075</v>
      </c>
      <c r="AL153" s="8"/>
      <c r="AM153" s="8"/>
      <c r="AN153" s="8">
        <v>130</v>
      </c>
      <c r="AO153" s="8"/>
      <c r="AP153" s="66" t="str">
        <f t="shared" si="116"/>
        <v>SEM 22</v>
      </c>
      <c r="AQ153" s="66" t="str">
        <f t="shared" si="117"/>
        <v>MAY</v>
      </c>
      <c r="AR153" s="66" t="str">
        <f t="shared" si="118"/>
        <v>NA</v>
      </c>
      <c r="AS153" s="66" t="str">
        <f t="shared" si="119"/>
        <v/>
      </c>
      <c r="AT153" s="66" t="str">
        <f t="shared" si="120"/>
        <v>NA</v>
      </c>
      <c r="AU153" s="66" t="str">
        <f t="shared" si="121"/>
        <v/>
      </c>
      <c r="AV153" s="66" t="str">
        <f t="shared" si="122"/>
        <v>2DA-AGO</v>
      </c>
      <c r="AW153" s="66" t="str">
        <f t="shared" ca="1" si="123"/>
        <v>7MA SEM</v>
      </c>
      <c r="AX153" s="66" t="str">
        <f t="shared" ca="1" si="124"/>
        <v>NA</v>
      </c>
      <c r="AY153" s="8">
        <v>50000</v>
      </c>
      <c r="AZ153" s="8">
        <v>10000</v>
      </c>
      <c r="BA153" s="8">
        <v>17000</v>
      </c>
      <c r="BB153" s="8"/>
      <c r="BC153" s="8"/>
      <c r="BD153" s="8"/>
      <c r="BE153" s="8"/>
      <c r="BF153" s="8"/>
      <c r="BG153" s="8"/>
      <c r="BH153" s="8"/>
      <c r="BI153" s="8"/>
      <c r="BJ153" s="8" t="s">
        <v>490</v>
      </c>
      <c r="BK153" s="8" t="s">
        <v>490</v>
      </c>
      <c r="BL153" s="8"/>
      <c r="BM153" s="8"/>
      <c r="BN153" s="8"/>
      <c r="BO153" s="8"/>
      <c r="BP153" s="8"/>
      <c r="BQ153" s="8"/>
      <c r="BR153" s="8"/>
      <c r="BS153" s="8"/>
      <c r="BT153" s="8">
        <f t="shared" si="125"/>
        <v>0</v>
      </c>
      <c r="BU153" s="8">
        <f t="shared" si="126"/>
        <v>0</v>
      </c>
      <c r="BV153" s="8">
        <f t="shared" si="127"/>
        <v>27000</v>
      </c>
      <c r="BW153" s="25">
        <f t="shared" si="163"/>
        <v>41074</v>
      </c>
      <c r="BX153" s="25">
        <f>+BW153+15</f>
        <v>41089</v>
      </c>
      <c r="BY153" s="8"/>
      <c r="BZ153" s="8"/>
      <c r="CA153" s="8"/>
      <c r="CB153" s="8"/>
      <c r="CC153" s="8"/>
      <c r="CD153" s="8"/>
      <c r="CE153" s="8"/>
      <c r="CF153" s="8"/>
      <c r="CG153" s="66" t="str">
        <f t="shared" si="128"/>
        <v>SEM 24</v>
      </c>
      <c r="CH153" s="66" t="str">
        <f t="shared" si="129"/>
        <v>SEM 26</v>
      </c>
      <c r="CI153" s="66" t="str">
        <f t="shared" si="130"/>
        <v>NA</v>
      </c>
      <c r="CJ153" s="66" t="str">
        <f t="shared" si="131"/>
        <v>NA</v>
      </c>
      <c r="CK153" s="66" t="str">
        <f t="shared" si="132"/>
        <v>NA</v>
      </c>
      <c r="CL153" s="66" t="str">
        <f t="shared" si="133"/>
        <v>NA</v>
      </c>
      <c r="CM153" s="66" t="str">
        <f t="shared" si="134"/>
        <v>NA</v>
      </c>
      <c r="CN153" s="66" t="str">
        <f t="shared" si="135"/>
        <v>NA</v>
      </c>
      <c r="CO153" s="66" t="str">
        <f t="shared" si="136"/>
        <v>NA</v>
      </c>
      <c r="CP153" s="66" t="str">
        <f t="shared" si="137"/>
        <v>NA</v>
      </c>
      <c r="CQ153" s="66" t="str">
        <f t="shared" si="138"/>
        <v>JUN</v>
      </c>
      <c r="CR153" s="66" t="str">
        <f t="shared" si="139"/>
        <v>JUN</v>
      </c>
      <c r="CS153" s="66" t="str">
        <f t="shared" si="140"/>
        <v/>
      </c>
      <c r="CT153" s="66" t="str">
        <f t="shared" si="141"/>
        <v/>
      </c>
      <c r="CU153" s="66" t="str">
        <f t="shared" si="142"/>
        <v/>
      </c>
      <c r="CV153" s="66" t="str">
        <f t="shared" si="143"/>
        <v/>
      </c>
      <c r="CW153" s="66" t="str">
        <f t="shared" si="144"/>
        <v/>
      </c>
      <c r="CX153" s="66" t="str">
        <f t="shared" si="145"/>
        <v/>
      </c>
      <c r="CY153" s="66" t="str">
        <f t="shared" si="146"/>
        <v/>
      </c>
      <c r="CZ153" s="66" t="str">
        <f t="shared" si="147"/>
        <v/>
      </c>
      <c r="DA153" s="66">
        <f t="shared" si="148"/>
        <v>2012</v>
      </c>
      <c r="DB153" s="66">
        <f t="shared" si="149"/>
        <v>2012</v>
      </c>
      <c r="DC153" s="66" t="str">
        <f t="shared" si="150"/>
        <v/>
      </c>
      <c r="DD153" s="66" t="str">
        <f t="shared" si="151"/>
        <v/>
      </c>
      <c r="DE153" s="66" t="str">
        <f t="shared" si="152"/>
        <v/>
      </c>
      <c r="DF153" s="66" t="str">
        <f t="shared" si="153"/>
        <v/>
      </c>
      <c r="DG153" s="66" t="str">
        <f t="shared" si="154"/>
        <v/>
      </c>
      <c r="DH153" s="66" t="str">
        <f t="shared" si="155"/>
        <v/>
      </c>
      <c r="DI153" s="66" t="str">
        <f t="shared" si="156"/>
        <v/>
      </c>
      <c r="DJ153" s="66" t="str">
        <f t="shared" si="157"/>
        <v/>
      </c>
      <c r="DK153" s="63">
        <f t="shared" si="112"/>
        <v>1062981.8</v>
      </c>
    </row>
    <row r="154" spans="1:115" x14ac:dyDescent="0.25">
      <c r="A154" s="2">
        <f t="shared" si="158"/>
        <v>153</v>
      </c>
      <c r="B154" s="2" t="s">
        <v>8</v>
      </c>
      <c r="C154" s="2" t="s">
        <v>179</v>
      </c>
      <c r="D154" s="2">
        <v>2</v>
      </c>
      <c r="E154" s="2">
        <v>10</v>
      </c>
      <c r="F154" s="2">
        <v>1</v>
      </c>
      <c r="G154" s="11" t="s">
        <v>21</v>
      </c>
      <c r="H154" s="42" t="s">
        <v>294</v>
      </c>
      <c r="I154" s="9">
        <v>81.188000000000002</v>
      </c>
      <c r="J154" s="10" t="s">
        <v>11</v>
      </c>
      <c r="K154" s="23" t="s">
        <v>416</v>
      </c>
      <c r="L154" s="7">
        <f t="shared" si="113"/>
        <v>1139514.3999999999</v>
      </c>
      <c r="M154" s="8">
        <v>192</v>
      </c>
      <c r="N154" s="25">
        <v>41212</v>
      </c>
      <c r="O154" s="8" t="str">
        <f t="shared" si="114"/>
        <v>2DA-OCT</v>
      </c>
      <c r="P154" s="26">
        <v>0.1</v>
      </c>
      <c r="Q154" s="41" t="s">
        <v>270</v>
      </c>
      <c r="R154" s="8"/>
      <c r="S154" s="7">
        <v>569757.19999999995</v>
      </c>
      <c r="T154" s="8"/>
      <c r="U154" s="66" t="str">
        <f t="shared" ca="1" si="115"/>
        <v>NA</v>
      </c>
      <c r="V154" s="8"/>
      <c r="W154" s="8"/>
      <c r="X154" s="8"/>
      <c r="Y154" s="8"/>
      <c r="Z154" s="8"/>
      <c r="AA154" s="66" t="str">
        <f t="shared" si="159"/>
        <v>NA</v>
      </c>
      <c r="AB154" s="66" t="str">
        <f t="shared" si="160"/>
        <v/>
      </c>
      <c r="AC154" s="73"/>
      <c r="AD154" s="73"/>
      <c r="AE154" s="73"/>
      <c r="AF154" s="73"/>
      <c r="AG154" s="8"/>
      <c r="AH154" s="8" t="s">
        <v>273</v>
      </c>
      <c r="AI154" s="8"/>
      <c r="AJ154" s="8"/>
      <c r="AK154" s="8"/>
      <c r="AL154" s="8"/>
      <c r="AM154" s="8"/>
      <c r="AN154" s="8"/>
      <c r="AO154" s="8"/>
      <c r="AP154" s="66" t="str">
        <f t="shared" si="116"/>
        <v>NA</v>
      </c>
      <c r="AQ154" s="66" t="str">
        <f t="shared" si="117"/>
        <v/>
      </c>
      <c r="AR154" s="66" t="str">
        <f t="shared" si="118"/>
        <v>NA</v>
      </c>
      <c r="AS154" s="66" t="str">
        <f t="shared" si="119"/>
        <v/>
      </c>
      <c r="AT154" s="66" t="str">
        <f t="shared" si="120"/>
        <v>NA</v>
      </c>
      <c r="AU154" s="66" t="str">
        <f t="shared" si="121"/>
        <v/>
      </c>
      <c r="AV154" s="66" t="str">
        <f t="shared" si="122"/>
        <v>NA</v>
      </c>
      <c r="AW154" s="66" t="str">
        <f t="shared" ca="1" si="123"/>
        <v>NA</v>
      </c>
      <c r="AX154" s="66" t="str">
        <f t="shared" ca="1" si="124"/>
        <v>NA</v>
      </c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>
        <f t="shared" si="125"/>
        <v>0</v>
      </c>
      <c r="BU154" s="8">
        <f t="shared" si="126"/>
        <v>0</v>
      </c>
      <c r="BV154" s="8">
        <f t="shared" si="127"/>
        <v>0</v>
      </c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66" t="str">
        <f t="shared" si="128"/>
        <v>NA</v>
      </c>
      <c r="CH154" s="66" t="str">
        <f t="shared" si="129"/>
        <v>NA</v>
      </c>
      <c r="CI154" s="66" t="str">
        <f t="shared" si="130"/>
        <v>NA</v>
      </c>
      <c r="CJ154" s="66" t="str">
        <f t="shared" si="131"/>
        <v>NA</v>
      </c>
      <c r="CK154" s="66" t="str">
        <f t="shared" si="132"/>
        <v>NA</v>
      </c>
      <c r="CL154" s="66" t="str">
        <f t="shared" si="133"/>
        <v>NA</v>
      </c>
      <c r="CM154" s="66" t="str">
        <f t="shared" si="134"/>
        <v>NA</v>
      </c>
      <c r="CN154" s="66" t="str">
        <f t="shared" si="135"/>
        <v>NA</v>
      </c>
      <c r="CO154" s="66" t="str">
        <f t="shared" si="136"/>
        <v>NA</v>
      </c>
      <c r="CP154" s="66" t="str">
        <f t="shared" si="137"/>
        <v>NA</v>
      </c>
      <c r="CQ154" s="66" t="str">
        <f t="shared" si="138"/>
        <v/>
      </c>
      <c r="CR154" s="66" t="str">
        <f t="shared" si="139"/>
        <v/>
      </c>
      <c r="CS154" s="66" t="str">
        <f t="shared" si="140"/>
        <v/>
      </c>
      <c r="CT154" s="66" t="str">
        <f t="shared" si="141"/>
        <v/>
      </c>
      <c r="CU154" s="66" t="str">
        <f t="shared" si="142"/>
        <v/>
      </c>
      <c r="CV154" s="66" t="str">
        <f t="shared" si="143"/>
        <v/>
      </c>
      <c r="CW154" s="66" t="str">
        <f t="shared" si="144"/>
        <v/>
      </c>
      <c r="CX154" s="66" t="str">
        <f t="shared" si="145"/>
        <v/>
      </c>
      <c r="CY154" s="66" t="str">
        <f t="shared" si="146"/>
        <v/>
      </c>
      <c r="CZ154" s="66" t="str">
        <f t="shared" si="147"/>
        <v/>
      </c>
      <c r="DA154" s="66" t="str">
        <f t="shared" si="148"/>
        <v/>
      </c>
      <c r="DB154" s="66" t="str">
        <f t="shared" si="149"/>
        <v/>
      </c>
      <c r="DC154" s="66" t="str">
        <f t="shared" si="150"/>
        <v/>
      </c>
      <c r="DD154" s="66" t="str">
        <f t="shared" si="151"/>
        <v/>
      </c>
      <c r="DE154" s="66" t="str">
        <f t="shared" si="152"/>
        <v/>
      </c>
      <c r="DF154" s="66" t="str">
        <f t="shared" si="153"/>
        <v/>
      </c>
      <c r="DG154" s="66" t="str">
        <f t="shared" si="154"/>
        <v/>
      </c>
      <c r="DH154" s="66" t="str">
        <f t="shared" si="155"/>
        <v/>
      </c>
      <c r="DI154" s="66" t="str">
        <f t="shared" si="156"/>
        <v/>
      </c>
      <c r="DJ154" s="66" t="str">
        <f t="shared" si="157"/>
        <v/>
      </c>
      <c r="DK154" s="63">
        <f t="shared" si="112"/>
        <v>1139514.3999999999</v>
      </c>
    </row>
    <row r="155" spans="1:115" x14ac:dyDescent="0.25">
      <c r="A155" s="2">
        <f t="shared" si="158"/>
        <v>154</v>
      </c>
      <c r="B155" s="2" t="s">
        <v>8</v>
      </c>
      <c r="C155" s="2" t="s">
        <v>180</v>
      </c>
      <c r="D155" s="2">
        <v>2</v>
      </c>
      <c r="E155" s="2">
        <v>10</v>
      </c>
      <c r="F155" s="2">
        <v>2</v>
      </c>
      <c r="G155" s="11" t="s">
        <v>21</v>
      </c>
      <c r="H155" s="42" t="s">
        <v>294</v>
      </c>
      <c r="I155" s="9">
        <v>80</v>
      </c>
      <c r="J155" s="10" t="s">
        <v>10</v>
      </c>
      <c r="K155" s="23" t="s">
        <v>416</v>
      </c>
      <c r="L155" s="7">
        <f t="shared" si="113"/>
        <v>1126000</v>
      </c>
      <c r="M155" s="8">
        <v>193</v>
      </c>
      <c r="N155" s="25">
        <v>41212</v>
      </c>
      <c r="O155" s="8" t="str">
        <f t="shared" si="114"/>
        <v>2DA-OCT</v>
      </c>
      <c r="P155" s="26">
        <v>0.1</v>
      </c>
      <c r="Q155" s="41" t="s">
        <v>270</v>
      </c>
      <c r="R155" s="8"/>
      <c r="S155" s="7">
        <v>563000</v>
      </c>
      <c r="T155" s="8"/>
      <c r="U155" s="66" t="str">
        <f t="shared" ca="1" si="115"/>
        <v>NA</v>
      </c>
      <c r="V155" s="8"/>
      <c r="W155" s="8"/>
      <c r="X155" s="8"/>
      <c r="Y155" s="8"/>
      <c r="Z155" s="8"/>
      <c r="AA155" s="66" t="str">
        <f t="shared" si="159"/>
        <v>NA</v>
      </c>
      <c r="AB155" s="66" t="str">
        <f t="shared" si="160"/>
        <v/>
      </c>
      <c r="AC155" s="73"/>
      <c r="AD155" s="73"/>
      <c r="AE155" s="73"/>
      <c r="AF155" s="73"/>
      <c r="AG155" s="8"/>
      <c r="AH155" s="8" t="s">
        <v>273</v>
      </c>
      <c r="AI155" s="8"/>
      <c r="AJ155" s="8"/>
      <c r="AK155" s="8"/>
      <c r="AL155" s="8"/>
      <c r="AM155" s="8"/>
      <c r="AN155" s="8"/>
      <c r="AO155" s="8"/>
      <c r="AP155" s="66" t="str">
        <f t="shared" si="116"/>
        <v>NA</v>
      </c>
      <c r="AQ155" s="66" t="str">
        <f t="shared" si="117"/>
        <v/>
      </c>
      <c r="AR155" s="66" t="str">
        <f t="shared" si="118"/>
        <v>NA</v>
      </c>
      <c r="AS155" s="66" t="str">
        <f t="shared" si="119"/>
        <v/>
      </c>
      <c r="AT155" s="66" t="str">
        <f t="shared" si="120"/>
        <v>NA</v>
      </c>
      <c r="AU155" s="66" t="str">
        <f t="shared" si="121"/>
        <v/>
      </c>
      <c r="AV155" s="66" t="str">
        <f t="shared" si="122"/>
        <v>NA</v>
      </c>
      <c r="AW155" s="66" t="str">
        <f t="shared" ca="1" si="123"/>
        <v>NA</v>
      </c>
      <c r="AX155" s="66" t="str">
        <f t="shared" ca="1" si="124"/>
        <v>NA</v>
      </c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>
        <f t="shared" si="125"/>
        <v>0</v>
      </c>
      <c r="BU155" s="8">
        <f t="shared" si="126"/>
        <v>0</v>
      </c>
      <c r="BV155" s="8">
        <f t="shared" si="127"/>
        <v>0</v>
      </c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66" t="str">
        <f t="shared" si="128"/>
        <v>NA</v>
      </c>
      <c r="CH155" s="66" t="str">
        <f t="shared" si="129"/>
        <v>NA</v>
      </c>
      <c r="CI155" s="66" t="str">
        <f t="shared" si="130"/>
        <v>NA</v>
      </c>
      <c r="CJ155" s="66" t="str">
        <f t="shared" si="131"/>
        <v>NA</v>
      </c>
      <c r="CK155" s="66" t="str">
        <f t="shared" si="132"/>
        <v>NA</v>
      </c>
      <c r="CL155" s="66" t="str">
        <f t="shared" si="133"/>
        <v>NA</v>
      </c>
      <c r="CM155" s="66" t="str">
        <f t="shared" si="134"/>
        <v>NA</v>
      </c>
      <c r="CN155" s="66" t="str">
        <f t="shared" si="135"/>
        <v>NA</v>
      </c>
      <c r="CO155" s="66" t="str">
        <f t="shared" si="136"/>
        <v>NA</v>
      </c>
      <c r="CP155" s="66" t="str">
        <f t="shared" si="137"/>
        <v>NA</v>
      </c>
      <c r="CQ155" s="66" t="str">
        <f t="shared" si="138"/>
        <v/>
      </c>
      <c r="CR155" s="66" t="str">
        <f t="shared" si="139"/>
        <v/>
      </c>
      <c r="CS155" s="66" t="str">
        <f t="shared" si="140"/>
        <v/>
      </c>
      <c r="CT155" s="66" t="str">
        <f t="shared" si="141"/>
        <v/>
      </c>
      <c r="CU155" s="66" t="str">
        <f t="shared" si="142"/>
        <v/>
      </c>
      <c r="CV155" s="66" t="str">
        <f t="shared" si="143"/>
        <v/>
      </c>
      <c r="CW155" s="66" t="str">
        <f t="shared" si="144"/>
        <v/>
      </c>
      <c r="CX155" s="66" t="str">
        <f t="shared" si="145"/>
        <v/>
      </c>
      <c r="CY155" s="66" t="str">
        <f t="shared" si="146"/>
        <v/>
      </c>
      <c r="CZ155" s="66" t="str">
        <f t="shared" si="147"/>
        <v/>
      </c>
      <c r="DA155" s="66" t="str">
        <f t="shared" si="148"/>
        <v/>
      </c>
      <c r="DB155" s="66" t="str">
        <f t="shared" si="149"/>
        <v/>
      </c>
      <c r="DC155" s="66" t="str">
        <f t="shared" si="150"/>
        <v/>
      </c>
      <c r="DD155" s="66" t="str">
        <f t="shared" si="151"/>
        <v/>
      </c>
      <c r="DE155" s="66" t="str">
        <f t="shared" si="152"/>
        <v/>
      </c>
      <c r="DF155" s="66" t="str">
        <f t="shared" si="153"/>
        <v/>
      </c>
      <c r="DG155" s="66" t="str">
        <f t="shared" si="154"/>
        <v/>
      </c>
      <c r="DH155" s="66" t="str">
        <f t="shared" si="155"/>
        <v/>
      </c>
      <c r="DI155" s="66" t="str">
        <f t="shared" si="156"/>
        <v/>
      </c>
      <c r="DJ155" s="66" t="str">
        <f t="shared" si="157"/>
        <v/>
      </c>
      <c r="DK155" s="63">
        <f t="shared" si="112"/>
        <v>1126000</v>
      </c>
    </row>
    <row r="156" spans="1:115" x14ac:dyDescent="0.25">
      <c r="A156" s="2">
        <f t="shared" si="158"/>
        <v>155</v>
      </c>
      <c r="B156" s="2" t="s">
        <v>8</v>
      </c>
      <c r="C156" s="2" t="s">
        <v>181</v>
      </c>
      <c r="D156" s="2">
        <v>2</v>
      </c>
      <c r="E156" s="2">
        <v>10</v>
      </c>
      <c r="F156" s="2">
        <v>3</v>
      </c>
      <c r="G156" s="11" t="s">
        <v>21</v>
      </c>
      <c r="H156" s="42" t="s">
        <v>294</v>
      </c>
      <c r="I156" s="9">
        <v>80</v>
      </c>
      <c r="J156" s="10" t="s">
        <v>10</v>
      </c>
      <c r="K156" s="23" t="s">
        <v>416</v>
      </c>
      <c r="L156" s="7">
        <f t="shared" si="113"/>
        <v>1126000</v>
      </c>
      <c r="M156" s="8">
        <v>194</v>
      </c>
      <c r="N156" s="25">
        <v>41212</v>
      </c>
      <c r="O156" s="8" t="str">
        <f t="shared" si="114"/>
        <v>2DA-OCT</v>
      </c>
      <c r="P156" s="26">
        <v>0.1</v>
      </c>
      <c r="Q156" s="41" t="s">
        <v>270</v>
      </c>
      <c r="R156" s="8"/>
      <c r="S156" s="7">
        <v>563000</v>
      </c>
      <c r="T156" s="8"/>
      <c r="U156" s="66" t="str">
        <f t="shared" ca="1" si="115"/>
        <v>NA</v>
      </c>
      <c r="V156" s="8"/>
      <c r="W156" s="8"/>
      <c r="X156" s="8"/>
      <c r="Y156" s="8"/>
      <c r="Z156" s="8"/>
      <c r="AA156" s="66" t="str">
        <f t="shared" si="159"/>
        <v>NA</v>
      </c>
      <c r="AB156" s="66" t="str">
        <f t="shared" si="160"/>
        <v/>
      </c>
      <c r="AC156" s="73"/>
      <c r="AD156" s="73"/>
      <c r="AE156" s="73"/>
      <c r="AF156" s="73"/>
      <c r="AG156" s="8"/>
      <c r="AH156" s="8" t="s">
        <v>273</v>
      </c>
      <c r="AI156" s="8"/>
      <c r="AJ156" s="8"/>
      <c r="AK156" s="8"/>
      <c r="AL156" s="8"/>
      <c r="AM156" s="8"/>
      <c r="AN156" s="8"/>
      <c r="AO156" s="8"/>
      <c r="AP156" s="66" t="str">
        <f t="shared" si="116"/>
        <v>NA</v>
      </c>
      <c r="AQ156" s="66" t="str">
        <f t="shared" si="117"/>
        <v/>
      </c>
      <c r="AR156" s="66" t="str">
        <f t="shared" si="118"/>
        <v>NA</v>
      </c>
      <c r="AS156" s="66" t="str">
        <f t="shared" si="119"/>
        <v/>
      </c>
      <c r="AT156" s="66" t="str">
        <f t="shared" si="120"/>
        <v>NA</v>
      </c>
      <c r="AU156" s="66" t="str">
        <f t="shared" si="121"/>
        <v/>
      </c>
      <c r="AV156" s="66" t="str">
        <f t="shared" si="122"/>
        <v>NA</v>
      </c>
      <c r="AW156" s="66" t="str">
        <f t="shared" ca="1" si="123"/>
        <v>NA</v>
      </c>
      <c r="AX156" s="66" t="str">
        <f t="shared" ca="1" si="124"/>
        <v>NA</v>
      </c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>
        <f t="shared" si="125"/>
        <v>0</v>
      </c>
      <c r="BU156" s="8">
        <f t="shared" si="126"/>
        <v>0</v>
      </c>
      <c r="BV156" s="8">
        <f t="shared" si="127"/>
        <v>0</v>
      </c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66" t="str">
        <f t="shared" si="128"/>
        <v>NA</v>
      </c>
      <c r="CH156" s="66" t="str">
        <f t="shared" si="129"/>
        <v>NA</v>
      </c>
      <c r="CI156" s="66" t="str">
        <f t="shared" si="130"/>
        <v>NA</v>
      </c>
      <c r="CJ156" s="66" t="str">
        <f t="shared" si="131"/>
        <v>NA</v>
      </c>
      <c r="CK156" s="66" t="str">
        <f t="shared" si="132"/>
        <v>NA</v>
      </c>
      <c r="CL156" s="66" t="str">
        <f t="shared" si="133"/>
        <v>NA</v>
      </c>
      <c r="CM156" s="66" t="str">
        <f t="shared" si="134"/>
        <v>NA</v>
      </c>
      <c r="CN156" s="66" t="str">
        <f t="shared" si="135"/>
        <v>NA</v>
      </c>
      <c r="CO156" s="66" t="str">
        <f t="shared" si="136"/>
        <v>NA</v>
      </c>
      <c r="CP156" s="66" t="str">
        <f t="shared" si="137"/>
        <v>NA</v>
      </c>
      <c r="CQ156" s="66" t="str">
        <f t="shared" si="138"/>
        <v/>
      </c>
      <c r="CR156" s="66" t="str">
        <f t="shared" si="139"/>
        <v/>
      </c>
      <c r="CS156" s="66" t="str">
        <f t="shared" si="140"/>
        <v/>
      </c>
      <c r="CT156" s="66" t="str">
        <f t="shared" si="141"/>
        <v/>
      </c>
      <c r="CU156" s="66" t="str">
        <f t="shared" si="142"/>
        <v/>
      </c>
      <c r="CV156" s="66" t="str">
        <f t="shared" si="143"/>
        <v/>
      </c>
      <c r="CW156" s="66" t="str">
        <f t="shared" si="144"/>
        <v/>
      </c>
      <c r="CX156" s="66" t="str">
        <f t="shared" si="145"/>
        <v/>
      </c>
      <c r="CY156" s="66" t="str">
        <f t="shared" si="146"/>
        <v/>
      </c>
      <c r="CZ156" s="66" t="str">
        <f t="shared" si="147"/>
        <v/>
      </c>
      <c r="DA156" s="66" t="str">
        <f t="shared" si="148"/>
        <v/>
      </c>
      <c r="DB156" s="66" t="str">
        <f t="shared" si="149"/>
        <v/>
      </c>
      <c r="DC156" s="66" t="str">
        <f t="shared" si="150"/>
        <v/>
      </c>
      <c r="DD156" s="66" t="str">
        <f t="shared" si="151"/>
        <v/>
      </c>
      <c r="DE156" s="66" t="str">
        <f t="shared" si="152"/>
        <v/>
      </c>
      <c r="DF156" s="66" t="str">
        <f t="shared" si="153"/>
        <v/>
      </c>
      <c r="DG156" s="66" t="str">
        <f t="shared" si="154"/>
        <v/>
      </c>
      <c r="DH156" s="66" t="str">
        <f t="shared" si="155"/>
        <v/>
      </c>
      <c r="DI156" s="66" t="str">
        <f t="shared" si="156"/>
        <v/>
      </c>
      <c r="DJ156" s="66" t="str">
        <f t="shared" si="157"/>
        <v/>
      </c>
      <c r="DK156" s="63">
        <f t="shared" si="112"/>
        <v>1126000</v>
      </c>
    </row>
    <row r="157" spans="1:115" x14ac:dyDescent="0.25">
      <c r="A157" s="2">
        <f t="shared" si="158"/>
        <v>156</v>
      </c>
      <c r="B157" s="2" t="s">
        <v>8</v>
      </c>
      <c r="C157" s="2" t="s">
        <v>182</v>
      </c>
      <c r="D157" s="2">
        <v>2</v>
      </c>
      <c r="E157" s="2">
        <v>10</v>
      </c>
      <c r="F157" s="2">
        <v>4</v>
      </c>
      <c r="G157" s="11" t="s">
        <v>21</v>
      </c>
      <c r="H157" s="42" t="s">
        <v>294</v>
      </c>
      <c r="I157" s="9">
        <v>80</v>
      </c>
      <c r="J157" s="10" t="s">
        <v>11</v>
      </c>
      <c r="K157" s="23" t="s">
        <v>416</v>
      </c>
      <c r="L157" s="7">
        <f t="shared" si="113"/>
        <v>1135000</v>
      </c>
      <c r="M157" s="8">
        <v>195</v>
      </c>
      <c r="N157" s="25">
        <v>41212</v>
      </c>
      <c r="O157" s="8" t="str">
        <f t="shared" si="114"/>
        <v>2DA-OCT</v>
      </c>
      <c r="P157" s="26">
        <v>0.1</v>
      </c>
      <c r="Q157" s="41" t="s">
        <v>270</v>
      </c>
      <c r="R157" s="8"/>
      <c r="S157" s="7">
        <v>567500</v>
      </c>
      <c r="T157" s="8"/>
      <c r="U157" s="66" t="str">
        <f t="shared" ca="1" si="115"/>
        <v>NA</v>
      </c>
      <c r="V157" s="8"/>
      <c r="W157" s="8"/>
      <c r="X157" s="8"/>
      <c r="Y157" s="8"/>
      <c r="Z157" s="8"/>
      <c r="AA157" s="66" t="str">
        <f t="shared" si="159"/>
        <v>NA</v>
      </c>
      <c r="AB157" s="66" t="str">
        <f t="shared" si="160"/>
        <v/>
      </c>
      <c r="AC157" s="73"/>
      <c r="AD157" s="73"/>
      <c r="AE157" s="73"/>
      <c r="AF157" s="73"/>
      <c r="AG157" s="8"/>
      <c r="AH157" s="8" t="s">
        <v>273</v>
      </c>
      <c r="AI157" s="8"/>
      <c r="AJ157" s="8"/>
      <c r="AK157" s="8"/>
      <c r="AL157" s="8"/>
      <c r="AM157" s="8"/>
      <c r="AN157" s="8"/>
      <c r="AO157" s="8"/>
      <c r="AP157" s="66" t="str">
        <f t="shared" si="116"/>
        <v>NA</v>
      </c>
      <c r="AQ157" s="66" t="str">
        <f t="shared" si="117"/>
        <v/>
      </c>
      <c r="AR157" s="66" t="str">
        <f t="shared" si="118"/>
        <v>NA</v>
      </c>
      <c r="AS157" s="66" t="str">
        <f t="shared" si="119"/>
        <v/>
      </c>
      <c r="AT157" s="66" t="str">
        <f t="shared" si="120"/>
        <v>NA</v>
      </c>
      <c r="AU157" s="66" t="str">
        <f t="shared" si="121"/>
        <v/>
      </c>
      <c r="AV157" s="66" t="str">
        <f t="shared" si="122"/>
        <v>NA</v>
      </c>
      <c r="AW157" s="66" t="str">
        <f t="shared" ca="1" si="123"/>
        <v>NA</v>
      </c>
      <c r="AX157" s="66" t="str">
        <f t="shared" ca="1" si="124"/>
        <v>NA</v>
      </c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>
        <f t="shared" si="125"/>
        <v>0</v>
      </c>
      <c r="BU157" s="8">
        <f t="shared" si="126"/>
        <v>0</v>
      </c>
      <c r="BV157" s="8">
        <f t="shared" si="127"/>
        <v>0</v>
      </c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66" t="str">
        <f t="shared" si="128"/>
        <v>NA</v>
      </c>
      <c r="CH157" s="66" t="str">
        <f t="shared" si="129"/>
        <v>NA</v>
      </c>
      <c r="CI157" s="66" t="str">
        <f t="shared" si="130"/>
        <v>NA</v>
      </c>
      <c r="CJ157" s="66" t="str">
        <f t="shared" si="131"/>
        <v>NA</v>
      </c>
      <c r="CK157" s="66" t="str">
        <f t="shared" si="132"/>
        <v>NA</v>
      </c>
      <c r="CL157" s="66" t="str">
        <f t="shared" si="133"/>
        <v>NA</v>
      </c>
      <c r="CM157" s="66" t="str">
        <f t="shared" si="134"/>
        <v>NA</v>
      </c>
      <c r="CN157" s="66" t="str">
        <f t="shared" si="135"/>
        <v>NA</v>
      </c>
      <c r="CO157" s="66" t="str">
        <f t="shared" si="136"/>
        <v>NA</v>
      </c>
      <c r="CP157" s="66" t="str">
        <f t="shared" si="137"/>
        <v>NA</v>
      </c>
      <c r="CQ157" s="66" t="str">
        <f t="shared" si="138"/>
        <v/>
      </c>
      <c r="CR157" s="66" t="str">
        <f t="shared" si="139"/>
        <v/>
      </c>
      <c r="CS157" s="66" t="str">
        <f t="shared" si="140"/>
        <v/>
      </c>
      <c r="CT157" s="66" t="str">
        <f t="shared" si="141"/>
        <v/>
      </c>
      <c r="CU157" s="66" t="str">
        <f t="shared" si="142"/>
        <v/>
      </c>
      <c r="CV157" s="66" t="str">
        <f t="shared" si="143"/>
        <v/>
      </c>
      <c r="CW157" s="66" t="str">
        <f t="shared" si="144"/>
        <v/>
      </c>
      <c r="CX157" s="66" t="str">
        <f t="shared" si="145"/>
        <v/>
      </c>
      <c r="CY157" s="66" t="str">
        <f t="shared" si="146"/>
        <v/>
      </c>
      <c r="CZ157" s="66" t="str">
        <f t="shared" si="147"/>
        <v/>
      </c>
      <c r="DA157" s="66" t="str">
        <f t="shared" si="148"/>
        <v/>
      </c>
      <c r="DB157" s="66" t="str">
        <f t="shared" si="149"/>
        <v/>
      </c>
      <c r="DC157" s="66" t="str">
        <f t="shared" si="150"/>
        <v/>
      </c>
      <c r="DD157" s="66" t="str">
        <f t="shared" si="151"/>
        <v/>
      </c>
      <c r="DE157" s="66" t="str">
        <f t="shared" si="152"/>
        <v/>
      </c>
      <c r="DF157" s="66" t="str">
        <f t="shared" si="153"/>
        <v/>
      </c>
      <c r="DG157" s="66" t="str">
        <f t="shared" si="154"/>
        <v/>
      </c>
      <c r="DH157" s="66" t="str">
        <f t="shared" si="155"/>
        <v/>
      </c>
      <c r="DI157" s="66" t="str">
        <f t="shared" si="156"/>
        <v/>
      </c>
      <c r="DJ157" s="66" t="str">
        <f t="shared" si="157"/>
        <v/>
      </c>
      <c r="DK157" s="63">
        <f t="shared" si="112"/>
        <v>1135000</v>
      </c>
    </row>
    <row r="158" spans="1:115" x14ac:dyDescent="0.25">
      <c r="A158" s="2">
        <f t="shared" si="158"/>
        <v>157</v>
      </c>
      <c r="B158" s="2" t="s">
        <v>8</v>
      </c>
      <c r="C158" s="2" t="s">
        <v>183</v>
      </c>
      <c r="D158" s="2">
        <v>2</v>
      </c>
      <c r="E158" s="2">
        <v>10</v>
      </c>
      <c r="F158" s="2">
        <v>5</v>
      </c>
      <c r="G158" s="11" t="s">
        <v>21</v>
      </c>
      <c r="H158" s="42" t="s">
        <v>294</v>
      </c>
      <c r="I158" s="9">
        <v>80</v>
      </c>
      <c r="J158" s="10" t="s">
        <v>10</v>
      </c>
      <c r="K158" s="23" t="s">
        <v>416</v>
      </c>
      <c r="L158" s="7">
        <f t="shared" si="113"/>
        <v>1126000</v>
      </c>
      <c r="M158" s="8">
        <v>196</v>
      </c>
      <c r="N158" s="25">
        <v>41212</v>
      </c>
      <c r="O158" s="8" t="str">
        <f t="shared" si="114"/>
        <v>2DA-OCT</v>
      </c>
      <c r="P158" s="26">
        <v>0.1</v>
      </c>
      <c r="Q158" s="41" t="s">
        <v>270</v>
      </c>
      <c r="R158" s="8"/>
      <c r="S158" s="7">
        <v>563000</v>
      </c>
      <c r="T158" s="8"/>
      <c r="U158" s="66" t="str">
        <f t="shared" ca="1" si="115"/>
        <v>NA</v>
      </c>
      <c r="V158" s="8"/>
      <c r="W158" s="8"/>
      <c r="X158" s="8"/>
      <c r="Y158" s="8"/>
      <c r="Z158" s="8"/>
      <c r="AA158" s="66" t="str">
        <f t="shared" si="159"/>
        <v>NA</v>
      </c>
      <c r="AB158" s="66" t="str">
        <f t="shared" si="160"/>
        <v/>
      </c>
      <c r="AC158" s="73"/>
      <c r="AD158" s="73"/>
      <c r="AE158" s="73"/>
      <c r="AF158" s="73"/>
      <c r="AG158" s="8"/>
      <c r="AH158" s="8" t="s">
        <v>273</v>
      </c>
      <c r="AI158" s="8"/>
      <c r="AJ158" s="8"/>
      <c r="AK158" s="8"/>
      <c r="AL158" s="8"/>
      <c r="AM158" s="8"/>
      <c r="AN158" s="8"/>
      <c r="AO158" s="8"/>
      <c r="AP158" s="66" t="str">
        <f t="shared" si="116"/>
        <v>NA</v>
      </c>
      <c r="AQ158" s="66" t="str">
        <f t="shared" si="117"/>
        <v/>
      </c>
      <c r="AR158" s="66" t="str">
        <f t="shared" si="118"/>
        <v>NA</v>
      </c>
      <c r="AS158" s="66" t="str">
        <f t="shared" si="119"/>
        <v/>
      </c>
      <c r="AT158" s="66" t="str">
        <f t="shared" si="120"/>
        <v>NA</v>
      </c>
      <c r="AU158" s="66" t="str">
        <f t="shared" si="121"/>
        <v/>
      </c>
      <c r="AV158" s="66" t="str">
        <f t="shared" si="122"/>
        <v>NA</v>
      </c>
      <c r="AW158" s="66" t="str">
        <f t="shared" ca="1" si="123"/>
        <v>NA</v>
      </c>
      <c r="AX158" s="66" t="str">
        <f t="shared" ca="1" si="124"/>
        <v>NA</v>
      </c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>
        <f t="shared" si="125"/>
        <v>0</v>
      </c>
      <c r="BU158" s="8">
        <f t="shared" si="126"/>
        <v>0</v>
      </c>
      <c r="BV158" s="8">
        <f t="shared" si="127"/>
        <v>0</v>
      </c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66" t="str">
        <f t="shared" si="128"/>
        <v>NA</v>
      </c>
      <c r="CH158" s="66" t="str">
        <f t="shared" si="129"/>
        <v>NA</v>
      </c>
      <c r="CI158" s="66" t="str">
        <f t="shared" si="130"/>
        <v>NA</v>
      </c>
      <c r="CJ158" s="66" t="str">
        <f t="shared" si="131"/>
        <v>NA</v>
      </c>
      <c r="CK158" s="66" t="str">
        <f t="shared" si="132"/>
        <v>NA</v>
      </c>
      <c r="CL158" s="66" t="str">
        <f t="shared" si="133"/>
        <v>NA</v>
      </c>
      <c r="CM158" s="66" t="str">
        <f t="shared" si="134"/>
        <v>NA</v>
      </c>
      <c r="CN158" s="66" t="str">
        <f t="shared" si="135"/>
        <v>NA</v>
      </c>
      <c r="CO158" s="66" t="str">
        <f t="shared" si="136"/>
        <v>NA</v>
      </c>
      <c r="CP158" s="66" t="str">
        <f t="shared" si="137"/>
        <v>NA</v>
      </c>
      <c r="CQ158" s="66" t="str">
        <f t="shared" si="138"/>
        <v/>
      </c>
      <c r="CR158" s="66" t="str">
        <f t="shared" si="139"/>
        <v/>
      </c>
      <c r="CS158" s="66" t="str">
        <f t="shared" si="140"/>
        <v/>
      </c>
      <c r="CT158" s="66" t="str">
        <f t="shared" si="141"/>
        <v/>
      </c>
      <c r="CU158" s="66" t="str">
        <f t="shared" si="142"/>
        <v/>
      </c>
      <c r="CV158" s="66" t="str">
        <f t="shared" si="143"/>
        <v/>
      </c>
      <c r="CW158" s="66" t="str">
        <f t="shared" si="144"/>
        <v/>
      </c>
      <c r="CX158" s="66" t="str">
        <f t="shared" si="145"/>
        <v/>
      </c>
      <c r="CY158" s="66" t="str">
        <f t="shared" si="146"/>
        <v/>
      </c>
      <c r="CZ158" s="66" t="str">
        <f t="shared" si="147"/>
        <v/>
      </c>
      <c r="DA158" s="66" t="str">
        <f t="shared" si="148"/>
        <v/>
      </c>
      <c r="DB158" s="66" t="str">
        <f t="shared" si="149"/>
        <v/>
      </c>
      <c r="DC158" s="66" t="str">
        <f t="shared" si="150"/>
        <v/>
      </c>
      <c r="DD158" s="66" t="str">
        <f t="shared" si="151"/>
        <v/>
      </c>
      <c r="DE158" s="66" t="str">
        <f t="shared" si="152"/>
        <v/>
      </c>
      <c r="DF158" s="66" t="str">
        <f t="shared" si="153"/>
        <v/>
      </c>
      <c r="DG158" s="66" t="str">
        <f t="shared" si="154"/>
        <v/>
      </c>
      <c r="DH158" s="66" t="str">
        <f t="shared" si="155"/>
        <v/>
      </c>
      <c r="DI158" s="66" t="str">
        <f t="shared" si="156"/>
        <v/>
      </c>
      <c r="DJ158" s="66" t="str">
        <f t="shared" si="157"/>
        <v/>
      </c>
      <c r="DK158" s="63">
        <f t="shared" si="112"/>
        <v>1126000</v>
      </c>
    </row>
    <row r="159" spans="1:115" x14ac:dyDescent="0.25">
      <c r="A159" s="2">
        <f t="shared" si="158"/>
        <v>158</v>
      </c>
      <c r="B159" s="2" t="s">
        <v>8</v>
      </c>
      <c r="C159" s="2" t="s">
        <v>184</v>
      </c>
      <c r="D159" s="2">
        <v>2</v>
      </c>
      <c r="E159" s="2">
        <v>10</v>
      </c>
      <c r="F159" s="2">
        <v>6</v>
      </c>
      <c r="G159" s="11" t="s">
        <v>21</v>
      </c>
      <c r="H159" s="42" t="s">
        <v>294</v>
      </c>
      <c r="I159" s="9">
        <v>80</v>
      </c>
      <c r="J159" s="10" t="s">
        <v>10</v>
      </c>
      <c r="K159" s="23" t="s">
        <v>416</v>
      </c>
      <c r="L159" s="7">
        <f t="shared" si="113"/>
        <v>1126000</v>
      </c>
      <c r="M159" s="8">
        <v>197</v>
      </c>
      <c r="N159" s="25">
        <v>41212</v>
      </c>
      <c r="O159" s="8" t="str">
        <f t="shared" si="114"/>
        <v>2DA-OCT</v>
      </c>
      <c r="P159" s="26">
        <v>0.1</v>
      </c>
      <c r="Q159" s="41" t="s">
        <v>270</v>
      </c>
      <c r="R159" s="8"/>
      <c r="S159" s="7">
        <v>563000</v>
      </c>
      <c r="T159" s="8"/>
      <c r="U159" s="66" t="str">
        <f t="shared" ca="1" si="115"/>
        <v>NA</v>
      </c>
      <c r="V159" s="8"/>
      <c r="W159" s="8"/>
      <c r="X159" s="8"/>
      <c r="Y159" s="8"/>
      <c r="Z159" s="8"/>
      <c r="AA159" s="66" t="str">
        <f t="shared" si="159"/>
        <v>NA</v>
      </c>
      <c r="AB159" s="66" t="str">
        <f t="shared" si="160"/>
        <v/>
      </c>
      <c r="AC159" s="73"/>
      <c r="AD159" s="73"/>
      <c r="AE159" s="73"/>
      <c r="AF159" s="73"/>
      <c r="AG159" s="8"/>
      <c r="AH159" s="8" t="s">
        <v>273</v>
      </c>
      <c r="AI159" s="8"/>
      <c r="AJ159" s="8"/>
      <c r="AK159" s="8"/>
      <c r="AL159" s="8"/>
      <c r="AM159" s="8"/>
      <c r="AN159" s="8"/>
      <c r="AO159" s="8"/>
      <c r="AP159" s="66" t="str">
        <f t="shared" si="116"/>
        <v>NA</v>
      </c>
      <c r="AQ159" s="66" t="str">
        <f t="shared" si="117"/>
        <v/>
      </c>
      <c r="AR159" s="66" t="str">
        <f t="shared" si="118"/>
        <v>NA</v>
      </c>
      <c r="AS159" s="66" t="str">
        <f t="shared" si="119"/>
        <v/>
      </c>
      <c r="AT159" s="66" t="str">
        <f t="shared" si="120"/>
        <v>NA</v>
      </c>
      <c r="AU159" s="66" t="str">
        <f t="shared" si="121"/>
        <v/>
      </c>
      <c r="AV159" s="66" t="str">
        <f t="shared" si="122"/>
        <v>NA</v>
      </c>
      <c r="AW159" s="66" t="str">
        <f t="shared" ca="1" si="123"/>
        <v>NA</v>
      </c>
      <c r="AX159" s="66" t="str">
        <f t="shared" ca="1" si="124"/>
        <v>NA</v>
      </c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>
        <f t="shared" si="125"/>
        <v>0</v>
      </c>
      <c r="BU159" s="8">
        <f t="shared" si="126"/>
        <v>0</v>
      </c>
      <c r="BV159" s="8">
        <f t="shared" si="127"/>
        <v>0</v>
      </c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66" t="str">
        <f t="shared" si="128"/>
        <v>NA</v>
      </c>
      <c r="CH159" s="66" t="str">
        <f t="shared" si="129"/>
        <v>NA</v>
      </c>
      <c r="CI159" s="66" t="str">
        <f t="shared" si="130"/>
        <v>NA</v>
      </c>
      <c r="CJ159" s="66" t="str">
        <f t="shared" si="131"/>
        <v>NA</v>
      </c>
      <c r="CK159" s="66" t="str">
        <f t="shared" si="132"/>
        <v>NA</v>
      </c>
      <c r="CL159" s="66" t="str">
        <f t="shared" si="133"/>
        <v>NA</v>
      </c>
      <c r="CM159" s="66" t="str">
        <f t="shared" si="134"/>
        <v>NA</v>
      </c>
      <c r="CN159" s="66" t="str">
        <f t="shared" si="135"/>
        <v>NA</v>
      </c>
      <c r="CO159" s="66" t="str">
        <f t="shared" si="136"/>
        <v>NA</v>
      </c>
      <c r="CP159" s="66" t="str">
        <f t="shared" si="137"/>
        <v>NA</v>
      </c>
      <c r="CQ159" s="66" t="str">
        <f t="shared" si="138"/>
        <v/>
      </c>
      <c r="CR159" s="66" t="str">
        <f t="shared" si="139"/>
        <v/>
      </c>
      <c r="CS159" s="66" t="str">
        <f t="shared" si="140"/>
        <v/>
      </c>
      <c r="CT159" s="66" t="str">
        <f t="shared" si="141"/>
        <v/>
      </c>
      <c r="CU159" s="66" t="str">
        <f t="shared" si="142"/>
        <v/>
      </c>
      <c r="CV159" s="66" t="str">
        <f t="shared" si="143"/>
        <v/>
      </c>
      <c r="CW159" s="66" t="str">
        <f t="shared" si="144"/>
        <v/>
      </c>
      <c r="CX159" s="66" t="str">
        <f t="shared" si="145"/>
        <v/>
      </c>
      <c r="CY159" s="66" t="str">
        <f t="shared" si="146"/>
        <v/>
      </c>
      <c r="CZ159" s="66" t="str">
        <f t="shared" si="147"/>
        <v/>
      </c>
      <c r="DA159" s="66" t="str">
        <f t="shared" si="148"/>
        <v/>
      </c>
      <c r="DB159" s="66" t="str">
        <f t="shared" si="149"/>
        <v/>
      </c>
      <c r="DC159" s="66" t="str">
        <f t="shared" si="150"/>
        <v/>
      </c>
      <c r="DD159" s="66" t="str">
        <f t="shared" si="151"/>
        <v/>
      </c>
      <c r="DE159" s="66" t="str">
        <f t="shared" si="152"/>
        <v/>
      </c>
      <c r="DF159" s="66" t="str">
        <f t="shared" si="153"/>
        <v/>
      </c>
      <c r="DG159" s="66" t="str">
        <f t="shared" si="154"/>
        <v/>
      </c>
      <c r="DH159" s="66" t="str">
        <f t="shared" si="155"/>
        <v/>
      </c>
      <c r="DI159" s="66" t="str">
        <f t="shared" si="156"/>
        <v/>
      </c>
      <c r="DJ159" s="66" t="str">
        <f t="shared" si="157"/>
        <v/>
      </c>
      <c r="DK159" s="63">
        <f t="shared" si="112"/>
        <v>1126000</v>
      </c>
    </row>
    <row r="160" spans="1:115" x14ac:dyDescent="0.25">
      <c r="A160" s="2">
        <f t="shared" si="158"/>
        <v>159</v>
      </c>
      <c r="B160" s="2" t="s">
        <v>8</v>
      </c>
      <c r="C160" s="2" t="s">
        <v>185</v>
      </c>
      <c r="D160" s="13">
        <v>2</v>
      </c>
      <c r="E160" s="13">
        <v>10</v>
      </c>
      <c r="F160" s="13">
        <v>7</v>
      </c>
      <c r="G160" s="14" t="s">
        <v>14</v>
      </c>
      <c r="H160" s="42" t="s">
        <v>294</v>
      </c>
      <c r="I160" s="15">
        <v>111.129</v>
      </c>
      <c r="J160" s="12" t="s">
        <v>11</v>
      </c>
      <c r="K160" s="23" t="s">
        <v>416</v>
      </c>
      <c r="L160" s="7">
        <f t="shared" si="113"/>
        <v>1253290.2</v>
      </c>
      <c r="M160" s="8">
        <v>198</v>
      </c>
      <c r="N160" s="25">
        <v>41212</v>
      </c>
      <c r="O160" s="8" t="str">
        <f t="shared" si="114"/>
        <v>2DA-OCT</v>
      </c>
      <c r="P160" s="26">
        <v>0.1</v>
      </c>
      <c r="Q160" s="41" t="s">
        <v>270</v>
      </c>
      <c r="R160" s="8"/>
      <c r="S160" s="7">
        <v>626645.1</v>
      </c>
      <c r="T160" s="8"/>
      <c r="U160" s="66" t="str">
        <f t="shared" ca="1" si="115"/>
        <v>NA</v>
      </c>
      <c r="V160" s="8"/>
      <c r="W160" s="8"/>
      <c r="X160" s="8"/>
      <c r="Y160" s="8"/>
      <c r="Z160" s="8"/>
      <c r="AA160" s="66" t="str">
        <f t="shared" si="159"/>
        <v>NA</v>
      </c>
      <c r="AB160" s="66" t="str">
        <f t="shared" si="160"/>
        <v/>
      </c>
      <c r="AC160" s="73"/>
      <c r="AD160" s="73"/>
      <c r="AE160" s="73"/>
      <c r="AF160" s="73"/>
      <c r="AG160" s="8"/>
      <c r="AH160" s="8" t="s">
        <v>273</v>
      </c>
      <c r="AI160" s="8"/>
      <c r="AJ160" s="8"/>
      <c r="AK160" s="8"/>
      <c r="AL160" s="8"/>
      <c r="AM160" s="8"/>
      <c r="AN160" s="8"/>
      <c r="AO160" s="8"/>
      <c r="AP160" s="66" t="str">
        <f t="shared" si="116"/>
        <v>NA</v>
      </c>
      <c r="AQ160" s="66" t="str">
        <f t="shared" si="117"/>
        <v/>
      </c>
      <c r="AR160" s="66" t="str">
        <f t="shared" si="118"/>
        <v>NA</v>
      </c>
      <c r="AS160" s="66" t="str">
        <f t="shared" si="119"/>
        <v/>
      </c>
      <c r="AT160" s="66" t="str">
        <f t="shared" si="120"/>
        <v>NA</v>
      </c>
      <c r="AU160" s="66" t="str">
        <f t="shared" si="121"/>
        <v/>
      </c>
      <c r="AV160" s="66" t="str">
        <f t="shared" si="122"/>
        <v>NA</v>
      </c>
      <c r="AW160" s="66" t="str">
        <f t="shared" ca="1" si="123"/>
        <v>NA</v>
      </c>
      <c r="AX160" s="66" t="str">
        <f t="shared" ca="1" si="124"/>
        <v>NA</v>
      </c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>
        <f t="shared" si="125"/>
        <v>0</v>
      </c>
      <c r="BU160" s="8">
        <f t="shared" si="126"/>
        <v>0</v>
      </c>
      <c r="BV160" s="8">
        <f t="shared" si="127"/>
        <v>0</v>
      </c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66" t="str">
        <f t="shared" si="128"/>
        <v>NA</v>
      </c>
      <c r="CH160" s="66" t="str">
        <f t="shared" si="129"/>
        <v>NA</v>
      </c>
      <c r="CI160" s="66" t="str">
        <f t="shared" si="130"/>
        <v>NA</v>
      </c>
      <c r="CJ160" s="66" t="str">
        <f t="shared" si="131"/>
        <v>NA</v>
      </c>
      <c r="CK160" s="66" t="str">
        <f t="shared" si="132"/>
        <v>NA</v>
      </c>
      <c r="CL160" s="66" t="str">
        <f t="shared" si="133"/>
        <v>NA</v>
      </c>
      <c r="CM160" s="66" t="str">
        <f t="shared" si="134"/>
        <v>NA</v>
      </c>
      <c r="CN160" s="66" t="str">
        <f t="shared" si="135"/>
        <v>NA</v>
      </c>
      <c r="CO160" s="66" t="str">
        <f t="shared" si="136"/>
        <v>NA</v>
      </c>
      <c r="CP160" s="66" t="str">
        <f t="shared" si="137"/>
        <v>NA</v>
      </c>
      <c r="CQ160" s="66" t="str">
        <f t="shared" si="138"/>
        <v/>
      </c>
      <c r="CR160" s="66" t="str">
        <f t="shared" si="139"/>
        <v/>
      </c>
      <c r="CS160" s="66" t="str">
        <f t="shared" si="140"/>
        <v/>
      </c>
      <c r="CT160" s="66" t="str">
        <f t="shared" si="141"/>
        <v/>
      </c>
      <c r="CU160" s="66" t="str">
        <f t="shared" si="142"/>
        <v/>
      </c>
      <c r="CV160" s="66" t="str">
        <f t="shared" si="143"/>
        <v/>
      </c>
      <c r="CW160" s="66" t="str">
        <f t="shared" si="144"/>
        <v/>
      </c>
      <c r="CX160" s="66" t="str">
        <f t="shared" si="145"/>
        <v/>
      </c>
      <c r="CY160" s="66" t="str">
        <f t="shared" si="146"/>
        <v/>
      </c>
      <c r="CZ160" s="66" t="str">
        <f t="shared" si="147"/>
        <v/>
      </c>
      <c r="DA160" s="66" t="str">
        <f t="shared" si="148"/>
        <v/>
      </c>
      <c r="DB160" s="66" t="str">
        <f t="shared" si="149"/>
        <v/>
      </c>
      <c r="DC160" s="66" t="str">
        <f t="shared" si="150"/>
        <v/>
      </c>
      <c r="DD160" s="66" t="str">
        <f t="shared" si="151"/>
        <v/>
      </c>
      <c r="DE160" s="66" t="str">
        <f t="shared" si="152"/>
        <v/>
      </c>
      <c r="DF160" s="66" t="str">
        <f t="shared" si="153"/>
        <v/>
      </c>
      <c r="DG160" s="66" t="str">
        <f t="shared" si="154"/>
        <v/>
      </c>
      <c r="DH160" s="66" t="str">
        <f t="shared" si="155"/>
        <v/>
      </c>
      <c r="DI160" s="66" t="str">
        <f t="shared" si="156"/>
        <v/>
      </c>
      <c r="DJ160" s="66" t="str">
        <f t="shared" si="157"/>
        <v/>
      </c>
      <c r="DK160" s="63">
        <f t="shared" si="112"/>
        <v>1253290.2</v>
      </c>
    </row>
    <row r="161" spans="1:115" x14ac:dyDescent="0.25">
      <c r="A161" s="2">
        <f t="shared" si="158"/>
        <v>160</v>
      </c>
      <c r="B161" s="2" t="s">
        <v>8</v>
      </c>
      <c r="C161" s="2" t="s">
        <v>186</v>
      </c>
      <c r="D161" s="2">
        <v>2</v>
      </c>
      <c r="E161" s="2">
        <v>10</v>
      </c>
      <c r="F161" s="2">
        <v>8</v>
      </c>
      <c r="G161" s="11" t="s">
        <v>14</v>
      </c>
      <c r="H161" s="42" t="s">
        <v>294</v>
      </c>
      <c r="I161" s="9">
        <v>86.584999999999994</v>
      </c>
      <c r="J161" s="10" t="s">
        <v>10</v>
      </c>
      <c r="K161" s="23" t="s">
        <v>416</v>
      </c>
      <c r="L161" s="7">
        <f t="shared" si="113"/>
        <v>1151023</v>
      </c>
      <c r="M161" s="8">
        <v>199</v>
      </c>
      <c r="N161" s="25">
        <v>41212</v>
      </c>
      <c r="O161" s="8" t="str">
        <f t="shared" si="114"/>
        <v>2DA-OCT</v>
      </c>
      <c r="P161" s="26">
        <v>0.1</v>
      </c>
      <c r="Q161" s="41" t="s">
        <v>270</v>
      </c>
      <c r="R161" s="8"/>
      <c r="S161" s="7">
        <v>575511.5</v>
      </c>
      <c r="T161" s="8"/>
      <c r="U161" s="66" t="str">
        <f t="shared" ca="1" si="115"/>
        <v>NA</v>
      </c>
      <c r="V161" s="8"/>
      <c r="W161" s="8"/>
      <c r="X161" s="8"/>
      <c r="Y161" s="8"/>
      <c r="Z161" s="8"/>
      <c r="AA161" s="66" t="str">
        <f t="shared" si="159"/>
        <v>NA</v>
      </c>
      <c r="AB161" s="66" t="str">
        <f t="shared" si="160"/>
        <v/>
      </c>
      <c r="AC161" s="73"/>
      <c r="AD161" s="73"/>
      <c r="AE161" s="73"/>
      <c r="AF161" s="73"/>
      <c r="AG161" s="8"/>
      <c r="AH161" s="8" t="s">
        <v>273</v>
      </c>
      <c r="AI161" s="8"/>
      <c r="AJ161" s="8"/>
      <c r="AK161" s="8"/>
      <c r="AL161" s="8"/>
      <c r="AM161" s="8"/>
      <c r="AN161" s="8"/>
      <c r="AO161" s="8"/>
      <c r="AP161" s="66" t="str">
        <f t="shared" si="116"/>
        <v>NA</v>
      </c>
      <c r="AQ161" s="66" t="str">
        <f t="shared" si="117"/>
        <v/>
      </c>
      <c r="AR161" s="66" t="str">
        <f t="shared" si="118"/>
        <v>NA</v>
      </c>
      <c r="AS161" s="66" t="str">
        <f t="shared" si="119"/>
        <v/>
      </c>
      <c r="AT161" s="66" t="str">
        <f t="shared" si="120"/>
        <v>NA</v>
      </c>
      <c r="AU161" s="66" t="str">
        <f t="shared" si="121"/>
        <v/>
      </c>
      <c r="AV161" s="66" t="str">
        <f t="shared" si="122"/>
        <v>NA</v>
      </c>
      <c r="AW161" s="66" t="str">
        <f t="shared" ca="1" si="123"/>
        <v>NA</v>
      </c>
      <c r="AX161" s="66" t="str">
        <f t="shared" ca="1" si="124"/>
        <v>NA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>
        <f t="shared" si="125"/>
        <v>0</v>
      </c>
      <c r="BU161" s="8">
        <f t="shared" si="126"/>
        <v>0</v>
      </c>
      <c r="BV161" s="8">
        <f t="shared" si="127"/>
        <v>0</v>
      </c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66" t="str">
        <f t="shared" si="128"/>
        <v>NA</v>
      </c>
      <c r="CH161" s="66" t="str">
        <f t="shared" si="129"/>
        <v>NA</v>
      </c>
      <c r="CI161" s="66" t="str">
        <f t="shared" si="130"/>
        <v>NA</v>
      </c>
      <c r="CJ161" s="66" t="str">
        <f t="shared" si="131"/>
        <v>NA</v>
      </c>
      <c r="CK161" s="66" t="str">
        <f t="shared" si="132"/>
        <v>NA</v>
      </c>
      <c r="CL161" s="66" t="str">
        <f t="shared" si="133"/>
        <v>NA</v>
      </c>
      <c r="CM161" s="66" t="str">
        <f t="shared" si="134"/>
        <v>NA</v>
      </c>
      <c r="CN161" s="66" t="str">
        <f t="shared" si="135"/>
        <v>NA</v>
      </c>
      <c r="CO161" s="66" t="str">
        <f t="shared" si="136"/>
        <v>NA</v>
      </c>
      <c r="CP161" s="66" t="str">
        <f t="shared" si="137"/>
        <v>NA</v>
      </c>
      <c r="CQ161" s="66" t="str">
        <f t="shared" si="138"/>
        <v/>
      </c>
      <c r="CR161" s="66" t="str">
        <f t="shared" si="139"/>
        <v/>
      </c>
      <c r="CS161" s="66" t="str">
        <f t="shared" si="140"/>
        <v/>
      </c>
      <c r="CT161" s="66" t="str">
        <f t="shared" si="141"/>
        <v/>
      </c>
      <c r="CU161" s="66" t="str">
        <f t="shared" si="142"/>
        <v/>
      </c>
      <c r="CV161" s="66" t="str">
        <f t="shared" si="143"/>
        <v/>
      </c>
      <c r="CW161" s="66" t="str">
        <f t="shared" si="144"/>
        <v/>
      </c>
      <c r="CX161" s="66" t="str">
        <f t="shared" si="145"/>
        <v/>
      </c>
      <c r="CY161" s="66" t="str">
        <f t="shared" si="146"/>
        <v/>
      </c>
      <c r="CZ161" s="66" t="str">
        <f t="shared" si="147"/>
        <v/>
      </c>
      <c r="DA161" s="66" t="str">
        <f t="shared" si="148"/>
        <v/>
      </c>
      <c r="DB161" s="66" t="str">
        <f t="shared" si="149"/>
        <v/>
      </c>
      <c r="DC161" s="66" t="str">
        <f t="shared" si="150"/>
        <v/>
      </c>
      <c r="DD161" s="66" t="str">
        <f t="shared" si="151"/>
        <v/>
      </c>
      <c r="DE161" s="66" t="str">
        <f t="shared" si="152"/>
        <v/>
      </c>
      <c r="DF161" s="66" t="str">
        <f t="shared" si="153"/>
        <v/>
      </c>
      <c r="DG161" s="66" t="str">
        <f t="shared" si="154"/>
        <v/>
      </c>
      <c r="DH161" s="66" t="str">
        <f t="shared" si="155"/>
        <v/>
      </c>
      <c r="DI161" s="66" t="str">
        <f t="shared" si="156"/>
        <v/>
      </c>
      <c r="DJ161" s="66" t="str">
        <f t="shared" si="157"/>
        <v/>
      </c>
      <c r="DK161" s="63">
        <f t="shared" si="112"/>
        <v>1151023</v>
      </c>
    </row>
    <row r="162" spans="1:115" x14ac:dyDescent="0.25">
      <c r="A162" s="2">
        <f t="shared" si="158"/>
        <v>161</v>
      </c>
      <c r="B162" s="2" t="s">
        <v>8</v>
      </c>
      <c r="C162" s="2" t="s">
        <v>187</v>
      </c>
      <c r="D162" s="2">
        <v>2</v>
      </c>
      <c r="E162" s="2">
        <v>10</v>
      </c>
      <c r="F162" s="2">
        <v>9</v>
      </c>
      <c r="G162" s="11" t="s">
        <v>14</v>
      </c>
      <c r="H162" s="42" t="s">
        <v>294</v>
      </c>
      <c r="I162" s="9">
        <v>80.855000000000004</v>
      </c>
      <c r="J162" s="10" t="s">
        <v>10</v>
      </c>
      <c r="K162" s="23" t="s">
        <v>416</v>
      </c>
      <c r="L162" s="7">
        <f t="shared" si="113"/>
        <v>1129249</v>
      </c>
      <c r="M162" s="8">
        <v>200</v>
      </c>
      <c r="N162" s="25">
        <v>41212</v>
      </c>
      <c r="O162" s="8" t="str">
        <f t="shared" si="114"/>
        <v>2DA-OCT</v>
      </c>
      <c r="P162" s="26">
        <v>0.1</v>
      </c>
      <c r="Q162" s="41" t="s">
        <v>270</v>
      </c>
      <c r="R162" s="8"/>
      <c r="S162" s="7">
        <v>564624.5</v>
      </c>
      <c r="T162" s="8"/>
      <c r="U162" s="66" t="str">
        <f t="shared" ca="1" si="115"/>
        <v>NA</v>
      </c>
      <c r="V162" s="8"/>
      <c r="W162" s="8"/>
      <c r="X162" s="8"/>
      <c r="Y162" s="8"/>
      <c r="Z162" s="8"/>
      <c r="AA162" s="66" t="str">
        <f t="shared" si="159"/>
        <v>NA</v>
      </c>
      <c r="AB162" s="66" t="str">
        <f t="shared" si="160"/>
        <v/>
      </c>
      <c r="AC162" s="73"/>
      <c r="AD162" s="73"/>
      <c r="AE162" s="73"/>
      <c r="AF162" s="73"/>
      <c r="AG162" s="8"/>
      <c r="AH162" s="8" t="s">
        <v>273</v>
      </c>
      <c r="AI162" s="8"/>
      <c r="AJ162" s="8"/>
      <c r="AK162" s="8"/>
      <c r="AL162" s="8"/>
      <c r="AM162" s="8"/>
      <c r="AN162" s="8"/>
      <c r="AO162" s="8"/>
      <c r="AP162" s="66" t="str">
        <f t="shared" si="116"/>
        <v>NA</v>
      </c>
      <c r="AQ162" s="66" t="str">
        <f t="shared" si="117"/>
        <v/>
      </c>
      <c r="AR162" s="66" t="str">
        <f t="shared" si="118"/>
        <v>NA</v>
      </c>
      <c r="AS162" s="66" t="str">
        <f t="shared" si="119"/>
        <v/>
      </c>
      <c r="AT162" s="66" t="str">
        <f t="shared" si="120"/>
        <v>NA</v>
      </c>
      <c r="AU162" s="66" t="str">
        <f t="shared" si="121"/>
        <v/>
      </c>
      <c r="AV162" s="66" t="str">
        <f t="shared" si="122"/>
        <v>NA</v>
      </c>
      <c r="AW162" s="66" t="str">
        <f t="shared" ca="1" si="123"/>
        <v>NA</v>
      </c>
      <c r="AX162" s="66" t="str">
        <f t="shared" ca="1" si="124"/>
        <v>NA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>
        <f t="shared" si="125"/>
        <v>0</v>
      </c>
      <c r="BU162" s="8">
        <f t="shared" si="126"/>
        <v>0</v>
      </c>
      <c r="BV162" s="8">
        <f t="shared" si="127"/>
        <v>0</v>
      </c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66" t="str">
        <f t="shared" si="128"/>
        <v>NA</v>
      </c>
      <c r="CH162" s="66" t="str">
        <f t="shared" si="129"/>
        <v>NA</v>
      </c>
      <c r="CI162" s="66" t="str">
        <f t="shared" si="130"/>
        <v>NA</v>
      </c>
      <c r="CJ162" s="66" t="str">
        <f t="shared" si="131"/>
        <v>NA</v>
      </c>
      <c r="CK162" s="66" t="str">
        <f t="shared" si="132"/>
        <v>NA</v>
      </c>
      <c r="CL162" s="66" t="str">
        <f t="shared" si="133"/>
        <v>NA</v>
      </c>
      <c r="CM162" s="66" t="str">
        <f t="shared" si="134"/>
        <v>NA</v>
      </c>
      <c r="CN162" s="66" t="str">
        <f t="shared" si="135"/>
        <v>NA</v>
      </c>
      <c r="CO162" s="66" t="str">
        <f t="shared" si="136"/>
        <v>NA</v>
      </c>
      <c r="CP162" s="66" t="str">
        <f t="shared" si="137"/>
        <v>NA</v>
      </c>
      <c r="CQ162" s="66" t="str">
        <f t="shared" si="138"/>
        <v/>
      </c>
      <c r="CR162" s="66" t="str">
        <f t="shared" si="139"/>
        <v/>
      </c>
      <c r="CS162" s="66" t="str">
        <f t="shared" si="140"/>
        <v/>
      </c>
      <c r="CT162" s="66" t="str">
        <f t="shared" si="141"/>
        <v/>
      </c>
      <c r="CU162" s="66" t="str">
        <f t="shared" si="142"/>
        <v/>
      </c>
      <c r="CV162" s="66" t="str">
        <f t="shared" si="143"/>
        <v/>
      </c>
      <c r="CW162" s="66" t="str">
        <f t="shared" si="144"/>
        <v/>
      </c>
      <c r="CX162" s="66" t="str">
        <f t="shared" si="145"/>
        <v/>
      </c>
      <c r="CY162" s="66" t="str">
        <f t="shared" si="146"/>
        <v/>
      </c>
      <c r="CZ162" s="66" t="str">
        <f t="shared" si="147"/>
        <v/>
      </c>
      <c r="DA162" s="66" t="str">
        <f t="shared" si="148"/>
        <v/>
      </c>
      <c r="DB162" s="66" t="str">
        <f t="shared" si="149"/>
        <v/>
      </c>
      <c r="DC162" s="66" t="str">
        <f t="shared" si="150"/>
        <v/>
      </c>
      <c r="DD162" s="66" t="str">
        <f t="shared" si="151"/>
        <v/>
      </c>
      <c r="DE162" s="66" t="str">
        <f t="shared" si="152"/>
        <v/>
      </c>
      <c r="DF162" s="66" t="str">
        <f t="shared" si="153"/>
        <v/>
      </c>
      <c r="DG162" s="66" t="str">
        <f t="shared" si="154"/>
        <v/>
      </c>
      <c r="DH162" s="66" t="str">
        <f t="shared" si="155"/>
        <v/>
      </c>
      <c r="DI162" s="66" t="str">
        <f t="shared" si="156"/>
        <v/>
      </c>
      <c r="DJ162" s="66" t="str">
        <f t="shared" si="157"/>
        <v/>
      </c>
      <c r="DK162" s="63">
        <f t="shared" si="112"/>
        <v>1129249</v>
      </c>
    </row>
    <row r="163" spans="1:115" x14ac:dyDescent="0.25">
      <c r="A163" s="2">
        <f t="shared" si="158"/>
        <v>162</v>
      </c>
      <c r="B163" s="2" t="s">
        <v>8</v>
      </c>
      <c r="C163" s="2" t="s">
        <v>188</v>
      </c>
      <c r="D163" s="2">
        <v>2</v>
      </c>
      <c r="E163" s="2">
        <v>10</v>
      </c>
      <c r="F163" s="2">
        <v>10</v>
      </c>
      <c r="G163" s="11" t="s">
        <v>21</v>
      </c>
      <c r="H163" s="42" t="s">
        <v>294</v>
      </c>
      <c r="I163" s="9">
        <v>80.004999999999995</v>
      </c>
      <c r="J163" s="10" t="s">
        <v>10</v>
      </c>
      <c r="K163" s="23" t="s">
        <v>416</v>
      </c>
      <c r="L163" s="7">
        <f t="shared" si="113"/>
        <v>1126019</v>
      </c>
      <c r="M163" s="8">
        <v>201</v>
      </c>
      <c r="N163" s="25">
        <v>41212</v>
      </c>
      <c r="O163" s="8" t="str">
        <f t="shared" si="114"/>
        <v>2DA-OCT</v>
      </c>
      <c r="P163" s="26">
        <v>0.1</v>
      </c>
      <c r="Q163" s="41" t="s">
        <v>270</v>
      </c>
      <c r="R163" s="8"/>
      <c r="S163" s="7">
        <v>563009.5</v>
      </c>
      <c r="T163" s="8"/>
      <c r="U163" s="66" t="str">
        <f t="shared" ca="1" si="115"/>
        <v>NA</v>
      </c>
      <c r="V163" s="8"/>
      <c r="W163" s="8"/>
      <c r="X163" s="8"/>
      <c r="Y163" s="8"/>
      <c r="Z163" s="8"/>
      <c r="AA163" s="66" t="str">
        <f t="shared" si="159"/>
        <v>NA</v>
      </c>
      <c r="AB163" s="66" t="str">
        <f t="shared" si="160"/>
        <v/>
      </c>
      <c r="AC163" s="73"/>
      <c r="AD163" s="73"/>
      <c r="AE163" s="73"/>
      <c r="AF163" s="73"/>
      <c r="AG163" s="8"/>
      <c r="AH163" s="8" t="s">
        <v>273</v>
      </c>
      <c r="AI163" s="8"/>
      <c r="AJ163" s="8"/>
      <c r="AK163" s="8"/>
      <c r="AL163" s="8"/>
      <c r="AM163" s="8"/>
      <c r="AN163" s="8"/>
      <c r="AO163" s="8"/>
      <c r="AP163" s="66" t="str">
        <f t="shared" si="116"/>
        <v>NA</v>
      </c>
      <c r="AQ163" s="66" t="str">
        <f t="shared" si="117"/>
        <v/>
      </c>
      <c r="AR163" s="66" t="str">
        <f t="shared" si="118"/>
        <v>NA</v>
      </c>
      <c r="AS163" s="66" t="str">
        <f t="shared" si="119"/>
        <v/>
      </c>
      <c r="AT163" s="66" t="str">
        <f t="shared" si="120"/>
        <v>NA</v>
      </c>
      <c r="AU163" s="66" t="str">
        <f t="shared" si="121"/>
        <v/>
      </c>
      <c r="AV163" s="66" t="str">
        <f t="shared" si="122"/>
        <v>NA</v>
      </c>
      <c r="AW163" s="66" t="str">
        <f t="shared" ca="1" si="123"/>
        <v>NA</v>
      </c>
      <c r="AX163" s="66" t="str">
        <f t="shared" ca="1" si="124"/>
        <v>NA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>
        <f t="shared" si="125"/>
        <v>0</v>
      </c>
      <c r="BU163" s="8">
        <f t="shared" si="126"/>
        <v>0</v>
      </c>
      <c r="BV163" s="8">
        <f t="shared" si="127"/>
        <v>0</v>
      </c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66" t="str">
        <f t="shared" si="128"/>
        <v>NA</v>
      </c>
      <c r="CH163" s="66" t="str">
        <f t="shared" si="129"/>
        <v>NA</v>
      </c>
      <c r="CI163" s="66" t="str">
        <f t="shared" si="130"/>
        <v>NA</v>
      </c>
      <c r="CJ163" s="66" t="str">
        <f t="shared" si="131"/>
        <v>NA</v>
      </c>
      <c r="CK163" s="66" t="str">
        <f t="shared" si="132"/>
        <v>NA</v>
      </c>
      <c r="CL163" s="66" t="str">
        <f t="shared" si="133"/>
        <v>NA</v>
      </c>
      <c r="CM163" s="66" t="str">
        <f t="shared" si="134"/>
        <v>NA</v>
      </c>
      <c r="CN163" s="66" t="str">
        <f t="shared" si="135"/>
        <v>NA</v>
      </c>
      <c r="CO163" s="66" t="str">
        <f t="shared" si="136"/>
        <v>NA</v>
      </c>
      <c r="CP163" s="66" t="str">
        <f t="shared" si="137"/>
        <v>NA</v>
      </c>
      <c r="CQ163" s="66" t="str">
        <f t="shared" si="138"/>
        <v/>
      </c>
      <c r="CR163" s="66" t="str">
        <f t="shared" si="139"/>
        <v/>
      </c>
      <c r="CS163" s="66" t="str">
        <f t="shared" si="140"/>
        <v/>
      </c>
      <c r="CT163" s="66" t="str">
        <f t="shared" si="141"/>
        <v/>
      </c>
      <c r="CU163" s="66" t="str">
        <f t="shared" si="142"/>
        <v/>
      </c>
      <c r="CV163" s="66" t="str">
        <f t="shared" si="143"/>
        <v/>
      </c>
      <c r="CW163" s="66" t="str">
        <f t="shared" si="144"/>
        <v/>
      </c>
      <c r="CX163" s="66" t="str">
        <f t="shared" si="145"/>
        <v/>
      </c>
      <c r="CY163" s="66" t="str">
        <f t="shared" si="146"/>
        <v/>
      </c>
      <c r="CZ163" s="66" t="str">
        <f t="shared" si="147"/>
        <v/>
      </c>
      <c r="DA163" s="66" t="str">
        <f t="shared" si="148"/>
        <v/>
      </c>
      <c r="DB163" s="66" t="str">
        <f t="shared" si="149"/>
        <v/>
      </c>
      <c r="DC163" s="66" t="str">
        <f t="shared" si="150"/>
        <v/>
      </c>
      <c r="DD163" s="66" t="str">
        <f t="shared" si="151"/>
        <v/>
      </c>
      <c r="DE163" s="66" t="str">
        <f t="shared" si="152"/>
        <v/>
      </c>
      <c r="DF163" s="66" t="str">
        <f t="shared" si="153"/>
        <v/>
      </c>
      <c r="DG163" s="66" t="str">
        <f t="shared" si="154"/>
        <v/>
      </c>
      <c r="DH163" s="66" t="str">
        <f t="shared" si="155"/>
        <v/>
      </c>
      <c r="DI163" s="66" t="str">
        <f t="shared" si="156"/>
        <v/>
      </c>
      <c r="DJ163" s="66" t="str">
        <f t="shared" si="157"/>
        <v/>
      </c>
      <c r="DK163" s="63">
        <f t="shared" si="112"/>
        <v>1126019</v>
      </c>
    </row>
    <row r="164" spans="1:115" x14ac:dyDescent="0.25">
      <c r="A164" s="2">
        <f t="shared" si="158"/>
        <v>163</v>
      </c>
      <c r="B164" s="2" t="s">
        <v>8</v>
      </c>
      <c r="C164" s="2" t="s">
        <v>189</v>
      </c>
      <c r="D164" s="13">
        <v>2</v>
      </c>
      <c r="E164" s="13">
        <v>10</v>
      </c>
      <c r="F164" s="13">
        <v>11</v>
      </c>
      <c r="G164" s="14" t="s">
        <v>21</v>
      </c>
      <c r="H164" s="42" t="s">
        <v>294</v>
      </c>
      <c r="I164" s="15">
        <v>81.004999999999995</v>
      </c>
      <c r="J164" s="12" t="s">
        <v>11</v>
      </c>
      <c r="K164" s="23" t="s">
        <v>416</v>
      </c>
      <c r="L164" s="7">
        <f t="shared" si="113"/>
        <v>1138819</v>
      </c>
      <c r="M164" s="8">
        <v>202</v>
      </c>
      <c r="N164" s="25">
        <v>41212</v>
      </c>
      <c r="O164" s="8" t="str">
        <f t="shared" si="114"/>
        <v>2DA-OCT</v>
      </c>
      <c r="P164" s="26">
        <v>0.1</v>
      </c>
      <c r="Q164" s="41" t="s">
        <v>270</v>
      </c>
      <c r="R164" s="8"/>
      <c r="S164" s="7">
        <v>569409.5</v>
      </c>
      <c r="T164" s="8"/>
      <c r="U164" s="66" t="str">
        <f t="shared" ca="1" si="115"/>
        <v>NA</v>
      </c>
      <c r="V164" s="8"/>
      <c r="W164" s="8"/>
      <c r="X164" s="8"/>
      <c r="Y164" s="8"/>
      <c r="Z164" s="8"/>
      <c r="AA164" s="66" t="str">
        <f t="shared" si="159"/>
        <v>NA</v>
      </c>
      <c r="AB164" s="66" t="str">
        <f t="shared" si="160"/>
        <v/>
      </c>
      <c r="AC164" s="73"/>
      <c r="AD164" s="73"/>
      <c r="AE164" s="73"/>
      <c r="AF164" s="73"/>
      <c r="AG164" s="8"/>
      <c r="AH164" s="8" t="s">
        <v>273</v>
      </c>
      <c r="AI164" s="8"/>
      <c r="AJ164" s="8"/>
      <c r="AK164" s="8"/>
      <c r="AL164" s="8"/>
      <c r="AM164" s="8"/>
      <c r="AN164" s="8"/>
      <c r="AO164" s="8"/>
      <c r="AP164" s="66" t="str">
        <f t="shared" si="116"/>
        <v>NA</v>
      </c>
      <c r="AQ164" s="66" t="str">
        <f t="shared" si="117"/>
        <v/>
      </c>
      <c r="AR164" s="66" t="str">
        <f t="shared" si="118"/>
        <v>NA</v>
      </c>
      <c r="AS164" s="66" t="str">
        <f t="shared" si="119"/>
        <v/>
      </c>
      <c r="AT164" s="66" t="str">
        <f t="shared" si="120"/>
        <v>NA</v>
      </c>
      <c r="AU164" s="66" t="str">
        <f t="shared" si="121"/>
        <v/>
      </c>
      <c r="AV164" s="66" t="str">
        <f t="shared" si="122"/>
        <v>NA</v>
      </c>
      <c r="AW164" s="66" t="str">
        <f t="shared" ca="1" si="123"/>
        <v>NA</v>
      </c>
      <c r="AX164" s="66" t="str">
        <f t="shared" ca="1" si="124"/>
        <v>NA</v>
      </c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>
        <f t="shared" si="125"/>
        <v>0</v>
      </c>
      <c r="BU164" s="8">
        <f t="shared" si="126"/>
        <v>0</v>
      </c>
      <c r="BV164" s="8">
        <f t="shared" si="127"/>
        <v>0</v>
      </c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66" t="str">
        <f t="shared" si="128"/>
        <v>NA</v>
      </c>
      <c r="CH164" s="66" t="str">
        <f t="shared" si="129"/>
        <v>NA</v>
      </c>
      <c r="CI164" s="66" t="str">
        <f t="shared" si="130"/>
        <v>NA</v>
      </c>
      <c r="CJ164" s="66" t="str">
        <f t="shared" si="131"/>
        <v>NA</v>
      </c>
      <c r="CK164" s="66" t="str">
        <f t="shared" si="132"/>
        <v>NA</v>
      </c>
      <c r="CL164" s="66" t="str">
        <f t="shared" si="133"/>
        <v>NA</v>
      </c>
      <c r="CM164" s="66" t="str">
        <f t="shared" si="134"/>
        <v>NA</v>
      </c>
      <c r="CN164" s="66" t="str">
        <f t="shared" si="135"/>
        <v>NA</v>
      </c>
      <c r="CO164" s="66" t="str">
        <f t="shared" si="136"/>
        <v>NA</v>
      </c>
      <c r="CP164" s="66" t="str">
        <f t="shared" si="137"/>
        <v>NA</v>
      </c>
      <c r="CQ164" s="66" t="str">
        <f t="shared" si="138"/>
        <v/>
      </c>
      <c r="CR164" s="66" t="str">
        <f t="shared" si="139"/>
        <v/>
      </c>
      <c r="CS164" s="66" t="str">
        <f t="shared" si="140"/>
        <v/>
      </c>
      <c r="CT164" s="66" t="str">
        <f t="shared" si="141"/>
        <v/>
      </c>
      <c r="CU164" s="66" t="str">
        <f t="shared" si="142"/>
        <v/>
      </c>
      <c r="CV164" s="66" t="str">
        <f t="shared" si="143"/>
        <v/>
      </c>
      <c r="CW164" s="66" t="str">
        <f t="shared" si="144"/>
        <v/>
      </c>
      <c r="CX164" s="66" t="str">
        <f t="shared" si="145"/>
        <v/>
      </c>
      <c r="CY164" s="66" t="str">
        <f t="shared" si="146"/>
        <v/>
      </c>
      <c r="CZ164" s="66" t="str">
        <f t="shared" si="147"/>
        <v/>
      </c>
      <c r="DA164" s="66" t="str">
        <f t="shared" si="148"/>
        <v/>
      </c>
      <c r="DB164" s="66" t="str">
        <f t="shared" si="149"/>
        <v/>
      </c>
      <c r="DC164" s="66" t="str">
        <f t="shared" si="150"/>
        <v/>
      </c>
      <c r="DD164" s="66" t="str">
        <f t="shared" si="151"/>
        <v/>
      </c>
      <c r="DE164" s="66" t="str">
        <f t="shared" si="152"/>
        <v/>
      </c>
      <c r="DF164" s="66" t="str">
        <f t="shared" si="153"/>
        <v/>
      </c>
      <c r="DG164" s="66" t="str">
        <f t="shared" si="154"/>
        <v/>
      </c>
      <c r="DH164" s="66" t="str">
        <f t="shared" si="155"/>
        <v/>
      </c>
      <c r="DI164" s="66" t="str">
        <f t="shared" si="156"/>
        <v/>
      </c>
      <c r="DJ164" s="66" t="str">
        <f t="shared" si="157"/>
        <v/>
      </c>
      <c r="DK164" s="63">
        <f t="shared" si="112"/>
        <v>1138819</v>
      </c>
    </row>
    <row r="165" spans="1:115" x14ac:dyDescent="0.25">
      <c r="A165" s="2">
        <f t="shared" si="158"/>
        <v>164</v>
      </c>
      <c r="B165" s="2" t="s">
        <v>8</v>
      </c>
      <c r="C165" s="2" t="s">
        <v>190</v>
      </c>
      <c r="D165" s="2">
        <v>3</v>
      </c>
      <c r="E165" s="2">
        <v>1</v>
      </c>
      <c r="F165" s="2">
        <v>1</v>
      </c>
      <c r="G165" s="11" t="s">
        <v>14</v>
      </c>
      <c r="H165" s="42" t="s">
        <v>296</v>
      </c>
      <c r="I165" s="9">
        <v>287.90100000000001</v>
      </c>
      <c r="J165" s="10" t="s">
        <v>11</v>
      </c>
      <c r="K165" s="22" t="s">
        <v>415</v>
      </c>
      <c r="L165" s="7">
        <f t="shared" si="113"/>
        <v>1925023.8</v>
      </c>
      <c r="M165" s="8">
        <v>203</v>
      </c>
      <c r="N165" s="25">
        <v>41136</v>
      </c>
      <c r="O165" s="8" t="str">
        <f t="shared" si="114"/>
        <v>2DA-AGO</v>
      </c>
      <c r="P165" s="26">
        <v>0.9</v>
      </c>
      <c r="Q165" s="41" t="s">
        <v>269</v>
      </c>
      <c r="R165" s="25">
        <v>41061</v>
      </c>
      <c r="S165" s="7">
        <v>962511.9</v>
      </c>
      <c r="T165" s="25">
        <v>41043</v>
      </c>
      <c r="U165" s="66" t="str">
        <f t="shared" ca="1" si="115"/>
        <v>MAYOR A 2 MESES</v>
      </c>
      <c r="V165" s="62" t="s">
        <v>367</v>
      </c>
      <c r="W165" s="8"/>
      <c r="X165" s="8">
        <v>68846</v>
      </c>
      <c r="Y165" s="8">
        <v>3213</v>
      </c>
      <c r="Z165" s="8">
        <v>321</v>
      </c>
      <c r="AA165" s="66" t="str">
        <f t="shared" si="159"/>
        <v>SEM 20</v>
      </c>
      <c r="AB165" s="66" t="str">
        <f t="shared" si="160"/>
        <v>MAY</v>
      </c>
      <c r="AC165" s="73" t="s">
        <v>308</v>
      </c>
      <c r="AD165" s="73" t="s">
        <v>274</v>
      </c>
      <c r="AE165" s="73" t="s">
        <v>315</v>
      </c>
      <c r="AF165" s="73" t="s">
        <v>413</v>
      </c>
      <c r="AG165" s="25">
        <v>41059</v>
      </c>
      <c r="AH165" s="8" t="s">
        <v>276</v>
      </c>
      <c r="AI165" s="25">
        <v>41070</v>
      </c>
      <c r="AJ165" s="25">
        <v>41141</v>
      </c>
      <c r="AK165" s="25">
        <v>41080</v>
      </c>
      <c r="AL165" s="25">
        <v>41087</v>
      </c>
      <c r="AM165" s="8"/>
      <c r="AN165" s="8">
        <v>86</v>
      </c>
      <c r="AO165" s="8"/>
      <c r="AP165" s="66" t="str">
        <f t="shared" si="116"/>
        <v>SEM 22</v>
      </c>
      <c r="AQ165" s="66" t="str">
        <f t="shared" si="117"/>
        <v>MAY</v>
      </c>
      <c r="AR165" s="66" t="str">
        <f t="shared" si="118"/>
        <v>SEM 26</v>
      </c>
      <c r="AS165" s="66" t="str">
        <f t="shared" si="119"/>
        <v>JUN</v>
      </c>
      <c r="AT165" s="66" t="str">
        <f t="shared" si="120"/>
        <v>NA</v>
      </c>
      <c r="AU165" s="66" t="str">
        <f t="shared" si="121"/>
        <v/>
      </c>
      <c r="AV165" s="66" t="str">
        <f t="shared" si="122"/>
        <v>2DA-JUN</v>
      </c>
      <c r="AW165" s="66" t="str">
        <f t="shared" ca="1" si="123"/>
        <v>7MA SEM</v>
      </c>
      <c r="AX165" s="66" t="str">
        <f t="shared" ca="1" si="124"/>
        <v>3RA SEM</v>
      </c>
      <c r="AY165" s="8">
        <v>1000</v>
      </c>
      <c r="AZ165" s="8">
        <v>20000</v>
      </c>
      <c r="BA165" s="8">
        <v>50000</v>
      </c>
      <c r="BB165" s="8"/>
      <c r="BC165" s="8"/>
      <c r="BD165" s="8"/>
      <c r="BE165" s="8"/>
      <c r="BF165" s="8"/>
      <c r="BG165" s="8"/>
      <c r="BH165" s="8"/>
      <c r="BI165" s="8"/>
      <c r="BJ165" s="8" t="s">
        <v>489</v>
      </c>
      <c r="BK165" s="8" t="s">
        <v>489</v>
      </c>
      <c r="BL165" s="8"/>
      <c r="BM165" s="8"/>
      <c r="BN165" s="8"/>
      <c r="BO165" s="8"/>
      <c r="BP165" s="8"/>
      <c r="BQ165" s="8"/>
      <c r="BR165" s="8"/>
      <c r="BS165" s="8"/>
      <c r="BT165" s="8">
        <f t="shared" si="125"/>
        <v>0</v>
      </c>
      <c r="BU165" s="8">
        <f t="shared" si="126"/>
        <v>70000</v>
      </c>
      <c r="BV165" s="8">
        <f t="shared" si="127"/>
        <v>0</v>
      </c>
      <c r="BW165" s="25">
        <f t="shared" ref="BW165:BW167" si="164">+AG165+15</f>
        <v>41074</v>
      </c>
      <c r="BX165" s="25">
        <f>+BW165+15</f>
        <v>41089</v>
      </c>
      <c r="BY165" s="25"/>
      <c r="BZ165" s="8"/>
      <c r="CA165" s="8"/>
      <c r="CB165" s="8"/>
      <c r="CC165" s="8"/>
      <c r="CD165" s="8"/>
      <c r="CE165" s="8"/>
      <c r="CF165" s="8"/>
      <c r="CG165" s="66" t="str">
        <f t="shared" si="128"/>
        <v>SEM 24</v>
      </c>
      <c r="CH165" s="66" t="str">
        <f t="shared" si="129"/>
        <v>SEM 26</v>
      </c>
      <c r="CI165" s="66" t="str">
        <f t="shared" si="130"/>
        <v>NA</v>
      </c>
      <c r="CJ165" s="66" t="str">
        <f t="shared" si="131"/>
        <v>NA</v>
      </c>
      <c r="CK165" s="66" t="str">
        <f t="shared" si="132"/>
        <v>NA</v>
      </c>
      <c r="CL165" s="66" t="str">
        <f t="shared" si="133"/>
        <v>NA</v>
      </c>
      <c r="CM165" s="66" t="str">
        <f t="shared" si="134"/>
        <v>NA</v>
      </c>
      <c r="CN165" s="66" t="str">
        <f t="shared" si="135"/>
        <v>NA</v>
      </c>
      <c r="CO165" s="66" t="str">
        <f t="shared" si="136"/>
        <v>NA</v>
      </c>
      <c r="CP165" s="66" t="str">
        <f t="shared" si="137"/>
        <v>NA</v>
      </c>
      <c r="CQ165" s="66" t="str">
        <f t="shared" si="138"/>
        <v>JUN</v>
      </c>
      <c r="CR165" s="66" t="str">
        <f t="shared" si="139"/>
        <v>JUN</v>
      </c>
      <c r="CS165" s="66" t="str">
        <f t="shared" si="140"/>
        <v/>
      </c>
      <c r="CT165" s="66" t="str">
        <f t="shared" si="141"/>
        <v/>
      </c>
      <c r="CU165" s="66" t="str">
        <f t="shared" si="142"/>
        <v/>
      </c>
      <c r="CV165" s="66" t="str">
        <f t="shared" si="143"/>
        <v/>
      </c>
      <c r="CW165" s="66" t="str">
        <f t="shared" si="144"/>
        <v/>
      </c>
      <c r="CX165" s="66" t="str">
        <f t="shared" si="145"/>
        <v/>
      </c>
      <c r="CY165" s="66" t="str">
        <f t="shared" si="146"/>
        <v/>
      </c>
      <c r="CZ165" s="66" t="str">
        <f t="shared" si="147"/>
        <v/>
      </c>
      <c r="DA165" s="66">
        <f t="shared" si="148"/>
        <v>2012</v>
      </c>
      <c r="DB165" s="66">
        <f t="shared" si="149"/>
        <v>2012</v>
      </c>
      <c r="DC165" s="66" t="str">
        <f t="shared" si="150"/>
        <v/>
      </c>
      <c r="DD165" s="66" t="str">
        <f t="shared" si="151"/>
        <v/>
      </c>
      <c r="DE165" s="66" t="str">
        <f t="shared" si="152"/>
        <v/>
      </c>
      <c r="DF165" s="66" t="str">
        <f t="shared" si="153"/>
        <v/>
      </c>
      <c r="DG165" s="66" t="str">
        <f t="shared" si="154"/>
        <v/>
      </c>
      <c r="DH165" s="66" t="str">
        <f t="shared" si="155"/>
        <v/>
      </c>
      <c r="DI165" s="66" t="str">
        <f t="shared" si="156"/>
        <v/>
      </c>
      <c r="DJ165" s="66" t="str">
        <f t="shared" si="157"/>
        <v/>
      </c>
      <c r="DK165" s="63">
        <f t="shared" si="112"/>
        <v>1854023.8</v>
      </c>
    </row>
    <row r="166" spans="1:115" x14ac:dyDescent="0.25">
      <c r="A166" s="2">
        <f t="shared" si="158"/>
        <v>165</v>
      </c>
      <c r="B166" s="2" t="s">
        <v>8</v>
      </c>
      <c r="C166" s="2" t="s">
        <v>191</v>
      </c>
      <c r="D166" s="2">
        <v>3</v>
      </c>
      <c r="E166" s="2">
        <v>1</v>
      </c>
      <c r="F166" s="2">
        <v>2</v>
      </c>
      <c r="G166" s="11" t="s">
        <v>14</v>
      </c>
      <c r="H166" s="42" t="s">
        <v>296</v>
      </c>
      <c r="I166" s="9">
        <v>82.712999999999994</v>
      </c>
      <c r="J166" s="10" t="s">
        <v>10</v>
      </c>
      <c r="K166" s="22" t="s">
        <v>415</v>
      </c>
      <c r="L166" s="7">
        <f t="shared" si="113"/>
        <v>1136309.3999999999</v>
      </c>
      <c r="M166" s="8">
        <v>204</v>
      </c>
      <c r="N166" s="25">
        <v>41136</v>
      </c>
      <c r="O166" s="8" t="str">
        <f t="shared" si="114"/>
        <v>2DA-AGO</v>
      </c>
      <c r="P166" s="26">
        <v>0.9</v>
      </c>
      <c r="Q166" s="41" t="s">
        <v>269</v>
      </c>
      <c r="R166" s="25">
        <v>41061</v>
      </c>
      <c r="S166" s="7">
        <v>568154.69999999995</v>
      </c>
      <c r="T166" s="25">
        <v>40998</v>
      </c>
      <c r="U166" s="66" t="str">
        <f t="shared" ca="1" si="115"/>
        <v>MAYOR A 2 MESES</v>
      </c>
      <c r="V166" s="62" t="s">
        <v>368</v>
      </c>
      <c r="W166" s="8"/>
      <c r="X166" s="8">
        <v>68846</v>
      </c>
      <c r="Y166" s="8">
        <v>21</v>
      </c>
      <c r="Z166" s="8">
        <v>84</v>
      </c>
      <c r="AA166" s="66" t="str">
        <f t="shared" si="159"/>
        <v>SEM 13</v>
      </c>
      <c r="AB166" s="66" t="str">
        <f t="shared" si="160"/>
        <v>MAR</v>
      </c>
      <c r="AC166" s="73" t="s">
        <v>308</v>
      </c>
      <c r="AD166" s="73" t="s">
        <v>274</v>
      </c>
      <c r="AE166" s="73" t="s">
        <v>315</v>
      </c>
      <c r="AF166" s="73" t="s">
        <v>414</v>
      </c>
      <c r="AG166" s="25">
        <v>41014</v>
      </c>
      <c r="AH166" s="8" t="s">
        <v>302</v>
      </c>
      <c r="AI166" s="25">
        <v>41080</v>
      </c>
      <c r="AJ166" s="25">
        <v>41141</v>
      </c>
      <c r="AK166" s="25">
        <v>41090</v>
      </c>
      <c r="AL166" s="8"/>
      <c r="AM166" s="8"/>
      <c r="AN166" s="8">
        <v>58</v>
      </c>
      <c r="AO166" s="8"/>
      <c r="AP166" s="66" t="str">
        <f t="shared" si="116"/>
        <v>SEM 16</v>
      </c>
      <c r="AQ166" s="66" t="str">
        <f t="shared" si="117"/>
        <v>ABR</v>
      </c>
      <c r="AR166" s="66" t="str">
        <f t="shared" si="118"/>
        <v>NA</v>
      </c>
      <c r="AS166" s="66" t="str">
        <f t="shared" si="119"/>
        <v/>
      </c>
      <c r="AT166" s="66" t="str">
        <f t="shared" si="120"/>
        <v>NA</v>
      </c>
      <c r="AU166" s="66" t="str">
        <f t="shared" si="121"/>
        <v/>
      </c>
      <c r="AV166" s="66" t="str">
        <f t="shared" si="122"/>
        <v>2DA-AGO</v>
      </c>
      <c r="AW166" s="66" t="str">
        <f t="shared" ca="1" si="123"/>
        <v>MAYOR A 2 MESES</v>
      </c>
      <c r="AX166" s="66" t="str">
        <f t="shared" ca="1" si="124"/>
        <v>NA</v>
      </c>
      <c r="AY166" s="8">
        <v>3000</v>
      </c>
      <c r="AZ166" s="8">
        <v>12000</v>
      </c>
      <c r="BA166" s="8">
        <v>500000</v>
      </c>
      <c r="BB166" s="8"/>
      <c r="BC166" s="8"/>
      <c r="BD166" s="8"/>
      <c r="BE166" s="8"/>
      <c r="BF166" s="8"/>
      <c r="BG166" s="8"/>
      <c r="BH166" s="8"/>
      <c r="BI166" s="8"/>
      <c r="BJ166" s="8" t="s">
        <v>489</v>
      </c>
      <c r="BK166" s="8" t="s">
        <v>489</v>
      </c>
      <c r="BL166" s="8"/>
      <c r="BM166" s="8"/>
      <c r="BN166" s="8"/>
      <c r="BO166" s="8"/>
      <c r="BP166" s="8"/>
      <c r="BQ166" s="8"/>
      <c r="BR166" s="8"/>
      <c r="BS166" s="8"/>
      <c r="BT166" s="8">
        <f t="shared" si="125"/>
        <v>0</v>
      </c>
      <c r="BU166" s="8">
        <f t="shared" si="126"/>
        <v>512000</v>
      </c>
      <c r="BV166" s="8">
        <f t="shared" si="127"/>
        <v>0</v>
      </c>
      <c r="BW166" s="25">
        <f t="shared" si="164"/>
        <v>41029</v>
      </c>
      <c r="BX166" s="25">
        <f>+BW166+15</f>
        <v>41044</v>
      </c>
      <c r="BY166" s="8"/>
      <c r="BZ166" s="8"/>
      <c r="CA166" s="8"/>
      <c r="CB166" s="8"/>
      <c r="CC166" s="8"/>
      <c r="CD166" s="8"/>
      <c r="CE166" s="8"/>
      <c r="CF166" s="8"/>
      <c r="CG166" s="66" t="str">
        <f t="shared" si="128"/>
        <v>SEM 18</v>
      </c>
      <c r="CH166" s="66" t="str">
        <f t="shared" si="129"/>
        <v>SEM 20</v>
      </c>
      <c r="CI166" s="66" t="str">
        <f t="shared" si="130"/>
        <v>NA</v>
      </c>
      <c r="CJ166" s="66" t="str">
        <f t="shared" si="131"/>
        <v>NA</v>
      </c>
      <c r="CK166" s="66" t="str">
        <f t="shared" si="132"/>
        <v>NA</v>
      </c>
      <c r="CL166" s="66" t="str">
        <f t="shared" si="133"/>
        <v>NA</v>
      </c>
      <c r="CM166" s="66" t="str">
        <f t="shared" si="134"/>
        <v>NA</v>
      </c>
      <c r="CN166" s="66" t="str">
        <f t="shared" si="135"/>
        <v>NA</v>
      </c>
      <c r="CO166" s="66" t="str">
        <f t="shared" si="136"/>
        <v>NA</v>
      </c>
      <c r="CP166" s="66" t="str">
        <f t="shared" si="137"/>
        <v>NA</v>
      </c>
      <c r="CQ166" s="66" t="str">
        <f t="shared" si="138"/>
        <v>ABR</v>
      </c>
      <c r="CR166" s="66" t="str">
        <f t="shared" si="139"/>
        <v>MAY</v>
      </c>
      <c r="CS166" s="66" t="str">
        <f t="shared" si="140"/>
        <v/>
      </c>
      <c r="CT166" s="66" t="str">
        <f t="shared" si="141"/>
        <v/>
      </c>
      <c r="CU166" s="66" t="str">
        <f t="shared" si="142"/>
        <v/>
      </c>
      <c r="CV166" s="66" t="str">
        <f t="shared" si="143"/>
        <v/>
      </c>
      <c r="CW166" s="66" t="str">
        <f t="shared" si="144"/>
        <v/>
      </c>
      <c r="CX166" s="66" t="str">
        <f t="shared" si="145"/>
        <v/>
      </c>
      <c r="CY166" s="66" t="str">
        <f t="shared" si="146"/>
        <v/>
      </c>
      <c r="CZ166" s="66" t="str">
        <f t="shared" si="147"/>
        <v/>
      </c>
      <c r="DA166" s="66">
        <f t="shared" si="148"/>
        <v>2012</v>
      </c>
      <c r="DB166" s="66">
        <f t="shared" si="149"/>
        <v>2012</v>
      </c>
      <c r="DC166" s="66" t="str">
        <f t="shared" si="150"/>
        <v/>
      </c>
      <c r="DD166" s="66" t="str">
        <f t="shared" si="151"/>
        <v/>
      </c>
      <c r="DE166" s="66" t="str">
        <f t="shared" si="152"/>
        <v/>
      </c>
      <c r="DF166" s="66" t="str">
        <f t="shared" si="153"/>
        <v/>
      </c>
      <c r="DG166" s="66" t="str">
        <f t="shared" si="154"/>
        <v/>
      </c>
      <c r="DH166" s="66" t="str">
        <f t="shared" si="155"/>
        <v/>
      </c>
      <c r="DI166" s="66" t="str">
        <f t="shared" si="156"/>
        <v/>
      </c>
      <c r="DJ166" s="66" t="str">
        <f t="shared" si="157"/>
        <v/>
      </c>
      <c r="DK166" s="63">
        <f t="shared" si="112"/>
        <v>621309.39999999991</v>
      </c>
    </row>
    <row r="167" spans="1:115" x14ac:dyDescent="0.25">
      <c r="A167" s="2">
        <f t="shared" si="158"/>
        <v>166</v>
      </c>
      <c r="B167" s="2" t="s">
        <v>8</v>
      </c>
      <c r="C167" s="2" t="s">
        <v>192</v>
      </c>
      <c r="D167" s="2">
        <v>3</v>
      </c>
      <c r="E167" s="2">
        <v>1</v>
      </c>
      <c r="F167" s="2">
        <v>3</v>
      </c>
      <c r="G167" s="11" t="s">
        <v>14</v>
      </c>
      <c r="H167" s="42" t="s">
        <v>296</v>
      </c>
      <c r="I167" s="9">
        <v>87.340999999999994</v>
      </c>
      <c r="J167" s="10" t="s">
        <v>10</v>
      </c>
      <c r="K167" s="22" t="s">
        <v>415</v>
      </c>
      <c r="L167" s="7">
        <f t="shared" si="113"/>
        <v>1153895.8</v>
      </c>
      <c r="M167" s="8">
        <v>205</v>
      </c>
      <c r="N167" s="25">
        <v>41136</v>
      </c>
      <c r="O167" s="8" t="str">
        <f t="shared" si="114"/>
        <v>2DA-AGO</v>
      </c>
      <c r="P167" s="26">
        <v>0.7</v>
      </c>
      <c r="Q167" s="41" t="s">
        <v>269</v>
      </c>
      <c r="R167" s="25">
        <v>41061</v>
      </c>
      <c r="S167" s="7">
        <v>576947.9</v>
      </c>
      <c r="T167" s="25">
        <v>41030</v>
      </c>
      <c r="U167" s="66" t="str">
        <f t="shared" ca="1" si="115"/>
        <v>MAYOR A 2 MESES</v>
      </c>
      <c r="V167" s="62" t="s">
        <v>369</v>
      </c>
      <c r="W167" s="8"/>
      <c r="X167" s="8">
        <v>654654</v>
      </c>
      <c r="Y167" s="8">
        <v>5814</v>
      </c>
      <c r="Z167" s="8">
        <v>321</v>
      </c>
      <c r="AA167" s="66" t="str">
        <f t="shared" si="159"/>
        <v>SEM 18</v>
      </c>
      <c r="AB167" s="66" t="str">
        <f t="shared" si="160"/>
        <v>MAY</v>
      </c>
      <c r="AC167" s="73" t="s">
        <v>310</v>
      </c>
      <c r="AD167" s="73" t="s">
        <v>274</v>
      </c>
      <c r="AE167" s="73" t="s">
        <v>315</v>
      </c>
      <c r="AF167" s="73" t="s">
        <v>414</v>
      </c>
      <c r="AG167" s="25">
        <v>41044</v>
      </c>
      <c r="AH167" s="8" t="s">
        <v>272</v>
      </c>
      <c r="AI167" s="25">
        <v>41082</v>
      </c>
      <c r="AJ167" s="25">
        <v>41141</v>
      </c>
      <c r="AK167" s="25">
        <v>41090</v>
      </c>
      <c r="AL167" s="8"/>
      <c r="AM167" s="8"/>
      <c r="AN167" s="8">
        <v>58</v>
      </c>
      <c r="AO167" s="8"/>
      <c r="AP167" s="66" t="str">
        <f t="shared" si="116"/>
        <v>SEM 20</v>
      </c>
      <c r="AQ167" s="66" t="str">
        <f t="shared" si="117"/>
        <v>MAY</v>
      </c>
      <c r="AR167" s="66" t="str">
        <f t="shared" si="118"/>
        <v>NA</v>
      </c>
      <c r="AS167" s="66" t="str">
        <f t="shared" si="119"/>
        <v/>
      </c>
      <c r="AT167" s="66" t="str">
        <f t="shared" si="120"/>
        <v>NA</v>
      </c>
      <c r="AU167" s="66" t="str">
        <f t="shared" si="121"/>
        <v/>
      </c>
      <c r="AV167" s="66" t="str">
        <f t="shared" si="122"/>
        <v>2DA-AGO</v>
      </c>
      <c r="AW167" s="66" t="str">
        <f t="shared" ca="1" si="123"/>
        <v>MAYOR A 2 MESES</v>
      </c>
      <c r="AX167" s="66" t="str">
        <f t="shared" ca="1" si="124"/>
        <v>NA</v>
      </c>
      <c r="AY167" s="8">
        <v>5000</v>
      </c>
      <c r="AZ167" s="8">
        <v>17000</v>
      </c>
      <c r="BA167" s="8">
        <v>120000</v>
      </c>
      <c r="BB167" s="8">
        <v>10000</v>
      </c>
      <c r="BC167" s="8"/>
      <c r="BD167" s="8"/>
      <c r="BE167" s="8"/>
      <c r="BF167" s="8"/>
      <c r="BG167" s="8"/>
      <c r="BH167" s="8"/>
      <c r="BI167" s="8"/>
      <c r="BJ167" s="8" t="s">
        <v>489</v>
      </c>
      <c r="BK167" s="8" t="s">
        <v>489</v>
      </c>
      <c r="BL167" s="8" t="s">
        <v>489</v>
      </c>
      <c r="BM167" s="8"/>
      <c r="BN167" s="8"/>
      <c r="BO167" s="8"/>
      <c r="BP167" s="8"/>
      <c r="BQ167" s="8"/>
      <c r="BR167" s="8"/>
      <c r="BS167" s="8"/>
      <c r="BT167" s="8">
        <f t="shared" si="125"/>
        <v>0</v>
      </c>
      <c r="BU167" s="8">
        <f t="shared" si="126"/>
        <v>147000</v>
      </c>
      <c r="BV167" s="8">
        <f t="shared" si="127"/>
        <v>0</v>
      </c>
      <c r="BW167" s="25">
        <f t="shared" si="164"/>
        <v>41059</v>
      </c>
      <c r="BX167" s="25">
        <f>+BW167+15</f>
        <v>41074</v>
      </c>
      <c r="BY167" s="25">
        <f>+BX167+15</f>
        <v>41089</v>
      </c>
      <c r="BZ167" s="8"/>
      <c r="CA167" s="8"/>
      <c r="CB167" s="8"/>
      <c r="CC167" s="8"/>
      <c r="CD167" s="8"/>
      <c r="CE167" s="8"/>
      <c r="CF167" s="8"/>
      <c r="CG167" s="66" t="str">
        <f t="shared" si="128"/>
        <v>SEM 22</v>
      </c>
      <c r="CH167" s="66" t="str">
        <f t="shared" si="129"/>
        <v>SEM 24</v>
      </c>
      <c r="CI167" s="66" t="str">
        <f t="shared" si="130"/>
        <v>SEM 26</v>
      </c>
      <c r="CJ167" s="66" t="str">
        <f t="shared" si="131"/>
        <v>NA</v>
      </c>
      <c r="CK167" s="66" t="str">
        <f t="shared" si="132"/>
        <v>NA</v>
      </c>
      <c r="CL167" s="66" t="str">
        <f t="shared" si="133"/>
        <v>NA</v>
      </c>
      <c r="CM167" s="66" t="str">
        <f t="shared" si="134"/>
        <v>NA</v>
      </c>
      <c r="CN167" s="66" t="str">
        <f t="shared" si="135"/>
        <v>NA</v>
      </c>
      <c r="CO167" s="66" t="str">
        <f t="shared" si="136"/>
        <v>NA</v>
      </c>
      <c r="CP167" s="66" t="str">
        <f t="shared" si="137"/>
        <v>NA</v>
      </c>
      <c r="CQ167" s="66" t="str">
        <f t="shared" si="138"/>
        <v>MAY</v>
      </c>
      <c r="CR167" s="66" t="str">
        <f t="shared" si="139"/>
        <v>JUN</v>
      </c>
      <c r="CS167" s="66" t="str">
        <f t="shared" si="140"/>
        <v>JUN</v>
      </c>
      <c r="CT167" s="66" t="str">
        <f t="shared" si="141"/>
        <v/>
      </c>
      <c r="CU167" s="66" t="str">
        <f t="shared" si="142"/>
        <v/>
      </c>
      <c r="CV167" s="66" t="str">
        <f t="shared" si="143"/>
        <v/>
      </c>
      <c r="CW167" s="66" t="str">
        <f t="shared" si="144"/>
        <v/>
      </c>
      <c r="CX167" s="66" t="str">
        <f t="shared" si="145"/>
        <v/>
      </c>
      <c r="CY167" s="66" t="str">
        <f t="shared" si="146"/>
        <v/>
      </c>
      <c r="CZ167" s="66" t="str">
        <f t="shared" si="147"/>
        <v/>
      </c>
      <c r="DA167" s="66">
        <f t="shared" si="148"/>
        <v>2012</v>
      </c>
      <c r="DB167" s="66">
        <f t="shared" si="149"/>
        <v>2012</v>
      </c>
      <c r="DC167" s="66">
        <f t="shared" si="150"/>
        <v>2012</v>
      </c>
      <c r="DD167" s="66" t="str">
        <f t="shared" si="151"/>
        <v/>
      </c>
      <c r="DE167" s="66" t="str">
        <f t="shared" si="152"/>
        <v/>
      </c>
      <c r="DF167" s="66" t="str">
        <f t="shared" si="153"/>
        <v/>
      </c>
      <c r="DG167" s="66" t="str">
        <f t="shared" si="154"/>
        <v/>
      </c>
      <c r="DH167" s="66" t="str">
        <f t="shared" si="155"/>
        <v/>
      </c>
      <c r="DI167" s="66" t="str">
        <f t="shared" si="156"/>
        <v/>
      </c>
      <c r="DJ167" s="66" t="str">
        <f t="shared" si="157"/>
        <v/>
      </c>
      <c r="DK167" s="63">
        <f t="shared" si="112"/>
        <v>1001895.8</v>
      </c>
    </row>
    <row r="168" spans="1:115" x14ac:dyDescent="0.25">
      <c r="A168" s="2">
        <f t="shared" si="158"/>
        <v>167</v>
      </c>
      <c r="B168" s="2" t="s">
        <v>8</v>
      </c>
      <c r="C168" s="2" t="s">
        <v>193</v>
      </c>
      <c r="D168" s="2">
        <v>3</v>
      </c>
      <c r="E168" s="2">
        <v>1</v>
      </c>
      <c r="F168" s="2">
        <v>4</v>
      </c>
      <c r="G168" s="11" t="s">
        <v>14</v>
      </c>
      <c r="H168" s="42" t="s">
        <v>295</v>
      </c>
      <c r="I168" s="9">
        <v>97.638000000000005</v>
      </c>
      <c r="J168" s="10" t="s">
        <v>11</v>
      </c>
      <c r="K168" s="22" t="s">
        <v>415</v>
      </c>
      <c r="L168" s="7">
        <f t="shared" si="113"/>
        <v>1202024.3999999999</v>
      </c>
      <c r="M168" s="8">
        <v>206</v>
      </c>
      <c r="N168" s="25">
        <v>41136</v>
      </c>
      <c r="O168" s="8" t="str">
        <f t="shared" si="114"/>
        <v>2DA-AGO</v>
      </c>
      <c r="P168" s="26">
        <v>0.7</v>
      </c>
      <c r="Q168" s="41" t="s">
        <v>270</v>
      </c>
      <c r="R168" s="25"/>
      <c r="S168" s="7">
        <v>601012.19999999995</v>
      </c>
      <c r="T168" s="8"/>
      <c r="U168" s="66" t="str">
        <f t="shared" ca="1" si="115"/>
        <v>NA</v>
      </c>
      <c r="V168" s="8"/>
      <c r="W168" s="8"/>
      <c r="X168" s="8"/>
      <c r="Y168" s="8"/>
      <c r="Z168" s="8"/>
      <c r="AA168" s="66" t="str">
        <f t="shared" si="159"/>
        <v>NA</v>
      </c>
      <c r="AB168" s="66" t="str">
        <f t="shared" si="160"/>
        <v/>
      </c>
      <c r="AC168" s="73"/>
      <c r="AD168" s="73"/>
      <c r="AE168" s="73"/>
      <c r="AF168" s="73"/>
      <c r="AG168" s="8"/>
      <c r="AH168" s="8" t="s">
        <v>273</v>
      </c>
      <c r="AI168" s="8"/>
      <c r="AJ168" s="8"/>
      <c r="AK168" s="8"/>
      <c r="AL168" s="8"/>
      <c r="AM168" s="8"/>
      <c r="AN168" s="8"/>
      <c r="AO168" s="8"/>
      <c r="AP168" s="66" t="str">
        <f t="shared" si="116"/>
        <v>NA</v>
      </c>
      <c r="AQ168" s="66" t="str">
        <f t="shared" si="117"/>
        <v/>
      </c>
      <c r="AR168" s="66" t="str">
        <f t="shared" si="118"/>
        <v>NA</v>
      </c>
      <c r="AS168" s="66" t="str">
        <f t="shared" si="119"/>
        <v/>
      </c>
      <c r="AT168" s="66" t="str">
        <f t="shared" si="120"/>
        <v>NA</v>
      </c>
      <c r="AU168" s="66" t="str">
        <f t="shared" si="121"/>
        <v/>
      </c>
      <c r="AV168" s="66" t="str">
        <f t="shared" si="122"/>
        <v>NA</v>
      </c>
      <c r="AW168" s="66" t="str">
        <f t="shared" ca="1" si="123"/>
        <v>NA</v>
      </c>
      <c r="AX168" s="66" t="str">
        <f t="shared" ca="1" si="124"/>
        <v>NA</v>
      </c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>
        <f t="shared" si="125"/>
        <v>0</v>
      </c>
      <c r="BU168" s="8">
        <f t="shared" si="126"/>
        <v>0</v>
      </c>
      <c r="BV168" s="8">
        <f t="shared" si="127"/>
        <v>0</v>
      </c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66" t="str">
        <f t="shared" si="128"/>
        <v>NA</v>
      </c>
      <c r="CH168" s="66" t="str">
        <f t="shared" si="129"/>
        <v>NA</v>
      </c>
      <c r="CI168" s="66" t="str">
        <f t="shared" si="130"/>
        <v>NA</v>
      </c>
      <c r="CJ168" s="66" t="str">
        <f t="shared" si="131"/>
        <v>NA</v>
      </c>
      <c r="CK168" s="66" t="str">
        <f t="shared" si="132"/>
        <v>NA</v>
      </c>
      <c r="CL168" s="66" t="str">
        <f t="shared" si="133"/>
        <v>NA</v>
      </c>
      <c r="CM168" s="66" t="str">
        <f t="shared" si="134"/>
        <v>NA</v>
      </c>
      <c r="CN168" s="66" t="str">
        <f t="shared" si="135"/>
        <v>NA</v>
      </c>
      <c r="CO168" s="66" t="str">
        <f t="shared" si="136"/>
        <v>NA</v>
      </c>
      <c r="CP168" s="66" t="str">
        <f t="shared" si="137"/>
        <v>NA</v>
      </c>
      <c r="CQ168" s="66" t="str">
        <f t="shared" si="138"/>
        <v/>
      </c>
      <c r="CR168" s="66" t="str">
        <f t="shared" si="139"/>
        <v/>
      </c>
      <c r="CS168" s="66" t="str">
        <f t="shared" si="140"/>
        <v/>
      </c>
      <c r="CT168" s="66" t="str">
        <f t="shared" si="141"/>
        <v/>
      </c>
      <c r="CU168" s="66" t="str">
        <f t="shared" si="142"/>
        <v/>
      </c>
      <c r="CV168" s="66" t="str">
        <f t="shared" si="143"/>
        <v/>
      </c>
      <c r="CW168" s="66" t="str">
        <f t="shared" si="144"/>
        <v/>
      </c>
      <c r="CX168" s="66" t="str">
        <f t="shared" si="145"/>
        <v/>
      </c>
      <c r="CY168" s="66" t="str">
        <f t="shared" si="146"/>
        <v/>
      </c>
      <c r="CZ168" s="66" t="str">
        <f t="shared" si="147"/>
        <v/>
      </c>
      <c r="DA168" s="66" t="str">
        <f t="shared" si="148"/>
        <v/>
      </c>
      <c r="DB168" s="66" t="str">
        <f t="shared" si="149"/>
        <v/>
      </c>
      <c r="DC168" s="66" t="str">
        <f t="shared" si="150"/>
        <v/>
      </c>
      <c r="DD168" s="66" t="str">
        <f t="shared" si="151"/>
        <v/>
      </c>
      <c r="DE168" s="66" t="str">
        <f t="shared" si="152"/>
        <v/>
      </c>
      <c r="DF168" s="66" t="str">
        <f t="shared" si="153"/>
        <v/>
      </c>
      <c r="DG168" s="66" t="str">
        <f t="shared" si="154"/>
        <v/>
      </c>
      <c r="DH168" s="66" t="str">
        <f t="shared" si="155"/>
        <v/>
      </c>
      <c r="DI168" s="66" t="str">
        <f t="shared" si="156"/>
        <v/>
      </c>
      <c r="DJ168" s="66" t="str">
        <f t="shared" si="157"/>
        <v/>
      </c>
      <c r="DK168" s="63">
        <f t="shared" si="112"/>
        <v>1202024.3999999999</v>
      </c>
    </row>
    <row r="169" spans="1:115" x14ac:dyDescent="0.25">
      <c r="A169" s="2">
        <f t="shared" si="158"/>
        <v>168</v>
      </c>
      <c r="B169" s="2" t="s">
        <v>8</v>
      </c>
      <c r="C169" s="2" t="s">
        <v>194</v>
      </c>
      <c r="D169" s="2">
        <v>3</v>
      </c>
      <c r="E169" s="2">
        <v>1</v>
      </c>
      <c r="F169" s="2">
        <v>5</v>
      </c>
      <c r="G169" s="11" t="s">
        <v>14</v>
      </c>
      <c r="H169" s="42" t="s">
        <v>295</v>
      </c>
      <c r="I169" s="9">
        <v>105.361</v>
      </c>
      <c r="J169" s="10" t="s">
        <v>10</v>
      </c>
      <c r="K169" s="22" t="s">
        <v>415</v>
      </c>
      <c r="L169" s="7">
        <f t="shared" si="113"/>
        <v>1222371.8</v>
      </c>
      <c r="M169" s="8">
        <v>207</v>
      </c>
      <c r="N169" s="25">
        <v>41136</v>
      </c>
      <c r="O169" s="8" t="str">
        <f t="shared" si="114"/>
        <v>2DA-AGO</v>
      </c>
      <c r="P169" s="26">
        <v>0.8</v>
      </c>
      <c r="Q169" s="41" t="s">
        <v>270</v>
      </c>
      <c r="R169" s="25"/>
      <c r="S169" s="7">
        <v>611185.9</v>
      </c>
      <c r="T169" s="8"/>
      <c r="U169" s="66" t="str">
        <f t="shared" ca="1" si="115"/>
        <v>NA</v>
      </c>
      <c r="V169" s="8"/>
      <c r="W169" s="8"/>
      <c r="X169" s="8"/>
      <c r="Y169" s="8"/>
      <c r="Z169" s="8"/>
      <c r="AA169" s="66" t="str">
        <f t="shared" si="159"/>
        <v>NA</v>
      </c>
      <c r="AB169" s="66" t="str">
        <f t="shared" si="160"/>
        <v/>
      </c>
      <c r="AC169" s="73"/>
      <c r="AD169" s="73"/>
      <c r="AE169" s="73"/>
      <c r="AF169" s="73"/>
      <c r="AG169" s="8"/>
      <c r="AH169" s="8" t="s">
        <v>273</v>
      </c>
      <c r="AI169" s="8"/>
      <c r="AJ169" s="8"/>
      <c r="AK169" s="8"/>
      <c r="AL169" s="8"/>
      <c r="AM169" s="8"/>
      <c r="AN169" s="8"/>
      <c r="AO169" s="8"/>
      <c r="AP169" s="66" t="str">
        <f t="shared" si="116"/>
        <v>NA</v>
      </c>
      <c r="AQ169" s="66" t="str">
        <f t="shared" si="117"/>
        <v/>
      </c>
      <c r="AR169" s="66" t="str">
        <f t="shared" si="118"/>
        <v>NA</v>
      </c>
      <c r="AS169" s="66" t="str">
        <f t="shared" si="119"/>
        <v/>
      </c>
      <c r="AT169" s="66" t="str">
        <f t="shared" si="120"/>
        <v>NA</v>
      </c>
      <c r="AU169" s="66" t="str">
        <f t="shared" si="121"/>
        <v/>
      </c>
      <c r="AV169" s="66" t="str">
        <f t="shared" si="122"/>
        <v>NA</v>
      </c>
      <c r="AW169" s="66" t="str">
        <f t="shared" ca="1" si="123"/>
        <v>NA</v>
      </c>
      <c r="AX169" s="66" t="str">
        <f t="shared" ca="1" si="124"/>
        <v>NA</v>
      </c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>
        <f t="shared" si="125"/>
        <v>0</v>
      </c>
      <c r="BU169" s="8">
        <f t="shared" si="126"/>
        <v>0</v>
      </c>
      <c r="BV169" s="8">
        <f t="shared" si="127"/>
        <v>0</v>
      </c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66" t="str">
        <f t="shared" si="128"/>
        <v>NA</v>
      </c>
      <c r="CH169" s="66" t="str">
        <f t="shared" si="129"/>
        <v>NA</v>
      </c>
      <c r="CI169" s="66" t="str">
        <f t="shared" si="130"/>
        <v>NA</v>
      </c>
      <c r="CJ169" s="66" t="str">
        <f t="shared" si="131"/>
        <v>NA</v>
      </c>
      <c r="CK169" s="66" t="str">
        <f t="shared" si="132"/>
        <v>NA</v>
      </c>
      <c r="CL169" s="66" t="str">
        <f t="shared" si="133"/>
        <v>NA</v>
      </c>
      <c r="CM169" s="66" t="str">
        <f t="shared" si="134"/>
        <v>NA</v>
      </c>
      <c r="CN169" s="66" t="str">
        <f t="shared" si="135"/>
        <v>NA</v>
      </c>
      <c r="CO169" s="66" t="str">
        <f t="shared" si="136"/>
        <v>NA</v>
      </c>
      <c r="CP169" s="66" t="str">
        <f t="shared" si="137"/>
        <v>NA</v>
      </c>
      <c r="CQ169" s="66" t="str">
        <f t="shared" si="138"/>
        <v/>
      </c>
      <c r="CR169" s="66" t="str">
        <f t="shared" si="139"/>
        <v/>
      </c>
      <c r="CS169" s="66" t="str">
        <f t="shared" si="140"/>
        <v/>
      </c>
      <c r="CT169" s="66" t="str">
        <f t="shared" si="141"/>
        <v/>
      </c>
      <c r="CU169" s="66" t="str">
        <f t="shared" si="142"/>
        <v/>
      </c>
      <c r="CV169" s="66" t="str">
        <f t="shared" si="143"/>
        <v/>
      </c>
      <c r="CW169" s="66" t="str">
        <f t="shared" si="144"/>
        <v/>
      </c>
      <c r="CX169" s="66" t="str">
        <f t="shared" si="145"/>
        <v/>
      </c>
      <c r="CY169" s="66" t="str">
        <f t="shared" si="146"/>
        <v/>
      </c>
      <c r="CZ169" s="66" t="str">
        <f t="shared" si="147"/>
        <v/>
      </c>
      <c r="DA169" s="66" t="str">
        <f t="shared" si="148"/>
        <v/>
      </c>
      <c r="DB169" s="66" t="str">
        <f t="shared" si="149"/>
        <v/>
      </c>
      <c r="DC169" s="66" t="str">
        <f t="shared" si="150"/>
        <v/>
      </c>
      <c r="DD169" s="66" t="str">
        <f t="shared" si="151"/>
        <v/>
      </c>
      <c r="DE169" s="66" t="str">
        <f t="shared" si="152"/>
        <v/>
      </c>
      <c r="DF169" s="66" t="str">
        <f t="shared" si="153"/>
        <v/>
      </c>
      <c r="DG169" s="66" t="str">
        <f t="shared" si="154"/>
        <v/>
      </c>
      <c r="DH169" s="66" t="str">
        <f t="shared" si="155"/>
        <v/>
      </c>
      <c r="DI169" s="66" t="str">
        <f t="shared" si="156"/>
        <v/>
      </c>
      <c r="DJ169" s="66" t="str">
        <f t="shared" si="157"/>
        <v/>
      </c>
      <c r="DK169" s="63">
        <f t="shared" si="112"/>
        <v>1222371.8</v>
      </c>
    </row>
    <row r="170" spans="1:115" x14ac:dyDescent="0.25">
      <c r="A170" s="2">
        <f t="shared" si="158"/>
        <v>169</v>
      </c>
      <c r="B170" s="2" t="s">
        <v>8</v>
      </c>
      <c r="C170" s="2" t="s">
        <v>195</v>
      </c>
      <c r="D170" s="2">
        <v>3</v>
      </c>
      <c r="E170" s="2">
        <v>2</v>
      </c>
      <c r="F170" s="2">
        <v>1</v>
      </c>
      <c r="G170" s="11" t="s">
        <v>22</v>
      </c>
      <c r="H170" s="42" t="s">
        <v>295</v>
      </c>
      <c r="I170" s="9">
        <v>150.715</v>
      </c>
      <c r="J170" s="10" t="s">
        <v>11</v>
      </c>
      <c r="K170" s="22" t="s">
        <v>415</v>
      </c>
      <c r="L170" s="7">
        <f t="shared" si="113"/>
        <v>1403717</v>
      </c>
      <c r="M170" s="8">
        <v>208</v>
      </c>
      <c r="N170" s="25">
        <v>41136</v>
      </c>
      <c r="O170" s="8" t="str">
        <f t="shared" si="114"/>
        <v>2DA-AGO</v>
      </c>
      <c r="P170" s="26">
        <v>0.8</v>
      </c>
      <c r="Q170" s="41" t="s">
        <v>270</v>
      </c>
      <c r="R170" s="25"/>
      <c r="S170" s="7">
        <v>701858.5</v>
      </c>
      <c r="T170" s="8"/>
      <c r="U170" s="66" t="str">
        <f t="shared" ca="1" si="115"/>
        <v>NA</v>
      </c>
      <c r="V170" s="8"/>
      <c r="W170" s="8"/>
      <c r="X170" s="8"/>
      <c r="Y170" s="8"/>
      <c r="Z170" s="8"/>
      <c r="AA170" s="66" t="str">
        <f t="shared" si="159"/>
        <v>NA</v>
      </c>
      <c r="AB170" s="66" t="str">
        <f t="shared" si="160"/>
        <v/>
      </c>
      <c r="AC170" s="73"/>
      <c r="AD170" s="73"/>
      <c r="AE170" s="73"/>
      <c r="AF170" s="73"/>
      <c r="AG170" s="8"/>
      <c r="AH170" s="8" t="s">
        <v>273</v>
      </c>
      <c r="AI170" s="8"/>
      <c r="AJ170" s="8"/>
      <c r="AK170" s="8"/>
      <c r="AL170" s="8"/>
      <c r="AM170" s="8"/>
      <c r="AN170" s="8"/>
      <c r="AO170" s="8"/>
      <c r="AP170" s="66" t="str">
        <f t="shared" si="116"/>
        <v>NA</v>
      </c>
      <c r="AQ170" s="66" t="str">
        <f t="shared" si="117"/>
        <v/>
      </c>
      <c r="AR170" s="66" t="str">
        <f t="shared" si="118"/>
        <v>NA</v>
      </c>
      <c r="AS170" s="66" t="str">
        <f t="shared" si="119"/>
        <v/>
      </c>
      <c r="AT170" s="66" t="str">
        <f t="shared" si="120"/>
        <v>NA</v>
      </c>
      <c r="AU170" s="66" t="str">
        <f t="shared" si="121"/>
        <v/>
      </c>
      <c r="AV170" s="66" t="str">
        <f t="shared" si="122"/>
        <v>NA</v>
      </c>
      <c r="AW170" s="66" t="str">
        <f t="shared" ca="1" si="123"/>
        <v>NA</v>
      </c>
      <c r="AX170" s="66" t="str">
        <f t="shared" ca="1" si="124"/>
        <v>NA</v>
      </c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>
        <f t="shared" si="125"/>
        <v>0</v>
      </c>
      <c r="BU170" s="8">
        <f t="shared" si="126"/>
        <v>0</v>
      </c>
      <c r="BV170" s="8">
        <f t="shared" si="127"/>
        <v>0</v>
      </c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66" t="str">
        <f t="shared" si="128"/>
        <v>NA</v>
      </c>
      <c r="CH170" s="66" t="str">
        <f t="shared" si="129"/>
        <v>NA</v>
      </c>
      <c r="CI170" s="66" t="str">
        <f t="shared" si="130"/>
        <v>NA</v>
      </c>
      <c r="CJ170" s="66" t="str">
        <f t="shared" si="131"/>
        <v>NA</v>
      </c>
      <c r="CK170" s="66" t="str">
        <f t="shared" si="132"/>
        <v>NA</v>
      </c>
      <c r="CL170" s="66" t="str">
        <f t="shared" si="133"/>
        <v>NA</v>
      </c>
      <c r="CM170" s="66" t="str">
        <f t="shared" si="134"/>
        <v>NA</v>
      </c>
      <c r="CN170" s="66" t="str">
        <f t="shared" si="135"/>
        <v>NA</v>
      </c>
      <c r="CO170" s="66" t="str">
        <f t="shared" si="136"/>
        <v>NA</v>
      </c>
      <c r="CP170" s="66" t="str">
        <f t="shared" si="137"/>
        <v>NA</v>
      </c>
      <c r="CQ170" s="66" t="str">
        <f t="shared" si="138"/>
        <v/>
      </c>
      <c r="CR170" s="66" t="str">
        <f t="shared" si="139"/>
        <v/>
      </c>
      <c r="CS170" s="66" t="str">
        <f t="shared" si="140"/>
        <v/>
      </c>
      <c r="CT170" s="66" t="str">
        <f t="shared" si="141"/>
        <v/>
      </c>
      <c r="CU170" s="66" t="str">
        <f t="shared" si="142"/>
        <v/>
      </c>
      <c r="CV170" s="66" t="str">
        <f t="shared" si="143"/>
        <v/>
      </c>
      <c r="CW170" s="66" t="str">
        <f t="shared" si="144"/>
        <v/>
      </c>
      <c r="CX170" s="66" t="str">
        <f t="shared" si="145"/>
        <v/>
      </c>
      <c r="CY170" s="66" t="str">
        <f t="shared" si="146"/>
        <v/>
      </c>
      <c r="CZ170" s="66" t="str">
        <f t="shared" si="147"/>
        <v/>
      </c>
      <c r="DA170" s="66" t="str">
        <f t="shared" si="148"/>
        <v/>
      </c>
      <c r="DB170" s="66" t="str">
        <f t="shared" si="149"/>
        <v/>
      </c>
      <c r="DC170" s="66" t="str">
        <f t="shared" si="150"/>
        <v/>
      </c>
      <c r="DD170" s="66" t="str">
        <f t="shared" si="151"/>
        <v/>
      </c>
      <c r="DE170" s="66" t="str">
        <f t="shared" si="152"/>
        <v/>
      </c>
      <c r="DF170" s="66" t="str">
        <f t="shared" si="153"/>
        <v/>
      </c>
      <c r="DG170" s="66" t="str">
        <f t="shared" si="154"/>
        <v/>
      </c>
      <c r="DH170" s="66" t="str">
        <f t="shared" si="155"/>
        <v/>
      </c>
      <c r="DI170" s="66" t="str">
        <f t="shared" si="156"/>
        <v/>
      </c>
      <c r="DJ170" s="66" t="str">
        <f t="shared" si="157"/>
        <v/>
      </c>
      <c r="DK170" s="63">
        <f t="shared" si="112"/>
        <v>1403717</v>
      </c>
    </row>
    <row r="171" spans="1:115" x14ac:dyDescent="0.25">
      <c r="A171" s="2">
        <f t="shared" si="158"/>
        <v>170</v>
      </c>
      <c r="B171" s="2" t="s">
        <v>8</v>
      </c>
      <c r="C171" s="2" t="s">
        <v>196</v>
      </c>
      <c r="D171" s="13">
        <v>3</v>
      </c>
      <c r="E171" s="13">
        <v>2</v>
      </c>
      <c r="F171" s="13">
        <v>2</v>
      </c>
      <c r="G171" s="11" t="s">
        <v>22</v>
      </c>
      <c r="H171" s="42" t="s">
        <v>294</v>
      </c>
      <c r="I171" s="15">
        <v>84.649000000000001</v>
      </c>
      <c r="J171" s="10" t="s">
        <v>10</v>
      </c>
      <c r="K171" s="22" t="s">
        <v>415</v>
      </c>
      <c r="L171" s="7">
        <f t="shared" si="113"/>
        <v>1143666.2</v>
      </c>
      <c r="M171" s="8">
        <v>209</v>
      </c>
      <c r="N171" s="25">
        <v>41136</v>
      </c>
      <c r="O171" s="8" t="str">
        <f t="shared" si="114"/>
        <v>2DA-AGO</v>
      </c>
      <c r="P171" s="26">
        <v>0.6</v>
      </c>
      <c r="Q171" s="41" t="s">
        <v>270</v>
      </c>
      <c r="R171" s="8"/>
      <c r="S171" s="7">
        <v>571833.1</v>
      </c>
      <c r="T171" s="8"/>
      <c r="U171" s="66" t="str">
        <f t="shared" ca="1" si="115"/>
        <v>NA</v>
      </c>
      <c r="V171" s="8"/>
      <c r="W171" s="8"/>
      <c r="X171" s="8"/>
      <c r="Y171" s="8"/>
      <c r="Z171" s="8"/>
      <c r="AA171" s="66" t="str">
        <f t="shared" si="159"/>
        <v>NA</v>
      </c>
      <c r="AB171" s="66" t="str">
        <f t="shared" si="160"/>
        <v/>
      </c>
      <c r="AC171" s="73"/>
      <c r="AD171" s="73"/>
      <c r="AE171" s="73"/>
      <c r="AF171" s="73"/>
      <c r="AG171" s="8"/>
      <c r="AH171" s="8" t="s">
        <v>273</v>
      </c>
      <c r="AI171" s="8"/>
      <c r="AJ171" s="8"/>
      <c r="AK171" s="8"/>
      <c r="AL171" s="8"/>
      <c r="AM171" s="8"/>
      <c r="AN171" s="8"/>
      <c r="AO171" s="8"/>
      <c r="AP171" s="66" t="str">
        <f t="shared" si="116"/>
        <v>NA</v>
      </c>
      <c r="AQ171" s="66" t="str">
        <f t="shared" si="117"/>
        <v/>
      </c>
      <c r="AR171" s="66" t="str">
        <f t="shared" si="118"/>
        <v>NA</v>
      </c>
      <c r="AS171" s="66" t="str">
        <f t="shared" si="119"/>
        <v/>
      </c>
      <c r="AT171" s="66" t="str">
        <f t="shared" si="120"/>
        <v>NA</v>
      </c>
      <c r="AU171" s="66" t="str">
        <f t="shared" si="121"/>
        <v/>
      </c>
      <c r="AV171" s="66" t="str">
        <f t="shared" si="122"/>
        <v>NA</v>
      </c>
      <c r="AW171" s="66" t="str">
        <f t="shared" ca="1" si="123"/>
        <v>NA</v>
      </c>
      <c r="AX171" s="66" t="str">
        <f t="shared" ca="1" si="124"/>
        <v>NA</v>
      </c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>
        <f t="shared" si="125"/>
        <v>0</v>
      </c>
      <c r="BU171" s="8">
        <f t="shared" si="126"/>
        <v>0</v>
      </c>
      <c r="BV171" s="8">
        <f t="shared" si="127"/>
        <v>0</v>
      </c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66" t="str">
        <f t="shared" si="128"/>
        <v>NA</v>
      </c>
      <c r="CH171" s="66" t="str">
        <f t="shared" si="129"/>
        <v>NA</v>
      </c>
      <c r="CI171" s="66" t="str">
        <f t="shared" si="130"/>
        <v>NA</v>
      </c>
      <c r="CJ171" s="66" t="str">
        <f t="shared" si="131"/>
        <v>NA</v>
      </c>
      <c r="CK171" s="66" t="str">
        <f t="shared" si="132"/>
        <v>NA</v>
      </c>
      <c r="CL171" s="66" t="str">
        <f t="shared" si="133"/>
        <v>NA</v>
      </c>
      <c r="CM171" s="66" t="str">
        <f t="shared" si="134"/>
        <v>NA</v>
      </c>
      <c r="CN171" s="66" t="str">
        <f t="shared" si="135"/>
        <v>NA</v>
      </c>
      <c r="CO171" s="66" t="str">
        <f t="shared" si="136"/>
        <v>NA</v>
      </c>
      <c r="CP171" s="66" t="str">
        <f t="shared" si="137"/>
        <v>NA</v>
      </c>
      <c r="CQ171" s="66" t="str">
        <f t="shared" si="138"/>
        <v/>
      </c>
      <c r="CR171" s="66" t="str">
        <f t="shared" si="139"/>
        <v/>
      </c>
      <c r="CS171" s="66" t="str">
        <f t="shared" si="140"/>
        <v/>
      </c>
      <c r="CT171" s="66" t="str">
        <f t="shared" si="141"/>
        <v/>
      </c>
      <c r="CU171" s="66" t="str">
        <f t="shared" si="142"/>
        <v/>
      </c>
      <c r="CV171" s="66" t="str">
        <f t="shared" si="143"/>
        <v/>
      </c>
      <c r="CW171" s="66" t="str">
        <f t="shared" si="144"/>
        <v/>
      </c>
      <c r="CX171" s="66" t="str">
        <f t="shared" si="145"/>
        <v/>
      </c>
      <c r="CY171" s="66" t="str">
        <f t="shared" si="146"/>
        <v/>
      </c>
      <c r="CZ171" s="66" t="str">
        <f t="shared" si="147"/>
        <v/>
      </c>
      <c r="DA171" s="66" t="str">
        <f t="shared" si="148"/>
        <v/>
      </c>
      <c r="DB171" s="66" t="str">
        <f t="shared" si="149"/>
        <v/>
      </c>
      <c r="DC171" s="66" t="str">
        <f t="shared" si="150"/>
        <v/>
      </c>
      <c r="DD171" s="66" t="str">
        <f t="shared" si="151"/>
        <v/>
      </c>
      <c r="DE171" s="66" t="str">
        <f t="shared" si="152"/>
        <v/>
      </c>
      <c r="DF171" s="66" t="str">
        <f t="shared" si="153"/>
        <v/>
      </c>
      <c r="DG171" s="66" t="str">
        <f t="shared" si="154"/>
        <v/>
      </c>
      <c r="DH171" s="66" t="str">
        <f t="shared" si="155"/>
        <v/>
      </c>
      <c r="DI171" s="66" t="str">
        <f t="shared" si="156"/>
        <v/>
      </c>
      <c r="DJ171" s="66" t="str">
        <f t="shared" si="157"/>
        <v/>
      </c>
      <c r="DK171" s="63">
        <f t="shared" si="112"/>
        <v>1143666.2</v>
      </c>
    </row>
    <row r="172" spans="1:115" x14ac:dyDescent="0.25">
      <c r="A172" s="2">
        <f t="shared" si="158"/>
        <v>171</v>
      </c>
      <c r="B172" s="2" t="s">
        <v>8</v>
      </c>
      <c r="C172" s="2" t="s">
        <v>197</v>
      </c>
      <c r="D172" s="2">
        <v>3</v>
      </c>
      <c r="E172" s="2">
        <v>2</v>
      </c>
      <c r="F172" s="2">
        <v>3</v>
      </c>
      <c r="G172" s="11" t="s">
        <v>22</v>
      </c>
      <c r="H172" s="42" t="s">
        <v>294</v>
      </c>
      <c r="I172" s="9">
        <v>81.147000000000006</v>
      </c>
      <c r="J172" s="10" t="s">
        <v>10</v>
      </c>
      <c r="K172" s="22" t="s">
        <v>415</v>
      </c>
      <c r="L172" s="7">
        <f t="shared" si="113"/>
        <v>1130358.6000000001</v>
      </c>
      <c r="M172" s="8">
        <v>210</v>
      </c>
      <c r="N172" s="25">
        <v>41136</v>
      </c>
      <c r="O172" s="8" t="str">
        <f t="shared" si="114"/>
        <v>2DA-AGO</v>
      </c>
      <c r="P172" s="26">
        <v>0.6</v>
      </c>
      <c r="Q172" s="41" t="s">
        <v>270</v>
      </c>
      <c r="R172" s="8"/>
      <c r="S172" s="7">
        <v>565179.30000000005</v>
      </c>
      <c r="T172" s="8"/>
      <c r="U172" s="66" t="str">
        <f t="shared" ca="1" si="115"/>
        <v>NA</v>
      </c>
      <c r="V172" s="8"/>
      <c r="W172" s="8"/>
      <c r="X172" s="8"/>
      <c r="Y172" s="8"/>
      <c r="Z172" s="8"/>
      <c r="AA172" s="66" t="str">
        <f t="shared" si="159"/>
        <v>NA</v>
      </c>
      <c r="AB172" s="66" t="str">
        <f t="shared" si="160"/>
        <v/>
      </c>
      <c r="AC172" s="73"/>
      <c r="AD172" s="73"/>
      <c r="AE172" s="73"/>
      <c r="AF172" s="73"/>
      <c r="AG172" s="8"/>
      <c r="AH172" s="8" t="s">
        <v>273</v>
      </c>
      <c r="AI172" s="8"/>
      <c r="AJ172" s="8"/>
      <c r="AK172" s="8"/>
      <c r="AL172" s="8"/>
      <c r="AM172" s="8"/>
      <c r="AN172" s="8"/>
      <c r="AO172" s="8"/>
      <c r="AP172" s="66" t="str">
        <f t="shared" si="116"/>
        <v>NA</v>
      </c>
      <c r="AQ172" s="66" t="str">
        <f t="shared" si="117"/>
        <v/>
      </c>
      <c r="AR172" s="66" t="str">
        <f t="shared" si="118"/>
        <v>NA</v>
      </c>
      <c r="AS172" s="66" t="str">
        <f t="shared" si="119"/>
        <v/>
      </c>
      <c r="AT172" s="66" t="str">
        <f t="shared" si="120"/>
        <v>NA</v>
      </c>
      <c r="AU172" s="66" t="str">
        <f t="shared" si="121"/>
        <v/>
      </c>
      <c r="AV172" s="66" t="str">
        <f t="shared" si="122"/>
        <v>NA</v>
      </c>
      <c r="AW172" s="66" t="str">
        <f t="shared" ca="1" si="123"/>
        <v>NA</v>
      </c>
      <c r="AX172" s="66" t="str">
        <f t="shared" ca="1" si="124"/>
        <v>NA</v>
      </c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>
        <f t="shared" si="125"/>
        <v>0</v>
      </c>
      <c r="BU172" s="8">
        <f t="shared" si="126"/>
        <v>0</v>
      </c>
      <c r="BV172" s="8">
        <f t="shared" si="127"/>
        <v>0</v>
      </c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66" t="str">
        <f t="shared" si="128"/>
        <v>NA</v>
      </c>
      <c r="CH172" s="66" t="str">
        <f t="shared" si="129"/>
        <v>NA</v>
      </c>
      <c r="CI172" s="66" t="str">
        <f t="shared" si="130"/>
        <v>NA</v>
      </c>
      <c r="CJ172" s="66" t="str">
        <f t="shared" si="131"/>
        <v>NA</v>
      </c>
      <c r="CK172" s="66" t="str">
        <f t="shared" si="132"/>
        <v>NA</v>
      </c>
      <c r="CL172" s="66" t="str">
        <f t="shared" si="133"/>
        <v>NA</v>
      </c>
      <c r="CM172" s="66" t="str">
        <f t="shared" si="134"/>
        <v>NA</v>
      </c>
      <c r="CN172" s="66" t="str">
        <f t="shared" si="135"/>
        <v>NA</v>
      </c>
      <c r="CO172" s="66" t="str">
        <f t="shared" si="136"/>
        <v>NA</v>
      </c>
      <c r="CP172" s="66" t="str">
        <f t="shared" si="137"/>
        <v>NA</v>
      </c>
      <c r="CQ172" s="66" t="str">
        <f t="shared" si="138"/>
        <v/>
      </c>
      <c r="CR172" s="66" t="str">
        <f t="shared" si="139"/>
        <v/>
      </c>
      <c r="CS172" s="66" t="str">
        <f t="shared" si="140"/>
        <v/>
      </c>
      <c r="CT172" s="66" t="str">
        <f t="shared" si="141"/>
        <v/>
      </c>
      <c r="CU172" s="66" t="str">
        <f t="shared" si="142"/>
        <v/>
      </c>
      <c r="CV172" s="66" t="str">
        <f t="shared" si="143"/>
        <v/>
      </c>
      <c r="CW172" s="66" t="str">
        <f t="shared" si="144"/>
        <v/>
      </c>
      <c r="CX172" s="66" t="str">
        <f t="shared" si="145"/>
        <v/>
      </c>
      <c r="CY172" s="66" t="str">
        <f t="shared" si="146"/>
        <v/>
      </c>
      <c r="CZ172" s="66" t="str">
        <f t="shared" si="147"/>
        <v/>
      </c>
      <c r="DA172" s="66" t="str">
        <f t="shared" si="148"/>
        <v/>
      </c>
      <c r="DB172" s="66" t="str">
        <f t="shared" si="149"/>
        <v/>
      </c>
      <c r="DC172" s="66" t="str">
        <f t="shared" si="150"/>
        <v/>
      </c>
      <c r="DD172" s="66" t="str">
        <f t="shared" si="151"/>
        <v/>
      </c>
      <c r="DE172" s="66" t="str">
        <f t="shared" si="152"/>
        <v/>
      </c>
      <c r="DF172" s="66" t="str">
        <f t="shared" si="153"/>
        <v/>
      </c>
      <c r="DG172" s="66" t="str">
        <f t="shared" si="154"/>
        <v/>
      </c>
      <c r="DH172" s="66" t="str">
        <f t="shared" si="155"/>
        <v/>
      </c>
      <c r="DI172" s="66" t="str">
        <f t="shared" si="156"/>
        <v/>
      </c>
      <c r="DJ172" s="66" t="str">
        <f t="shared" si="157"/>
        <v/>
      </c>
      <c r="DK172" s="63">
        <f t="shared" si="112"/>
        <v>1130358.6000000001</v>
      </c>
    </row>
    <row r="173" spans="1:115" x14ac:dyDescent="0.25">
      <c r="A173" s="2">
        <f t="shared" si="158"/>
        <v>172</v>
      </c>
      <c r="B173" s="2" t="s">
        <v>8</v>
      </c>
      <c r="C173" s="2" t="s">
        <v>198</v>
      </c>
      <c r="D173" s="2">
        <v>3</v>
      </c>
      <c r="E173" s="2">
        <v>2</v>
      </c>
      <c r="F173" s="2">
        <v>4</v>
      </c>
      <c r="G173" s="11" t="s">
        <v>22</v>
      </c>
      <c r="H173" s="42" t="s">
        <v>294</v>
      </c>
      <c r="I173" s="9">
        <v>112.72499999999999</v>
      </c>
      <c r="J173" s="10" t="s">
        <v>11</v>
      </c>
      <c r="K173" s="22" t="s">
        <v>415</v>
      </c>
      <c r="L173" s="7">
        <f t="shared" si="113"/>
        <v>1259355</v>
      </c>
      <c r="M173" s="8">
        <v>211</v>
      </c>
      <c r="N173" s="25">
        <v>41136</v>
      </c>
      <c r="O173" s="8" t="str">
        <f t="shared" si="114"/>
        <v>2DA-AGO</v>
      </c>
      <c r="P173" s="26">
        <v>0.6</v>
      </c>
      <c r="Q173" s="41" t="s">
        <v>270</v>
      </c>
      <c r="R173" s="8"/>
      <c r="S173" s="7">
        <v>629677.5</v>
      </c>
      <c r="T173" s="8"/>
      <c r="U173" s="66" t="str">
        <f t="shared" ca="1" si="115"/>
        <v>NA</v>
      </c>
      <c r="V173" s="8"/>
      <c r="W173" s="8"/>
      <c r="X173" s="8"/>
      <c r="Y173" s="8"/>
      <c r="Z173" s="8"/>
      <c r="AA173" s="66" t="str">
        <f t="shared" si="159"/>
        <v>NA</v>
      </c>
      <c r="AB173" s="66" t="str">
        <f t="shared" si="160"/>
        <v/>
      </c>
      <c r="AC173" s="73"/>
      <c r="AD173" s="73"/>
      <c r="AE173" s="73"/>
      <c r="AF173" s="73"/>
      <c r="AG173" s="8"/>
      <c r="AH173" s="8" t="s">
        <v>273</v>
      </c>
      <c r="AI173" s="8"/>
      <c r="AJ173" s="8"/>
      <c r="AK173" s="8"/>
      <c r="AL173" s="8"/>
      <c r="AM173" s="8"/>
      <c r="AN173" s="8"/>
      <c r="AO173" s="8"/>
      <c r="AP173" s="66" t="str">
        <f t="shared" si="116"/>
        <v>NA</v>
      </c>
      <c r="AQ173" s="66" t="str">
        <f t="shared" si="117"/>
        <v/>
      </c>
      <c r="AR173" s="66" t="str">
        <f t="shared" si="118"/>
        <v>NA</v>
      </c>
      <c r="AS173" s="66" t="str">
        <f t="shared" si="119"/>
        <v/>
      </c>
      <c r="AT173" s="66" t="str">
        <f t="shared" si="120"/>
        <v>NA</v>
      </c>
      <c r="AU173" s="66" t="str">
        <f t="shared" si="121"/>
        <v/>
      </c>
      <c r="AV173" s="66" t="str">
        <f t="shared" si="122"/>
        <v>NA</v>
      </c>
      <c r="AW173" s="66" t="str">
        <f t="shared" ca="1" si="123"/>
        <v>NA</v>
      </c>
      <c r="AX173" s="66" t="str">
        <f t="shared" ca="1" si="124"/>
        <v>NA</v>
      </c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>
        <f t="shared" si="125"/>
        <v>0</v>
      </c>
      <c r="BU173" s="8">
        <f t="shared" si="126"/>
        <v>0</v>
      </c>
      <c r="BV173" s="8">
        <f t="shared" si="127"/>
        <v>0</v>
      </c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66" t="str">
        <f t="shared" si="128"/>
        <v>NA</v>
      </c>
      <c r="CH173" s="66" t="str">
        <f t="shared" si="129"/>
        <v>NA</v>
      </c>
      <c r="CI173" s="66" t="str">
        <f t="shared" si="130"/>
        <v>NA</v>
      </c>
      <c r="CJ173" s="66" t="str">
        <f t="shared" si="131"/>
        <v>NA</v>
      </c>
      <c r="CK173" s="66" t="str">
        <f t="shared" si="132"/>
        <v>NA</v>
      </c>
      <c r="CL173" s="66" t="str">
        <f t="shared" si="133"/>
        <v>NA</v>
      </c>
      <c r="CM173" s="66" t="str">
        <f t="shared" si="134"/>
        <v>NA</v>
      </c>
      <c r="CN173" s="66" t="str">
        <f t="shared" si="135"/>
        <v>NA</v>
      </c>
      <c r="CO173" s="66" t="str">
        <f t="shared" si="136"/>
        <v>NA</v>
      </c>
      <c r="CP173" s="66" t="str">
        <f t="shared" si="137"/>
        <v>NA</v>
      </c>
      <c r="CQ173" s="66" t="str">
        <f t="shared" si="138"/>
        <v/>
      </c>
      <c r="CR173" s="66" t="str">
        <f t="shared" si="139"/>
        <v/>
      </c>
      <c r="CS173" s="66" t="str">
        <f t="shared" si="140"/>
        <v/>
      </c>
      <c r="CT173" s="66" t="str">
        <f t="shared" si="141"/>
        <v/>
      </c>
      <c r="CU173" s="66" t="str">
        <f t="shared" si="142"/>
        <v/>
      </c>
      <c r="CV173" s="66" t="str">
        <f t="shared" si="143"/>
        <v/>
      </c>
      <c r="CW173" s="66" t="str">
        <f t="shared" si="144"/>
        <v/>
      </c>
      <c r="CX173" s="66" t="str">
        <f t="shared" si="145"/>
        <v/>
      </c>
      <c r="CY173" s="66" t="str">
        <f t="shared" si="146"/>
        <v/>
      </c>
      <c r="CZ173" s="66" t="str">
        <f t="shared" si="147"/>
        <v/>
      </c>
      <c r="DA173" s="66" t="str">
        <f t="shared" si="148"/>
        <v/>
      </c>
      <c r="DB173" s="66" t="str">
        <f t="shared" si="149"/>
        <v/>
      </c>
      <c r="DC173" s="66" t="str">
        <f t="shared" si="150"/>
        <v/>
      </c>
      <c r="DD173" s="66" t="str">
        <f t="shared" si="151"/>
        <v/>
      </c>
      <c r="DE173" s="66" t="str">
        <f t="shared" si="152"/>
        <v/>
      </c>
      <c r="DF173" s="66" t="str">
        <f t="shared" si="153"/>
        <v/>
      </c>
      <c r="DG173" s="66" t="str">
        <f t="shared" si="154"/>
        <v/>
      </c>
      <c r="DH173" s="66" t="str">
        <f t="shared" si="155"/>
        <v/>
      </c>
      <c r="DI173" s="66" t="str">
        <f t="shared" si="156"/>
        <v/>
      </c>
      <c r="DJ173" s="66" t="str">
        <f t="shared" si="157"/>
        <v/>
      </c>
      <c r="DK173" s="63">
        <f t="shared" si="112"/>
        <v>1259355</v>
      </c>
    </row>
    <row r="174" spans="1:115" x14ac:dyDescent="0.25">
      <c r="A174" s="2">
        <f t="shared" si="158"/>
        <v>173</v>
      </c>
      <c r="B174" s="2" t="s">
        <v>8</v>
      </c>
      <c r="C174" s="2" t="s">
        <v>199</v>
      </c>
      <c r="D174" s="2">
        <v>3</v>
      </c>
      <c r="E174" s="2">
        <v>2</v>
      </c>
      <c r="F174" s="2">
        <v>5</v>
      </c>
      <c r="G174" s="11" t="s">
        <v>22</v>
      </c>
      <c r="H174" s="42" t="s">
        <v>294</v>
      </c>
      <c r="I174" s="9">
        <v>116.286</v>
      </c>
      <c r="J174" s="10" t="s">
        <v>10</v>
      </c>
      <c r="K174" s="22" t="s">
        <v>415</v>
      </c>
      <c r="L174" s="7">
        <f t="shared" si="113"/>
        <v>1263886.8</v>
      </c>
      <c r="M174" s="8">
        <v>212</v>
      </c>
      <c r="N174" s="25">
        <v>41136</v>
      </c>
      <c r="O174" s="8" t="str">
        <f t="shared" si="114"/>
        <v>2DA-AGO</v>
      </c>
      <c r="P174" s="26">
        <v>0.6</v>
      </c>
      <c r="Q174" s="41" t="s">
        <v>270</v>
      </c>
      <c r="R174" s="8"/>
      <c r="S174" s="7">
        <v>631943.4</v>
      </c>
      <c r="T174" s="8"/>
      <c r="U174" s="66" t="str">
        <f t="shared" ca="1" si="115"/>
        <v>NA</v>
      </c>
      <c r="V174" s="8"/>
      <c r="W174" s="8"/>
      <c r="X174" s="8"/>
      <c r="Y174" s="8"/>
      <c r="Z174" s="8"/>
      <c r="AA174" s="66" t="str">
        <f t="shared" si="159"/>
        <v>NA</v>
      </c>
      <c r="AB174" s="66" t="str">
        <f t="shared" si="160"/>
        <v/>
      </c>
      <c r="AC174" s="73"/>
      <c r="AD174" s="73"/>
      <c r="AE174" s="73"/>
      <c r="AF174" s="73"/>
      <c r="AG174" s="8"/>
      <c r="AH174" s="8" t="s">
        <v>273</v>
      </c>
      <c r="AI174" s="8"/>
      <c r="AJ174" s="8"/>
      <c r="AK174" s="8"/>
      <c r="AL174" s="8"/>
      <c r="AM174" s="8"/>
      <c r="AN174" s="8"/>
      <c r="AO174" s="8"/>
      <c r="AP174" s="66" t="str">
        <f t="shared" si="116"/>
        <v>NA</v>
      </c>
      <c r="AQ174" s="66" t="str">
        <f t="shared" si="117"/>
        <v/>
      </c>
      <c r="AR174" s="66" t="str">
        <f t="shared" si="118"/>
        <v>NA</v>
      </c>
      <c r="AS174" s="66" t="str">
        <f t="shared" si="119"/>
        <v/>
      </c>
      <c r="AT174" s="66" t="str">
        <f t="shared" si="120"/>
        <v>NA</v>
      </c>
      <c r="AU174" s="66" t="str">
        <f t="shared" si="121"/>
        <v/>
      </c>
      <c r="AV174" s="66" t="str">
        <f t="shared" si="122"/>
        <v>NA</v>
      </c>
      <c r="AW174" s="66" t="str">
        <f t="shared" ca="1" si="123"/>
        <v>NA</v>
      </c>
      <c r="AX174" s="66" t="str">
        <f t="shared" ca="1" si="124"/>
        <v>NA</v>
      </c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>
        <f t="shared" si="125"/>
        <v>0</v>
      </c>
      <c r="BU174" s="8">
        <f t="shared" si="126"/>
        <v>0</v>
      </c>
      <c r="BV174" s="8">
        <f t="shared" si="127"/>
        <v>0</v>
      </c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66" t="str">
        <f t="shared" si="128"/>
        <v>NA</v>
      </c>
      <c r="CH174" s="66" t="str">
        <f t="shared" si="129"/>
        <v>NA</v>
      </c>
      <c r="CI174" s="66" t="str">
        <f t="shared" si="130"/>
        <v>NA</v>
      </c>
      <c r="CJ174" s="66" t="str">
        <f t="shared" si="131"/>
        <v>NA</v>
      </c>
      <c r="CK174" s="66" t="str">
        <f t="shared" si="132"/>
        <v>NA</v>
      </c>
      <c r="CL174" s="66" t="str">
        <f t="shared" si="133"/>
        <v>NA</v>
      </c>
      <c r="CM174" s="66" t="str">
        <f t="shared" si="134"/>
        <v>NA</v>
      </c>
      <c r="CN174" s="66" t="str">
        <f t="shared" si="135"/>
        <v>NA</v>
      </c>
      <c r="CO174" s="66" t="str">
        <f t="shared" si="136"/>
        <v>NA</v>
      </c>
      <c r="CP174" s="66" t="str">
        <f t="shared" si="137"/>
        <v>NA</v>
      </c>
      <c r="CQ174" s="66" t="str">
        <f t="shared" si="138"/>
        <v/>
      </c>
      <c r="CR174" s="66" t="str">
        <f t="shared" si="139"/>
        <v/>
      </c>
      <c r="CS174" s="66" t="str">
        <f t="shared" si="140"/>
        <v/>
      </c>
      <c r="CT174" s="66" t="str">
        <f t="shared" si="141"/>
        <v/>
      </c>
      <c r="CU174" s="66" t="str">
        <f t="shared" si="142"/>
        <v/>
      </c>
      <c r="CV174" s="66" t="str">
        <f t="shared" si="143"/>
        <v/>
      </c>
      <c r="CW174" s="66" t="str">
        <f t="shared" si="144"/>
        <v/>
      </c>
      <c r="CX174" s="66" t="str">
        <f t="shared" si="145"/>
        <v/>
      </c>
      <c r="CY174" s="66" t="str">
        <f t="shared" si="146"/>
        <v/>
      </c>
      <c r="CZ174" s="66" t="str">
        <f t="shared" si="147"/>
        <v/>
      </c>
      <c r="DA174" s="66" t="str">
        <f t="shared" si="148"/>
        <v/>
      </c>
      <c r="DB174" s="66" t="str">
        <f t="shared" si="149"/>
        <v/>
      </c>
      <c r="DC174" s="66" t="str">
        <f t="shared" si="150"/>
        <v/>
      </c>
      <c r="DD174" s="66" t="str">
        <f t="shared" si="151"/>
        <v/>
      </c>
      <c r="DE174" s="66" t="str">
        <f t="shared" si="152"/>
        <v/>
      </c>
      <c r="DF174" s="66" t="str">
        <f t="shared" si="153"/>
        <v/>
      </c>
      <c r="DG174" s="66" t="str">
        <f t="shared" si="154"/>
        <v/>
      </c>
      <c r="DH174" s="66" t="str">
        <f t="shared" si="155"/>
        <v/>
      </c>
      <c r="DI174" s="66" t="str">
        <f t="shared" si="156"/>
        <v/>
      </c>
      <c r="DJ174" s="66" t="str">
        <f t="shared" si="157"/>
        <v/>
      </c>
      <c r="DK174" s="63">
        <f t="shared" si="112"/>
        <v>1263886.8</v>
      </c>
    </row>
    <row r="175" spans="1:115" x14ac:dyDescent="0.25">
      <c r="A175" s="2">
        <f t="shared" si="158"/>
        <v>174</v>
      </c>
      <c r="B175" s="2" t="s">
        <v>8</v>
      </c>
      <c r="C175" s="2" t="s">
        <v>200</v>
      </c>
      <c r="D175" s="2">
        <v>3</v>
      </c>
      <c r="E175" s="2">
        <v>2</v>
      </c>
      <c r="F175" s="2">
        <v>6</v>
      </c>
      <c r="G175" s="11" t="s">
        <v>22</v>
      </c>
      <c r="H175" s="42" t="s">
        <v>294</v>
      </c>
      <c r="I175" s="9">
        <v>80</v>
      </c>
      <c r="J175" s="10" t="s">
        <v>11</v>
      </c>
      <c r="K175" s="22" t="s">
        <v>415</v>
      </c>
      <c r="L175" s="7">
        <f t="shared" si="113"/>
        <v>1135000</v>
      </c>
      <c r="M175" s="8">
        <v>213</v>
      </c>
      <c r="N175" s="25">
        <v>41136</v>
      </c>
      <c r="O175" s="8" t="str">
        <f t="shared" si="114"/>
        <v>2DA-AGO</v>
      </c>
      <c r="P175" s="26">
        <v>0.6</v>
      </c>
      <c r="Q175" s="41" t="s">
        <v>270</v>
      </c>
      <c r="R175" s="8"/>
      <c r="S175" s="7">
        <v>567500</v>
      </c>
      <c r="T175" s="8"/>
      <c r="U175" s="66" t="str">
        <f t="shared" ca="1" si="115"/>
        <v>NA</v>
      </c>
      <c r="V175" s="8"/>
      <c r="W175" s="8"/>
      <c r="X175" s="8"/>
      <c r="Y175" s="8"/>
      <c r="Z175" s="8"/>
      <c r="AA175" s="66" t="str">
        <f t="shared" si="159"/>
        <v>NA</v>
      </c>
      <c r="AB175" s="66" t="str">
        <f t="shared" si="160"/>
        <v/>
      </c>
      <c r="AC175" s="73"/>
      <c r="AD175" s="73"/>
      <c r="AE175" s="73"/>
      <c r="AF175" s="73"/>
      <c r="AG175" s="8"/>
      <c r="AH175" s="8" t="s">
        <v>273</v>
      </c>
      <c r="AI175" s="8"/>
      <c r="AJ175" s="8"/>
      <c r="AK175" s="8"/>
      <c r="AL175" s="8"/>
      <c r="AM175" s="8"/>
      <c r="AN175" s="8"/>
      <c r="AO175" s="8"/>
      <c r="AP175" s="66" t="str">
        <f t="shared" si="116"/>
        <v>NA</v>
      </c>
      <c r="AQ175" s="66" t="str">
        <f t="shared" si="117"/>
        <v/>
      </c>
      <c r="AR175" s="66" t="str">
        <f t="shared" si="118"/>
        <v>NA</v>
      </c>
      <c r="AS175" s="66" t="str">
        <f t="shared" si="119"/>
        <v/>
      </c>
      <c r="AT175" s="66" t="str">
        <f t="shared" si="120"/>
        <v>NA</v>
      </c>
      <c r="AU175" s="66" t="str">
        <f t="shared" si="121"/>
        <v/>
      </c>
      <c r="AV175" s="66" t="str">
        <f t="shared" si="122"/>
        <v>NA</v>
      </c>
      <c r="AW175" s="66" t="str">
        <f t="shared" ca="1" si="123"/>
        <v>NA</v>
      </c>
      <c r="AX175" s="66" t="str">
        <f t="shared" ca="1" si="124"/>
        <v>NA</v>
      </c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>
        <f t="shared" si="125"/>
        <v>0</v>
      </c>
      <c r="BU175" s="8">
        <f t="shared" si="126"/>
        <v>0</v>
      </c>
      <c r="BV175" s="8">
        <f t="shared" si="127"/>
        <v>0</v>
      </c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66" t="str">
        <f t="shared" si="128"/>
        <v>NA</v>
      </c>
      <c r="CH175" s="66" t="str">
        <f t="shared" si="129"/>
        <v>NA</v>
      </c>
      <c r="CI175" s="66" t="str">
        <f t="shared" si="130"/>
        <v>NA</v>
      </c>
      <c r="CJ175" s="66" t="str">
        <f t="shared" si="131"/>
        <v>NA</v>
      </c>
      <c r="CK175" s="66" t="str">
        <f t="shared" si="132"/>
        <v>NA</v>
      </c>
      <c r="CL175" s="66" t="str">
        <f t="shared" si="133"/>
        <v>NA</v>
      </c>
      <c r="CM175" s="66" t="str">
        <f t="shared" si="134"/>
        <v>NA</v>
      </c>
      <c r="CN175" s="66" t="str">
        <f t="shared" si="135"/>
        <v>NA</v>
      </c>
      <c r="CO175" s="66" t="str">
        <f t="shared" si="136"/>
        <v>NA</v>
      </c>
      <c r="CP175" s="66" t="str">
        <f t="shared" si="137"/>
        <v>NA</v>
      </c>
      <c r="CQ175" s="66" t="str">
        <f t="shared" si="138"/>
        <v/>
      </c>
      <c r="CR175" s="66" t="str">
        <f t="shared" si="139"/>
        <v/>
      </c>
      <c r="CS175" s="66" t="str">
        <f t="shared" si="140"/>
        <v/>
      </c>
      <c r="CT175" s="66" t="str">
        <f t="shared" si="141"/>
        <v/>
      </c>
      <c r="CU175" s="66" t="str">
        <f t="shared" si="142"/>
        <v/>
      </c>
      <c r="CV175" s="66" t="str">
        <f t="shared" si="143"/>
        <v/>
      </c>
      <c r="CW175" s="66" t="str">
        <f t="shared" si="144"/>
        <v/>
      </c>
      <c r="CX175" s="66" t="str">
        <f t="shared" si="145"/>
        <v/>
      </c>
      <c r="CY175" s="66" t="str">
        <f t="shared" si="146"/>
        <v/>
      </c>
      <c r="CZ175" s="66" t="str">
        <f t="shared" si="147"/>
        <v/>
      </c>
      <c r="DA175" s="66" t="str">
        <f t="shared" si="148"/>
        <v/>
      </c>
      <c r="DB175" s="66" t="str">
        <f t="shared" si="149"/>
        <v/>
      </c>
      <c r="DC175" s="66" t="str">
        <f t="shared" si="150"/>
        <v/>
      </c>
      <c r="DD175" s="66" t="str">
        <f t="shared" si="151"/>
        <v/>
      </c>
      <c r="DE175" s="66" t="str">
        <f t="shared" si="152"/>
        <v/>
      </c>
      <c r="DF175" s="66" t="str">
        <f t="shared" si="153"/>
        <v/>
      </c>
      <c r="DG175" s="66" t="str">
        <f t="shared" si="154"/>
        <v/>
      </c>
      <c r="DH175" s="66" t="str">
        <f t="shared" si="155"/>
        <v/>
      </c>
      <c r="DI175" s="66" t="str">
        <f t="shared" si="156"/>
        <v/>
      </c>
      <c r="DJ175" s="66" t="str">
        <f t="shared" si="157"/>
        <v/>
      </c>
      <c r="DK175" s="63">
        <f t="shared" si="112"/>
        <v>1135000</v>
      </c>
    </row>
    <row r="176" spans="1:115" x14ac:dyDescent="0.25">
      <c r="A176" s="2">
        <f t="shared" si="158"/>
        <v>175</v>
      </c>
      <c r="B176" s="2" t="s">
        <v>8</v>
      </c>
      <c r="C176" s="2" t="s">
        <v>201</v>
      </c>
      <c r="D176" s="13">
        <v>3</v>
      </c>
      <c r="E176" s="13">
        <v>2</v>
      </c>
      <c r="F176" s="13">
        <v>7</v>
      </c>
      <c r="G176" s="11" t="s">
        <v>22</v>
      </c>
      <c r="H176" s="42" t="s">
        <v>294</v>
      </c>
      <c r="I176" s="15">
        <v>80</v>
      </c>
      <c r="J176" s="10" t="s">
        <v>10</v>
      </c>
      <c r="K176" s="22" t="s">
        <v>415</v>
      </c>
      <c r="L176" s="7">
        <f t="shared" si="113"/>
        <v>1126000</v>
      </c>
      <c r="M176" s="8">
        <v>214</v>
      </c>
      <c r="N176" s="25">
        <v>41136</v>
      </c>
      <c r="O176" s="8" t="str">
        <f t="shared" si="114"/>
        <v>2DA-AGO</v>
      </c>
      <c r="P176" s="26">
        <v>0.6</v>
      </c>
      <c r="Q176" s="41" t="s">
        <v>270</v>
      </c>
      <c r="R176" s="8"/>
      <c r="S176" s="7">
        <v>563000</v>
      </c>
      <c r="T176" s="8"/>
      <c r="U176" s="66" t="str">
        <f t="shared" ca="1" si="115"/>
        <v>NA</v>
      </c>
      <c r="V176" s="8"/>
      <c r="W176" s="8"/>
      <c r="X176" s="8"/>
      <c r="Y176" s="8"/>
      <c r="Z176" s="8"/>
      <c r="AA176" s="66" t="str">
        <f t="shared" si="159"/>
        <v>NA</v>
      </c>
      <c r="AB176" s="66" t="str">
        <f t="shared" si="160"/>
        <v/>
      </c>
      <c r="AC176" s="73"/>
      <c r="AD176" s="73"/>
      <c r="AE176" s="73"/>
      <c r="AF176" s="73"/>
      <c r="AG176" s="8"/>
      <c r="AH176" s="8" t="s">
        <v>273</v>
      </c>
      <c r="AI176" s="8"/>
      <c r="AJ176" s="8"/>
      <c r="AK176" s="8"/>
      <c r="AL176" s="8"/>
      <c r="AM176" s="8"/>
      <c r="AN176" s="8"/>
      <c r="AO176" s="8"/>
      <c r="AP176" s="66" t="str">
        <f t="shared" si="116"/>
        <v>NA</v>
      </c>
      <c r="AQ176" s="66" t="str">
        <f t="shared" si="117"/>
        <v/>
      </c>
      <c r="AR176" s="66" t="str">
        <f t="shared" si="118"/>
        <v>NA</v>
      </c>
      <c r="AS176" s="66" t="str">
        <f t="shared" si="119"/>
        <v/>
      </c>
      <c r="AT176" s="66" t="str">
        <f t="shared" si="120"/>
        <v>NA</v>
      </c>
      <c r="AU176" s="66" t="str">
        <f t="shared" si="121"/>
        <v/>
      </c>
      <c r="AV176" s="66" t="str">
        <f t="shared" si="122"/>
        <v>NA</v>
      </c>
      <c r="AW176" s="66" t="str">
        <f t="shared" ca="1" si="123"/>
        <v>NA</v>
      </c>
      <c r="AX176" s="66" t="str">
        <f t="shared" ca="1" si="124"/>
        <v>NA</v>
      </c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>
        <f t="shared" si="125"/>
        <v>0</v>
      </c>
      <c r="BU176" s="8">
        <f t="shared" si="126"/>
        <v>0</v>
      </c>
      <c r="BV176" s="8">
        <f t="shared" si="127"/>
        <v>0</v>
      </c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66" t="str">
        <f t="shared" si="128"/>
        <v>NA</v>
      </c>
      <c r="CH176" s="66" t="str">
        <f t="shared" si="129"/>
        <v>NA</v>
      </c>
      <c r="CI176" s="66" t="str">
        <f t="shared" si="130"/>
        <v>NA</v>
      </c>
      <c r="CJ176" s="66" t="str">
        <f t="shared" si="131"/>
        <v>NA</v>
      </c>
      <c r="CK176" s="66" t="str">
        <f t="shared" si="132"/>
        <v>NA</v>
      </c>
      <c r="CL176" s="66" t="str">
        <f t="shared" si="133"/>
        <v>NA</v>
      </c>
      <c r="CM176" s="66" t="str">
        <f t="shared" si="134"/>
        <v>NA</v>
      </c>
      <c r="CN176" s="66" t="str">
        <f t="shared" si="135"/>
        <v>NA</v>
      </c>
      <c r="CO176" s="66" t="str">
        <f t="shared" si="136"/>
        <v>NA</v>
      </c>
      <c r="CP176" s="66" t="str">
        <f t="shared" si="137"/>
        <v>NA</v>
      </c>
      <c r="CQ176" s="66" t="str">
        <f t="shared" si="138"/>
        <v/>
      </c>
      <c r="CR176" s="66" t="str">
        <f t="shared" si="139"/>
        <v/>
      </c>
      <c r="CS176" s="66" t="str">
        <f t="shared" si="140"/>
        <v/>
      </c>
      <c r="CT176" s="66" t="str">
        <f t="shared" si="141"/>
        <v/>
      </c>
      <c r="CU176" s="66" t="str">
        <f t="shared" si="142"/>
        <v/>
      </c>
      <c r="CV176" s="66" t="str">
        <f t="shared" si="143"/>
        <v/>
      </c>
      <c r="CW176" s="66" t="str">
        <f t="shared" si="144"/>
        <v/>
      </c>
      <c r="CX176" s="66" t="str">
        <f t="shared" si="145"/>
        <v/>
      </c>
      <c r="CY176" s="66" t="str">
        <f t="shared" si="146"/>
        <v/>
      </c>
      <c r="CZ176" s="66" t="str">
        <f t="shared" si="147"/>
        <v/>
      </c>
      <c r="DA176" s="66" t="str">
        <f t="shared" si="148"/>
        <v/>
      </c>
      <c r="DB176" s="66" t="str">
        <f t="shared" si="149"/>
        <v/>
      </c>
      <c r="DC176" s="66" t="str">
        <f t="shared" si="150"/>
        <v/>
      </c>
      <c r="DD176" s="66" t="str">
        <f t="shared" si="151"/>
        <v/>
      </c>
      <c r="DE176" s="66" t="str">
        <f t="shared" si="152"/>
        <v/>
      </c>
      <c r="DF176" s="66" t="str">
        <f t="shared" si="153"/>
        <v/>
      </c>
      <c r="DG176" s="66" t="str">
        <f t="shared" si="154"/>
        <v/>
      </c>
      <c r="DH176" s="66" t="str">
        <f t="shared" si="155"/>
        <v/>
      </c>
      <c r="DI176" s="66" t="str">
        <f t="shared" si="156"/>
        <v/>
      </c>
      <c r="DJ176" s="66" t="str">
        <f t="shared" si="157"/>
        <v/>
      </c>
      <c r="DK176" s="63">
        <f t="shared" si="112"/>
        <v>1126000</v>
      </c>
    </row>
    <row r="177" spans="1:115" x14ac:dyDescent="0.25">
      <c r="A177" s="2">
        <f t="shared" si="158"/>
        <v>176</v>
      </c>
      <c r="B177" s="2" t="s">
        <v>8</v>
      </c>
      <c r="C177" s="2" t="s">
        <v>202</v>
      </c>
      <c r="D177" s="2">
        <v>3</v>
      </c>
      <c r="E177" s="2">
        <v>2</v>
      </c>
      <c r="F177" s="2">
        <v>8</v>
      </c>
      <c r="G177" s="11" t="s">
        <v>22</v>
      </c>
      <c r="H177" s="42" t="s">
        <v>294</v>
      </c>
      <c r="I177" s="9">
        <v>80</v>
      </c>
      <c r="J177" s="10" t="s">
        <v>10</v>
      </c>
      <c r="K177" s="22" t="s">
        <v>415</v>
      </c>
      <c r="L177" s="7">
        <f t="shared" si="113"/>
        <v>1126000</v>
      </c>
      <c r="M177" s="8">
        <v>215</v>
      </c>
      <c r="N177" s="25">
        <v>41136</v>
      </c>
      <c r="O177" s="8" t="str">
        <f t="shared" si="114"/>
        <v>2DA-AGO</v>
      </c>
      <c r="P177" s="26">
        <v>0.6</v>
      </c>
      <c r="Q177" s="41" t="s">
        <v>270</v>
      </c>
      <c r="R177" s="8"/>
      <c r="S177" s="7">
        <v>563000</v>
      </c>
      <c r="T177" s="8"/>
      <c r="U177" s="66" t="str">
        <f t="shared" ca="1" si="115"/>
        <v>NA</v>
      </c>
      <c r="V177" s="8"/>
      <c r="W177" s="8"/>
      <c r="X177" s="8"/>
      <c r="Y177" s="8"/>
      <c r="Z177" s="8"/>
      <c r="AA177" s="66" t="str">
        <f t="shared" si="159"/>
        <v>NA</v>
      </c>
      <c r="AB177" s="66" t="str">
        <f t="shared" si="160"/>
        <v/>
      </c>
      <c r="AC177" s="73"/>
      <c r="AD177" s="73"/>
      <c r="AE177" s="73"/>
      <c r="AF177" s="73"/>
      <c r="AG177" s="8"/>
      <c r="AH177" s="8" t="s">
        <v>273</v>
      </c>
      <c r="AI177" s="8"/>
      <c r="AJ177" s="8"/>
      <c r="AK177" s="8"/>
      <c r="AL177" s="8"/>
      <c r="AM177" s="8"/>
      <c r="AN177" s="8"/>
      <c r="AO177" s="8"/>
      <c r="AP177" s="66" t="str">
        <f t="shared" si="116"/>
        <v>NA</v>
      </c>
      <c r="AQ177" s="66" t="str">
        <f t="shared" si="117"/>
        <v/>
      </c>
      <c r="AR177" s="66" t="str">
        <f t="shared" si="118"/>
        <v>NA</v>
      </c>
      <c r="AS177" s="66" t="str">
        <f t="shared" si="119"/>
        <v/>
      </c>
      <c r="AT177" s="66" t="str">
        <f t="shared" si="120"/>
        <v>NA</v>
      </c>
      <c r="AU177" s="66" t="str">
        <f t="shared" si="121"/>
        <v/>
      </c>
      <c r="AV177" s="66" t="str">
        <f t="shared" si="122"/>
        <v>NA</v>
      </c>
      <c r="AW177" s="66" t="str">
        <f t="shared" ca="1" si="123"/>
        <v>NA</v>
      </c>
      <c r="AX177" s="66" t="str">
        <f t="shared" ca="1" si="124"/>
        <v>NA</v>
      </c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>
        <f t="shared" si="125"/>
        <v>0</v>
      </c>
      <c r="BU177" s="8">
        <f t="shared" si="126"/>
        <v>0</v>
      </c>
      <c r="BV177" s="8">
        <f t="shared" si="127"/>
        <v>0</v>
      </c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66" t="str">
        <f t="shared" si="128"/>
        <v>NA</v>
      </c>
      <c r="CH177" s="66" t="str">
        <f t="shared" si="129"/>
        <v>NA</v>
      </c>
      <c r="CI177" s="66" t="str">
        <f t="shared" si="130"/>
        <v>NA</v>
      </c>
      <c r="CJ177" s="66" t="str">
        <f t="shared" si="131"/>
        <v>NA</v>
      </c>
      <c r="CK177" s="66" t="str">
        <f t="shared" si="132"/>
        <v>NA</v>
      </c>
      <c r="CL177" s="66" t="str">
        <f t="shared" si="133"/>
        <v>NA</v>
      </c>
      <c r="CM177" s="66" t="str">
        <f t="shared" si="134"/>
        <v>NA</v>
      </c>
      <c r="CN177" s="66" t="str">
        <f t="shared" si="135"/>
        <v>NA</v>
      </c>
      <c r="CO177" s="66" t="str">
        <f t="shared" si="136"/>
        <v>NA</v>
      </c>
      <c r="CP177" s="66" t="str">
        <f t="shared" si="137"/>
        <v>NA</v>
      </c>
      <c r="CQ177" s="66" t="str">
        <f t="shared" si="138"/>
        <v/>
      </c>
      <c r="CR177" s="66" t="str">
        <f t="shared" si="139"/>
        <v/>
      </c>
      <c r="CS177" s="66" t="str">
        <f t="shared" si="140"/>
        <v/>
      </c>
      <c r="CT177" s="66" t="str">
        <f t="shared" si="141"/>
        <v/>
      </c>
      <c r="CU177" s="66" t="str">
        <f t="shared" si="142"/>
        <v/>
      </c>
      <c r="CV177" s="66" t="str">
        <f t="shared" si="143"/>
        <v/>
      </c>
      <c r="CW177" s="66" t="str">
        <f t="shared" si="144"/>
        <v/>
      </c>
      <c r="CX177" s="66" t="str">
        <f t="shared" si="145"/>
        <v/>
      </c>
      <c r="CY177" s="66" t="str">
        <f t="shared" si="146"/>
        <v/>
      </c>
      <c r="CZ177" s="66" t="str">
        <f t="shared" si="147"/>
        <v/>
      </c>
      <c r="DA177" s="66" t="str">
        <f t="shared" si="148"/>
        <v/>
      </c>
      <c r="DB177" s="66" t="str">
        <f t="shared" si="149"/>
        <v/>
      </c>
      <c r="DC177" s="66" t="str">
        <f t="shared" si="150"/>
        <v/>
      </c>
      <c r="DD177" s="66" t="str">
        <f t="shared" si="151"/>
        <v/>
      </c>
      <c r="DE177" s="66" t="str">
        <f t="shared" si="152"/>
        <v/>
      </c>
      <c r="DF177" s="66" t="str">
        <f t="shared" si="153"/>
        <v/>
      </c>
      <c r="DG177" s="66" t="str">
        <f t="shared" si="154"/>
        <v/>
      </c>
      <c r="DH177" s="66" t="str">
        <f t="shared" si="155"/>
        <v/>
      </c>
      <c r="DI177" s="66" t="str">
        <f t="shared" si="156"/>
        <v/>
      </c>
      <c r="DJ177" s="66" t="str">
        <f t="shared" si="157"/>
        <v/>
      </c>
      <c r="DK177" s="63">
        <f t="shared" si="112"/>
        <v>1126000</v>
      </c>
    </row>
    <row r="178" spans="1:115" x14ac:dyDescent="0.25">
      <c r="A178" s="2">
        <f t="shared" si="158"/>
        <v>177</v>
      </c>
      <c r="B178" s="2" t="s">
        <v>8</v>
      </c>
      <c r="C178" s="2" t="s">
        <v>203</v>
      </c>
      <c r="D178" s="2">
        <v>3</v>
      </c>
      <c r="E178" s="2">
        <v>2</v>
      </c>
      <c r="F178" s="2">
        <v>9</v>
      </c>
      <c r="G178" s="11" t="s">
        <v>22</v>
      </c>
      <c r="H178" s="42" t="s">
        <v>294</v>
      </c>
      <c r="I178" s="9">
        <v>80</v>
      </c>
      <c r="J178" s="10" t="s">
        <v>11</v>
      </c>
      <c r="K178" s="22" t="s">
        <v>415</v>
      </c>
      <c r="L178" s="7">
        <f t="shared" si="113"/>
        <v>1135000</v>
      </c>
      <c r="M178" s="8">
        <v>216</v>
      </c>
      <c r="N178" s="25">
        <v>41136</v>
      </c>
      <c r="O178" s="8" t="str">
        <f t="shared" si="114"/>
        <v>2DA-AGO</v>
      </c>
      <c r="P178" s="26">
        <v>0.6</v>
      </c>
      <c r="Q178" s="41" t="s">
        <v>270</v>
      </c>
      <c r="R178" s="8"/>
      <c r="S178" s="7">
        <v>567500</v>
      </c>
      <c r="T178" s="8"/>
      <c r="U178" s="66" t="str">
        <f t="shared" ca="1" si="115"/>
        <v>NA</v>
      </c>
      <c r="V178" s="8"/>
      <c r="W178" s="8"/>
      <c r="X178" s="8"/>
      <c r="Y178" s="8"/>
      <c r="Z178" s="8"/>
      <c r="AA178" s="66" t="str">
        <f t="shared" si="159"/>
        <v>NA</v>
      </c>
      <c r="AB178" s="66" t="str">
        <f t="shared" si="160"/>
        <v/>
      </c>
      <c r="AC178" s="73"/>
      <c r="AD178" s="73"/>
      <c r="AE178" s="73"/>
      <c r="AF178" s="73"/>
      <c r="AG178" s="8"/>
      <c r="AH178" s="8" t="s">
        <v>273</v>
      </c>
      <c r="AI178" s="8"/>
      <c r="AJ178" s="8"/>
      <c r="AK178" s="8"/>
      <c r="AL178" s="8"/>
      <c r="AM178" s="8"/>
      <c r="AN178" s="8"/>
      <c r="AO178" s="8"/>
      <c r="AP178" s="66" t="str">
        <f t="shared" si="116"/>
        <v>NA</v>
      </c>
      <c r="AQ178" s="66" t="str">
        <f t="shared" si="117"/>
        <v/>
      </c>
      <c r="AR178" s="66" t="str">
        <f t="shared" si="118"/>
        <v>NA</v>
      </c>
      <c r="AS178" s="66" t="str">
        <f t="shared" si="119"/>
        <v/>
      </c>
      <c r="AT178" s="66" t="str">
        <f t="shared" si="120"/>
        <v>NA</v>
      </c>
      <c r="AU178" s="66" t="str">
        <f t="shared" si="121"/>
        <v/>
      </c>
      <c r="AV178" s="66" t="str">
        <f t="shared" si="122"/>
        <v>NA</v>
      </c>
      <c r="AW178" s="66" t="str">
        <f t="shared" ca="1" si="123"/>
        <v>NA</v>
      </c>
      <c r="AX178" s="66" t="str">
        <f t="shared" ca="1" si="124"/>
        <v>NA</v>
      </c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>
        <f t="shared" si="125"/>
        <v>0</v>
      </c>
      <c r="BU178" s="8">
        <f t="shared" si="126"/>
        <v>0</v>
      </c>
      <c r="BV178" s="8">
        <f t="shared" si="127"/>
        <v>0</v>
      </c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66" t="str">
        <f t="shared" si="128"/>
        <v>NA</v>
      </c>
      <c r="CH178" s="66" t="str">
        <f t="shared" si="129"/>
        <v>NA</v>
      </c>
      <c r="CI178" s="66" t="str">
        <f t="shared" si="130"/>
        <v>NA</v>
      </c>
      <c r="CJ178" s="66" t="str">
        <f t="shared" si="131"/>
        <v>NA</v>
      </c>
      <c r="CK178" s="66" t="str">
        <f t="shared" si="132"/>
        <v>NA</v>
      </c>
      <c r="CL178" s="66" t="str">
        <f t="shared" si="133"/>
        <v>NA</v>
      </c>
      <c r="CM178" s="66" t="str">
        <f t="shared" si="134"/>
        <v>NA</v>
      </c>
      <c r="CN178" s="66" t="str">
        <f t="shared" si="135"/>
        <v>NA</v>
      </c>
      <c r="CO178" s="66" t="str">
        <f t="shared" si="136"/>
        <v>NA</v>
      </c>
      <c r="CP178" s="66" t="str">
        <f t="shared" si="137"/>
        <v>NA</v>
      </c>
      <c r="CQ178" s="66" t="str">
        <f t="shared" si="138"/>
        <v/>
      </c>
      <c r="CR178" s="66" t="str">
        <f t="shared" si="139"/>
        <v/>
      </c>
      <c r="CS178" s="66" t="str">
        <f t="shared" si="140"/>
        <v/>
      </c>
      <c r="CT178" s="66" t="str">
        <f t="shared" si="141"/>
        <v/>
      </c>
      <c r="CU178" s="66" t="str">
        <f t="shared" si="142"/>
        <v/>
      </c>
      <c r="CV178" s="66" t="str">
        <f t="shared" si="143"/>
        <v/>
      </c>
      <c r="CW178" s="66" t="str">
        <f t="shared" si="144"/>
        <v/>
      </c>
      <c r="CX178" s="66" t="str">
        <f t="shared" si="145"/>
        <v/>
      </c>
      <c r="CY178" s="66" t="str">
        <f t="shared" si="146"/>
        <v/>
      </c>
      <c r="CZ178" s="66" t="str">
        <f t="shared" si="147"/>
        <v/>
      </c>
      <c r="DA178" s="66" t="str">
        <f t="shared" si="148"/>
        <v/>
      </c>
      <c r="DB178" s="66" t="str">
        <f t="shared" si="149"/>
        <v/>
      </c>
      <c r="DC178" s="66" t="str">
        <f t="shared" si="150"/>
        <v/>
      </c>
      <c r="DD178" s="66" t="str">
        <f t="shared" si="151"/>
        <v/>
      </c>
      <c r="DE178" s="66" t="str">
        <f t="shared" si="152"/>
        <v/>
      </c>
      <c r="DF178" s="66" t="str">
        <f t="shared" si="153"/>
        <v/>
      </c>
      <c r="DG178" s="66" t="str">
        <f t="shared" si="154"/>
        <v/>
      </c>
      <c r="DH178" s="66" t="str">
        <f t="shared" si="155"/>
        <v/>
      </c>
      <c r="DI178" s="66" t="str">
        <f t="shared" si="156"/>
        <v/>
      </c>
      <c r="DJ178" s="66" t="str">
        <f t="shared" si="157"/>
        <v/>
      </c>
      <c r="DK178" s="63">
        <f t="shared" si="112"/>
        <v>1135000</v>
      </c>
    </row>
    <row r="179" spans="1:115" x14ac:dyDescent="0.25">
      <c r="A179" s="2">
        <f t="shared" si="158"/>
        <v>178</v>
      </c>
      <c r="B179" s="2" t="s">
        <v>8</v>
      </c>
      <c r="C179" s="2" t="s">
        <v>204</v>
      </c>
      <c r="D179" s="2">
        <v>3</v>
      </c>
      <c r="E179" s="2">
        <v>2</v>
      </c>
      <c r="F179" s="2">
        <v>10</v>
      </c>
      <c r="G179" s="11" t="s">
        <v>22</v>
      </c>
      <c r="H179" s="42" t="s">
        <v>294</v>
      </c>
      <c r="I179" s="9">
        <v>80</v>
      </c>
      <c r="J179" s="10" t="s">
        <v>10</v>
      </c>
      <c r="K179" s="22" t="s">
        <v>415</v>
      </c>
      <c r="L179" s="7">
        <f t="shared" si="113"/>
        <v>1126000</v>
      </c>
      <c r="M179" s="8">
        <v>217</v>
      </c>
      <c r="N179" s="25">
        <v>41136</v>
      </c>
      <c r="O179" s="8" t="str">
        <f t="shared" si="114"/>
        <v>2DA-AGO</v>
      </c>
      <c r="P179" s="26">
        <v>0.6</v>
      </c>
      <c r="Q179" s="41" t="s">
        <v>270</v>
      </c>
      <c r="R179" s="8"/>
      <c r="S179" s="7">
        <v>563000</v>
      </c>
      <c r="T179" s="8"/>
      <c r="U179" s="66" t="str">
        <f t="shared" ca="1" si="115"/>
        <v>NA</v>
      </c>
      <c r="V179" s="8"/>
      <c r="W179" s="8"/>
      <c r="X179" s="8"/>
      <c r="Y179" s="8"/>
      <c r="Z179" s="8"/>
      <c r="AA179" s="66" t="str">
        <f t="shared" si="159"/>
        <v>NA</v>
      </c>
      <c r="AB179" s="66" t="str">
        <f t="shared" si="160"/>
        <v/>
      </c>
      <c r="AC179" s="73"/>
      <c r="AD179" s="73"/>
      <c r="AE179" s="73"/>
      <c r="AF179" s="73"/>
      <c r="AG179" s="8"/>
      <c r="AH179" s="8" t="s">
        <v>273</v>
      </c>
      <c r="AI179" s="8"/>
      <c r="AJ179" s="8"/>
      <c r="AK179" s="8"/>
      <c r="AL179" s="8"/>
      <c r="AM179" s="8"/>
      <c r="AN179" s="8"/>
      <c r="AO179" s="8"/>
      <c r="AP179" s="66" t="str">
        <f t="shared" si="116"/>
        <v>NA</v>
      </c>
      <c r="AQ179" s="66" t="str">
        <f t="shared" si="117"/>
        <v/>
      </c>
      <c r="AR179" s="66" t="str">
        <f t="shared" si="118"/>
        <v>NA</v>
      </c>
      <c r="AS179" s="66" t="str">
        <f t="shared" si="119"/>
        <v/>
      </c>
      <c r="AT179" s="66" t="str">
        <f t="shared" si="120"/>
        <v>NA</v>
      </c>
      <c r="AU179" s="66" t="str">
        <f t="shared" si="121"/>
        <v/>
      </c>
      <c r="AV179" s="66" t="str">
        <f t="shared" si="122"/>
        <v>NA</v>
      </c>
      <c r="AW179" s="66" t="str">
        <f t="shared" ca="1" si="123"/>
        <v>NA</v>
      </c>
      <c r="AX179" s="66" t="str">
        <f t="shared" ca="1" si="124"/>
        <v>NA</v>
      </c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>
        <f t="shared" si="125"/>
        <v>0</v>
      </c>
      <c r="BU179" s="8">
        <f t="shared" si="126"/>
        <v>0</v>
      </c>
      <c r="BV179" s="8">
        <f t="shared" si="127"/>
        <v>0</v>
      </c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66" t="str">
        <f t="shared" si="128"/>
        <v>NA</v>
      </c>
      <c r="CH179" s="66" t="str">
        <f t="shared" si="129"/>
        <v>NA</v>
      </c>
      <c r="CI179" s="66" t="str">
        <f t="shared" si="130"/>
        <v>NA</v>
      </c>
      <c r="CJ179" s="66" t="str">
        <f t="shared" si="131"/>
        <v>NA</v>
      </c>
      <c r="CK179" s="66" t="str">
        <f t="shared" si="132"/>
        <v>NA</v>
      </c>
      <c r="CL179" s="66" t="str">
        <f t="shared" si="133"/>
        <v>NA</v>
      </c>
      <c r="CM179" s="66" t="str">
        <f t="shared" si="134"/>
        <v>NA</v>
      </c>
      <c r="CN179" s="66" t="str">
        <f t="shared" si="135"/>
        <v>NA</v>
      </c>
      <c r="CO179" s="66" t="str">
        <f t="shared" si="136"/>
        <v>NA</v>
      </c>
      <c r="CP179" s="66" t="str">
        <f t="shared" si="137"/>
        <v>NA</v>
      </c>
      <c r="CQ179" s="66" t="str">
        <f t="shared" si="138"/>
        <v/>
      </c>
      <c r="CR179" s="66" t="str">
        <f t="shared" si="139"/>
        <v/>
      </c>
      <c r="CS179" s="66" t="str">
        <f t="shared" si="140"/>
        <v/>
      </c>
      <c r="CT179" s="66" t="str">
        <f t="shared" si="141"/>
        <v/>
      </c>
      <c r="CU179" s="66" t="str">
        <f t="shared" si="142"/>
        <v/>
      </c>
      <c r="CV179" s="66" t="str">
        <f t="shared" si="143"/>
        <v/>
      </c>
      <c r="CW179" s="66" t="str">
        <f t="shared" si="144"/>
        <v/>
      </c>
      <c r="CX179" s="66" t="str">
        <f t="shared" si="145"/>
        <v/>
      </c>
      <c r="CY179" s="66" t="str">
        <f t="shared" si="146"/>
        <v/>
      </c>
      <c r="CZ179" s="66" t="str">
        <f t="shared" si="147"/>
        <v/>
      </c>
      <c r="DA179" s="66" t="str">
        <f t="shared" si="148"/>
        <v/>
      </c>
      <c r="DB179" s="66" t="str">
        <f t="shared" si="149"/>
        <v/>
      </c>
      <c r="DC179" s="66" t="str">
        <f t="shared" si="150"/>
        <v/>
      </c>
      <c r="DD179" s="66" t="str">
        <f t="shared" si="151"/>
        <v/>
      </c>
      <c r="DE179" s="66" t="str">
        <f t="shared" si="152"/>
        <v/>
      </c>
      <c r="DF179" s="66" t="str">
        <f t="shared" si="153"/>
        <v/>
      </c>
      <c r="DG179" s="66" t="str">
        <f t="shared" si="154"/>
        <v/>
      </c>
      <c r="DH179" s="66" t="str">
        <f t="shared" si="155"/>
        <v/>
      </c>
      <c r="DI179" s="66" t="str">
        <f t="shared" si="156"/>
        <v/>
      </c>
      <c r="DJ179" s="66" t="str">
        <f t="shared" si="157"/>
        <v/>
      </c>
      <c r="DK179" s="63">
        <f t="shared" si="112"/>
        <v>1126000</v>
      </c>
    </row>
    <row r="180" spans="1:115" x14ac:dyDescent="0.25">
      <c r="A180" s="2">
        <f t="shared" si="158"/>
        <v>179</v>
      </c>
      <c r="B180" s="2" t="s">
        <v>8</v>
      </c>
      <c r="C180" s="2" t="s">
        <v>205</v>
      </c>
      <c r="D180" s="2">
        <v>3</v>
      </c>
      <c r="E180" s="2">
        <v>3</v>
      </c>
      <c r="F180" s="2">
        <v>1</v>
      </c>
      <c r="G180" s="11" t="s">
        <v>23</v>
      </c>
      <c r="H180" s="42" t="s">
        <v>294</v>
      </c>
      <c r="I180" s="9">
        <v>80</v>
      </c>
      <c r="J180" s="10" t="s">
        <v>11</v>
      </c>
      <c r="K180" s="22" t="s">
        <v>415</v>
      </c>
      <c r="L180" s="7">
        <f t="shared" si="113"/>
        <v>1135000</v>
      </c>
      <c r="M180" s="8">
        <v>218</v>
      </c>
      <c r="N180" s="25">
        <v>41167</v>
      </c>
      <c r="O180" s="8" t="str">
        <f t="shared" si="114"/>
        <v>2DA-SEP</v>
      </c>
      <c r="P180" s="26">
        <v>0.5</v>
      </c>
      <c r="Q180" s="41" t="s">
        <v>270</v>
      </c>
      <c r="R180" s="8"/>
      <c r="S180" s="7">
        <v>567500</v>
      </c>
      <c r="T180" s="8"/>
      <c r="U180" s="66" t="str">
        <f t="shared" ca="1" si="115"/>
        <v>NA</v>
      </c>
      <c r="V180" s="8"/>
      <c r="W180" s="8"/>
      <c r="X180" s="8"/>
      <c r="Y180" s="8"/>
      <c r="Z180" s="8"/>
      <c r="AA180" s="66" t="str">
        <f t="shared" si="159"/>
        <v>NA</v>
      </c>
      <c r="AB180" s="66" t="str">
        <f t="shared" si="160"/>
        <v/>
      </c>
      <c r="AC180" s="73"/>
      <c r="AD180" s="73"/>
      <c r="AE180" s="73"/>
      <c r="AF180" s="73"/>
      <c r="AG180" s="8"/>
      <c r="AH180" s="8" t="s">
        <v>273</v>
      </c>
      <c r="AI180" s="8"/>
      <c r="AJ180" s="8"/>
      <c r="AK180" s="8"/>
      <c r="AL180" s="8"/>
      <c r="AM180" s="8"/>
      <c r="AN180" s="8"/>
      <c r="AO180" s="8"/>
      <c r="AP180" s="66" t="str">
        <f t="shared" si="116"/>
        <v>NA</v>
      </c>
      <c r="AQ180" s="66" t="str">
        <f t="shared" si="117"/>
        <v/>
      </c>
      <c r="AR180" s="66" t="str">
        <f t="shared" si="118"/>
        <v>NA</v>
      </c>
      <c r="AS180" s="66" t="str">
        <f t="shared" si="119"/>
        <v/>
      </c>
      <c r="AT180" s="66" t="str">
        <f t="shared" si="120"/>
        <v>NA</v>
      </c>
      <c r="AU180" s="66" t="str">
        <f t="shared" si="121"/>
        <v/>
      </c>
      <c r="AV180" s="66" t="str">
        <f t="shared" si="122"/>
        <v>NA</v>
      </c>
      <c r="AW180" s="66" t="str">
        <f t="shared" ca="1" si="123"/>
        <v>NA</v>
      </c>
      <c r="AX180" s="66" t="str">
        <f t="shared" ca="1" si="124"/>
        <v>NA</v>
      </c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>
        <f t="shared" si="125"/>
        <v>0</v>
      </c>
      <c r="BU180" s="8">
        <f t="shared" si="126"/>
        <v>0</v>
      </c>
      <c r="BV180" s="8">
        <f t="shared" si="127"/>
        <v>0</v>
      </c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66" t="str">
        <f t="shared" si="128"/>
        <v>NA</v>
      </c>
      <c r="CH180" s="66" t="str">
        <f t="shared" si="129"/>
        <v>NA</v>
      </c>
      <c r="CI180" s="66" t="str">
        <f t="shared" si="130"/>
        <v>NA</v>
      </c>
      <c r="CJ180" s="66" t="str">
        <f t="shared" si="131"/>
        <v>NA</v>
      </c>
      <c r="CK180" s="66" t="str">
        <f t="shared" si="132"/>
        <v>NA</v>
      </c>
      <c r="CL180" s="66" t="str">
        <f t="shared" si="133"/>
        <v>NA</v>
      </c>
      <c r="CM180" s="66" t="str">
        <f t="shared" si="134"/>
        <v>NA</v>
      </c>
      <c r="CN180" s="66" t="str">
        <f t="shared" si="135"/>
        <v>NA</v>
      </c>
      <c r="CO180" s="66" t="str">
        <f t="shared" si="136"/>
        <v>NA</v>
      </c>
      <c r="CP180" s="66" t="str">
        <f t="shared" si="137"/>
        <v>NA</v>
      </c>
      <c r="CQ180" s="66" t="str">
        <f t="shared" si="138"/>
        <v/>
      </c>
      <c r="CR180" s="66" t="str">
        <f t="shared" si="139"/>
        <v/>
      </c>
      <c r="CS180" s="66" t="str">
        <f t="shared" si="140"/>
        <v/>
      </c>
      <c r="CT180" s="66" t="str">
        <f t="shared" si="141"/>
        <v/>
      </c>
      <c r="CU180" s="66" t="str">
        <f t="shared" si="142"/>
        <v/>
      </c>
      <c r="CV180" s="66" t="str">
        <f t="shared" si="143"/>
        <v/>
      </c>
      <c r="CW180" s="66" t="str">
        <f t="shared" si="144"/>
        <v/>
      </c>
      <c r="CX180" s="66" t="str">
        <f t="shared" si="145"/>
        <v/>
      </c>
      <c r="CY180" s="66" t="str">
        <f t="shared" si="146"/>
        <v/>
      </c>
      <c r="CZ180" s="66" t="str">
        <f t="shared" si="147"/>
        <v/>
      </c>
      <c r="DA180" s="66" t="str">
        <f t="shared" si="148"/>
        <v/>
      </c>
      <c r="DB180" s="66" t="str">
        <f t="shared" si="149"/>
        <v/>
      </c>
      <c r="DC180" s="66" t="str">
        <f t="shared" si="150"/>
        <v/>
      </c>
      <c r="DD180" s="66" t="str">
        <f t="shared" si="151"/>
        <v/>
      </c>
      <c r="DE180" s="66" t="str">
        <f t="shared" si="152"/>
        <v/>
      </c>
      <c r="DF180" s="66" t="str">
        <f t="shared" si="153"/>
        <v/>
      </c>
      <c r="DG180" s="66" t="str">
        <f t="shared" si="154"/>
        <v/>
      </c>
      <c r="DH180" s="66" t="str">
        <f t="shared" si="155"/>
        <v/>
      </c>
      <c r="DI180" s="66" t="str">
        <f t="shared" si="156"/>
        <v/>
      </c>
      <c r="DJ180" s="66" t="str">
        <f t="shared" si="157"/>
        <v/>
      </c>
      <c r="DK180" s="63">
        <f t="shared" si="112"/>
        <v>1135000</v>
      </c>
    </row>
    <row r="181" spans="1:115" x14ac:dyDescent="0.25">
      <c r="A181" s="2">
        <f t="shared" si="158"/>
        <v>180</v>
      </c>
      <c r="B181" s="2" t="s">
        <v>8</v>
      </c>
      <c r="C181" s="2" t="s">
        <v>206</v>
      </c>
      <c r="D181" s="2">
        <v>3</v>
      </c>
      <c r="E181" s="2">
        <v>3</v>
      </c>
      <c r="F181" s="2">
        <v>2</v>
      </c>
      <c r="G181" s="11" t="s">
        <v>23</v>
      </c>
      <c r="H181" s="42" t="s">
        <v>294</v>
      </c>
      <c r="I181" s="9">
        <v>80</v>
      </c>
      <c r="J181" s="10" t="s">
        <v>10</v>
      </c>
      <c r="K181" s="22" t="s">
        <v>415</v>
      </c>
      <c r="L181" s="7">
        <f t="shared" si="113"/>
        <v>1126000</v>
      </c>
      <c r="M181" s="8">
        <v>219</v>
      </c>
      <c r="N181" s="25">
        <v>41167</v>
      </c>
      <c r="O181" s="8" t="str">
        <f t="shared" si="114"/>
        <v>2DA-SEP</v>
      </c>
      <c r="P181" s="26">
        <v>0.5</v>
      </c>
      <c r="Q181" s="41" t="s">
        <v>270</v>
      </c>
      <c r="R181" s="8"/>
      <c r="S181" s="7">
        <v>563000</v>
      </c>
      <c r="T181" s="8"/>
      <c r="U181" s="66" t="str">
        <f t="shared" ca="1" si="115"/>
        <v>NA</v>
      </c>
      <c r="V181" s="8"/>
      <c r="W181" s="8"/>
      <c r="X181" s="8"/>
      <c r="Y181" s="8"/>
      <c r="Z181" s="8"/>
      <c r="AA181" s="66" t="str">
        <f t="shared" si="159"/>
        <v>NA</v>
      </c>
      <c r="AB181" s="66" t="str">
        <f t="shared" si="160"/>
        <v/>
      </c>
      <c r="AC181" s="73"/>
      <c r="AD181" s="73"/>
      <c r="AE181" s="73"/>
      <c r="AF181" s="73"/>
      <c r="AG181" s="8"/>
      <c r="AH181" s="8" t="s">
        <v>273</v>
      </c>
      <c r="AI181" s="8"/>
      <c r="AJ181" s="8"/>
      <c r="AK181" s="8"/>
      <c r="AL181" s="8"/>
      <c r="AM181" s="8"/>
      <c r="AN181" s="8"/>
      <c r="AO181" s="8"/>
      <c r="AP181" s="66" t="str">
        <f t="shared" si="116"/>
        <v>NA</v>
      </c>
      <c r="AQ181" s="66" t="str">
        <f t="shared" si="117"/>
        <v/>
      </c>
      <c r="AR181" s="66" t="str">
        <f t="shared" si="118"/>
        <v>NA</v>
      </c>
      <c r="AS181" s="66" t="str">
        <f t="shared" si="119"/>
        <v/>
      </c>
      <c r="AT181" s="66" t="str">
        <f t="shared" si="120"/>
        <v>NA</v>
      </c>
      <c r="AU181" s="66" t="str">
        <f t="shared" si="121"/>
        <v/>
      </c>
      <c r="AV181" s="66" t="str">
        <f t="shared" si="122"/>
        <v>NA</v>
      </c>
      <c r="AW181" s="66" t="str">
        <f t="shared" ca="1" si="123"/>
        <v>NA</v>
      </c>
      <c r="AX181" s="66" t="str">
        <f t="shared" ca="1" si="124"/>
        <v>NA</v>
      </c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>
        <f t="shared" si="125"/>
        <v>0</v>
      </c>
      <c r="BU181" s="8">
        <f t="shared" si="126"/>
        <v>0</v>
      </c>
      <c r="BV181" s="8">
        <f t="shared" si="127"/>
        <v>0</v>
      </c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66" t="str">
        <f t="shared" si="128"/>
        <v>NA</v>
      </c>
      <c r="CH181" s="66" t="str">
        <f t="shared" si="129"/>
        <v>NA</v>
      </c>
      <c r="CI181" s="66" t="str">
        <f t="shared" si="130"/>
        <v>NA</v>
      </c>
      <c r="CJ181" s="66" t="str">
        <f t="shared" si="131"/>
        <v>NA</v>
      </c>
      <c r="CK181" s="66" t="str">
        <f t="shared" si="132"/>
        <v>NA</v>
      </c>
      <c r="CL181" s="66" t="str">
        <f t="shared" si="133"/>
        <v>NA</v>
      </c>
      <c r="CM181" s="66" t="str">
        <f t="shared" si="134"/>
        <v>NA</v>
      </c>
      <c r="CN181" s="66" t="str">
        <f t="shared" si="135"/>
        <v>NA</v>
      </c>
      <c r="CO181" s="66" t="str">
        <f t="shared" si="136"/>
        <v>NA</v>
      </c>
      <c r="CP181" s="66" t="str">
        <f t="shared" si="137"/>
        <v>NA</v>
      </c>
      <c r="CQ181" s="66" t="str">
        <f t="shared" si="138"/>
        <v/>
      </c>
      <c r="CR181" s="66" t="str">
        <f t="shared" si="139"/>
        <v/>
      </c>
      <c r="CS181" s="66" t="str">
        <f t="shared" si="140"/>
        <v/>
      </c>
      <c r="CT181" s="66" t="str">
        <f t="shared" si="141"/>
        <v/>
      </c>
      <c r="CU181" s="66" t="str">
        <f t="shared" si="142"/>
        <v/>
      </c>
      <c r="CV181" s="66" t="str">
        <f t="shared" si="143"/>
        <v/>
      </c>
      <c r="CW181" s="66" t="str">
        <f t="shared" si="144"/>
        <v/>
      </c>
      <c r="CX181" s="66" t="str">
        <f t="shared" si="145"/>
        <v/>
      </c>
      <c r="CY181" s="66" t="str">
        <f t="shared" si="146"/>
        <v/>
      </c>
      <c r="CZ181" s="66" t="str">
        <f t="shared" si="147"/>
        <v/>
      </c>
      <c r="DA181" s="66" t="str">
        <f t="shared" si="148"/>
        <v/>
      </c>
      <c r="DB181" s="66" t="str">
        <f t="shared" si="149"/>
        <v/>
      </c>
      <c r="DC181" s="66" t="str">
        <f t="shared" si="150"/>
        <v/>
      </c>
      <c r="DD181" s="66" t="str">
        <f t="shared" si="151"/>
        <v/>
      </c>
      <c r="DE181" s="66" t="str">
        <f t="shared" si="152"/>
        <v/>
      </c>
      <c r="DF181" s="66" t="str">
        <f t="shared" si="153"/>
        <v/>
      </c>
      <c r="DG181" s="66" t="str">
        <f t="shared" si="154"/>
        <v/>
      </c>
      <c r="DH181" s="66" t="str">
        <f t="shared" si="155"/>
        <v/>
      </c>
      <c r="DI181" s="66" t="str">
        <f t="shared" si="156"/>
        <v/>
      </c>
      <c r="DJ181" s="66" t="str">
        <f t="shared" si="157"/>
        <v/>
      </c>
      <c r="DK181" s="63">
        <f t="shared" si="112"/>
        <v>1126000</v>
      </c>
    </row>
    <row r="182" spans="1:115" x14ac:dyDescent="0.25">
      <c r="A182" s="2">
        <f t="shared" si="158"/>
        <v>181</v>
      </c>
      <c r="B182" s="2" t="s">
        <v>8</v>
      </c>
      <c r="C182" s="2" t="s">
        <v>207</v>
      </c>
      <c r="D182" s="2">
        <v>3</v>
      </c>
      <c r="E182" s="2">
        <v>3</v>
      </c>
      <c r="F182" s="2">
        <v>3</v>
      </c>
      <c r="G182" s="11" t="s">
        <v>23</v>
      </c>
      <c r="H182" s="42" t="s">
        <v>294</v>
      </c>
      <c r="I182" s="9">
        <v>80</v>
      </c>
      <c r="J182" s="10" t="s">
        <v>10</v>
      </c>
      <c r="K182" s="22" t="s">
        <v>415</v>
      </c>
      <c r="L182" s="7">
        <f t="shared" si="113"/>
        <v>1126000</v>
      </c>
      <c r="M182" s="8">
        <v>220</v>
      </c>
      <c r="N182" s="25">
        <v>41167</v>
      </c>
      <c r="O182" s="8" t="str">
        <f t="shared" si="114"/>
        <v>2DA-SEP</v>
      </c>
      <c r="P182" s="26">
        <v>0.5</v>
      </c>
      <c r="Q182" s="41" t="s">
        <v>270</v>
      </c>
      <c r="R182" s="8"/>
      <c r="S182" s="7">
        <v>563000</v>
      </c>
      <c r="T182" s="8"/>
      <c r="U182" s="66" t="str">
        <f t="shared" ca="1" si="115"/>
        <v>NA</v>
      </c>
      <c r="V182" s="8"/>
      <c r="W182" s="8"/>
      <c r="X182" s="8"/>
      <c r="Y182" s="8"/>
      <c r="Z182" s="8"/>
      <c r="AA182" s="66" t="str">
        <f t="shared" si="159"/>
        <v>NA</v>
      </c>
      <c r="AB182" s="66" t="str">
        <f t="shared" si="160"/>
        <v/>
      </c>
      <c r="AC182" s="73"/>
      <c r="AD182" s="73"/>
      <c r="AE182" s="73"/>
      <c r="AF182" s="73"/>
      <c r="AG182" s="8"/>
      <c r="AH182" s="8" t="s">
        <v>273</v>
      </c>
      <c r="AI182" s="8"/>
      <c r="AJ182" s="8"/>
      <c r="AK182" s="8"/>
      <c r="AL182" s="8"/>
      <c r="AM182" s="8"/>
      <c r="AN182" s="8"/>
      <c r="AO182" s="8"/>
      <c r="AP182" s="66" t="str">
        <f t="shared" si="116"/>
        <v>NA</v>
      </c>
      <c r="AQ182" s="66" t="str">
        <f t="shared" si="117"/>
        <v/>
      </c>
      <c r="AR182" s="66" t="str">
        <f t="shared" si="118"/>
        <v>NA</v>
      </c>
      <c r="AS182" s="66" t="str">
        <f t="shared" si="119"/>
        <v/>
      </c>
      <c r="AT182" s="66" t="str">
        <f t="shared" si="120"/>
        <v>NA</v>
      </c>
      <c r="AU182" s="66" t="str">
        <f t="shared" si="121"/>
        <v/>
      </c>
      <c r="AV182" s="66" t="str">
        <f t="shared" si="122"/>
        <v>NA</v>
      </c>
      <c r="AW182" s="66" t="str">
        <f t="shared" ca="1" si="123"/>
        <v>NA</v>
      </c>
      <c r="AX182" s="66" t="str">
        <f t="shared" ca="1" si="124"/>
        <v>NA</v>
      </c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>
        <f t="shared" si="125"/>
        <v>0</v>
      </c>
      <c r="BU182" s="8">
        <f t="shared" si="126"/>
        <v>0</v>
      </c>
      <c r="BV182" s="8">
        <f t="shared" si="127"/>
        <v>0</v>
      </c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66" t="str">
        <f t="shared" si="128"/>
        <v>NA</v>
      </c>
      <c r="CH182" s="66" t="str">
        <f t="shared" si="129"/>
        <v>NA</v>
      </c>
      <c r="CI182" s="66" t="str">
        <f t="shared" si="130"/>
        <v>NA</v>
      </c>
      <c r="CJ182" s="66" t="str">
        <f t="shared" si="131"/>
        <v>NA</v>
      </c>
      <c r="CK182" s="66" t="str">
        <f t="shared" si="132"/>
        <v>NA</v>
      </c>
      <c r="CL182" s="66" t="str">
        <f t="shared" si="133"/>
        <v>NA</v>
      </c>
      <c r="CM182" s="66" t="str">
        <f t="shared" si="134"/>
        <v>NA</v>
      </c>
      <c r="CN182" s="66" t="str">
        <f t="shared" si="135"/>
        <v>NA</v>
      </c>
      <c r="CO182" s="66" t="str">
        <f t="shared" si="136"/>
        <v>NA</v>
      </c>
      <c r="CP182" s="66" t="str">
        <f t="shared" si="137"/>
        <v>NA</v>
      </c>
      <c r="CQ182" s="66" t="str">
        <f t="shared" si="138"/>
        <v/>
      </c>
      <c r="CR182" s="66" t="str">
        <f t="shared" si="139"/>
        <v/>
      </c>
      <c r="CS182" s="66" t="str">
        <f t="shared" si="140"/>
        <v/>
      </c>
      <c r="CT182" s="66" t="str">
        <f t="shared" si="141"/>
        <v/>
      </c>
      <c r="CU182" s="66" t="str">
        <f t="shared" si="142"/>
        <v/>
      </c>
      <c r="CV182" s="66" t="str">
        <f t="shared" si="143"/>
        <v/>
      </c>
      <c r="CW182" s="66" t="str">
        <f t="shared" si="144"/>
        <v/>
      </c>
      <c r="CX182" s="66" t="str">
        <f t="shared" si="145"/>
        <v/>
      </c>
      <c r="CY182" s="66" t="str">
        <f t="shared" si="146"/>
        <v/>
      </c>
      <c r="CZ182" s="66" t="str">
        <f t="shared" si="147"/>
        <v/>
      </c>
      <c r="DA182" s="66" t="str">
        <f t="shared" si="148"/>
        <v/>
      </c>
      <c r="DB182" s="66" t="str">
        <f t="shared" si="149"/>
        <v/>
      </c>
      <c r="DC182" s="66" t="str">
        <f t="shared" si="150"/>
        <v/>
      </c>
      <c r="DD182" s="66" t="str">
        <f t="shared" si="151"/>
        <v/>
      </c>
      <c r="DE182" s="66" t="str">
        <f t="shared" si="152"/>
        <v/>
      </c>
      <c r="DF182" s="66" t="str">
        <f t="shared" si="153"/>
        <v/>
      </c>
      <c r="DG182" s="66" t="str">
        <f t="shared" si="154"/>
        <v/>
      </c>
      <c r="DH182" s="66" t="str">
        <f t="shared" si="155"/>
        <v/>
      </c>
      <c r="DI182" s="66" t="str">
        <f t="shared" si="156"/>
        <v/>
      </c>
      <c r="DJ182" s="66" t="str">
        <f t="shared" si="157"/>
        <v/>
      </c>
      <c r="DK182" s="63">
        <f t="shared" si="112"/>
        <v>1126000</v>
      </c>
    </row>
    <row r="183" spans="1:115" x14ac:dyDescent="0.25">
      <c r="A183" s="2">
        <f t="shared" si="158"/>
        <v>182</v>
      </c>
      <c r="B183" s="2" t="s">
        <v>8</v>
      </c>
      <c r="C183" s="2" t="s">
        <v>208</v>
      </c>
      <c r="D183" s="2">
        <v>3</v>
      </c>
      <c r="E183" s="2">
        <v>3</v>
      </c>
      <c r="F183" s="2">
        <v>4</v>
      </c>
      <c r="G183" s="11" t="s">
        <v>23</v>
      </c>
      <c r="H183" s="42" t="s">
        <v>294</v>
      </c>
      <c r="I183" s="9">
        <v>80</v>
      </c>
      <c r="J183" s="10" t="s">
        <v>11</v>
      </c>
      <c r="K183" s="22" t="s">
        <v>415</v>
      </c>
      <c r="L183" s="7">
        <f t="shared" si="113"/>
        <v>1135000</v>
      </c>
      <c r="M183" s="8">
        <v>221</v>
      </c>
      <c r="N183" s="25">
        <v>41167</v>
      </c>
      <c r="O183" s="8" t="str">
        <f t="shared" si="114"/>
        <v>2DA-SEP</v>
      </c>
      <c r="P183" s="26">
        <v>0.3</v>
      </c>
      <c r="Q183" s="41" t="s">
        <v>270</v>
      </c>
      <c r="R183" s="8"/>
      <c r="S183" s="7">
        <v>567500</v>
      </c>
      <c r="T183" s="8"/>
      <c r="U183" s="66" t="str">
        <f t="shared" ca="1" si="115"/>
        <v>NA</v>
      </c>
      <c r="V183" s="8"/>
      <c r="W183" s="8"/>
      <c r="X183" s="8"/>
      <c r="Y183" s="8"/>
      <c r="Z183" s="8"/>
      <c r="AA183" s="66" t="str">
        <f t="shared" si="159"/>
        <v>NA</v>
      </c>
      <c r="AB183" s="66" t="str">
        <f t="shared" si="160"/>
        <v/>
      </c>
      <c r="AC183" s="73"/>
      <c r="AD183" s="73"/>
      <c r="AE183" s="73"/>
      <c r="AF183" s="73"/>
      <c r="AG183" s="8"/>
      <c r="AH183" s="8" t="s">
        <v>273</v>
      </c>
      <c r="AI183" s="8"/>
      <c r="AJ183" s="8"/>
      <c r="AK183" s="8"/>
      <c r="AL183" s="8"/>
      <c r="AM183" s="8"/>
      <c r="AN183" s="8"/>
      <c r="AO183" s="8"/>
      <c r="AP183" s="66" t="str">
        <f t="shared" si="116"/>
        <v>NA</v>
      </c>
      <c r="AQ183" s="66" t="str">
        <f t="shared" si="117"/>
        <v/>
      </c>
      <c r="AR183" s="66" t="str">
        <f t="shared" si="118"/>
        <v>NA</v>
      </c>
      <c r="AS183" s="66" t="str">
        <f t="shared" si="119"/>
        <v/>
      </c>
      <c r="AT183" s="66" t="str">
        <f t="shared" si="120"/>
        <v>NA</v>
      </c>
      <c r="AU183" s="66" t="str">
        <f t="shared" si="121"/>
        <v/>
      </c>
      <c r="AV183" s="66" t="str">
        <f t="shared" si="122"/>
        <v>NA</v>
      </c>
      <c r="AW183" s="66" t="str">
        <f t="shared" ca="1" si="123"/>
        <v>NA</v>
      </c>
      <c r="AX183" s="66" t="str">
        <f t="shared" ca="1" si="124"/>
        <v>NA</v>
      </c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>
        <f t="shared" si="125"/>
        <v>0</v>
      </c>
      <c r="BU183" s="8">
        <f t="shared" si="126"/>
        <v>0</v>
      </c>
      <c r="BV183" s="8">
        <f t="shared" si="127"/>
        <v>0</v>
      </c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66" t="str">
        <f t="shared" si="128"/>
        <v>NA</v>
      </c>
      <c r="CH183" s="66" t="str">
        <f t="shared" si="129"/>
        <v>NA</v>
      </c>
      <c r="CI183" s="66" t="str">
        <f t="shared" si="130"/>
        <v>NA</v>
      </c>
      <c r="CJ183" s="66" t="str">
        <f t="shared" si="131"/>
        <v>NA</v>
      </c>
      <c r="CK183" s="66" t="str">
        <f t="shared" si="132"/>
        <v>NA</v>
      </c>
      <c r="CL183" s="66" t="str">
        <f t="shared" si="133"/>
        <v>NA</v>
      </c>
      <c r="CM183" s="66" t="str">
        <f t="shared" si="134"/>
        <v>NA</v>
      </c>
      <c r="CN183" s="66" t="str">
        <f t="shared" si="135"/>
        <v>NA</v>
      </c>
      <c r="CO183" s="66" t="str">
        <f t="shared" si="136"/>
        <v>NA</v>
      </c>
      <c r="CP183" s="66" t="str">
        <f t="shared" si="137"/>
        <v>NA</v>
      </c>
      <c r="CQ183" s="66" t="str">
        <f t="shared" si="138"/>
        <v/>
      </c>
      <c r="CR183" s="66" t="str">
        <f t="shared" si="139"/>
        <v/>
      </c>
      <c r="CS183" s="66" t="str">
        <f t="shared" si="140"/>
        <v/>
      </c>
      <c r="CT183" s="66" t="str">
        <f t="shared" si="141"/>
        <v/>
      </c>
      <c r="CU183" s="66" t="str">
        <f t="shared" si="142"/>
        <v/>
      </c>
      <c r="CV183" s="66" t="str">
        <f t="shared" si="143"/>
        <v/>
      </c>
      <c r="CW183" s="66" t="str">
        <f t="shared" si="144"/>
        <v/>
      </c>
      <c r="CX183" s="66" t="str">
        <f t="shared" si="145"/>
        <v/>
      </c>
      <c r="CY183" s="66" t="str">
        <f t="shared" si="146"/>
        <v/>
      </c>
      <c r="CZ183" s="66" t="str">
        <f t="shared" si="147"/>
        <v/>
      </c>
      <c r="DA183" s="66" t="str">
        <f t="shared" si="148"/>
        <v/>
      </c>
      <c r="DB183" s="66" t="str">
        <f t="shared" si="149"/>
        <v/>
      </c>
      <c r="DC183" s="66" t="str">
        <f t="shared" si="150"/>
        <v/>
      </c>
      <c r="DD183" s="66" t="str">
        <f t="shared" si="151"/>
        <v/>
      </c>
      <c r="DE183" s="66" t="str">
        <f t="shared" si="152"/>
        <v/>
      </c>
      <c r="DF183" s="66" t="str">
        <f t="shared" si="153"/>
        <v/>
      </c>
      <c r="DG183" s="66" t="str">
        <f t="shared" si="154"/>
        <v/>
      </c>
      <c r="DH183" s="66" t="str">
        <f t="shared" si="155"/>
        <v/>
      </c>
      <c r="DI183" s="66" t="str">
        <f t="shared" si="156"/>
        <v/>
      </c>
      <c r="DJ183" s="66" t="str">
        <f t="shared" si="157"/>
        <v/>
      </c>
      <c r="DK183" s="63">
        <f t="shared" si="112"/>
        <v>1135000</v>
      </c>
    </row>
    <row r="184" spans="1:115" x14ac:dyDescent="0.25">
      <c r="A184" s="2">
        <f t="shared" si="158"/>
        <v>183</v>
      </c>
      <c r="B184" s="2" t="s">
        <v>8</v>
      </c>
      <c r="C184" s="2" t="s">
        <v>209</v>
      </c>
      <c r="D184" s="2">
        <v>3</v>
      </c>
      <c r="E184" s="2">
        <v>3</v>
      </c>
      <c r="F184" s="2">
        <v>5</v>
      </c>
      <c r="G184" s="11" t="s">
        <v>23</v>
      </c>
      <c r="H184" s="42" t="s">
        <v>294</v>
      </c>
      <c r="I184" s="9">
        <v>80</v>
      </c>
      <c r="J184" s="10" t="s">
        <v>10</v>
      </c>
      <c r="K184" s="22" t="s">
        <v>415</v>
      </c>
      <c r="L184" s="7">
        <f t="shared" si="113"/>
        <v>1126000</v>
      </c>
      <c r="M184" s="8">
        <v>222</v>
      </c>
      <c r="N184" s="25">
        <v>41167</v>
      </c>
      <c r="O184" s="8" t="str">
        <f t="shared" si="114"/>
        <v>2DA-SEP</v>
      </c>
      <c r="P184" s="26">
        <v>0.4</v>
      </c>
      <c r="Q184" s="41" t="s">
        <v>270</v>
      </c>
      <c r="R184" s="8"/>
      <c r="S184" s="7">
        <v>563000</v>
      </c>
      <c r="T184" s="8"/>
      <c r="U184" s="66" t="str">
        <f t="shared" ca="1" si="115"/>
        <v>NA</v>
      </c>
      <c r="V184" s="8"/>
      <c r="W184" s="8"/>
      <c r="X184" s="8"/>
      <c r="Y184" s="8"/>
      <c r="Z184" s="8"/>
      <c r="AA184" s="66" t="str">
        <f t="shared" si="159"/>
        <v>NA</v>
      </c>
      <c r="AB184" s="66" t="str">
        <f t="shared" si="160"/>
        <v/>
      </c>
      <c r="AC184" s="73"/>
      <c r="AD184" s="73"/>
      <c r="AE184" s="73"/>
      <c r="AF184" s="73"/>
      <c r="AG184" s="8"/>
      <c r="AH184" s="8" t="s">
        <v>273</v>
      </c>
      <c r="AI184" s="8"/>
      <c r="AJ184" s="8"/>
      <c r="AK184" s="8"/>
      <c r="AL184" s="8"/>
      <c r="AM184" s="8"/>
      <c r="AN184" s="8"/>
      <c r="AO184" s="8"/>
      <c r="AP184" s="66" t="str">
        <f t="shared" si="116"/>
        <v>NA</v>
      </c>
      <c r="AQ184" s="66" t="str">
        <f t="shared" si="117"/>
        <v/>
      </c>
      <c r="AR184" s="66" t="str">
        <f t="shared" si="118"/>
        <v>NA</v>
      </c>
      <c r="AS184" s="66" t="str">
        <f t="shared" si="119"/>
        <v/>
      </c>
      <c r="AT184" s="66" t="str">
        <f t="shared" si="120"/>
        <v>NA</v>
      </c>
      <c r="AU184" s="66" t="str">
        <f t="shared" si="121"/>
        <v/>
      </c>
      <c r="AV184" s="66" t="str">
        <f t="shared" si="122"/>
        <v>NA</v>
      </c>
      <c r="AW184" s="66" t="str">
        <f t="shared" ca="1" si="123"/>
        <v>NA</v>
      </c>
      <c r="AX184" s="66" t="str">
        <f t="shared" ca="1" si="124"/>
        <v>NA</v>
      </c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>
        <f t="shared" si="125"/>
        <v>0</v>
      </c>
      <c r="BU184" s="8">
        <f t="shared" si="126"/>
        <v>0</v>
      </c>
      <c r="BV184" s="8">
        <f t="shared" si="127"/>
        <v>0</v>
      </c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66" t="str">
        <f t="shared" si="128"/>
        <v>NA</v>
      </c>
      <c r="CH184" s="66" t="str">
        <f t="shared" si="129"/>
        <v>NA</v>
      </c>
      <c r="CI184" s="66" t="str">
        <f t="shared" si="130"/>
        <v>NA</v>
      </c>
      <c r="CJ184" s="66" t="str">
        <f t="shared" si="131"/>
        <v>NA</v>
      </c>
      <c r="CK184" s="66" t="str">
        <f t="shared" si="132"/>
        <v>NA</v>
      </c>
      <c r="CL184" s="66" t="str">
        <f t="shared" si="133"/>
        <v>NA</v>
      </c>
      <c r="CM184" s="66" t="str">
        <f t="shared" si="134"/>
        <v>NA</v>
      </c>
      <c r="CN184" s="66" t="str">
        <f t="shared" si="135"/>
        <v>NA</v>
      </c>
      <c r="CO184" s="66" t="str">
        <f t="shared" si="136"/>
        <v>NA</v>
      </c>
      <c r="CP184" s="66" t="str">
        <f t="shared" si="137"/>
        <v>NA</v>
      </c>
      <c r="CQ184" s="66" t="str">
        <f t="shared" si="138"/>
        <v/>
      </c>
      <c r="CR184" s="66" t="str">
        <f t="shared" si="139"/>
        <v/>
      </c>
      <c r="CS184" s="66" t="str">
        <f t="shared" si="140"/>
        <v/>
      </c>
      <c r="CT184" s="66" t="str">
        <f t="shared" si="141"/>
        <v/>
      </c>
      <c r="CU184" s="66" t="str">
        <f t="shared" si="142"/>
        <v/>
      </c>
      <c r="CV184" s="66" t="str">
        <f t="shared" si="143"/>
        <v/>
      </c>
      <c r="CW184" s="66" t="str">
        <f t="shared" si="144"/>
        <v/>
      </c>
      <c r="CX184" s="66" t="str">
        <f t="shared" si="145"/>
        <v/>
      </c>
      <c r="CY184" s="66" t="str">
        <f t="shared" si="146"/>
        <v/>
      </c>
      <c r="CZ184" s="66" t="str">
        <f t="shared" si="147"/>
        <v/>
      </c>
      <c r="DA184" s="66" t="str">
        <f t="shared" si="148"/>
        <v/>
      </c>
      <c r="DB184" s="66" t="str">
        <f t="shared" si="149"/>
        <v/>
      </c>
      <c r="DC184" s="66" t="str">
        <f t="shared" si="150"/>
        <v/>
      </c>
      <c r="DD184" s="66" t="str">
        <f t="shared" si="151"/>
        <v/>
      </c>
      <c r="DE184" s="66" t="str">
        <f t="shared" si="152"/>
        <v/>
      </c>
      <c r="DF184" s="66" t="str">
        <f t="shared" si="153"/>
        <v/>
      </c>
      <c r="DG184" s="66" t="str">
        <f t="shared" si="154"/>
        <v/>
      </c>
      <c r="DH184" s="66" t="str">
        <f t="shared" si="155"/>
        <v/>
      </c>
      <c r="DI184" s="66" t="str">
        <f t="shared" si="156"/>
        <v/>
      </c>
      <c r="DJ184" s="66" t="str">
        <f t="shared" si="157"/>
        <v/>
      </c>
      <c r="DK184" s="63">
        <f t="shared" si="112"/>
        <v>1126000</v>
      </c>
    </row>
    <row r="185" spans="1:115" x14ac:dyDescent="0.25">
      <c r="A185" s="2">
        <f t="shared" si="158"/>
        <v>184</v>
      </c>
      <c r="B185" s="2" t="s">
        <v>8</v>
      </c>
      <c r="C185" s="2" t="s">
        <v>210</v>
      </c>
      <c r="D185" s="2">
        <v>3</v>
      </c>
      <c r="E185" s="2">
        <v>3</v>
      </c>
      <c r="F185" s="2">
        <v>6</v>
      </c>
      <c r="G185" s="11" t="s">
        <v>23</v>
      </c>
      <c r="H185" s="42" t="s">
        <v>294</v>
      </c>
      <c r="I185" s="9">
        <v>80</v>
      </c>
      <c r="J185" s="10" t="s">
        <v>10</v>
      </c>
      <c r="K185" s="22" t="s">
        <v>415</v>
      </c>
      <c r="L185" s="7">
        <f t="shared" si="113"/>
        <v>1126000</v>
      </c>
      <c r="M185" s="8">
        <v>223</v>
      </c>
      <c r="N185" s="25">
        <v>41167</v>
      </c>
      <c r="O185" s="8" t="str">
        <f t="shared" si="114"/>
        <v>2DA-SEP</v>
      </c>
      <c r="P185" s="26">
        <v>0.4</v>
      </c>
      <c r="Q185" s="41" t="s">
        <v>270</v>
      </c>
      <c r="R185" s="8"/>
      <c r="S185" s="7">
        <v>563000</v>
      </c>
      <c r="T185" s="8"/>
      <c r="U185" s="66" t="str">
        <f t="shared" ca="1" si="115"/>
        <v>NA</v>
      </c>
      <c r="V185" s="8"/>
      <c r="W185" s="8"/>
      <c r="X185" s="8"/>
      <c r="Y185" s="8"/>
      <c r="Z185" s="8"/>
      <c r="AA185" s="66" t="str">
        <f t="shared" si="159"/>
        <v>NA</v>
      </c>
      <c r="AB185" s="66" t="str">
        <f t="shared" si="160"/>
        <v/>
      </c>
      <c r="AC185" s="73"/>
      <c r="AD185" s="73"/>
      <c r="AE185" s="73"/>
      <c r="AF185" s="73"/>
      <c r="AG185" s="8"/>
      <c r="AH185" s="8" t="s">
        <v>273</v>
      </c>
      <c r="AI185" s="8"/>
      <c r="AJ185" s="8"/>
      <c r="AK185" s="8"/>
      <c r="AL185" s="8"/>
      <c r="AM185" s="8"/>
      <c r="AN185" s="8"/>
      <c r="AO185" s="8"/>
      <c r="AP185" s="66" t="str">
        <f t="shared" si="116"/>
        <v>NA</v>
      </c>
      <c r="AQ185" s="66" t="str">
        <f t="shared" si="117"/>
        <v/>
      </c>
      <c r="AR185" s="66" t="str">
        <f t="shared" si="118"/>
        <v>NA</v>
      </c>
      <c r="AS185" s="66" t="str">
        <f t="shared" si="119"/>
        <v/>
      </c>
      <c r="AT185" s="66" t="str">
        <f t="shared" si="120"/>
        <v>NA</v>
      </c>
      <c r="AU185" s="66" t="str">
        <f t="shared" si="121"/>
        <v/>
      </c>
      <c r="AV185" s="66" t="str">
        <f t="shared" si="122"/>
        <v>NA</v>
      </c>
      <c r="AW185" s="66" t="str">
        <f t="shared" ca="1" si="123"/>
        <v>NA</v>
      </c>
      <c r="AX185" s="66" t="str">
        <f t="shared" ca="1" si="124"/>
        <v>NA</v>
      </c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>
        <f t="shared" si="125"/>
        <v>0</v>
      </c>
      <c r="BU185" s="8">
        <f t="shared" si="126"/>
        <v>0</v>
      </c>
      <c r="BV185" s="8">
        <f t="shared" si="127"/>
        <v>0</v>
      </c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66" t="str">
        <f t="shared" si="128"/>
        <v>NA</v>
      </c>
      <c r="CH185" s="66" t="str">
        <f t="shared" si="129"/>
        <v>NA</v>
      </c>
      <c r="CI185" s="66" t="str">
        <f t="shared" si="130"/>
        <v>NA</v>
      </c>
      <c r="CJ185" s="66" t="str">
        <f t="shared" si="131"/>
        <v>NA</v>
      </c>
      <c r="CK185" s="66" t="str">
        <f t="shared" si="132"/>
        <v>NA</v>
      </c>
      <c r="CL185" s="66" t="str">
        <f t="shared" si="133"/>
        <v>NA</v>
      </c>
      <c r="CM185" s="66" t="str">
        <f t="shared" si="134"/>
        <v>NA</v>
      </c>
      <c r="CN185" s="66" t="str">
        <f t="shared" si="135"/>
        <v>NA</v>
      </c>
      <c r="CO185" s="66" t="str">
        <f t="shared" si="136"/>
        <v>NA</v>
      </c>
      <c r="CP185" s="66" t="str">
        <f t="shared" si="137"/>
        <v>NA</v>
      </c>
      <c r="CQ185" s="66" t="str">
        <f t="shared" si="138"/>
        <v/>
      </c>
      <c r="CR185" s="66" t="str">
        <f t="shared" si="139"/>
        <v/>
      </c>
      <c r="CS185" s="66" t="str">
        <f t="shared" si="140"/>
        <v/>
      </c>
      <c r="CT185" s="66" t="str">
        <f t="shared" si="141"/>
        <v/>
      </c>
      <c r="CU185" s="66" t="str">
        <f t="shared" si="142"/>
        <v/>
      </c>
      <c r="CV185" s="66" t="str">
        <f t="shared" si="143"/>
        <v/>
      </c>
      <c r="CW185" s="66" t="str">
        <f t="shared" si="144"/>
        <v/>
      </c>
      <c r="CX185" s="66" t="str">
        <f t="shared" si="145"/>
        <v/>
      </c>
      <c r="CY185" s="66" t="str">
        <f t="shared" si="146"/>
        <v/>
      </c>
      <c r="CZ185" s="66" t="str">
        <f t="shared" si="147"/>
        <v/>
      </c>
      <c r="DA185" s="66" t="str">
        <f t="shared" si="148"/>
        <v/>
      </c>
      <c r="DB185" s="66" t="str">
        <f t="shared" si="149"/>
        <v/>
      </c>
      <c r="DC185" s="66" t="str">
        <f t="shared" si="150"/>
        <v/>
      </c>
      <c r="DD185" s="66" t="str">
        <f t="shared" si="151"/>
        <v/>
      </c>
      <c r="DE185" s="66" t="str">
        <f t="shared" si="152"/>
        <v/>
      </c>
      <c r="DF185" s="66" t="str">
        <f t="shared" si="153"/>
        <v/>
      </c>
      <c r="DG185" s="66" t="str">
        <f t="shared" si="154"/>
        <v/>
      </c>
      <c r="DH185" s="66" t="str">
        <f t="shared" si="155"/>
        <v/>
      </c>
      <c r="DI185" s="66" t="str">
        <f t="shared" si="156"/>
        <v/>
      </c>
      <c r="DJ185" s="66" t="str">
        <f t="shared" si="157"/>
        <v/>
      </c>
      <c r="DK185" s="63">
        <f t="shared" si="112"/>
        <v>1126000</v>
      </c>
    </row>
    <row r="186" spans="1:115" x14ac:dyDescent="0.25">
      <c r="A186" s="2">
        <f t="shared" si="158"/>
        <v>185</v>
      </c>
      <c r="B186" s="2" t="s">
        <v>8</v>
      </c>
      <c r="C186" s="2" t="s">
        <v>211</v>
      </c>
      <c r="D186" s="2">
        <v>3</v>
      </c>
      <c r="E186" s="2">
        <v>3</v>
      </c>
      <c r="F186" s="2">
        <v>7</v>
      </c>
      <c r="G186" s="11" t="s">
        <v>23</v>
      </c>
      <c r="H186" s="42" t="s">
        <v>294</v>
      </c>
      <c r="I186" s="9">
        <v>108.857</v>
      </c>
      <c r="J186" s="10" t="s">
        <v>11</v>
      </c>
      <c r="K186" s="22" t="s">
        <v>415</v>
      </c>
      <c r="L186" s="7">
        <f t="shared" si="113"/>
        <v>1244656.6000000001</v>
      </c>
      <c r="M186" s="8">
        <v>224</v>
      </c>
      <c r="N186" s="25">
        <v>41167</v>
      </c>
      <c r="O186" s="8" t="str">
        <f t="shared" si="114"/>
        <v>2DA-SEP</v>
      </c>
      <c r="P186" s="26">
        <v>0.3</v>
      </c>
      <c r="Q186" s="41" t="s">
        <v>270</v>
      </c>
      <c r="R186" s="8"/>
      <c r="S186" s="7">
        <v>622328.30000000005</v>
      </c>
      <c r="T186" s="8"/>
      <c r="U186" s="66" t="str">
        <f t="shared" ca="1" si="115"/>
        <v>NA</v>
      </c>
      <c r="V186" s="8"/>
      <c r="W186" s="8"/>
      <c r="X186" s="8"/>
      <c r="Y186" s="8"/>
      <c r="Z186" s="8"/>
      <c r="AA186" s="66" t="str">
        <f t="shared" si="159"/>
        <v>NA</v>
      </c>
      <c r="AB186" s="66" t="str">
        <f t="shared" si="160"/>
        <v/>
      </c>
      <c r="AC186" s="73"/>
      <c r="AD186" s="73"/>
      <c r="AE186" s="73"/>
      <c r="AF186" s="73"/>
      <c r="AG186" s="8"/>
      <c r="AH186" s="8" t="s">
        <v>273</v>
      </c>
      <c r="AI186" s="8"/>
      <c r="AJ186" s="8"/>
      <c r="AK186" s="8"/>
      <c r="AL186" s="8"/>
      <c r="AM186" s="8"/>
      <c r="AN186" s="8"/>
      <c r="AO186" s="8"/>
      <c r="AP186" s="66" t="str">
        <f t="shared" si="116"/>
        <v>NA</v>
      </c>
      <c r="AQ186" s="66" t="str">
        <f t="shared" si="117"/>
        <v/>
      </c>
      <c r="AR186" s="66" t="str">
        <f t="shared" si="118"/>
        <v>NA</v>
      </c>
      <c r="AS186" s="66" t="str">
        <f t="shared" si="119"/>
        <v/>
      </c>
      <c r="AT186" s="66" t="str">
        <f t="shared" si="120"/>
        <v>NA</v>
      </c>
      <c r="AU186" s="66" t="str">
        <f t="shared" si="121"/>
        <v/>
      </c>
      <c r="AV186" s="66" t="str">
        <f t="shared" si="122"/>
        <v>NA</v>
      </c>
      <c r="AW186" s="66" t="str">
        <f t="shared" ca="1" si="123"/>
        <v>NA</v>
      </c>
      <c r="AX186" s="66" t="str">
        <f t="shared" ca="1" si="124"/>
        <v>NA</v>
      </c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>
        <f t="shared" si="125"/>
        <v>0</v>
      </c>
      <c r="BU186" s="8">
        <f t="shared" si="126"/>
        <v>0</v>
      </c>
      <c r="BV186" s="8">
        <f t="shared" si="127"/>
        <v>0</v>
      </c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66" t="str">
        <f t="shared" si="128"/>
        <v>NA</v>
      </c>
      <c r="CH186" s="66" t="str">
        <f t="shared" si="129"/>
        <v>NA</v>
      </c>
      <c r="CI186" s="66" t="str">
        <f t="shared" si="130"/>
        <v>NA</v>
      </c>
      <c r="CJ186" s="66" t="str">
        <f t="shared" si="131"/>
        <v>NA</v>
      </c>
      <c r="CK186" s="66" t="str">
        <f t="shared" si="132"/>
        <v>NA</v>
      </c>
      <c r="CL186" s="66" t="str">
        <f t="shared" si="133"/>
        <v>NA</v>
      </c>
      <c r="CM186" s="66" t="str">
        <f t="shared" si="134"/>
        <v>NA</v>
      </c>
      <c r="CN186" s="66" t="str">
        <f t="shared" si="135"/>
        <v>NA</v>
      </c>
      <c r="CO186" s="66" t="str">
        <f t="shared" si="136"/>
        <v>NA</v>
      </c>
      <c r="CP186" s="66" t="str">
        <f t="shared" si="137"/>
        <v>NA</v>
      </c>
      <c r="CQ186" s="66" t="str">
        <f t="shared" si="138"/>
        <v/>
      </c>
      <c r="CR186" s="66" t="str">
        <f t="shared" si="139"/>
        <v/>
      </c>
      <c r="CS186" s="66" t="str">
        <f t="shared" si="140"/>
        <v/>
      </c>
      <c r="CT186" s="66" t="str">
        <f t="shared" si="141"/>
        <v/>
      </c>
      <c r="CU186" s="66" t="str">
        <f t="shared" si="142"/>
        <v/>
      </c>
      <c r="CV186" s="66" t="str">
        <f t="shared" si="143"/>
        <v/>
      </c>
      <c r="CW186" s="66" t="str">
        <f t="shared" si="144"/>
        <v/>
      </c>
      <c r="CX186" s="66" t="str">
        <f t="shared" si="145"/>
        <v/>
      </c>
      <c r="CY186" s="66" t="str">
        <f t="shared" si="146"/>
        <v/>
      </c>
      <c r="CZ186" s="66" t="str">
        <f t="shared" si="147"/>
        <v/>
      </c>
      <c r="DA186" s="66" t="str">
        <f t="shared" si="148"/>
        <v/>
      </c>
      <c r="DB186" s="66" t="str">
        <f t="shared" si="149"/>
        <v/>
      </c>
      <c r="DC186" s="66" t="str">
        <f t="shared" si="150"/>
        <v/>
      </c>
      <c r="DD186" s="66" t="str">
        <f t="shared" si="151"/>
        <v/>
      </c>
      <c r="DE186" s="66" t="str">
        <f t="shared" si="152"/>
        <v/>
      </c>
      <c r="DF186" s="66" t="str">
        <f t="shared" si="153"/>
        <v/>
      </c>
      <c r="DG186" s="66" t="str">
        <f t="shared" si="154"/>
        <v/>
      </c>
      <c r="DH186" s="66" t="str">
        <f t="shared" si="155"/>
        <v/>
      </c>
      <c r="DI186" s="66" t="str">
        <f t="shared" si="156"/>
        <v/>
      </c>
      <c r="DJ186" s="66" t="str">
        <f t="shared" si="157"/>
        <v/>
      </c>
      <c r="DK186" s="63">
        <f t="shared" si="112"/>
        <v>1244656.6000000001</v>
      </c>
    </row>
    <row r="187" spans="1:115" x14ac:dyDescent="0.25">
      <c r="A187" s="2">
        <f t="shared" si="158"/>
        <v>186</v>
      </c>
      <c r="B187" s="2" t="s">
        <v>8</v>
      </c>
      <c r="C187" s="2" t="s">
        <v>212</v>
      </c>
      <c r="D187" s="2">
        <v>3</v>
      </c>
      <c r="E187" s="2">
        <v>3</v>
      </c>
      <c r="F187" s="2">
        <v>8</v>
      </c>
      <c r="G187" s="11" t="s">
        <v>23</v>
      </c>
      <c r="H187" s="42" t="s">
        <v>294</v>
      </c>
      <c r="I187" s="9">
        <v>116.286</v>
      </c>
      <c r="J187" s="10" t="s">
        <v>11</v>
      </c>
      <c r="K187" s="22" t="s">
        <v>415</v>
      </c>
      <c r="L187" s="7">
        <f t="shared" si="113"/>
        <v>1272886.8</v>
      </c>
      <c r="M187" s="8">
        <v>225</v>
      </c>
      <c r="N187" s="25">
        <v>41167</v>
      </c>
      <c r="O187" s="8" t="str">
        <f t="shared" si="114"/>
        <v>2DA-SEP</v>
      </c>
      <c r="P187" s="26">
        <v>0.3</v>
      </c>
      <c r="Q187" s="41" t="s">
        <v>270</v>
      </c>
      <c r="R187" s="25"/>
      <c r="S187" s="7">
        <v>636443.4</v>
      </c>
      <c r="T187" s="8"/>
      <c r="U187" s="66" t="str">
        <f t="shared" ca="1" si="115"/>
        <v>NA</v>
      </c>
      <c r="V187" s="8"/>
      <c r="W187" s="8"/>
      <c r="X187" s="8"/>
      <c r="Y187" s="8"/>
      <c r="Z187" s="8"/>
      <c r="AA187" s="66" t="str">
        <f t="shared" si="159"/>
        <v>NA</v>
      </c>
      <c r="AB187" s="66" t="str">
        <f t="shared" si="160"/>
        <v/>
      </c>
      <c r="AC187" s="73"/>
      <c r="AD187" s="73"/>
      <c r="AE187" s="73"/>
      <c r="AF187" s="73"/>
      <c r="AG187" s="8"/>
      <c r="AH187" s="8" t="s">
        <v>273</v>
      </c>
      <c r="AI187" s="8"/>
      <c r="AJ187" s="8"/>
      <c r="AK187" s="8"/>
      <c r="AL187" s="8"/>
      <c r="AM187" s="8"/>
      <c r="AN187" s="8"/>
      <c r="AO187" s="8"/>
      <c r="AP187" s="66" t="str">
        <f t="shared" si="116"/>
        <v>NA</v>
      </c>
      <c r="AQ187" s="66" t="str">
        <f t="shared" si="117"/>
        <v/>
      </c>
      <c r="AR187" s="66" t="str">
        <f t="shared" si="118"/>
        <v>NA</v>
      </c>
      <c r="AS187" s="66" t="str">
        <f t="shared" si="119"/>
        <v/>
      </c>
      <c r="AT187" s="66" t="str">
        <f t="shared" si="120"/>
        <v>NA</v>
      </c>
      <c r="AU187" s="66" t="str">
        <f t="shared" si="121"/>
        <v/>
      </c>
      <c r="AV187" s="66" t="str">
        <f t="shared" si="122"/>
        <v>NA</v>
      </c>
      <c r="AW187" s="66" t="str">
        <f t="shared" ca="1" si="123"/>
        <v>NA</v>
      </c>
      <c r="AX187" s="66" t="str">
        <f t="shared" ca="1" si="124"/>
        <v>NA</v>
      </c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>
        <f t="shared" si="125"/>
        <v>0</v>
      </c>
      <c r="BU187" s="8">
        <f t="shared" si="126"/>
        <v>0</v>
      </c>
      <c r="BV187" s="8">
        <f t="shared" si="127"/>
        <v>0</v>
      </c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66" t="str">
        <f t="shared" si="128"/>
        <v>NA</v>
      </c>
      <c r="CH187" s="66" t="str">
        <f t="shared" si="129"/>
        <v>NA</v>
      </c>
      <c r="CI187" s="66" t="str">
        <f t="shared" si="130"/>
        <v>NA</v>
      </c>
      <c r="CJ187" s="66" t="str">
        <f t="shared" si="131"/>
        <v>NA</v>
      </c>
      <c r="CK187" s="66" t="str">
        <f t="shared" si="132"/>
        <v>NA</v>
      </c>
      <c r="CL187" s="66" t="str">
        <f t="shared" si="133"/>
        <v>NA</v>
      </c>
      <c r="CM187" s="66" t="str">
        <f t="shared" si="134"/>
        <v>NA</v>
      </c>
      <c r="CN187" s="66" t="str">
        <f t="shared" si="135"/>
        <v>NA</v>
      </c>
      <c r="CO187" s="66" t="str">
        <f t="shared" si="136"/>
        <v>NA</v>
      </c>
      <c r="CP187" s="66" t="str">
        <f t="shared" si="137"/>
        <v>NA</v>
      </c>
      <c r="CQ187" s="66" t="str">
        <f t="shared" si="138"/>
        <v/>
      </c>
      <c r="CR187" s="66" t="str">
        <f t="shared" si="139"/>
        <v/>
      </c>
      <c r="CS187" s="66" t="str">
        <f t="shared" si="140"/>
        <v/>
      </c>
      <c r="CT187" s="66" t="str">
        <f t="shared" si="141"/>
        <v/>
      </c>
      <c r="CU187" s="66" t="str">
        <f t="shared" si="142"/>
        <v/>
      </c>
      <c r="CV187" s="66" t="str">
        <f t="shared" si="143"/>
        <v/>
      </c>
      <c r="CW187" s="66" t="str">
        <f t="shared" si="144"/>
        <v/>
      </c>
      <c r="CX187" s="66" t="str">
        <f t="shared" si="145"/>
        <v/>
      </c>
      <c r="CY187" s="66" t="str">
        <f t="shared" si="146"/>
        <v/>
      </c>
      <c r="CZ187" s="66" t="str">
        <f t="shared" si="147"/>
        <v/>
      </c>
      <c r="DA187" s="66" t="str">
        <f t="shared" si="148"/>
        <v/>
      </c>
      <c r="DB187" s="66" t="str">
        <f t="shared" si="149"/>
        <v/>
      </c>
      <c r="DC187" s="66" t="str">
        <f t="shared" si="150"/>
        <v/>
      </c>
      <c r="DD187" s="66" t="str">
        <f t="shared" si="151"/>
        <v/>
      </c>
      <c r="DE187" s="66" t="str">
        <f t="shared" si="152"/>
        <v/>
      </c>
      <c r="DF187" s="66" t="str">
        <f t="shared" si="153"/>
        <v/>
      </c>
      <c r="DG187" s="66" t="str">
        <f t="shared" si="154"/>
        <v/>
      </c>
      <c r="DH187" s="66" t="str">
        <f t="shared" si="155"/>
        <v/>
      </c>
      <c r="DI187" s="66" t="str">
        <f t="shared" si="156"/>
        <v/>
      </c>
      <c r="DJ187" s="66" t="str">
        <f t="shared" si="157"/>
        <v/>
      </c>
      <c r="DK187" s="63">
        <f t="shared" si="112"/>
        <v>1272886.8</v>
      </c>
    </row>
    <row r="188" spans="1:115" x14ac:dyDescent="0.25">
      <c r="A188" s="2">
        <f t="shared" si="158"/>
        <v>187</v>
      </c>
      <c r="B188" s="2" t="s">
        <v>8</v>
      </c>
      <c r="C188" s="2" t="s">
        <v>213</v>
      </c>
      <c r="D188" s="2">
        <v>3</v>
      </c>
      <c r="E188" s="2">
        <v>3</v>
      </c>
      <c r="F188" s="2">
        <v>9</v>
      </c>
      <c r="G188" s="11" t="s">
        <v>23</v>
      </c>
      <c r="H188" s="42" t="s">
        <v>294</v>
      </c>
      <c r="I188" s="9">
        <v>80</v>
      </c>
      <c r="J188" s="10" t="s">
        <v>10</v>
      </c>
      <c r="K188" s="22" t="s">
        <v>415</v>
      </c>
      <c r="L188" s="7">
        <f t="shared" si="113"/>
        <v>1126000</v>
      </c>
      <c r="M188" s="8">
        <v>226</v>
      </c>
      <c r="N188" s="25">
        <v>41167</v>
      </c>
      <c r="O188" s="8" t="str">
        <f t="shared" si="114"/>
        <v>2DA-SEP</v>
      </c>
      <c r="P188" s="26">
        <v>0.3</v>
      </c>
      <c r="Q188" s="41" t="s">
        <v>270</v>
      </c>
      <c r="R188" s="25"/>
      <c r="S188" s="7">
        <v>563000</v>
      </c>
      <c r="T188" s="8"/>
      <c r="U188" s="66" t="str">
        <f t="shared" ca="1" si="115"/>
        <v>NA</v>
      </c>
      <c r="V188" s="8"/>
      <c r="W188" s="8"/>
      <c r="X188" s="8"/>
      <c r="Y188" s="8"/>
      <c r="Z188" s="8"/>
      <c r="AA188" s="66" t="str">
        <f t="shared" si="159"/>
        <v>NA</v>
      </c>
      <c r="AB188" s="66" t="str">
        <f t="shared" si="160"/>
        <v/>
      </c>
      <c r="AC188" s="73"/>
      <c r="AD188" s="73"/>
      <c r="AE188" s="73"/>
      <c r="AF188" s="73"/>
      <c r="AG188" s="8"/>
      <c r="AH188" s="8" t="s">
        <v>273</v>
      </c>
      <c r="AI188" s="8"/>
      <c r="AJ188" s="8"/>
      <c r="AK188" s="8"/>
      <c r="AL188" s="8"/>
      <c r="AM188" s="8"/>
      <c r="AN188" s="8"/>
      <c r="AO188" s="8"/>
      <c r="AP188" s="66" t="str">
        <f t="shared" si="116"/>
        <v>NA</v>
      </c>
      <c r="AQ188" s="66" t="str">
        <f t="shared" si="117"/>
        <v/>
      </c>
      <c r="AR188" s="66" t="str">
        <f t="shared" si="118"/>
        <v>NA</v>
      </c>
      <c r="AS188" s="66" t="str">
        <f t="shared" si="119"/>
        <v/>
      </c>
      <c r="AT188" s="66" t="str">
        <f t="shared" si="120"/>
        <v>NA</v>
      </c>
      <c r="AU188" s="66" t="str">
        <f t="shared" si="121"/>
        <v/>
      </c>
      <c r="AV188" s="66" t="str">
        <f t="shared" si="122"/>
        <v>NA</v>
      </c>
      <c r="AW188" s="66" t="str">
        <f t="shared" ca="1" si="123"/>
        <v>NA</v>
      </c>
      <c r="AX188" s="66" t="str">
        <f t="shared" ca="1" si="124"/>
        <v>NA</v>
      </c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>
        <f t="shared" si="125"/>
        <v>0</v>
      </c>
      <c r="BU188" s="8">
        <f t="shared" si="126"/>
        <v>0</v>
      </c>
      <c r="BV188" s="8">
        <f t="shared" si="127"/>
        <v>0</v>
      </c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66" t="str">
        <f t="shared" si="128"/>
        <v>NA</v>
      </c>
      <c r="CH188" s="66" t="str">
        <f t="shared" si="129"/>
        <v>NA</v>
      </c>
      <c r="CI188" s="66" t="str">
        <f t="shared" si="130"/>
        <v>NA</v>
      </c>
      <c r="CJ188" s="66" t="str">
        <f t="shared" si="131"/>
        <v>NA</v>
      </c>
      <c r="CK188" s="66" t="str">
        <f t="shared" si="132"/>
        <v>NA</v>
      </c>
      <c r="CL188" s="66" t="str">
        <f t="shared" si="133"/>
        <v>NA</v>
      </c>
      <c r="CM188" s="66" t="str">
        <f t="shared" si="134"/>
        <v>NA</v>
      </c>
      <c r="CN188" s="66" t="str">
        <f t="shared" si="135"/>
        <v>NA</v>
      </c>
      <c r="CO188" s="66" t="str">
        <f t="shared" si="136"/>
        <v>NA</v>
      </c>
      <c r="CP188" s="66" t="str">
        <f t="shared" si="137"/>
        <v>NA</v>
      </c>
      <c r="CQ188" s="66" t="str">
        <f t="shared" si="138"/>
        <v/>
      </c>
      <c r="CR188" s="66" t="str">
        <f t="shared" si="139"/>
        <v/>
      </c>
      <c r="CS188" s="66" t="str">
        <f t="shared" si="140"/>
        <v/>
      </c>
      <c r="CT188" s="66" t="str">
        <f t="shared" si="141"/>
        <v/>
      </c>
      <c r="CU188" s="66" t="str">
        <f t="shared" si="142"/>
        <v/>
      </c>
      <c r="CV188" s="66" t="str">
        <f t="shared" si="143"/>
        <v/>
      </c>
      <c r="CW188" s="66" t="str">
        <f t="shared" si="144"/>
        <v/>
      </c>
      <c r="CX188" s="66" t="str">
        <f t="shared" si="145"/>
        <v/>
      </c>
      <c r="CY188" s="66" t="str">
        <f t="shared" si="146"/>
        <v/>
      </c>
      <c r="CZ188" s="66" t="str">
        <f t="shared" si="147"/>
        <v/>
      </c>
      <c r="DA188" s="66" t="str">
        <f t="shared" si="148"/>
        <v/>
      </c>
      <c r="DB188" s="66" t="str">
        <f t="shared" si="149"/>
        <v/>
      </c>
      <c r="DC188" s="66" t="str">
        <f t="shared" si="150"/>
        <v/>
      </c>
      <c r="DD188" s="66" t="str">
        <f t="shared" si="151"/>
        <v/>
      </c>
      <c r="DE188" s="66" t="str">
        <f t="shared" si="152"/>
        <v/>
      </c>
      <c r="DF188" s="66" t="str">
        <f t="shared" si="153"/>
        <v/>
      </c>
      <c r="DG188" s="66" t="str">
        <f t="shared" si="154"/>
        <v/>
      </c>
      <c r="DH188" s="66" t="str">
        <f t="shared" si="155"/>
        <v/>
      </c>
      <c r="DI188" s="66" t="str">
        <f t="shared" si="156"/>
        <v/>
      </c>
      <c r="DJ188" s="66" t="str">
        <f t="shared" si="157"/>
        <v/>
      </c>
      <c r="DK188" s="63">
        <f t="shared" si="112"/>
        <v>1126000</v>
      </c>
    </row>
    <row r="189" spans="1:115" x14ac:dyDescent="0.25">
      <c r="A189" s="2">
        <f t="shared" si="158"/>
        <v>188</v>
      </c>
      <c r="B189" s="2" t="s">
        <v>8</v>
      </c>
      <c r="C189" s="2" t="s">
        <v>214</v>
      </c>
      <c r="D189" s="2">
        <v>3</v>
      </c>
      <c r="E189" s="2">
        <v>3</v>
      </c>
      <c r="F189" s="2">
        <v>10</v>
      </c>
      <c r="G189" s="11" t="s">
        <v>23</v>
      </c>
      <c r="H189" s="42" t="s">
        <v>294</v>
      </c>
      <c r="I189" s="9">
        <v>80</v>
      </c>
      <c r="J189" s="10" t="s">
        <v>10</v>
      </c>
      <c r="K189" s="22" t="s">
        <v>415</v>
      </c>
      <c r="L189" s="7">
        <f t="shared" si="113"/>
        <v>1126000</v>
      </c>
      <c r="M189" s="8">
        <v>227</v>
      </c>
      <c r="N189" s="25">
        <v>41167</v>
      </c>
      <c r="O189" s="8" t="str">
        <f t="shared" si="114"/>
        <v>2DA-SEP</v>
      </c>
      <c r="P189" s="26">
        <v>0.3</v>
      </c>
      <c r="Q189" s="41" t="s">
        <v>270</v>
      </c>
      <c r="R189" s="25"/>
      <c r="S189" s="7">
        <v>563000</v>
      </c>
      <c r="T189" s="8"/>
      <c r="U189" s="66" t="str">
        <f t="shared" ca="1" si="115"/>
        <v>NA</v>
      </c>
      <c r="V189" s="8"/>
      <c r="W189" s="8"/>
      <c r="X189" s="8"/>
      <c r="Y189" s="8"/>
      <c r="Z189" s="8"/>
      <c r="AA189" s="66" t="str">
        <f t="shared" si="159"/>
        <v>NA</v>
      </c>
      <c r="AB189" s="66" t="str">
        <f t="shared" si="160"/>
        <v/>
      </c>
      <c r="AC189" s="73"/>
      <c r="AD189" s="73"/>
      <c r="AE189" s="73"/>
      <c r="AF189" s="73"/>
      <c r="AG189" s="8"/>
      <c r="AH189" s="8" t="s">
        <v>273</v>
      </c>
      <c r="AI189" s="8"/>
      <c r="AJ189" s="8"/>
      <c r="AK189" s="8"/>
      <c r="AL189" s="8"/>
      <c r="AM189" s="8"/>
      <c r="AN189" s="8"/>
      <c r="AO189" s="8"/>
      <c r="AP189" s="66" t="str">
        <f t="shared" si="116"/>
        <v>NA</v>
      </c>
      <c r="AQ189" s="66" t="str">
        <f t="shared" si="117"/>
        <v/>
      </c>
      <c r="AR189" s="66" t="str">
        <f t="shared" si="118"/>
        <v>NA</v>
      </c>
      <c r="AS189" s="66" t="str">
        <f t="shared" si="119"/>
        <v/>
      </c>
      <c r="AT189" s="66" t="str">
        <f t="shared" si="120"/>
        <v>NA</v>
      </c>
      <c r="AU189" s="66" t="str">
        <f t="shared" si="121"/>
        <v/>
      </c>
      <c r="AV189" s="66" t="str">
        <f t="shared" si="122"/>
        <v>NA</v>
      </c>
      <c r="AW189" s="66" t="str">
        <f t="shared" ca="1" si="123"/>
        <v>NA</v>
      </c>
      <c r="AX189" s="66" t="str">
        <f t="shared" ca="1" si="124"/>
        <v>NA</v>
      </c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>
        <f t="shared" si="125"/>
        <v>0</v>
      </c>
      <c r="BU189" s="8">
        <f t="shared" si="126"/>
        <v>0</v>
      </c>
      <c r="BV189" s="8">
        <f t="shared" si="127"/>
        <v>0</v>
      </c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66" t="str">
        <f t="shared" si="128"/>
        <v>NA</v>
      </c>
      <c r="CH189" s="66" t="str">
        <f t="shared" si="129"/>
        <v>NA</v>
      </c>
      <c r="CI189" s="66" t="str">
        <f t="shared" si="130"/>
        <v>NA</v>
      </c>
      <c r="CJ189" s="66" t="str">
        <f t="shared" si="131"/>
        <v>NA</v>
      </c>
      <c r="CK189" s="66" t="str">
        <f t="shared" si="132"/>
        <v>NA</v>
      </c>
      <c r="CL189" s="66" t="str">
        <f t="shared" si="133"/>
        <v>NA</v>
      </c>
      <c r="CM189" s="66" t="str">
        <f t="shared" si="134"/>
        <v>NA</v>
      </c>
      <c r="CN189" s="66" t="str">
        <f t="shared" si="135"/>
        <v>NA</v>
      </c>
      <c r="CO189" s="66" t="str">
        <f t="shared" si="136"/>
        <v>NA</v>
      </c>
      <c r="CP189" s="66" t="str">
        <f t="shared" si="137"/>
        <v>NA</v>
      </c>
      <c r="CQ189" s="66" t="str">
        <f t="shared" si="138"/>
        <v/>
      </c>
      <c r="CR189" s="66" t="str">
        <f t="shared" si="139"/>
        <v/>
      </c>
      <c r="CS189" s="66" t="str">
        <f t="shared" si="140"/>
        <v/>
      </c>
      <c r="CT189" s="66" t="str">
        <f t="shared" si="141"/>
        <v/>
      </c>
      <c r="CU189" s="66" t="str">
        <f t="shared" si="142"/>
        <v/>
      </c>
      <c r="CV189" s="66" t="str">
        <f t="shared" si="143"/>
        <v/>
      </c>
      <c r="CW189" s="66" t="str">
        <f t="shared" si="144"/>
        <v/>
      </c>
      <c r="CX189" s="66" t="str">
        <f t="shared" si="145"/>
        <v/>
      </c>
      <c r="CY189" s="66" t="str">
        <f t="shared" si="146"/>
        <v/>
      </c>
      <c r="CZ189" s="66" t="str">
        <f t="shared" si="147"/>
        <v/>
      </c>
      <c r="DA189" s="66" t="str">
        <f t="shared" si="148"/>
        <v/>
      </c>
      <c r="DB189" s="66" t="str">
        <f t="shared" si="149"/>
        <v/>
      </c>
      <c r="DC189" s="66" t="str">
        <f t="shared" si="150"/>
        <v/>
      </c>
      <c r="DD189" s="66" t="str">
        <f t="shared" si="151"/>
        <v/>
      </c>
      <c r="DE189" s="66" t="str">
        <f t="shared" si="152"/>
        <v/>
      </c>
      <c r="DF189" s="66" t="str">
        <f t="shared" si="153"/>
        <v/>
      </c>
      <c r="DG189" s="66" t="str">
        <f t="shared" si="154"/>
        <v/>
      </c>
      <c r="DH189" s="66" t="str">
        <f t="shared" si="155"/>
        <v/>
      </c>
      <c r="DI189" s="66" t="str">
        <f t="shared" si="156"/>
        <v/>
      </c>
      <c r="DJ189" s="66" t="str">
        <f t="shared" si="157"/>
        <v/>
      </c>
      <c r="DK189" s="63">
        <f t="shared" si="112"/>
        <v>1126000</v>
      </c>
    </row>
    <row r="190" spans="1:115" x14ac:dyDescent="0.25">
      <c r="A190" s="2">
        <f t="shared" si="158"/>
        <v>189</v>
      </c>
      <c r="B190" s="2" t="s">
        <v>8</v>
      </c>
      <c r="C190" s="2" t="s">
        <v>215</v>
      </c>
      <c r="D190" s="2">
        <v>3</v>
      </c>
      <c r="E190" s="2">
        <v>3</v>
      </c>
      <c r="F190" s="2">
        <v>11</v>
      </c>
      <c r="G190" s="11" t="s">
        <v>23</v>
      </c>
      <c r="H190" s="42" t="s">
        <v>294</v>
      </c>
      <c r="I190" s="9">
        <v>80</v>
      </c>
      <c r="J190" s="10" t="s">
        <v>11</v>
      </c>
      <c r="K190" s="22" t="s">
        <v>415</v>
      </c>
      <c r="L190" s="7">
        <f t="shared" si="113"/>
        <v>1135000</v>
      </c>
      <c r="M190" s="8">
        <v>228</v>
      </c>
      <c r="N190" s="25">
        <v>41167</v>
      </c>
      <c r="O190" s="8" t="str">
        <f t="shared" si="114"/>
        <v>2DA-SEP</v>
      </c>
      <c r="P190" s="26">
        <v>0.3</v>
      </c>
      <c r="Q190" s="41" t="s">
        <v>270</v>
      </c>
      <c r="R190" s="25"/>
      <c r="S190" s="7">
        <v>567500</v>
      </c>
      <c r="T190" s="8"/>
      <c r="U190" s="66" t="str">
        <f t="shared" ca="1" si="115"/>
        <v>NA</v>
      </c>
      <c r="V190" s="8"/>
      <c r="W190" s="8"/>
      <c r="X190" s="8"/>
      <c r="Y190" s="8"/>
      <c r="Z190" s="8"/>
      <c r="AA190" s="66" t="str">
        <f t="shared" si="159"/>
        <v>NA</v>
      </c>
      <c r="AB190" s="66" t="str">
        <f t="shared" si="160"/>
        <v/>
      </c>
      <c r="AC190" s="73"/>
      <c r="AD190" s="73"/>
      <c r="AE190" s="73"/>
      <c r="AF190" s="73"/>
      <c r="AG190" s="8"/>
      <c r="AH190" s="8" t="s">
        <v>273</v>
      </c>
      <c r="AI190" s="8"/>
      <c r="AJ190" s="8"/>
      <c r="AK190" s="8"/>
      <c r="AL190" s="8"/>
      <c r="AM190" s="8"/>
      <c r="AN190" s="8"/>
      <c r="AO190" s="8"/>
      <c r="AP190" s="66" t="str">
        <f t="shared" si="116"/>
        <v>NA</v>
      </c>
      <c r="AQ190" s="66" t="str">
        <f t="shared" si="117"/>
        <v/>
      </c>
      <c r="AR190" s="66" t="str">
        <f t="shared" si="118"/>
        <v>NA</v>
      </c>
      <c r="AS190" s="66" t="str">
        <f t="shared" si="119"/>
        <v/>
      </c>
      <c r="AT190" s="66" t="str">
        <f t="shared" si="120"/>
        <v>NA</v>
      </c>
      <c r="AU190" s="66" t="str">
        <f t="shared" si="121"/>
        <v/>
      </c>
      <c r="AV190" s="66" t="str">
        <f t="shared" si="122"/>
        <v>NA</v>
      </c>
      <c r="AW190" s="66" t="str">
        <f t="shared" ca="1" si="123"/>
        <v>NA</v>
      </c>
      <c r="AX190" s="66" t="str">
        <f t="shared" ca="1" si="124"/>
        <v>NA</v>
      </c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>
        <f t="shared" si="125"/>
        <v>0</v>
      </c>
      <c r="BU190" s="8">
        <f t="shared" si="126"/>
        <v>0</v>
      </c>
      <c r="BV190" s="8">
        <f t="shared" si="127"/>
        <v>0</v>
      </c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66" t="str">
        <f t="shared" si="128"/>
        <v>NA</v>
      </c>
      <c r="CH190" s="66" t="str">
        <f t="shared" si="129"/>
        <v>NA</v>
      </c>
      <c r="CI190" s="66" t="str">
        <f t="shared" si="130"/>
        <v>NA</v>
      </c>
      <c r="CJ190" s="66" t="str">
        <f t="shared" si="131"/>
        <v>NA</v>
      </c>
      <c r="CK190" s="66" t="str">
        <f t="shared" si="132"/>
        <v>NA</v>
      </c>
      <c r="CL190" s="66" t="str">
        <f t="shared" si="133"/>
        <v>NA</v>
      </c>
      <c r="CM190" s="66" t="str">
        <f t="shared" si="134"/>
        <v>NA</v>
      </c>
      <c r="CN190" s="66" t="str">
        <f t="shared" si="135"/>
        <v>NA</v>
      </c>
      <c r="CO190" s="66" t="str">
        <f t="shared" si="136"/>
        <v>NA</v>
      </c>
      <c r="CP190" s="66" t="str">
        <f t="shared" si="137"/>
        <v>NA</v>
      </c>
      <c r="CQ190" s="66" t="str">
        <f t="shared" si="138"/>
        <v/>
      </c>
      <c r="CR190" s="66" t="str">
        <f t="shared" si="139"/>
        <v/>
      </c>
      <c r="CS190" s="66" t="str">
        <f t="shared" si="140"/>
        <v/>
      </c>
      <c r="CT190" s="66" t="str">
        <f t="shared" si="141"/>
        <v/>
      </c>
      <c r="CU190" s="66" t="str">
        <f t="shared" si="142"/>
        <v/>
      </c>
      <c r="CV190" s="66" t="str">
        <f t="shared" si="143"/>
        <v/>
      </c>
      <c r="CW190" s="66" t="str">
        <f t="shared" si="144"/>
        <v/>
      </c>
      <c r="CX190" s="66" t="str">
        <f t="shared" si="145"/>
        <v/>
      </c>
      <c r="CY190" s="66" t="str">
        <f t="shared" si="146"/>
        <v/>
      </c>
      <c r="CZ190" s="66" t="str">
        <f t="shared" si="147"/>
        <v/>
      </c>
      <c r="DA190" s="66" t="str">
        <f t="shared" si="148"/>
        <v/>
      </c>
      <c r="DB190" s="66" t="str">
        <f t="shared" si="149"/>
        <v/>
      </c>
      <c r="DC190" s="66" t="str">
        <f t="shared" si="150"/>
        <v/>
      </c>
      <c r="DD190" s="66" t="str">
        <f t="shared" si="151"/>
        <v/>
      </c>
      <c r="DE190" s="66" t="str">
        <f t="shared" si="152"/>
        <v/>
      </c>
      <c r="DF190" s="66" t="str">
        <f t="shared" si="153"/>
        <v/>
      </c>
      <c r="DG190" s="66" t="str">
        <f t="shared" si="154"/>
        <v/>
      </c>
      <c r="DH190" s="66" t="str">
        <f t="shared" si="155"/>
        <v/>
      </c>
      <c r="DI190" s="66" t="str">
        <f t="shared" si="156"/>
        <v/>
      </c>
      <c r="DJ190" s="66" t="str">
        <f t="shared" si="157"/>
        <v/>
      </c>
      <c r="DK190" s="63">
        <f t="shared" si="112"/>
        <v>1135000</v>
      </c>
    </row>
    <row r="191" spans="1:115" x14ac:dyDescent="0.25">
      <c r="A191" s="2">
        <f t="shared" si="158"/>
        <v>190</v>
      </c>
      <c r="B191" s="2" t="s">
        <v>8</v>
      </c>
      <c r="C191" s="2" t="s">
        <v>216</v>
      </c>
      <c r="D191" s="2">
        <v>3</v>
      </c>
      <c r="E191" s="2">
        <v>3</v>
      </c>
      <c r="F191" s="2">
        <v>12</v>
      </c>
      <c r="G191" s="11" t="s">
        <v>23</v>
      </c>
      <c r="H191" s="42" t="s">
        <v>294</v>
      </c>
      <c r="I191" s="9">
        <v>80</v>
      </c>
      <c r="J191" s="10" t="s">
        <v>10</v>
      </c>
      <c r="K191" s="22" t="s">
        <v>415</v>
      </c>
      <c r="L191" s="7">
        <f t="shared" si="113"/>
        <v>1126000</v>
      </c>
      <c r="M191" s="8">
        <v>229</v>
      </c>
      <c r="N191" s="25">
        <v>41167</v>
      </c>
      <c r="O191" s="8" t="str">
        <f t="shared" si="114"/>
        <v>2DA-SEP</v>
      </c>
      <c r="P191" s="26">
        <v>0.3</v>
      </c>
      <c r="Q191" s="41" t="s">
        <v>270</v>
      </c>
      <c r="R191" s="25"/>
      <c r="S191" s="7">
        <v>563000</v>
      </c>
      <c r="T191" s="8"/>
      <c r="U191" s="66" t="str">
        <f t="shared" ca="1" si="115"/>
        <v>NA</v>
      </c>
      <c r="V191" s="8"/>
      <c r="W191" s="8"/>
      <c r="X191" s="8"/>
      <c r="Y191" s="8"/>
      <c r="Z191" s="8"/>
      <c r="AA191" s="66" t="str">
        <f t="shared" si="159"/>
        <v>NA</v>
      </c>
      <c r="AB191" s="66" t="str">
        <f t="shared" si="160"/>
        <v/>
      </c>
      <c r="AC191" s="73"/>
      <c r="AD191" s="73"/>
      <c r="AE191" s="73"/>
      <c r="AF191" s="73"/>
      <c r="AG191" s="8"/>
      <c r="AH191" s="8" t="s">
        <v>273</v>
      </c>
      <c r="AI191" s="8"/>
      <c r="AJ191" s="8"/>
      <c r="AK191" s="8"/>
      <c r="AL191" s="8"/>
      <c r="AM191" s="8"/>
      <c r="AN191" s="8"/>
      <c r="AO191" s="8"/>
      <c r="AP191" s="66" t="str">
        <f t="shared" si="116"/>
        <v>NA</v>
      </c>
      <c r="AQ191" s="66" t="str">
        <f t="shared" si="117"/>
        <v/>
      </c>
      <c r="AR191" s="66" t="str">
        <f t="shared" si="118"/>
        <v>NA</v>
      </c>
      <c r="AS191" s="66" t="str">
        <f t="shared" si="119"/>
        <v/>
      </c>
      <c r="AT191" s="66" t="str">
        <f t="shared" si="120"/>
        <v>NA</v>
      </c>
      <c r="AU191" s="66" t="str">
        <f t="shared" si="121"/>
        <v/>
      </c>
      <c r="AV191" s="66" t="str">
        <f t="shared" si="122"/>
        <v>NA</v>
      </c>
      <c r="AW191" s="66" t="str">
        <f t="shared" ca="1" si="123"/>
        <v>NA</v>
      </c>
      <c r="AX191" s="66" t="str">
        <f t="shared" ca="1" si="124"/>
        <v>NA</v>
      </c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>
        <f t="shared" si="125"/>
        <v>0</v>
      </c>
      <c r="BU191" s="8">
        <f t="shared" si="126"/>
        <v>0</v>
      </c>
      <c r="BV191" s="8">
        <f t="shared" si="127"/>
        <v>0</v>
      </c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66" t="str">
        <f t="shared" si="128"/>
        <v>NA</v>
      </c>
      <c r="CH191" s="66" t="str">
        <f t="shared" si="129"/>
        <v>NA</v>
      </c>
      <c r="CI191" s="66" t="str">
        <f t="shared" si="130"/>
        <v>NA</v>
      </c>
      <c r="CJ191" s="66" t="str">
        <f t="shared" si="131"/>
        <v>NA</v>
      </c>
      <c r="CK191" s="66" t="str">
        <f t="shared" si="132"/>
        <v>NA</v>
      </c>
      <c r="CL191" s="66" t="str">
        <f t="shared" si="133"/>
        <v>NA</v>
      </c>
      <c r="CM191" s="66" t="str">
        <f t="shared" si="134"/>
        <v>NA</v>
      </c>
      <c r="CN191" s="66" t="str">
        <f t="shared" si="135"/>
        <v>NA</v>
      </c>
      <c r="CO191" s="66" t="str">
        <f t="shared" si="136"/>
        <v>NA</v>
      </c>
      <c r="CP191" s="66" t="str">
        <f t="shared" si="137"/>
        <v>NA</v>
      </c>
      <c r="CQ191" s="66" t="str">
        <f t="shared" si="138"/>
        <v/>
      </c>
      <c r="CR191" s="66" t="str">
        <f t="shared" si="139"/>
        <v/>
      </c>
      <c r="CS191" s="66" t="str">
        <f t="shared" si="140"/>
        <v/>
      </c>
      <c r="CT191" s="66" t="str">
        <f t="shared" si="141"/>
        <v/>
      </c>
      <c r="CU191" s="66" t="str">
        <f t="shared" si="142"/>
        <v/>
      </c>
      <c r="CV191" s="66" t="str">
        <f t="shared" si="143"/>
        <v/>
      </c>
      <c r="CW191" s="66" t="str">
        <f t="shared" si="144"/>
        <v/>
      </c>
      <c r="CX191" s="66" t="str">
        <f t="shared" si="145"/>
        <v/>
      </c>
      <c r="CY191" s="66" t="str">
        <f t="shared" si="146"/>
        <v/>
      </c>
      <c r="CZ191" s="66" t="str">
        <f t="shared" si="147"/>
        <v/>
      </c>
      <c r="DA191" s="66" t="str">
        <f t="shared" si="148"/>
        <v/>
      </c>
      <c r="DB191" s="66" t="str">
        <f t="shared" si="149"/>
        <v/>
      </c>
      <c r="DC191" s="66" t="str">
        <f t="shared" si="150"/>
        <v/>
      </c>
      <c r="DD191" s="66" t="str">
        <f t="shared" si="151"/>
        <v/>
      </c>
      <c r="DE191" s="66" t="str">
        <f t="shared" si="152"/>
        <v/>
      </c>
      <c r="DF191" s="66" t="str">
        <f t="shared" si="153"/>
        <v/>
      </c>
      <c r="DG191" s="66" t="str">
        <f t="shared" si="154"/>
        <v/>
      </c>
      <c r="DH191" s="66" t="str">
        <f t="shared" si="155"/>
        <v/>
      </c>
      <c r="DI191" s="66" t="str">
        <f t="shared" si="156"/>
        <v/>
      </c>
      <c r="DJ191" s="66" t="str">
        <f t="shared" si="157"/>
        <v/>
      </c>
      <c r="DK191" s="63">
        <f t="shared" si="112"/>
        <v>1126000</v>
      </c>
    </row>
    <row r="192" spans="1:115" x14ac:dyDescent="0.25">
      <c r="A192" s="2">
        <f t="shared" si="158"/>
        <v>191</v>
      </c>
      <c r="B192" s="2" t="s">
        <v>8</v>
      </c>
      <c r="C192" s="2" t="s">
        <v>217</v>
      </c>
      <c r="D192" s="2">
        <v>3</v>
      </c>
      <c r="E192" s="2">
        <v>3</v>
      </c>
      <c r="F192" s="2">
        <v>13</v>
      </c>
      <c r="G192" s="11" t="s">
        <v>23</v>
      </c>
      <c r="H192" s="42" t="s">
        <v>294</v>
      </c>
      <c r="I192" s="9">
        <v>80</v>
      </c>
      <c r="J192" s="10" t="s">
        <v>10</v>
      </c>
      <c r="K192" s="22" t="s">
        <v>415</v>
      </c>
      <c r="L192" s="7">
        <f t="shared" si="113"/>
        <v>1126000</v>
      </c>
      <c r="M192" s="8">
        <v>230</v>
      </c>
      <c r="N192" s="25">
        <v>41167</v>
      </c>
      <c r="O192" s="8" t="str">
        <f t="shared" si="114"/>
        <v>2DA-SEP</v>
      </c>
      <c r="P192" s="26">
        <v>0.3</v>
      </c>
      <c r="Q192" s="41" t="s">
        <v>270</v>
      </c>
      <c r="R192" s="25"/>
      <c r="S192" s="7">
        <v>563000</v>
      </c>
      <c r="T192" s="8"/>
      <c r="U192" s="66" t="str">
        <f t="shared" ca="1" si="115"/>
        <v>NA</v>
      </c>
      <c r="V192" s="8"/>
      <c r="W192" s="8"/>
      <c r="X192" s="8"/>
      <c r="Y192" s="8"/>
      <c r="Z192" s="8"/>
      <c r="AA192" s="66" t="str">
        <f t="shared" si="159"/>
        <v>NA</v>
      </c>
      <c r="AB192" s="66" t="str">
        <f t="shared" si="160"/>
        <v/>
      </c>
      <c r="AC192" s="73"/>
      <c r="AD192" s="73"/>
      <c r="AE192" s="73"/>
      <c r="AF192" s="73"/>
      <c r="AG192" s="8"/>
      <c r="AH192" s="8" t="s">
        <v>273</v>
      </c>
      <c r="AI192" s="8"/>
      <c r="AJ192" s="8"/>
      <c r="AK192" s="8"/>
      <c r="AL192" s="8"/>
      <c r="AM192" s="8"/>
      <c r="AN192" s="8"/>
      <c r="AO192" s="8"/>
      <c r="AP192" s="66" t="str">
        <f t="shared" si="116"/>
        <v>NA</v>
      </c>
      <c r="AQ192" s="66" t="str">
        <f t="shared" si="117"/>
        <v/>
      </c>
      <c r="AR192" s="66" t="str">
        <f t="shared" si="118"/>
        <v>NA</v>
      </c>
      <c r="AS192" s="66" t="str">
        <f t="shared" si="119"/>
        <v/>
      </c>
      <c r="AT192" s="66" t="str">
        <f t="shared" si="120"/>
        <v>NA</v>
      </c>
      <c r="AU192" s="66" t="str">
        <f t="shared" si="121"/>
        <v/>
      </c>
      <c r="AV192" s="66" t="str">
        <f t="shared" si="122"/>
        <v>NA</v>
      </c>
      <c r="AW192" s="66" t="str">
        <f t="shared" ca="1" si="123"/>
        <v>NA</v>
      </c>
      <c r="AX192" s="66" t="str">
        <f t="shared" ca="1" si="124"/>
        <v>NA</v>
      </c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>
        <f t="shared" si="125"/>
        <v>0</v>
      </c>
      <c r="BU192" s="8">
        <f t="shared" si="126"/>
        <v>0</v>
      </c>
      <c r="BV192" s="8">
        <f t="shared" si="127"/>
        <v>0</v>
      </c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66" t="str">
        <f t="shared" si="128"/>
        <v>NA</v>
      </c>
      <c r="CH192" s="66" t="str">
        <f t="shared" si="129"/>
        <v>NA</v>
      </c>
      <c r="CI192" s="66" t="str">
        <f t="shared" si="130"/>
        <v>NA</v>
      </c>
      <c r="CJ192" s="66" t="str">
        <f t="shared" si="131"/>
        <v>NA</v>
      </c>
      <c r="CK192" s="66" t="str">
        <f t="shared" si="132"/>
        <v>NA</v>
      </c>
      <c r="CL192" s="66" t="str">
        <f t="shared" si="133"/>
        <v>NA</v>
      </c>
      <c r="CM192" s="66" t="str">
        <f t="shared" si="134"/>
        <v>NA</v>
      </c>
      <c r="CN192" s="66" t="str">
        <f t="shared" si="135"/>
        <v>NA</v>
      </c>
      <c r="CO192" s="66" t="str">
        <f t="shared" si="136"/>
        <v>NA</v>
      </c>
      <c r="CP192" s="66" t="str">
        <f t="shared" si="137"/>
        <v>NA</v>
      </c>
      <c r="CQ192" s="66" t="str">
        <f t="shared" si="138"/>
        <v/>
      </c>
      <c r="CR192" s="66" t="str">
        <f t="shared" si="139"/>
        <v/>
      </c>
      <c r="CS192" s="66" t="str">
        <f t="shared" si="140"/>
        <v/>
      </c>
      <c r="CT192" s="66" t="str">
        <f t="shared" si="141"/>
        <v/>
      </c>
      <c r="CU192" s="66" t="str">
        <f t="shared" si="142"/>
        <v/>
      </c>
      <c r="CV192" s="66" t="str">
        <f t="shared" si="143"/>
        <v/>
      </c>
      <c r="CW192" s="66" t="str">
        <f t="shared" si="144"/>
        <v/>
      </c>
      <c r="CX192" s="66" t="str">
        <f t="shared" si="145"/>
        <v/>
      </c>
      <c r="CY192" s="66" t="str">
        <f t="shared" si="146"/>
        <v/>
      </c>
      <c r="CZ192" s="66" t="str">
        <f t="shared" si="147"/>
        <v/>
      </c>
      <c r="DA192" s="66" t="str">
        <f t="shared" si="148"/>
        <v/>
      </c>
      <c r="DB192" s="66" t="str">
        <f t="shared" si="149"/>
        <v/>
      </c>
      <c r="DC192" s="66" t="str">
        <f t="shared" si="150"/>
        <v/>
      </c>
      <c r="DD192" s="66" t="str">
        <f t="shared" si="151"/>
        <v/>
      </c>
      <c r="DE192" s="66" t="str">
        <f t="shared" si="152"/>
        <v/>
      </c>
      <c r="DF192" s="66" t="str">
        <f t="shared" si="153"/>
        <v/>
      </c>
      <c r="DG192" s="66" t="str">
        <f t="shared" si="154"/>
        <v/>
      </c>
      <c r="DH192" s="66" t="str">
        <f t="shared" si="155"/>
        <v/>
      </c>
      <c r="DI192" s="66" t="str">
        <f t="shared" si="156"/>
        <v/>
      </c>
      <c r="DJ192" s="66" t="str">
        <f t="shared" si="157"/>
        <v/>
      </c>
      <c r="DK192" s="63">
        <f t="shared" si="112"/>
        <v>1126000</v>
      </c>
    </row>
    <row r="193" spans="1:115" x14ac:dyDescent="0.25">
      <c r="A193" s="2">
        <f t="shared" si="158"/>
        <v>192</v>
      </c>
      <c r="B193" s="2" t="s">
        <v>8</v>
      </c>
      <c r="C193" s="2" t="s">
        <v>218</v>
      </c>
      <c r="D193" s="2">
        <v>3</v>
      </c>
      <c r="E193" s="2">
        <v>3</v>
      </c>
      <c r="F193" s="2">
        <v>14</v>
      </c>
      <c r="G193" s="11" t="s">
        <v>23</v>
      </c>
      <c r="H193" s="42" t="s">
        <v>294</v>
      </c>
      <c r="I193" s="9">
        <v>80</v>
      </c>
      <c r="J193" s="10" t="s">
        <v>11</v>
      </c>
      <c r="K193" s="22" t="s">
        <v>415</v>
      </c>
      <c r="L193" s="7">
        <f t="shared" si="113"/>
        <v>1135000</v>
      </c>
      <c r="M193" s="8">
        <v>231</v>
      </c>
      <c r="N193" s="25">
        <v>41167</v>
      </c>
      <c r="O193" s="8" t="str">
        <f t="shared" si="114"/>
        <v>2DA-SEP</v>
      </c>
      <c r="P193" s="26">
        <v>0.3</v>
      </c>
      <c r="Q193" s="41" t="s">
        <v>270</v>
      </c>
      <c r="R193" s="25"/>
      <c r="S193" s="7">
        <v>567500</v>
      </c>
      <c r="T193" s="8"/>
      <c r="U193" s="66" t="str">
        <f t="shared" ca="1" si="115"/>
        <v>NA</v>
      </c>
      <c r="V193" s="8"/>
      <c r="W193" s="8"/>
      <c r="X193" s="8"/>
      <c r="Y193" s="8"/>
      <c r="Z193" s="8"/>
      <c r="AA193" s="66" t="str">
        <f t="shared" si="159"/>
        <v>NA</v>
      </c>
      <c r="AB193" s="66" t="str">
        <f t="shared" si="160"/>
        <v/>
      </c>
      <c r="AC193" s="73"/>
      <c r="AD193" s="73"/>
      <c r="AE193" s="73"/>
      <c r="AF193" s="73"/>
      <c r="AG193" s="8"/>
      <c r="AH193" s="8" t="s">
        <v>273</v>
      </c>
      <c r="AI193" s="8"/>
      <c r="AJ193" s="8"/>
      <c r="AK193" s="8"/>
      <c r="AL193" s="8"/>
      <c r="AM193" s="8"/>
      <c r="AN193" s="8"/>
      <c r="AO193" s="8"/>
      <c r="AP193" s="66" t="str">
        <f t="shared" si="116"/>
        <v>NA</v>
      </c>
      <c r="AQ193" s="66" t="str">
        <f t="shared" si="117"/>
        <v/>
      </c>
      <c r="AR193" s="66" t="str">
        <f t="shared" si="118"/>
        <v>NA</v>
      </c>
      <c r="AS193" s="66" t="str">
        <f t="shared" si="119"/>
        <v/>
      </c>
      <c r="AT193" s="66" t="str">
        <f t="shared" si="120"/>
        <v>NA</v>
      </c>
      <c r="AU193" s="66" t="str">
        <f t="shared" si="121"/>
        <v/>
      </c>
      <c r="AV193" s="66" t="str">
        <f t="shared" si="122"/>
        <v>NA</v>
      </c>
      <c r="AW193" s="66" t="str">
        <f t="shared" ca="1" si="123"/>
        <v>NA</v>
      </c>
      <c r="AX193" s="66" t="str">
        <f t="shared" ca="1" si="124"/>
        <v>NA</v>
      </c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>
        <f t="shared" si="125"/>
        <v>0</v>
      </c>
      <c r="BU193" s="8">
        <f t="shared" si="126"/>
        <v>0</v>
      </c>
      <c r="BV193" s="8">
        <f t="shared" si="127"/>
        <v>0</v>
      </c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66" t="str">
        <f t="shared" si="128"/>
        <v>NA</v>
      </c>
      <c r="CH193" s="66" t="str">
        <f t="shared" si="129"/>
        <v>NA</v>
      </c>
      <c r="CI193" s="66" t="str">
        <f t="shared" si="130"/>
        <v>NA</v>
      </c>
      <c r="CJ193" s="66" t="str">
        <f t="shared" si="131"/>
        <v>NA</v>
      </c>
      <c r="CK193" s="66" t="str">
        <f t="shared" si="132"/>
        <v>NA</v>
      </c>
      <c r="CL193" s="66" t="str">
        <f t="shared" si="133"/>
        <v>NA</v>
      </c>
      <c r="CM193" s="66" t="str">
        <f t="shared" si="134"/>
        <v>NA</v>
      </c>
      <c r="CN193" s="66" t="str">
        <f t="shared" si="135"/>
        <v>NA</v>
      </c>
      <c r="CO193" s="66" t="str">
        <f t="shared" si="136"/>
        <v>NA</v>
      </c>
      <c r="CP193" s="66" t="str">
        <f t="shared" si="137"/>
        <v>NA</v>
      </c>
      <c r="CQ193" s="66" t="str">
        <f t="shared" si="138"/>
        <v/>
      </c>
      <c r="CR193" s="66" t="str">
        <f t="shared" si="139"/>
        <v/>
      </c>
      <c r="CS193" s="66" t="str">
        <f t="shared" si="140"/>
        <v/>
      </c>
      <c r="CT193" s="66" t="str">
        <f t="shared" si="141"/>
        <v/>
      </c>
      <c r="CU193" s="66" t="str">
        <f t="shared" si="142"/>
        <v/>
      </c>
      <c r="CV193" s="66" t="str">
        <f t="shared" si="143"/>
        <v/>
      </c>
      <c r="CW193" s="66" t="str">
        <f t="shared" si="144"/>
        <v/>
      </c>
      <c r="CX193" s="66" t="str">
        <f t="shared" si="145"/>
        <v/>
      </c>
      <c r="CY193" s="66" t="str">
        <f t="shared" si="146"/>
        <v/>
      </c>
      <c r="CZ193" s="66" t="str">
        <f t="shared" si="147"/>
        <v/>
      </c>
      <c r="DA193" s="66" t="str">
        <f t="shared" si="148"/>
        <v/>
      </c>
      <c r="DB193" s="66" t="str">
        <f t="shared" si="149"/>
        <v/>
      </c>
      <c r="DC193" s="66" t="str">
        <f t="shared" si="150"/>
        <v/>
      </c>
      <c r="DD193" s="66" t="str">
        <f t="shared" si="151"/>
        <v/>
      </c>
      <c r="DE193" s="66" t="str">
        <f t="shared" si="152"/>
        <v/>
      </c>
      <c r="DF193" s="66" t="str">
        <f t="shared" si="153"/>
        <v/>
      </c>
      <c r="DG193" s="66" t="str">
        <f t="shared" si="154"/>
        <v/>
      </c>
      <c r="DH193" s="66" t="str">
        <f t="shared" si="155"/>
        <v/>
      </c>
      <c r="DI193" s="66" t="str">
        <f t="shared" si="156"/>
        <v/>
      </c>
      <c r="DJ193" s="66" t="str">
        <f t="shared" si="157"/>
        <v/>
      </c>
      <c r="DK193" s="63">
        <f t="shared" si="112"/>
        <v>1135000</v>
      </c>
    </row>
    <row r="194" spans="1:115" x14ac:dyDescent="0.25">
      <c r="A194" s="2">
        <f t="shared" si="158"/>
        <v>193</v>
      </c>
      <c r="B194" s="2" t="s">
        <v>8</v>
      </c>
      <c r="C194" s="2" t="s">
        <v>219</v>
      </c>
      <c r="D194" s="2">
        <v>3</v>
      </c>
      <c r="E194" s="2">
        <v>3</v>
      </c>
      <c r="F194" s="2">
        <v>15</v>
      </c>
      <c r="G194" s="11" t="s">
        <v>23</v>
      </c>
      <c r="H194" s="42" t="s">
        <v>294</v>
      </c>
      <c r="I194" s="9">
        <v>80</v>
      </c>
      <c r="J194" s="10" t="s">
        <v>10</v>
      </c>
      <c r="K194" s="22" t="s">
        <v>415</v>
      </c>
      <c r="L194" s="7">
        <f t="shared" si="113"/>
        <v>1126000</v>
      </c>
      <c r="M194" s="8">
        <v>232</v>
      </c>
      <c r="N194" s="25">
        <v>41167</v>
      </c>
      <c r="O194" s="8" t="str">
        <f t="shared" si="114"/>
        <v>2DA-SEP</v>
      </c>
      <c r="P194" s="26">
        <v>0.3</v>
      </c>
      <c r="Q194" s="41" t="s">
        <v>270</v>
      </c>
      <c r="R194" s="8"/>
      <c r="S194" s="7">
        <v>563000</v>
      </c>
      <c r="T194" s="8"/>
      <c r="U194" s="66" t="str">
        <f t="shared" ca="1" si="115"/>
        <v>NA</v>
      </c>
      <c r="V194" s="8"/>
      <c r="W194" s="8"/>
      <c r="X194" s="8"/>
      <c r="Y194" s="8"/>
      <c r="Z194" s="8"/>
      <c r="AA194" s="66" t="str">
        <f t="shared" si="159"/>
        <v>NA</v>
      </c>
      <c r="AB194" s="66" t="str">
        <f t="shared" si="160"/>
        <v/>
      </c>
      <c r="AC194" s="73"/>
      <c r="AD194" s="73"/>
      <c r="AE194" s="73"/>
      <c r="AF194" s="73"/>
      <c r="AG194" s="8"/>
      <c r="AH194" s="8" t="s">
        <v>273</v>
      </c>
      <c r="AI194" s="8"/>
      <c r="AJ194" s="8"/>
      <c r="AK194" s="8"/>
      <c r="AL194" s="8"/>
      <c r="AM194" s="8"/>
      <c r="AN194" s="8"/>
      <c r="AO194" s="8"/>
      <c r="AP194" s="66" t="str">
        <f t="shared" si="116"/>
        <v>NA</v>
      </c>
      <c r="AQ194" s="66" t="str">
        <f t="shared" si="117"/>
        <v/>
      </c>
      <c r="AR194" s="66" t="str">
        <f t="shared" si="118"/>
        <v>NA</v>
      </c>
      <c r="AS194" s="66" t="str">
        <f t="shared" si="119"/>
        <v/>
      </c>
      <c r="AT194" s="66" t="str">
        <f t="shared" si="120"/>
        <v>NA</v>
      </c>
      <c r="AU194" s="66" t="str">
        <f t="shared" si="121"/>
        <v/>
      </c>
      <c r="AV194" s="66" t="str">
        <f t="shared" si="122"/>
        <v>NA</v>
      </c>
      <c r="AW194" s="66" t="str">
        <f t="shared" ca="1" si="123"/>
        <v>NA</v>
      </c>
      <c r="AX194" s="66" t="str">
        <f t="shared" ca="1" si="124"/>
        <v>NA</v>
      </c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>
        <f t="shared" si="125"/>
        <v>0</v>
      </c>
      <c r="BU194" s="8">
        <f t="shared" si="126"/>
        <v>0</v>
      </c>
      <c r="BV194" s="8">
        <f t="shared" si="127"/>
        <v>0</v>
      </c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66" t="str">
        <f t="shared" si="128"/>
        <v>NA</v>
      </c>
      <c r="CH194" s="66" t="str">
        <f t="shared" si="129"/>
        <v>NA</v>
      </c>
      <c r="CI194" s="66" t="str">
        <f t="shared" si="130"/>
        <v>NA</v>
      </c>
      <c r="CJ194" s="66" t="str">
        <f t="shared" si="131"/>
        <v>NA</v>
      </c>
      <c r="CK194" s="66" t="str">
        <f t="shared" si="132"/>
        <v>NA</v>
      </c>
      <c r="CL194" s="66" t="str">
        <f t="shared" si="133"/>
        <v>NA</v>
      </c>
      <c r="CM194" s="66" t="str">
        <f t="shared" si="134"/>
        <v>NA</v>
      </c>
      <c r="CN194" s="66" t="str">
        <f t="shared" si="135"/>
        <v>NA</v>
      </c>
      <c r="CO194" s="66" t="str">
        <f t="shared" si="136"/>
        <v>NA</v>
      </c>
      <c r="CP194" s="66" t="str">
        <f t="shared" si="137"/>
        <v>NA</v>
      </c>
      <c r="CQ194" s="66" t="str">
        <f t="shared" si="138"/>
        <v/>
      </c>
      <c r="CR194" s="66" t="str">
        <f t="shared" si="139"/>
        <v/>
      </c>
      <c r="CS194" s="66" t="str">
        <f t="shared" si="140"/>
        <v/>
      </c>
      <c r="CT194" s="66" t="str">
        <f t="shared" si="141"/>
        <v/>
      </c>
      <c r="CU194" s="66" t="str">
        <f t="shared" si="142"/>
        <v/>
      </c>
      <c r="CV194" s="66" t="str">
        <f t="shared" si="143"/>
        <v/>
      </c>
      <c r="CW194" s="66" t="str">
        <f t="shared" si="144"/>
        <v/>
      </c>
      <c r="CX194" s="66" t="str">
        <f t="shared" si="145"/>
        <v/>
      </c>
      <c r="CY194" s="66" t="str">
        <f t="shared" si="146"/>
        <v/>
      </c>
      <c r="CZ194" s="66" t="str">
        <f t="shared" si="147"/>
        <v/>
      </c>
      <c r="DA194" s="66" t="str">
        <f t="shared" si="148"/>
        <v/>
      </c>
      <c r="DB194" s="66" t="str">
        <f t="shared" si="149"/>
        <v/>
      </c>
      <c r="DC194" s="66" t="str">
        <f t="shared" si="150"/>
        <v/>
      </c>
      <c r="DD194" s="66" t="str">
        <f t="shared" si="151"/>
        <v/>
      </c>
      <c r="DE194" s="66" t="str">
        <f t="shared" si="152"/>
        <v/>
      </c>
      <c r="DF194" s="66" t="str">
        <f t="shared" si="153"/>
        <v/>
      </c>
      <c r="DG194" s="66" t="str">
        <f t="shared" si="154"/>
        <v/>
      </c>
      <c r="DH194" s="66" t="str">
        <f t="shared" si="155"/>
        <v/>
      </c>
      <c r="DI194" s="66" t="str">
        <f t="shared" si="156"/>
        <v/>
      </c>
      <c r="DJ194" s="66" t="str">
        <f t="shared" si="157"/>
        <v/>
      </c>
      <c r="DK194" s="63">
        <f t="shared" ref="DK194:DK257" si="165">-(AY194+AZ194+BA194+BB194+BC194+BD194+BE194+BF194+BG194+BH194+BI194-L194)</f>
        <v>1126000</v>
      </c>
    </row>
    <row r="195" spans="1:115" x14ac:dyDescent="0.25">
      <c r="A195" s="2">
        <f t="shared" si="158"/>
        <v>194</v>
      </c>
      <c r="B195" s="2" t="s">
        <v>8</v>
      </c>
      <c r="C195" s="2" t="s">
        <v>220</v>
      </c>
      <c r="D195" s="2">
        <v>3</v>
      </c>
      <c r="E195" s="2">
        <v>3</v>
      </c>
      <c r="F195" s="2">
        <v>16</v>
      </c>
      <c r="G195" s="11" t="s">
        <v>23</v>
      </c>
      <c r="H195" s="42" t="s">
        <v>294</v>
      </c>
      <c r="I195" s="9">
        <v>80</v>
      </c>
      <c r="J195" s="10" t="s">
        <v>10</v>
      </c>
      <c r="K195" s="22" t="s">
        <v>415</v>
      </c>
      <c r="L195" s="7">
        <f t="shared" ref="L195:L234" si="166">IF(J195="AQUA",1126000+((I195-80)*3800),1135000+((I195-80)*3800))</f>
        <v>1126000</v>
      </c>
      <c r="M195" s="8">
        <v>233</v>
      </c>
      <c r="N195" s="25">
        <v>41167</v>
      </c>
      <c r="O195" s="8" t="str">
        <f t="shared" ref="O195:O234" si="167">IF(DAY(N195)&lt;15,"1RA","2DA")&amp;"-"&amp;(IF(MONTH(N195)=1,"ENE","")&amp;IF(MONTH(N195)=2,"FEB","")&amp;IF(MONTH(N195)=3,"MAR","")&amp;IF(MONTH(N195)=4,"ABR","")&amp;IF(MONTH(N195)=5,"MAY","")&amp;IF(MONTH(N195)=6,"JUN","")&amp;IF(MONTH(N195)=7,"JUL","")&amp;IF(MONTH(N195)=8,"AGO","")&amp;IF(MONTH(N195)=9,"SEP","")&amp;IF(MONTH(N195)=10,"OCT","")&amp;IF(MONTH(N195)=11,"NOV","")&amp;IF(MONTH(N195)=12,"DIC",""))</f>
        <v>2DA-SEP</v>
      </c>
      <c r="P195" s="26">
        <v>0.3</v>
      </c>
      <c r="Q195" s="41" t="s">
        <v>270</v>
      </c>
      <c r="R195" s="8"/>
      <c r="S195" s="7">
        <v>563000</v>
      </c>
      <c r="T195" s="8"/>
      <c r="U195" s="66" t="str">
        <f t="shared" ref="U195:U258" ca="1" si="168">IF(T195="","NA",IF(TODAY()-T195&lt;=3,"HASTA 3 DIAS","")&amp;IF(TODAY()-T195&gt;3,IF(TODAY()-T195&lt;=7,"1RA SEM",""),"")&amp;IF(TODAY()-T195&gt;7,IF(TODAY()-T195&lt;=14,"2DA SEM",""),"")&amp;IF(TODAY()-T195&gt;14,IF(TODAY()-T195&lt;=21,"3RA SEM",""),"")&amp;IF(TODAY()-T195&gt;21,IF(TODAY()-T195&lt;=28,"4TA SEM",""),"")&amp;IF(TODAY()-T195&gt;28,IF(TODAY()-T195&lt;=35,"5TA SEM",""),"")&amp;IF(TODAY()-T195&gt;35,IF(TODAY()-T195&lt;=42,"6TA SEM",""),"")&amp;IF(TODAY()-T195&gt;42,IF(TODAY()-T195&lt;=49,"7MA SEM",""),"")&amp;IF(TODAY()-T195&gt;49,IF(TODAY()-T195&lt;=56,"8VA SEM",""),"")&amp;IF(TODAY()-T195&gt;56,"MAYOR A 2 MESES",""))</f>
        <v>NA</v>
      </c>
      <c r="V195" s="8"/>
      <c r="W195" s="8"/>
      <c r="X195" s="8"/>
      <c r="Y195" s="8"/>
      <c r="Z195" s="8"/>
      <c r="AA195" s="66" t="str">
        <f t="shared" si="159"/>
        <v>NA</v>
      </c>
      <c r="AB195" s="66" t="str">
        <f t="shared" si="160"/>
        <v/>
      </c>
      <c r="AC195" s="73"/>
      <c r="AD195" s="73"/>
      <c r="AE195" s="73"/>
      <c r="AF195" s="73"/>
      <c r="AG195" s="8"/>
      <c r="AH195" s="8" t="s">
        <v>273</v>
      </c>
      <c r="AI195" s="8"/>
      <c r="AJ195" s="8"/>
      <c r="AK195" s="8"/>
      <c r="AL195" s="8"/>
      <c r="AM195" s="8"/>
      <c r="AN195" s="8"/>
      <c r="AO195" s="8"/>
      <c r="AP195" s="66" t="str">
        <f t="shared" ref="AP195:AP258" si="169">IF(AG195=0,"NA","SEM "&amp;WEEKNUM(AG195))</f>
        <v>NA</v>
      </c>
      <c r="AQ195" s="66" t="str">
        <f t="shared" ref="AQ195:AQ258" si="170">IF(AG195=0,"",IF(MONTH(AG195)=1,"ENE","")&amp;IF(MONTH(AG195)=2,"FEB","")&amp;IF(MONTH(AG195)=3,"MAR","")&amp;IF(MONTH(AG195)=4,"ABR","")&amp;IF(MONTH(AG195)=5,"MAY","")&amp;IF(MONTH(AG195)=6,"JUN","")&amp;IF(MONTH(AG195)=7,"JUL","")&amp;IF(MONTH(AG195)=8,"AGO","")&amp;IF(MONTH(AG195)=9,"SEP","")&amp;IF(MONTH(AG195)=10,"OCT","")&amp;IF(MONTH(AG195)=11,"NOV","")&amp;IF(MONTH(AG195)=12,"DIC",""))</f>
        <v/>
      </c>
      <c r="AR195" s="66" t="str">
        <f t="shared" ref="AR195:AR258" si="171">IF(AL195=0,"NA","SEM "&amp;WEEKNUM(AL195))</f>
        <v>NA</v>
      </c>
      <c r="AS195" s="66" t="str">
        <f t="shared" ref="AS195:AS258" si="172">IF(AL195=0,"",IF(MONTH(AL195)=1,"ENE","")&amp;IF(MONTH(AL195)=2,"FEB","")&amp;IF(MONTH(AL195)=3,"MAR","")&amp;IF(MONTH(AL195)=4,"ABR","")&amp;IF(MONTH(AL195)=5,"MAY","")&amp;IF(MONTH(AL195)=6,"JUN","")&amp;IF(MONTH(AL195)=7,"JUL","")&amp;IF(MONTH(AL195)=8,"AGO","")&amp;IF(MONTH(AL195)=9,"SEP","")&amp;IF(MONTH(AL195)=10,"OCT","")&amp;IF(MONTH(AL195)=11,"NOV","")&amp;IF(MONTH(AL195)=12,"DIC",""))</f>
        <v/>
      </c>
      <c r="AT195" s="66" t="str">
        <f t="shared" ref="AT195:AT258" si="173">IF(AO195=0,"NA","SEM "&amp;WEEKNUM(AO195))</f>
        <v>NA</v>
      </c>
      <c r="AU195" s="66" t="str">
        <f t="shared" ref="AU195:AU258" si="174">IF(AO195=0,"",IF(MONTH(AO195)=1,"ENE","")&amp;IF(MONTH(AO195)=2,"FEB","")&amp;IF(MONTH(AO195)=3,"MAR","")&amp;IF(MONTH(AO195)=4,"ABR","")&amp;IF(MONTH(AO195)=5,"MAY","")&amp;IF(MONTH(AO195)=6,"JUN","")&amp;IF(MONTH(AO195)=7,"JUL","")&amp;IF(MONTH(AO195)=8,"AGO","")&amp;IF(MONTH(AO195)=9,"SEP","")&amp;IF(MONTH(AO195)=10,"OCT","")&amp;IF(MONTH(AO195)=11,"NOV","")&amp;IF(MONTH(AO195)=12,"DIC",""))</f>
        <v/>
      </c>
      <c r="AV195" s="66" t="str">
        <f t="shared" ref="AV195:AV233" si="175">IF(OR(AH195="FIRMADO",AH195="COBRADO"),IF(AL195=0,"",IF(DAY(AL195)&lt;16,"1RA","2DA")&amp;"-"&amp;(IF(MONTH(AL195)=1,"ENE","")&amp;IF(MONTH(AL195)=2,"FEB","")&amp;IF(MONTH(AL195)=3,"MAR","")&amp;IF(MONTH(AL195)=4,"ABR","")&amp;IF(MONTH(AL195)=5,"MAY","")&amp;IF(MONTH(AL195)=6,"JUN","")&amp;IF(MONTH(AL195)=7,"JUL","")&amp;IF(MONTH(AL195)=8,"AGO","")&amp;IF(MONTH(AL195)=9,"SEP","")&amp;IF(MONTH(AL195)=10,"OCT","")&amp;IF(MONTH(AL195)=11,"NOV","")&amp;IF(MONTH(AL195)=12,"DIC",""))),IF(AH195="SIN CLIENTE","NA",IF(AJ195=0,"",IF(DAY(AJ195)&lt;16,"1RA","2DA")&amp;"-"&amp;(IF(MONTH(AJ195)=1,"ENE","")&amp;IF(MONTH(AJ195)=2,"FEB","")&amp;IF(MONTH(AJ195)=3,"MAR","")&amp;IF(MONTH(AJ195)=4,"ABR","")&amp;IF(MONTH(AJ195)=5,"MAY","")&amp;IF(MONTH(AJ195)=6,"JUN","")&amp;IF(MONTH(AJ195)=7,"JUL","")&amp;IF(MONTH(AJ195)=8,"AGO","")&amp;IF(MONTH(AJ195)=9,"SEP","")&amp;IF(MONTH(AJ195)=10,"OCT","")&amp;IF(MONTH(AJ195)=11,"NOV","")&amp;IF(MONTH(AJ195)=12,"DIC","")))))</f>
        <v>NA</v>
      </c>
      <c r="AW195" s="66" t="str">
        <f t="shared" ref="AW195:AW234" ca="1" si="176">IF(AG195=0,"NA",IF(TODAY()-AG195&lt;=3,"HASTA 3 DIAS","")&amp;IF(TODAY()-AG195&gt;3,IF(TODAY()-AG195&lt;=7,"1RA SEM",""),"")&amp;IF(TODAY()-AG195&gt;7,IF(TODAY()-AG195&lt;=14,"2DA SEM",""),"")&amp;IF(TODAY()-AG195&gt;14,IF(TODAY()-AG195&lt;=21,"3RA SEM",""),"")&amp;IF(TODAY()-AG195&gt;21,IF(TODAY()-AG195&lt;=28,"4TA SEM",""),"")&amp;IF(TODAY()-AG195&gt;28,IF(TODAY()-AG195&lt;=35,"5TA SEM",""),"")&amp;IF(TODAY()-AG195&gt;35,IF(TODAY()-AG195&lt;=42,"6TA SEM",""),"")&amp;IF(TODAY()-AG195&gt;42,IF(TODAY()-AG195&lt;=49,"7MA SEM",""),"")&amp;IF(TODAY()-AG195&gt;49,IF(TODAY()-AG195&lt;=56,"8VA SEM",""),"")&amp;IF(TODAY()-AG195&gt;56,"MAYOR A 2 MESES",""))</f>
        <v>NA</v>
      </c>
      <c r="AX195" s="66" t="str">
        <f t="shared" ref="AX195:AX234" ca="1" si="177">IF(AL195=0,"NA",IF(TODAY()-AL195&lt;=3,"HASTA 3 DIAS","")&amp;IF(TODAY()-AL195&gt;3,IF(TODAY()-AL195&lt;=7,"1RA SEM",""),"")&amp;IF(TODAY()-AL195&gt;7,IF(TODAY()-AL195&lt;=14,"2DA SEM",""),"")&amp;IF(TODAY()-AL195&gt;14,IF(TODAY()-AL195&lt;=21,"3RA SEM",""),"")&amp;IF(TODAY()-AL195&gt;21,IF(TODAY()-AL195&lt;=28,"4TA SEM",""),"")&amp;IF(TODAY()-AL195&gt;28,IF(TODAY()-AL195&lt;=35,"5TA SEM",""),"")&amp;IF(TODAY()-AL195&gt;35,IF(TODAY()-AL195&lt;=42,"6TA SEM",""),"")&amp;IF(TODAY()-AL195&gt;42,IF(TODAY()-AL195&lt;=49,"7MA SEM",""),"")&amp;IF(TODAY()-AL195&gt;49,IF(TODAY()-AL195&lt;=56,"8VA SEM",""),"")&amp;IF(TODAY()-AL195&gt;56,"MAYOR A 2 MESES",""))</f>
        <v>NA</v>
      </c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>
        <f t="shared" ref="BT195:BT258" si="178">IF(BJ195="VIGENTE",AZ195,0)+IF(BK195="VIGENTE",BA195,0)+IF(BL195="VIGENTE",BB195,0)+IF(BM195="VIGENTE",BC195,0)+IF(BN195="VIGENTE",BD195,0)+IF(BO195="VIGENTE",BE195,0)+IF(BP195="VIGENTE",BF195,0)+IF(BQ195="VIGENTE",BG195,0)+IF(BR195="VIGENTE",BH195,0)+IF(BS195="VIGENTE",BI195,0)</f>
        <v>0</v>
      </c>
      <c r="BU195" s="8">
        <f t="shared" ref="BU195:BU258" si="179">IF(BJ195="PAGADO",AZ195,0)+IF(BK195="PAGADO",BA195,0)+IF(BL195="PAGADO",BB195,0)+IF(BM195="PAGADO",BC195,0)+IF(BN195="PAGADO",BD195,0)+IF(BO195="PAGADO",BE195,0)+IF(BP195="PAGADO",BF195,0)+IF(BQ195="PAGADO",BG195,0)+IF(BR195="PAGADO",BH195,0)+IF(BS195="PAGADO",BI195,0)</f>
        <v>0</v>
      </c>
      <c r="BV195" s="8">
        <f t="shared" ref="BV195:BV258" si="180">IF(BJ195="VENCIDO",AZ195,0)+IF(BK195="VENCIDO",BA195,0)+IF(BL195="VENCIDO",BB195,0)+IF(BM195="VENCIDO",BC195,0)+IF(BN195="VENCIDO",BD195,0)+IF(BO195="VENCIDO",BE195,0)+IF(BP195="VENCIDO",BF195,0)+IF(BQ195="VENCIDO",BG195,0)+IF(BR195="VENCIDO",BH195,0)+IF(BS195="VENCIDO",BI195,0)</f>
        <v>0</v>
      </c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66" t="str">
        <f t="shared" ref="CG195:CG234" si="181">IF(BW195=0,"NA","SEM "&amp;WEEKNUM(BW195))</f>
        <v>NA</v>
      </c>
      <c r="CH195" s="66" t="str">
        <f t="shared" ref="CH195:CH234" si="182">IF(BX195=0,"NA","SEM "&amp;WEEKNUM(BX195))</f>
        <v>NA</v>
      </c>
      <c r="CI195" s="66" t="str">
        <f t="shared" ref="CI195:CI234" si="183">IF(BY195=0,"NA","SEM "&amp;WEEKNUM(BY195))</f>
        <v>NA</v>
      </c>
      <c r="CJ195" s="66" t="str">
        <f t="shared" ref="CJ195:CJ234" si="184">IF(BZ195=0,"NA","SEM "&amp;WEEKNUM(BZ195))</f>
        <v>NA</v>
      </c>
      <c r="CK195" s="66" t="str">
        <f t="shared" ref="CK195:CK234" si="185">IF(CA195=0,"NA","SEM "&amp;WEEKNUM(CA195))</f>
        <v>NA</v>
      </c>
      <c r="CL195" s="66" t="str">
        <f t="shared" ref="CL195:CL234" si="186">IF(CB195=0,"NA","SEM "&amp;WEEKNUM(CB195))</f>
        <v>NA</v>
      </c>
      <c r="CM195" s="66" t="str">
        <f t="shared" ref="CM195:CM234" si="187">IF(CC195=0,"NA","SEM "&amp;WEEKNUM(CC195))</f>
        <v>NA</v>
      </c>
      <c r="CN195" s="66" t="str">
        <f t="shared" ref="CN195:CN234" si="188">IF(CD195=0,"NA","SEM "&amp;WEEKNUM(CD195))</f>
        <v>NA</v>
      </c>
      <c r="CO195" s="66" t="str">
        <f t="shared" ref="CO195:CO234" si="189">IF(CE195=0,"NA","SEM "&amp;WEEKNUM(CE195))</f>
        <v>NA</v>
      </c>
      <c r="CP195" s="66" t="str">
        <f t="shared" ref="CP195:CP234" si="190">IF(CF195=0,"NA","SEM "&amp;WEEKNUM(CF195))</f>
        <v>NA</v>
      </c>
      <c r="CQ195" s="66" t="str">
        <f t="shared" ref="CQ195:CQ234" si="191">IF(BW195=0,"",IF(MONTH(BW195)=1,"ENE","")&amp;IF(MONTH(BW195)=2,"FEB","")&amp;IF(MONTH(BW195)=3,"MAR","")&amp;IF(MONTH(BW195)=4,"ABR","")&amp;IF(MONTH(BW195)=5,"MAY","")&amp;IF(MONTH(BW195)=6,"JUN","")&amp;IF(MONTH(BW195)=7,"JUL","")&amp;IF(MONTH(BW195)=8,"AGO","")&amp;IF(MONTH(BW195)=9,"SEP","")&amp;IF(MONTH(BW195)=10,"OCT","")&amp;IF(MONTH(BW195)=11,"NOV","")&amp;IF(MONTH(BW195)=12,"DIC",""))</f>
        <v/>
      </c>
      <c r="CR195" s="66" t="str">
        <f t="shared" ref="CR195:CR234" si="192">IF(BX195=0,"",IF(MONTH(BX195)=1,"ENE","")&amp;IF(MONTH(BX195)=2,"FEB","")&amp;IF(MONTH(BX195)=3,"MAR","")&amp;IF(MONTH(BX195)=4,"ABR","")&amp;IF(MONTH(BX195)=5,"MAY","")&amp;IF(MONTH(BX195)=6,"JUN","")&amp;IF(MONTH(BX195)=7,"JUL","")&amp;IF(MONTH(BX195)=8,"AGO","")&amp;IF(MONTH(BX195)=9,"SEP","")&amp;IF(MONTH(BX195)=10,"OCT","")&amp;IF(MONTH(BX195)=11,"NOV","")&amp;IF(MONTH(BX195)=12,"DIC",""))</f>
        <v/>
      </c>
      <c r="CS195" s="66" t="str">
        <f t="shared" ref="CS195:CS234" si="193">IF(BY195=0,"",IF(MONTH(BY195)=1,"ENE","")&amp;IF(MONTH(BY195)=2,"FEB","")&amp;IF(MONTH(BY195)=3,"MAR","")&amp;IF(MONTH(BY195)=4,"ABR","")&amp;IF(MONTH(BY195)=5,"MAY","")&amp;IF(MONTH(BY195)=6,"JUN","")&amp;IF(MONTH(BY195)=7,"JUL","")&amp;IF(MONTH(BY195)=8,"AGO","")&amp;IF(MONTH(BY195)=9,"SEP","")&amp;IF(MONTH(BY195)=10,"OCT","")&amp;IF(MONTH(BY195)=11,"NOV","")&amp;IF(MONTH(BY195)=12,"DIC",""))</f>
        <v/>
      </c>
      <c r="CT195" s="66" t="str">
        <f t="shared" ref="CT195:CT234" si="194">IF(BZ195=0,"",IF(MONTH(BZ195)=1,"ENE","")&amp;IF(MONTH(BZ195)=2,"FEB","")&amp;IF(MONTH(BZ195)=3,"MAR","")&amp;IF(MONTH(BZ195)=4,"ABR","")&amp;IF(MONTH(BZ195)=5,"MAY","")&amp;IF(MONTH(BZ195)=6,"JUN","")&amp;IF(MONTH(BZ195)=7,"JUL","")&amp;IF(MONTH(BZ195)=8,"AGO","")&amp;IF(MONTH(BZ195)=9,"SEP","")&amp;IF(MONTH(BZ195)=10,"OCT","")&amp;IF(MONTH(BZ195)=11,"NOV","")&amp;IF(MONTH(BZ195)=12,"DIC",""))</f>
        <v/>
      </c>
      <c r="CU195" s="66" t="str">
        <f t="shared" ref="CU195:CU234" si="195">IF(CA195=0,"",IF(MONTH(CA195)=1,"ENE","")&amp;IF(MONTH(CA195)=2,"FEB","")&amp;IF(MONTH(CA195)=3,"MAR","")&amp;IF(MONTH(CA195)=4,"ABR","")&amp;IF(MONTH(CA195)=5,"MAY","")&amp;IF(MONTH(CA195)=6,"JUN","")&amp;IF(MONTH(CA195)=7,"JUL","")&amp;IF(MONTH(CA195)=8,"AGO","")&amp;IF(MONTH(CA195)=9,"SEP","")&amp;IF(MONTH(CA195)=10,"OCT","")&amp;IF(MONTH(CA195)=11,"NOV","")&amp;IF(MONTH(CA195)=12,"DIC",""))</f>
        <v/>
      </c>
      <c r="CV195" s="66" t="str">
        <f t="shared" ref="CV195:CV234" si="196">IF(CB195=0,"",IF(MONTH(CB195)=1,"ENE","")&amp;IF(MONTH(CB195)=2,"FEB","")&amp;IF(MONTH(CB195)=3,"MAR","")&amp;IF(MONTH(CB195)=4,"ABR","")&amp;IF(MONTH(CB195)=5,"MAY","")&amp;IF(MONTH(CB195)=6,"JUN","")&amp;IF(MONTH(CB195)=7,"JUL","")&amp;IF(MONTH(CB195)=8,"AGO","")&amp;IF(MONTH(CB195)=9,"SEP","")&amp;IF(MONTH(CB195)=10,"OCT","")&amp;IF(MONTH(CB195)=11,"NOV","")&amp;IF(MONTH(CB195)=12,"DIC",""))</f>
        <v/>
      </c>
      <c r="CW195" s="66" t="str">
        <f t="shared" ref="CW195:CW234" si="197">IF(CC195=0,"",IF(MONTH(CC195)=1,"ENE","")&amp;IF(MONTH(CC195)=2,"FEB","")&amp;IF(MONTH(CC195)=3,"MAR","")&amp;IF(MONTH(CC195)=4,"ABR","")&amp;IF(MONTH(CC195)=5,"MAY","")&amp;IF(MONTH(CC195)=6,"JUN","")&amp;IF(MONTH(CC195)=7,"JUL","")&amp;IF(MONTH(CC195)=8,"AGO","")&amp;IF(MONTH(CC195)=9,"SEP","")&amp;IF(MONTH(CC195)=10,"OCT","")&amp;IF(MONTH(CC195)=11,"NOV","")&amp;IF(MONTH(CC195)=12,"DIC",""))</f>
        <v/>
      </c>
      <c r="CX195" s="66" t="str">
        <f t="shared" ref="CX195:CX234" si="198">IF(CD195=0,"",IF(MONTH(CD195)=1,"ENE","")&amp;IF(MONTH(CD195)=2,"FEB","")&amp;IF(MONTH(CD195)=3,"MAR","")&amp;IF(MONTH(CD195)=4,"ABR","")&amp;IF(MONTH(CD195)=5,"MAY","")&amp;IF(MONTH(CD195)=6,"JUN","")&amp;IF(MONTH(CD195)=7,"JUL","")&amp;IF(MONTH(CD195)=8,"AGO","")&amp;IF(MONTH(CD195)=9,"SEP","")&amp;IF(MONTH(CD195)=10,"OCT","")&amp;IF(MONTH(CD195)=11,"NOV","")&amp;IF(MONTH(CD195)=12,"DIC",""))</f>
        <v/>
      </c>
      <c r="CY195" s="66" t="str">
        <f t="shared" ref="CY195:CY234" si="199">IF(CE195=0,"",IF(MONTH(CE195)=1,"ENE","")&amp;IF(MONTH(CE195)=2,"FEB","")&amp;IF(MONTH(CE195)=3,"MAR","")&amp;IF(MONTH(CE195)=4,"ABR","")&amp;IF(MONTH(CE195)=5,"MAY","")&amp;IF(MONTH(CE195)=6,"JUN","")&amp;IF(MONTH(CE195)=7,"JUL","")&amp;IF(MONTH(CE195)=8,"AGO","")&amp;IF(MONTH(CE195)=9,"SEP","")&amp;IF(MONTH(CE195)=10,"OCT","")&amp;IF(MONTH(CE195)=11,"NOV","")&amp;IF(MONTH(CE195)=12,"DIC",""))</f>
        <v/>
      </c>
      <c r="CZ195" s="66" t="str">
        <f t="shared" ref="CZ195:CZ234" si="200">IF(CF195=0,"",IF(MONTH(CF195)=1,"ENE","")&amp;IF(MONTH(CF195)=2,"FEB","")&amp;IF(MONTH(CF195)=3,"MAR","")&amp;IF(MONTH(CF195)=4,"ABR","")&amp;IF(MONTH(CF195)=5,"MAY","")&amp;IF(MONTH(CF195)=6,"JUN","")&amp;IF(MONTH(CF195)=7,"JUL","")&amp;IF(MONTH(CF195)=8,"AGO","")&amp;IF(MONTH(CF195)=9,"SEP","")&amp;IF(MONTH(CF195)=10,"OCT","")&amp;IF(MONTH(CF195)=11,"NOV","")&amp;IF(MONTH(CF195)=12,"DIC",""))</f>
        <v/>
      </c>
      <c r="DA195" s="66" t="str">
        <f t="shared" ref="DA195:DA234" si="201">IF(BW195=0,"",YEAR(BW195))</f>
        <v/>
      </c>
      <c r="DB195" s="66" t="str">
        <f t="shared" ref="DB195:DB234" si="202">IF(BX195=0,"",YEAR(BX195))</f>
        <v/>
      </c>
      <c r="DC195" s="66" t="str">
        <f t="shared" ref="DC195:DC234" si="203">IF(BY195=0,"",YEAR(BY195))</f>
        <v/>
      </c>
      <c r="DD195" s="66" t="str">
        <f t="shared" ref="DD195:DD234" si="204">IF(BZ195=0,"",YEAR(BZ195))</f>
        <v/>
      </c>
      <c r="DE195" s="66" t="str">
        <f t="shared" ref="DE195:DE234" si="205">IF(CA195=0,"",YEAR(CA195))</f>
        <v/>
      </c>
      <c r="DF195" s="66" t="str">
        <f t="shared" ref="DF195:DF234" si="206">IF(CB195=0,"",YEAR(CB195))</f>
        <v/>
      </c>
      <c r="DG195" s="66" t="str">
        <f t="shared" ref="DG195:DG234" si="207">IF(CC195=0,"",YEAR(CC195))</f>
        <v/>
      </c>
      <c r="DH195" s="66" t="str">
        <f t="shared" ref="DH195:DH234" si="208">IF(CD195=0,"",YEAR(CD195))</f>
        <v/>
      </c>
      <c r="DI195" s="66" t="str">
        <f t="shared" ref="DI195:DI234" si="209">IF(CE195=0,"",YEAR(CE195))</f>
        <v/>
      </c>
      <c r="DJ195" s="66" t="str">
        <f t="shared" ref="DJ195:DJ234" si="210">IF(CF195=0,"",YEAR(CF195))</f>
        <v/>
      </c>
      <c r="DK195" s="63">
        <f t="shared" si="165"/>
        <v>1126000</v>
      </c>
    </row>
    <row r="196" spans="1:115" x14ac:dyDescent="0.25">
      <c r="A196" s="2">
        <f t="shared" ref="A196:A234" si="211">A195+1</f>
        <v>195</v>
      </c>
      <c r="B196" s="2" t="s">
        <v>8</v>
      </c>
      <c r="C196" s="2" t="s">
        <v>221</v>
      </c>
      <c r="D196" s="2">
        <v>3</v>
      </c>
      <c r="E196" s="2">
        <v>4</v>
      </c>
      <c r="F196" s="2">
        <v>1</v>
      </c>
      <c r="G196" s="11" t="s">
        <v>24</v>
      </c>
      <c r="H196" s="42" t="s">
        <v>294</v>
      </c>
      <c r="I196" s="9">
        <v>115.05200000000001</v>
      </c>
      <c r="J196" s="10" t="s">
        <v>11</v>
      </c>
      <c r="K196" s="22" t="s">
        <v>415</v>
      </c>
      <c r="L196" s="7">
        <f t="shared" si="166"/>
        <v>1268197.6000000001</v>
      </c>
      <c r="M196" s="8">
        <v>234</v>
      </c>
      <c r="N196" s="25">
        <v>41182</v>
      </c>
      <c r="O196" s="8" t="str">
        <f t="shared" si="167"/>
        <v>2DA-SEP</v>
      </c>
      <c r="P196" s="26">
        <v>0.3</v>
      </c>
      <c r="Q196" s="41" t="s">
        <v>270</v>
      </c>
      <c r="R196" s="8"/>
      <c r="S196" s="7">
        <v>634098.80000000005</v>
      </c>
      <c r="T196" s="8"/>
      <c r="U196" s="66" t="str">
        <f t="shared" ca="1" si="168"/>
        <v>NA</v>
      </c>
      <c r="V196" s="8"/>
      <c r="W196" s="8"/>
      <c r="X196" s="8"/>
      <c r="Y196" s="8"/>
      <c r="Z196" s="8"/>
      <c r="AA196" s="66" t="str">
        <f t="shared" si="159"/>
        <v>NA</v>
      </c>
      <c r="AB196" s="66" t="str">
        <f t="shared" si="160"/>
        <v/>
      </c>
      <c r="AC196" s="73"/>
      <c r="AD196" s="73"/>
      <c r="AE196" s="73"/>
      <c r="AF196" s="73"/>
      <c r="AG196" s="8"/>
      <c r="AH196" s="8" t="s">
        <v>273</v>
      </c>
      <c r="AI196" s="8"/>
      <c r="AJ196" s="8"/>
      <c r="AK196" s="8"/>
      <c r="AL196" s="8"/>
      <c r="AM196" s="8"/>
      <c r="AN196" s="8"/>
      <c r="AO196" s="8"/>
      <c r="AP196" s="66" t="str">
        <f t="shared" si="169"/>
        <v>NA</v>
      </c>
      <c r="AQ196" s="66" t="str">
        <f t="shared" si="170"/>
        <v/>
      </c>
      <c r="AR196" s="66" t="str">
        <f t="shared" si="171"/>
        <v>NA</v>
      </c>
      <c r="AS196" s="66" t="str">
        <f t="shared" si="172"/>
        <v/>
      </c>
      <c r="AT196" s="66" t="str">
        <f t="shared" si="173"/>
        <v>NA</v>
      </c>
      <c r="AU196" s="66" t="str">
        <f t="shared" si="174"/>
        <v/>
      </c>
      <c r="AV196" s="66" t="str">
        <f t="shared" si="175"/>
        <v>NA</v>
      </c>
      <c r="AW196" s="66" t="str">
        <f t="shared" ca="1" si="176"/>
        <v>NA</v>
      </c>
      <c r="AX196" s="66" t="str">
        <f t="shared" ca="1" si="177"/>
        <v>NA</v>
      </c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>
        <f t="shared" si="178"/>
        <v>0</v>
      </c>
      <c r="BU196" s="8">
        <f t="shared" si="179"/>
        <v>0</v>
      </c>
      <c r="BV196" s="8">
        <f t="shared" si="180"/>
        <v>0</v>
      </c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66" t="str">
        <f t="shared" si="181"/>
        <v>NA</v>
      </c>
      <c r="CH196" s="66" t="str">
        <f t="shared" si="182"/>
        <v>NA</v>
      </c>
      <c r="CI196" s="66" t="str">
        <f t="shared" si="183"/>
        <v>NA</v>
      </c>
      <c r="CJ196" s="66" t="str">
        <f t="shared" si="184"/>
        <v>NA</v>
      </c>
      <c r="CK196" s="66" t="str">
        <f t="shared" si="185"/>
        <v>NA</v>
      </c>
      <c r="CL196" s="66" t="str">
        <f t="shared" si="186"/>
        <v>NA</v>
      </c>
      <c r="CM196" s="66" t="str">
        <f t="shared" si="187"/>
        <v>NA</v>
      </c>
      <c r="CN196" s="66" t="str">
        <f t="shared" si="188"/>
        <v>NA</v>
      </c>
      <c r="CO196" s="66" t="str">
        <f t="shared" si="189"/>
        <v>NA</v>
      </c>
      <c r="CP196" s="66" t="str">
        <f t="shared" si="190"/>
        <v>NA</v>
      </c>
      <c r="CQ196" s="66" t="str">
        <f t="shared" si="191"/>
        <v/>
      </c>
      <c r="CR196" s="66" t="str">
        <f t="shared" si="192"/>
        <v/>
      </c>
      <c r="CS196" s="66" t="str">
        <f t="shared" si="193"/>
        <v/>
      </c>
      <c r="CT196" s="66" t="str">
        <f t="shared" si="194"/>
        <v/>
      </c>
      <c r="CU196" s="66" t="str">
        <f t="shared" si="195"/>
        <v/>
      </c>
      <c r="CV196" s="66" t="str">
        <f t="shared" si="196"/>
        <v/>
      </c>
      <c r="CW196" s="66" t="str">
        <f t="shared" si="197"/>
        <v/>
      </c>
      <c r="CX196" s="66" t="str">
        <f t="shared" si="198"/>
        <v/>
      </c>
      <c r="CY196" s="66" t="str">
        <f t="shared" si="199"/>
        <v/>
      </c>
      <c r="CZ196" s="66" t="str">
        <f t="shared" si="200"/>
        <v/>
      </c>
      <c r="DA196" s="66" t="str">
        <f t="shared" si="201"/>
        <v/>
      </c>
      <c r="DB196" s="66" t="str">
        <f t="shared" si="202"/>
        <v/>
      </c>
      <c r="DC196" s="66" t="str">
        <f t="shared" si="203"/>
        <v/>
      </c>
      <c r="DD196" s="66" t="str">
        <f t="shared" si="204"/>
        <v/>
      </c>
      <c r="DE196" s="66" t="str">
        <f t="shared" si="205"/>
        <v/>
      </c>
      <c r="DF196" s="66" t="str">
        <f t="shared" si="206"/>
        <v/>
      </c>
      <c r="DG196" s="66" t="str">
        <f t="shared" si="207"/>
        <v/>
      </c>
      <c r="DH196" s="66" t="str">
        <f t="shared" si="208"/>
        <v/>
      </c>
      <c r="DI196" s="66" t="str">
        <f t="shared" si="209"/>
        <v/>
      </c>
      <c r="DJ196" s="66" t="str">
        <f t="shared" si="210"/>
        <v/>
      </c>
      <c r="DK196" s="63">
        <f t="shared" si="165"/>
        <v>1268197.6000000001</v>
      </c>
    </row>
    <row r="197" spans="1:115" x14ac:dyDescent="0.25">
      <c r="A197" s="2">
        <f t="shared" si="211"/>
        <v>196</v>
      </c>
      <c r="B197" s="2" t="s">
        <v>8</v>
      </c>
      <c r="C197" s="2" t="s">
        <v>222</v>
      </c>
      <c r="D197" s="2">
        <v>3</v>
      </c>
      <c r="E197" s="2">
        <v>4</v>
      </c>
      <c r="F197" s="2">
        <v>2</v>
      </c>
      <c r="G197" s="11" t="s">
        <v>24</v>
      </c>
      <c r="H197" s="42" t="s">
        <v>294</v>
      </c>
      <c r="I197" s="9">
        <v>80</v>
      </c>
      <c r="J197" s="10" t="s">
        <v>10</v>
      </c>
      <c r="K197" s="22" t="s">
        <v>415</v>
      </c>
      <c r="L197" s="7">
        <f t="shared" si="166"/>
        <v>1126000</v>
      </c>
      <c r="M197" s="8">
        <v>235</v>
      </c>
      <c r="N197" s="25">
        <v>41182</v>
      </c>
      <c r="O197" s="8" t="str">
        <f t="shared" si="167"/>
        <v>2DA-SEP</v>
      </c>
      <c r="P197" s="26">
        <v>0.3</v>
      </c>
      <c r="Q197" s="41" t="s">
        <v>270</v>
      </c>
      <c r="R197" s="8"/>
      <c r="S197" s="7">
        <v>563000</v>
      </c>
      <c r="T197" s="8"/>
      <c r="U197" s="66" t="str">
        <f t="shared" ca="1" si="168"/>
        <v>NA</v>
      </c>
      <c r="V197" s="8"/>
      <c r="W197" s="8"/>
      <c r="X197" s="8"/>
      <c r="Y197" s="8"/>
      <c r="Z197" s="8"/>
      <c r="AA197" s="66" t="str">
        <f t="shared" si="159"/>
        <v>NA</v>
      </c>
      <c r="AB197" s="66" t="str">
        <f t="shared" si="160"/>
        <v/>
      </c>
      <c r="AC197" s="73"/>
      <c r="AD197" s="73"/>
      <c r="AE197" s="73"/>
      <c r="AF197" s="73"/>
      <c r="AG197" s="8"/>
      <c r="AH197" s="8" t="s">
        <v>273</v>
      </c>
      <c r="AI197" s="8"/>
      <c r="AJ197" s="8"/>
      <c r="AK197" s="8"/>
      <c r="AL197" s="8"/>
      <c r="AM197" s="8"/>
      <c r="AN197" s="8"/>
      <c r="AO197" s="8"/>
      <c r="AP197" s="66" t="str">
        <f t="shared" si="169"/>
        <v>NA</v>
      </c>
      <c r="AQ197" s="66" t="str">
        <f t="shared" si="170"/>
        <v/>
      </c>
      <c r="AR197" s="66" t="str">
        <f t="shared" si="171"/>
        <v>NA</v>
      </c>
      <c r="AS197" s="66" t="str">
        <f t="shared" si="172"/>
        <v/>
      </c>
      <c r="AT197" s="66" t="str">
        <f t="shared" si="173"/>
        <v>NA</v>
      </c>
      <c r="AU197" s="66" t="str">
        <f t="shared" si="174"/>
        <v/>
      </c>
      <c r="AV197" s="66" t="str">
        <f t="shared" si="175"/>
        <v>NA</v>
      </c>
      <c r="AW197" s="66" t="str">
        <f t="shared" ca="1" si="176"/>
        <v>NA</v>
      </c>
      <c r="AX197" s="66" t="str">
        <f t="shared" ca="1" si="177"/>
        <v>NA</v>
      </c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>
        <f t="shared" si="178"/>
        <v>0</v>
      </c>
      <c r="BU197" s="8">
        <f t="shared" si="179"/>
        <v>0</v>
      </c>
      <c r="BV197" s="8">
        <f t="shared" si="180"/>
        <v>0</v>
      </c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66" t="str">
        <f t="shared" si="181"/>
        <v>NA</v>
      </c>
      <c r="CH197" s="66" t="str">
        <f t="shared" si="182"/>
        <v>NA</v>
      </c>
      <c r="CI197" s="66" t="str">
        <f t="shared" si="183"/>
        <v>NA</v>
      </c>
      <c r="CJ197" s="66" t="str">
        <f t="shared" si="184"/>
        <v>NA</v>
      </c>
      <c r="CK197" s="66" t="str">
        <f t="shared" si="185"/>
        <v>NA</v>
      </c>
      <c r="CL197" s="66" t="str">
        <f t="shared" si="186"/>
        <v>NA</v>
      </c>
      <c r="CM197" s="66" t="str">
        <f t="shared" si="187"/>
        <v>NA</v>
      </c>
      <c r="CN197" s="66" t="str">
        <f t="shared" si="188"/>
        <v>NA</v>
      </c>
      <c r="CO197" s="66" t="str">
        <f t="shared" si="189"/>
        <v>NA</v>
      </c>
      <c r="CP197" s="66" t="str">
        <f t="shared" si="190"/>
        <v>NA</v>
      </c>
      <c r="CQ197" s="66" t="str">
        <f t="shared" si="191"/>
        <v/>
      </c>
      <c r="CR197" s="66" t="str">
        <f t="shared" si="192"/>
        <v/>
      </c>
      <c r="CS197" s="66" t="str">
        <f t="shared" si="193"/>
        <v/>
      </c>
      <c r="CT197" s="66" t="str">
        <f t="shared" si="194"/>
        <v/>
      </c>
      <c r="CU197" s="66" t="str">
        <f t="shared" si="195"/>
        <v/>
      </c>
      <c r="CV197" s="66" t="str">
        <f t="shared" si="196"/>
        <v/>
      </c>
      <c r="CW197" s="66" t="str">
        <f t="shared" si="197"/>
        <v/>
      </c>
      <c r="CX197" s="66" t="str">
        <f t="shared" si="198"/>
        <v/>
      </c>
      <c r="CY197" s="66" t="str">
        <f t="shared" si="199"/>
        <v/>
      </c>
      <c r="CZ197" s="66" t="str">
        <f t="shared" si="200"/>
        <v/>
      </c>
      <c r="DA197" s="66" t="str">
        <f t="shared" si="201"/>
        <v/>
      </c>
      <c r="DB197" s="66" t="str">
        <f t="shared" si="202"/>
        <v/>
      </c>
      <c r="DC197" s="66" t="str">
        <f t="shared" si="203"/>
        <v/>
      </c>
      <c r="DD197" s="66" t="str">
        <f t="shared" si="204"/>
        <v/>
      </c>
      <c r="DE197" s="66" t="str">
        <f t="shared" si="205"/>
        <v/>
      </c>
      <c r="DF197" s="66" t="str">
        <f t="shared" si="206"/>
        <v/>
      </c>
      <c r="DG197" s="66" t="str">
        <f t="shared" si="207"/>
        <v/>
      </c>
      <c r="DH197" s="66" t="str">
        <f t="shared" si="208"/>
        <v/>
      </c>
      <c r="DI197" s="66" t="str">
        <f t="shared" si="209"/>
        <v/>
      </c>
      <c r="DJ197" s="66" t="str">
        <f t="shared" si="210"/>
        <v/>
      </c>
      <c r="DK197" s="63">
        <f t="shared" si="165"/>
        <v>1126000</v>
      </c>
    </row>
    <row r="198" spans="1:115" x14ac:dyDescent="0.25">
      <c r="A198" s="2">
        <f t="shared" si="211"/>
        <v>197</v>
      </c>
      <c r="B198" s="2" t="s">
        <v>8</v>
      </c>
      <c r="C198" s="2" t="s">
        <v>223</v>
      </c>
      <c r="D198" s="2">
        <v>3</v>
      </c>
      <c r="E198" s="2">
        <v>4</v>
      </c>
      <c r="F198" s="2">
        <v>3</v>
      </c>
      <c r="G198" s="11" t="s">
        <v>24</v>
      </c>
      <c r="H198" s="42" t="s">
        <v>294</v>
      </c>
      <c r="I198" s="9">
        <v>80</v>
      </c>
      <c r="J198" s="10" t="s">
        <v>10</v>
      </c>
      <c r="K198" s="22" t="s">
        <v>415</v>
      </c>
      <c r="L198" s="7">
        <f t="shared" si="166"/>
        <v>1126000</v>
      </c>
      <c r="M198" s="8">
        <v>236</v>
      </c>
      <c r="N198" s="25">
        <v>41182</v>
      </c>
      <c r="O198" s="8" t="str">
        <f t="shared" si="167"/>
        <v>2DA-SEP</v>
      </c>
      <c r="P198" s="26">
        <v>0.3</v>
      </c>
      <c r="Q198" s="41" t="s">
        <v>270</v>
      </c>
      <c r="R198" s="8"/>
      <c r="S198" s="7">
        <v>563000</v>
      </c>
      <c r="T198" s="8"/>
      <c r="U198" s="66" t="str">
        <f t="shared" ca="1" si="168"/>
        <v>NA</v>
      </c>
      <c r="V198" s="8"/>
      <c r="W198" s="8"/>
      <c r="X198" s="8"/>
      <c r="Y198" s="8"/>
      <c r="Z198" s="8"/>
      <c r="AA198" s="66" t="str">
        <f t="shared" si="159"/>
        <v>NA</v>
      </c>
      <c r="AB198" s="66" t="str">
        <f t="shared" si="160"/>
        <v/>
      </c>
      <c r="AC198" s="73"/>
      <c r="AD198" s="73"/>
      <c r="AE198" s="73"/>
      <c r="AF198" s="73"/>
      <c r="AG198" s="8"/>
      <c r="AH198" s="8" t="s">
        <v>273</v>
      </c>
      <c r="AI198" s="8"/>
      <c r="AJ198" s="8"/>
      <c r="AK198" s="8"/>
      <c r="AL198" s="8"/>
      <c r="AM198" s="8"/>
      <c r="AN198" s="8"/>
      <c r="AO198" s="8"/>
      <c r="AP198" s="66" t="str">
        <f t="shared" si="169"/>
        <v>NA</v>
      </c>
      <c r="AQ198" s="66" t="str">
        <f t="shared" si="170"/>
        <v/>
      </c>
      <c r="AR198" s="66" t="str">
        <f t="shared" si="171"/>
        <v>NA</v>
      </c>
      <c r="AS198" s="66" t="str">
        <f t="shared" si="172"/>
        <v/>
      </c>
      <c r="AT198" s="66" t="str">
        <f t="shared" si="173"/>
        <v>NA</v>
      </c>
      <c r="AU198" s="66" t="str">
        <f t="shared" si="174"/>
        <v/>
      </c>
      <c r="AV198" s="66" t="str">
        <f t="shared" si="175"/>
        <v>NA</v>
      </c>
      <c r="AW198" s="66" t="str">
        <f t="shared" ca="1" si="176"/>
        <v>NA</v>
      </c>
      <c r="AX198" s="66" t="str">
        <f t="shared" ca="1" si="177"/>
        <v>NA</v>
      </c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>
        <f t="shared" si="178"/>
        <v>0</v>
      </c>
      <c r="BU198" s="8">
        <f t="shared" si="179"/>
        <v>0</v>
      </c>
      <c r="BV198" s="8">
        <f t="shared" si="180"/>
        <v>0</v>
      </c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66" t="str">
        <f t="shared" si="181"/>
        <v>NA</v>
      </c>
      <c r="CH198" s="66" t="str">
        <f t="shared" si="182"/>
        <v>NA</v>
      </c>
      <c r="CI198" s="66" t="str">
        <f t="shared" si="183"/>
        <v>NA</v>
      </c>
      <c r="CJ198" s="66" t="str">
        <f t="shared" si="184"/>
        <v>NA</v>
      </c>
      <c r="CK198" s="66" t="str">
        <f t="shared" si="185"/>
        <v>NA</v>
      </c>
      <c r="CL198" s="66" t="str">
        <f t="shared" si="186"/>
        <v>NA</v>
      </c>
      <c r="CM198" s="66" t="str">
        <f t="shared" si="187"/>
        <v>NA</v>
      </c>
      <c r="CN198" s="66" t="str">
        <f t="shared" si="188"/>
        <v>NA</v>
      </c>
      <c r="CO198" s="66" t="str">
        <f t="shared" si="189"/>
        <v>NA</v>
      </c>
      <c r="CP198" s="66" t="str">
        <f t="shared" si="190"/>
        <v>NA</v>
      </c>
      <c r="CQ198" s="66" t="str">
        <f t="shared" si="191"/>
        <v/>
      </c>
      <c r="CR198" s="66" t="str">
        <f t="shared" si="192"/>
        <v/>
      </c>
      <c r="CS198" s="66" t="str">
        <f t="shared" si="193"/>
        <v/>
      </c>
      <c r="CT198" s="66" t="str">
        <f t="shared" si="194"/>
        <v/>
      </c>
      <c r="CU198" s="66" t="str">
        <f t="shared" si="195"/>
        <v/>
      </c>
      <c r="CV198" s="66" t="str">
        <f t="shared" si="196"/>
        <v/>
      </c>
      <c r="CW198" s="66" t="str">
        <f t="shared" si="197"/>
        <v/>
      </c>
      <c r="CX198" s="66" t="str">
        <f t="shared" si="198"/>
        <v/>
      </c>
      <c r="CY198" s="66" t="str">
        <f t="shared" si="199"/>
        <v/>
      </c>
      <c r="CZ198" s="66" t="str">
        <f t="shared" si="200"/>
        <v/>
      </c>
      <c r="DA198" s="66" t="str">
        <f t="shared" si="201"/>
        <v/>
      </c>
      <c r="DB198" s="66" t="str">
        <f t="shared" si="202"/>
        <v/>
      </c>
      <c r="DC198" s="66" t="str">
        <f t="shared" si="203"/>
        <v/>
      </c>
      <c r="DD198" s="66" t="str">
        <f t="shared" si="204"/>
        <v/>
      </c>
      <c r="DE198" s="66" t="str">
        <f t="shared" si="205"/>
        <v/>
      </c>
      <c r="DF198" s="66" t="str">
        <f t="shared" si="206"/>
        <v/>
      </c>
      <c r="DG198" s="66" t="str">
        <f t="shared" si="207"/>
        <v/>
      </c>
      <c r="DH198" s="66" t="str">
        <f t="shared" si="208"/>
        <v/>
      </c>
      <c r="DI198" s="66" t="str">
        <f t="shared" si="209"/>
        <v/>
      </c>
      <c r="DJ198" s="66" t="str">
        <f t="shared" si="210"/>
        <v/>
      </c>
      <c r="DK198" s="63">
        <f t="shared" si="165"/>
        <v>1126000</v>
      </c>
    </row>
    <row r="199" spans="1:115" x14ac:dyDescent="0.25">
      <c r="A199" s="2">
        <f t="shared" si="211"/>
        <v>198</v>
      </c>
      <c r="B199" s="2" t="s">
        <v>8</v>
      </c>
      <c r="C199" s="2" t="s">
        <v>224</v>
      </c>
      <c r="D199" s="2">
        <v>3</v>
      </c>
      <c r="E199" s="2">
        <v>4</v>
      </c>
      <c r="F199" s="2">
        <v>4</v>
      </c>
      <c r="G199" s="11" t="s">
        <v>24</v>
      </c>
      <c r="H199" s="42" t="s">
        <v>294</v>
      </c>
      <c r="I199" s="9">
        <v>80</v>
      </c>
      <c r="J199" s="10" t="s">
        <v>11</v>
      </c>
      <c r="K199" s="22" t="s">
        <v>415</v>
      </c>
      <c r="L199" s="7">
        <f t="shared" si="166"/>
        <v>1135000</v>
      </c>
      <c r="M199" s="8">
        <v>237</v>
      </c>
      <c r="N199" s="25">
        <v>41182</v>
      </c>
      <c r="O199" s="8" t="str">
        <f t="shared" si="167"/>
        <v>2DA-SEP</v>
      </c>
      <c r="P199" s="26">
        <v>0.3</v>
      </c>
      <c r="Q199" s="41" t="s">
        <v>270</v>
      </c>
      <c r="R199" s="8"/>
      <c r="S199" s="7">
        <v>567500</v>
      </c>
      <c r="T199" s="8"/>
      <c r="U199" s="66" t="str">
        <f t="shared" ca="1" si="168"/>
        <v>NA</v>
      </c>
      <c r="V199" s="8"/>
      <c r="W199" s="8"/>
      <c r="X199" s="8"/>
      <c r="Y199" s="8"/>
      <c r="Z199" s="8"/>
      <c r="AA199" s="66" t="str">
        <f t="shared" ref="AA199:AA262" si="212">IF(T199=0,"NA","SEM "&amp;WEEKNUM(T199))</f>
        <v>NA</v>
      </c>
      <c r="AB199" s="66" t="str">
        <f t="shared" ref="AB199:AB262" si="213">IF(T199=0,"",IF(MONTH(T199)=1,"ENE","")&amp;IF(MONTH(T199)=2,"FEB","")&amp;IF(MONTH(T199)=3,"MAR","")&amp;IF(MONTH(T199)=4,"ABR","")&amp;IF(MONTH(T199)=5,"MAY","")&amp;IF(MONTH(T199)=6,"JUN","")&amp;IF(MONTH(T199)=7,"JUL","")&amp;IF(MONTH(T199)=8,"AGO","")&amp;IF(MONTH(T199)=9,"SEP","")&amp;IF(MONTH(T199)=10,"OCT","")&amp;IF(MONTH(T199)=11,"NOV","")&amp;IF(MONTH(T199)=12,"DIC",""))</f>
        <v/>
      </c>
      <c r="AC199" s="73"/>
      <c r="AD199" s="73"/>
      <c r="AE199" s="73"/>
      <c r="AF199" s="73"/>
      <c r="AG199" s="8"/>
      <c r="AH199" s="8" t="s">
        <v>273</v>
      </c>
      <c r="AI199" s="8"/>
      <c r="AJ199" s="8"/>
      <c r="AK199" s="8"/>
      <c r="AL199" s="8"/>
      <c r="AM199" s="8"/>
      <c r="AN199" s="8"/>
      <c r="AO199" s="8"/>
      <c r="AP199" s="66" t="str">
        <f t="shared" si="169"/>
        <v>NA</v>
      </c>
      <c r="AQ199" s="66" t="str">
        <f t="shared" si="170"/>
        <v/>
      </c>
      <c r="AR199" s="66" t="str">
        <f t="shared" si="171"/>
        <v>NA</v>
      </c>
      <c r="AS199" s="66" t="str">
        <f t="shared" si="172"/>
        <v/>
      </c>
      <c r="AT199" s="66" t="str">
        <f t="shared" si="173"/>
        <v>NA</v>
      </c>
      <c r="AU199" s="66" t="str">
        <f t="shared" si="174"/>
        <v/>
      </c>
      <c r="AV199" s="66" t="str">
        <f t="shared" si="175"/>
        <v>NA</v>
      </c>
      <c r="AW199" s="66" t="str">
        <f t="shared" ca="1" si="176"/>
        <v>NA</v>
      </c>
      <c r="AX199" s="66" t="str">
        <f t="shared" ca="1" si="177"/>
        <v>NA</v>
      </c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>
        <f t="shared" si="178"/>
        <v>0</v>
      </c>
      <c r="BU199" s="8">
        <f t="shared" si="179"/>
        <v>0</v>
      </c>
      <c r="BV199" s="8">
        <f t="shared" si="180"/>
        <v>0</v>
      </c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66" t="str">
        <f t="shared" si="181"/>
        <v>NA</v>
      </c>
      <c r="CH199" s="66" t="str">
        <f t="shared" si="182"/>
        <v>NA</v>
      </c>
      <c r="CI199" s="66" t="str">
        <f t="shared" si="183"/>
        <v>NA</v>
      </c>
      <c r="CJ199" s="66" t="str">
        <f t="shared" si="184"/>
        <v>NA</v>
      </c>
      <c r="CK199" s="66" t="str">
        <f t="shared" si="185"/>
        <v>NA</v>
      </c>
      <c r="CL199" s="66" t="str">
        <f t="shared" si="186"/>
        <v>NA</v>
      </c>
      <c r="CM199" s="66" t="str">
        <f t="shared" si="187"/>
        <v>NA</v>
      </c>
      <c r="CN199" s="66" t="str">
        <f t="shared" si="188"/>
        <v>NA</v>
      </c>
      <c r="CO199" s="66" t="str">
        <f t="shared" si="189"/>
        <v>NA</v>
      </c>
      <c r="CP199" s="66" t="str">
        <f t="shared" si="190"/>
        <v>NA</v>
      </c>
      <c r="CQ199" s="66" t="str">
        <f t="shared" si="191"/>
        <v/>
      </c>
      <c r="CR199" s="66" t="str">
        <f t="shared" si="192"/>
        <v/>
      </c>
      <c r="CS199" s="66" t="str">
        <f t="shared" si="193"/>
        <v/>
      </c>
      <c r="CT199" s="66" t="str">
        <f t="shared" si="194"/>
        <v/>
      </c>
      <c r="CU199" s="66" t="str">
        <f t="shared" si="195"/>
        <v/>
      </c>
      <c r="CV199" s="66" t="str">
        <f t="shared" si="196"/>
        <v/>
      </c>
      <c r="CW199" s="66" t="str">
        <f t="shared" si="197"/>
        <v/>
      </c>
      <c r="CX199" s="66" t="str">
        <f t="shared" si="198"/>
        <v/>
      </c>
      <c r="CY199" s="66" t="str">
        <f t="shared" si="199"/>
        <v/>
      </c>
      <c r="CZ199" s="66" t="str">
        <f t="shared" si="200"/>
        <v/>
      </c>
      <c r="DA199" s="66" t="str">
        <f t="shared" si="201"/>
        <v/>
      </c>
      <c r="DB199" s="66" t="str">
        <f t="shared" si="202"/>
        <v/>
      </c>
      <c r="DC199" s="66" t="str">
        <f t="shared" si="203"/>
        <v/>
      </c>
      <c r="DD199" s="66" t="str">
        <f t="shared" si="204"/>
        <v/>
      </c>
      <c r="DE199" s="66" t="str">
        <f t="shared" si="205"/>
        <v/>
      </c>
      <c r="DF199" s="66" t="str">
        <f t="shared" si="206"/>
        <v/>
      </c>
      <c r="DG199" s="66" t="str">
        <f t="shared" si="207"/>
        <v/>
      </c>
      <c r="DH199" s="66" t="str">
        <f t="shared" si="208"/>
        <v/>
      </c>
      <c r="DI199" s="66" t="str">
        <f t="shared" si="209"/>
        <v/>
      </c>
      <c r="DJ199" s="66" t="str">
        <f t="shared" si="210"/>
        <v/>
      </c>
      <c r="DK199" s="63">
        <f t="shared" si="165"/>
        <v>1135000</v>
      </c>
    </row>
    <row r="200" spans="1:115" x14ac:dyDescent="0.25">
      <c r="A200" s="2">
        <f t="shared" si="211"/>
        <v>199</v>
      </c>
      <c r="B200" s="2" t="s">
        <v>8</v>
      </c>
      <c r="C200" s="2" t="s">
        <v>225</v>
      </c>
      <c r="D200" s="2">
        <v>3</v>
      </c>
      <c r="E200" s="2">
        <v>4</v>
      </c>
      <c r="F200" s="2">
        <v>5</v>
      </c>
      <c r="G200" s="11" t="s">
        <v>24</v>
      </c>
      <c r="H200" s="42" t="s">
        <v>294</v>
      </c>
      <c r="I200" s="9">
        <v>80</v>
      </c>
      <c r="J200" s="10" t="s">
        <v>10</v>
      </c>
      <c r="K200" s="22" t="s">
        <v>415</v>
      </c>
      <c r="L200" s="7">
        <f t="shared" si="166"/>
        <v>1126000</v>
      </c>
      <c r="M200" s="8">
        <v>238</v>
      </c>
      <c r="N200" s="25">
        <v>41182</v>
      </c>
      <c r="O200" s="8" t="str">
        <f t="shared" si="167"/>
        <v>2DA-SEP</v>
      </c>
      <c r="P200" s="26">
        <v>0.3</v>
      </c>
      <c r="Q200" s="41" t="s">
        <v>270</v>
      </c>
      <c r="R200" s="8"/>
      <c r="S200" s="7">
        <v>563000</v>
      </c>
      <c r="T200" s="8"/>
      <c r="U200" s="66" t="str">
        <f t="shared" ca="1" si="168"/>
        <v>NA</v>
      </c>
      <c r="V200" s="8"/>
      <c r="W200" s="8"/>
      <c r="X200" s="8"/>
      <c r="Y200" s="8"/>
      <c r="Z200" s="8"/>
      <c r="AA200" s="66" t="str">
        <f t="shared" si="212"/>
        <v>NA</v>
      </c>
      <c r="AB200" s="66" t="str">
        <f t="shared" si="213"/>
        <v/>
      </c>
      <c r="AC200" s="73"/>
      <c r="AD200" s="73"/>
      <c r="AE200" s="73"/>
      <c r="AF200" s="73"/>
      <c r="AG200" s="8"/>
      <c r="AH200" s="8" t="s">
        <v>273</v>
      </c>
      <c r="AI200" s="8"/>
      <c r="AJ200" s="8"/>
      <c r="AK200" s="8"/>
      <c r="AL200" s="8"/>
      <c r="AM200" s="8"/>
      <c r="AN200" s="8"/>
      <c r="AO200" s="8"/>
      <c r="AP200" s="66" t="str">
        <f t="shared" si="169"/>
        <v>NA</v>
      </c>
      <c r="AQ200" s="66" t="str">
        <f t="shared" si="170"/>
        <v/>
      </c>
      <c r="AR200" s="66" t="str">
        <f t="shared" si="171"/>
        <v>NA</v>
      </c>
      <c r="AS200" s="66" t="str">
        <f t="shared" si="172"/>
        <v/>
      </c>
      <c r="AT200" s="66" t="str">
        <f t="shared" si="173"/>
        <v>NA</v>
      </c>
      <c r="AU200" s="66" t="str">
        <f t="shared" si="174"/>
        <v/>
      </c>
      <c r="AV200" s="66" t="str">
        <f t="shared" si="175"/>
        <v>NA</v>
      </c>
      <c r="AW200" s="66" t="str">
        <f t="shared" ca="1" si="176"/>
        <v>NA</v>
      </c>
      <c r="AX200" s="66" t="str">
        <f t="shared" ca="1" si="177"/>
        <v>NA</v>
      </c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>
        <f t="shared" si="178"/>
        <v>0</v>
      </c>
      <c r="BU200" s="8">
        <f t="shared" si="179"/>
        <v>0</v>
      </c>
      <c r="BV200" s="8">
        <f t="shared" si="180"/>
        <v>0</v>
      </c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66" t="str">
        <f t="shared" si="181"/>
        <v>NA</v>
      </c>
      <c r="CH200" s="66" t="str">
        <f t="shared" si="182"/>
        <v>NA</v>
      </c>
      <c r="CI200" s="66" t="str">
        <f t="shared" si="183"/>
        <v>NA</v>
      </c>
      <c r="CJ200" s="66" t="str">
        <f t="shared" si="184"/>
        <v>NA</v>
      </c>
      <c r="CK200" s="66" t="str">
        <f t="shared" si="185"/>
        <v>NA</v>
      </c>
      <c r="CL200" s="66" t="str">
        <f t="shared" si="186"/>
        <v>NA</v>
      </c>
      <c r="CM200" s="66" t="str">
        <f t="shared" si="187"/>
        <v>NA</v>
      </c>
      <c r="CN200" s="66" t="str">
        <f t="shared" si="188"/>
        <v>NA</v>
      </c>
      <c r="CO200" s="66" t="str">
        <f t="shared" si="189"/>
        <v>NA</v>
      </c>
      <c r="CP200" s="66" t="str">
        <f t="shared" si="190"/>
        <v>NA</v>
      </c>
      <c r="CQ200" s="66" t="str">
        <f t="shared" si="191"/>
        <v/>
      </c>
      <c r="CR200" s="66" t="str">
        <f t="shared" si="192"/>
        <v/>
      </c>
      <c r="CS200" s="66" t="str">
        <f t="shared" si="193"/>
        <v/>
      </c>
      <c r="CT200" s="66" t="str">
        <f t="shared" si="194"/>
        <v/>
      </c>
      <c r="CU200" s="66" t="str">
        <f t="shared" si="195"/>
        <v/>
      </c>
      <c r="CV200" s="66" t="str">
        <f t="shared" si="196"/>
        <v/>
      </c>
      <c r="CW200" s="66" t="str">
        <f t="shared" si="197"/>
        <v/>
      </c>
      <c r="CX200" s="66" t="str">
        <f t="shared" si="198"/>
        <v/>
      </c>
      <c r="CY200" s="66" t="str">
        <f t="shared" si="199"/>
        <v/>
      </c>
      <c r="CZ200" s="66" t="str">
        <f t="shared" si="200"/>
        <v/>
      </c>
      <c r="DA200" s="66" t="str">
        <f t="shared" si="201"/>
        <v/>
      </c>
      <c r="DB200" s="66" t="str">
        <f t="shared" si="202"/>
        <v/>
      </c>
      <c r="DC200" s="66" t="str">
        <f t="shared" si="203"/>
        <v/>
      </c>
      <c r="DD200" s="66" t="str">
        <f t="shared" si="204"/>
        <v/>
      </c>
      <c r="DE200" s="66" t="str">
        <f t="shared" si="205"/>
        <v/>
      </c>
      <c r="DF200" s="66" t="str">
        <f t="shared" si="206"/>
        <v/>
      </c>
      <c r="DG200" s="66" t="str">
        <f t="shared" si="207"/>
        <v/>
      </c>
      <c r="DH200" s="66" t="str">
        <f t="shared" si="208"/>
        <v/>
      </c>
      <c r="DI200" s="66" t="str">
        <f t="shared" si="209"/>
        <v/>
      </c>
      <c r="DJ200" s="66" t="str">
        <f t="shared" si="210"/>
        <v/>
      </c>
      <c r="DK200" s="63">
        <f t="shared" si="165"/>
        <v>1126000</v>
      </c>
    </row>
    <row r="201" spans="1:115" x14ac:dyDescent="0.25">
      <c r="A201" s="2">
        <f t="shared" si="211"/>
        <v>200</v>
      </c>
      <c r="B201" s="2" t="s">
        <v>8</v>
      </c>
      <c r="C201" s="2" t="s">
        <v>226</v>
      </c>
      <c r="D201" s="2">
        <v>3</v>
      </c>
      <c r="E201" s="2">
        <v>4</v>
      </c>
      <c r="F201" s="2">
        <v>6</v>
      </c>
      <c r="G201" s="11" t="s">
        <v>24</v>
      </c>
      <c r="H201" s="42" t="s">
        <v>294</v>
      </c>
      <c r="I201" s="9">
        <v>80</v>
      </c>
      <c r="J201" s="10" t="s">
        <v>10</v>
      </c>
      <c r="K201" s="22" t="s">
        <v>415</v>
      </c>
      <c r="L201" s="7">
        <f t="shared" si="166"/>
        <v>1126000</v>
      </c>
      <c r="M201" s="8">
        <v>239</v>
      </c>
      <c r="N201" s="25">
        <v>41182</v>
      </c>
      <c r="O201" s="8" t="str">
        <f t="shared" si="167"/>
        <v>2DA-SEP</v>
      </c>
      <c r="P201" s="26">
        <v>0.3</v>
      </c>
      <c r="Q201" s="41" t="s">
        <v>270</v>
      </c>
      <c r="R201" s="8"/>
      <c r="S201" s="7">
        <v>563000</v>
      </c>
      <c r="T201" s="8"/>
      <c r="U201" s="66" t="str">
        <f t="shared" ca="1" si="168"/>
        <v>NA</v>
      </c>
      <c r="V201" s="8"/>
      <c r="W201" s="8"/>
      <c r="X201" s="8"/>
      <c r="Y201" s="8"/>
      <c r="Z201" s="8"/>
      <c r="AA201" s="66" t="str">
        <f t="shared" si="212"/>
        <v>NA</v>
      </c>
      <c r="AB201" s="66" t="str">
        <f t="shared" si="213"/>
        <v/>
      </c>
      <c r="AC201" s="73"/>
      <c r="AD201" s="73"/>
      <c r="AE201" s="73"/>
      <c r="AF201" s="73"/>
      <c r="AG201" s="8"/>
      <c r="AH201" s="8" t="s">
        <v>273</v>
      </c>
      <c r="AI201" s="8"/>
      <c r="AJ201" s="8"/>
      <c r="AK201" s="8"/>
      <c r="AL201" s="8"/>
      <c r="AM201" s="8"/>
      <c r="AN201" s="8"/>
      <c r="AO201" s="8"/>
      <c r="AP201" s="66" t="str">
        <f t="shared" si="169"/>
        <v>NA</v>
      </c>
      <c r="AQ201" s="66" t="str">
        <f t="shared" si="170"/>
        <v/>
      </c>
      <c r="AR201" s="66" t="str">
        <f t="shared" si="171"/>
        <v>NA</v>
      </c>
      <c r="AS201" s="66" t="str">
        <f t="shared" si="172"/>
        <v/>
      </c>
      <c r="AT201" s="66" t="str">
        <f t="shared" si="173"/>
        <v>NA</v>
      </c>
      <c r="AU201" s="66" t="str">
        <f t="shared" si="174"/>
        <v/>
      </c>
      <c r="AV201" s="66" t="str">
        <f t="shared" si="175"/>
        <v>NA</v>
      </c>
      <c r="AW201" s="66" t="str">
        <f t="shared" ca="1" si="176"/>
        <v>NA</v>
      </c>
      <c r="AX201" s="66" t="str">
        <f t="shared" ca="1" si="177"/>
        <v>NA</v>
      </c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>
        <f t="shared" si="178"/>
        <v>0</v>
      </c>
      <c r="BU201" s="8">
        <f t="shared" si="179"/>
        <v>0</v>
      </c>
      <c r="BV201" s="8">
        <f t="shared" si="180"/>
        <v>0</v>
      </c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66" t="str">
        <f t="shared" si="181"/>
        <v>NA</v>
      </c>
      <c r="CH201" s="66" t="str">
        <f t="shared" si="182"/>
        <v>NA</v>
      </c>
      <c r="CI201" s="66" t="str">
        <f t="shared" si="183"/>
        <v>NA</v>
      </c>
      <c r="CJ201" s="66" t="str">
        <f t="shared" si="184"/>
        <v>NA</v>
      </c>
      <c r="CK201" s="66" t="str">
        <f t="shared" si="185"/>
        <v>NA</v>
      </c>
      <c r="CL201" s="66" t="str">
        <f t="shared" si="186"/>
        <v>NA</v>
      </c>
      <c r="CM201" s="66" t="str">
        <f t="shared" si="187"/>
        <v>NA</v>
      </c>
      <c r="CN201" s="66" t="str">
        <f t="shared" si="188"/>
        <v>NA</v>
      </c>
      <c r="CO201" s="66" t="str">
        <f t="shared" si="189"/>
        <v>NA</v>
      </c>
      <c r="CP201" s="66" t="str">
        <f t="shared" si="190"/>
        <v>NA</v>
      </c>
      <c r="CQ201" s="66" t="str">
        <f t="shared" si="191"/>
        <v/>
      </c>
      <c r="CR201" s="66" t="str">
        <f t="shared" si="192"/>
        <v/>
      </c>
      <c r="CS201" s="66" t="str">
        <f t="shared" si="193"/>
        <v/>
      </c>
      <c r="CT201" s="66" t="str">
        <f t="shared" si="194"/>
        <v/>
      </c>
      <c r="CU201" s="66" t="str">
        <f t="shared" si="195"/>
        <v/>
      </c>
      <c r="CV201" s="66" t="str">
        <f t="shared" si="196"/>
        <v/>
      </c>
      <c r="CW201" s="66" t="str">
        <f t="shared" si="197"/>
        <v/>
      </c>
      <c r="CX201" s="66" t="str">
        <f t="shared" si="198"/>
        <v/>
      </c>
      <c r="CY201" s="66" t="str">
        <f t="shared" si="199"/>
        <v/>
      </c>
      <c r="CZ201" s="66" t="str">
        <f t="shared" si="200"/>
        <v/>
      </c>
      <c r="DA201" s="66" t="str">
        <f t="shared" si="201"/>
        <v/>
      </c>
      <c r="DB201" s="66" t="str">
        <f t="shared" si="202"/>
        <v/>
      </c>
      <c r="DC201" s="66" t="str">
        <f t="shared" si="203"/>
        <v/>
      </c>
      <c r="DD201" s="66" t="str">
        <f t="shared" si="204"/>
        <v/>
      </c>
      <c r="DE201" s="66" t="str">
        <f t="shared" si="205"/>
        <v/>
      </c>
      <c r="DF201" s="66" t="str">
        <f t="shared" si="206"/>
        <v/>
      </c>
      <c r="DG201" s="66" t="str">
        <f t="shared" si="207"/>
        <v/>
      </c>
      <c r="DH201" s="66" t="str">
        <f t="shared" si="208"/>
        <v/>
      </c>
      <c r="DI201" s="66" t="str">
        <f t="shared" si="209"/>
        <v/>
      </c>
      <c r="DJ201" s="66" t="str">
        <f t="shared" si="210"/>
        <v/>
      </c>
      <c r="DK201" s="63">
        <f t="shared" si="165"/>
        <v>1126000</v>
      </c>
    </row>
    <row r="202" spans="1:115" x14ac:dyDescent="0.25">
      <c r="A202" s="2">
        <f t="shared" si="211"/>
        <v>201</v>
      </c>
      <c r="B202" s="2" t="s">
        <v>8</v>
      </c>
      <c r="C202" s="2" t="s">
        <v>227</v>
      </c>
      <c r="D202" s="2">
        <v>3</v>
      </c>
      <c r="E202" s="2">
        <v>4</v>
      </c>
      <c r="F202" s="2">
        <v>7</v>
      </c>
      <c r="G202" s="11" t="s">
        <v>24</v>
      </c>
      <c r="H202" s="42" t="s">
        <v>294</v>
      </c>
      <c r="I202" s="9">
        <v>80</v>
      </c>
      <c r="J202" s="10" t="s">
        <v>11</v>
      </c>
      <c r="K202" s="22" t="s">
        <v>415</v>
      </c>
      <c r="L202" s="7">
        <f t="shared" si="166"/>
        <v>1135000</v>
      </c>
      <c r="M202" s="8">
        <v>240</v>
      </c>
      <c r="N202" s="25">
        <v>41182</v>
      </c>
      <c r="O202" s="8" t="str">
        <f t="shared" si="167"/>
        <v>2DA-SEP</v>
      </c>
      <c r="P202" s="26">
        <v>0.3</v>
      </c>
      <c r="Q202" s="41" t="s">
        <v>270</v>
      </c>
      <c r="R202" s="8"/>
      <c r="S202" s="7">
        <v>567500</v>
      </c>
      <c r="T202" s="8"/>
      <c r="U202" s="66" t="str">
        <f t="shared" ca="1" si="168"/>
        <v>NA</v>
      </c>
      <c r="V202" s="8"/>
      <c r="W202" s="8"/>
      <c r="X202" s="8"/>
      <c r="Y202" s="8"/>
      <c r="Z202" s="8"/>
      <c r="AA202" s="66" t="str">
        <f t="shared" si="212"/>
        <v>NA</v>
      </c>
      <c r="AB202" s="66" t="str">
        <f t="shared" si="213"/>
        <v/>
      </c>
      <c r="AC202" s="73"/>
      <c r="AD202" s="73"/>
      <c r="AE202" s="73"/>
      <c r="AF202" s="73"/>
      <c r="AG202" s="8"/>
      <c r="AH202" s="8" t="s">
        <v>273</v>
      </c>
      <c r="AI202" s="8"/>
      <c r="AJ202" s="8"/>
      <c r="AK202" s="8"/>
      <c r="AL202" s="8"/>
      <c r="AM202" s="8"/>
      <c r="AN202" s="8"/>
      <c r="AO202" s="8"/>
      <c r="AP202" s="66" t="str">
        <f t="shared" si="169"/>
        <v>NA</v>
      </c>
      <c r="AQ202" s="66" t="str">
        <f t="shared" si="170"/>
        <v/>
      </c>
      <c r="AR202" s="66" t="str">
        <f t="shared" si="171"/>
        <v>NA</v>
      </c>
      <c r="AS202" s="66" t="str">
        <f t="shared" si="172"/>
        <v/>
      </c>
      <c r="AT202" s="66" t="str">
        <f t="shared" si="173"/>
        <v>NA</v>
      </c>
      <c r="AU202" s="66" t="str">
        <f t="shared" si="174"/>
        <v/>
      </c>
      <c r="AV202" s="66" t="str">
        <f t="shared" si="175"/>
        <v>NA</v>
      </c>
      <c r="AW202" s="66" t="str">
        <f t="shared" ca="1" si="176"/>
        <v>NA</v>
      </c>
      <c r="AX202" s="66" t="str">
        <f t="shared" ca="1" si="177"/>
        <v>NA</v>
      </c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>
        <f t="shared" si="178"/>
        <v>0</v>
      </c>
      <c r="BU202" s="8">
        <f t="shared" si="179"/>
        <v>0</v>
      </c>
      <c r="BV202" s="8">
        <f t="shared" si="180"/>
        <v>0</v>
      </c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66" t="str">
        <f t="shared" si="181"/>
        <v>NA</v>
      </c>
      <c r="CH202" s="66" t="str">
        <f t="shared" si="182"/>
        <v>NA</v>
      </c>
      <c r="CI202" s="66" t="str">
        <f t="shared" si="183"/>
        <v>NA</v>
      </c>
      <c r="CJ202" s="66" t="str">
        <f t="shared" si="184"/>
        <v>NA</v>
      </c>
      <c r="CK202" s="66" t="str">
        <f t="shared" si="185"/>
        <v>NA</v>
      </c>
      <c r="CL202" s="66" t="str">
        <f t="shared" si="186"/>
        <v>NA</v>
      </c>
      <c r="CM202" s="66" t="str">
        <f t="shared" si="187"/>
        <v>NA</v>
      </c>
      <c r="CN202" s="66" t="str">
        <f t="shared" si="188"/>
        <v>NA</v>
      </c>
      <c r="CO202" s="66" t="str">
        <f t="shared" si="189"/>
        <v>NA</v>
      </c>
      <c r="CP202" s="66" t="str">
        <f t="shared" si="190"/>
        <v>NA</v>
      </c>
      <c r="CQ202" s="66" t="str">
        <f t="shared" si="191"/>
        <v/>
      </c>
      <c r="CR202" s="66" t="str">
        <f t="shared" si="192"/>
        <v/>
      </c>
      <c r="CS202" s="66" t="str">
        <f t="shared" si="193"/>
        <v/>
      </c>
      <c r="CT202" s="66" t="str">
        <f t="shared" si="194"/>
        <v/>
      </c>
      <c r="CU202" s="66" t="str">
        <f t="shared" si="195"/>
        <v/>
      </c>
      <c r="CV202" s="66" t="str">
        <f t="shared" si="196"/>
        <v/>
      </c>
      <c r="CW202" s="66" t="str">
        <f t="shared" si="197"/>
        <v/>
      </c>
      <c r="CX202" s="66" t="str">
        <f t="shared" si="198"/>
        <v/>
      </c>
      <c r="CY202" s="66" t="str">
        <f t="shared" si="199"/>
        <v/>
      </c>
      <c r="CZ202" s="66" t="str">
        <f t="shared" si="200"/>
        <v/>
      </c>
      <c r="DA202" s="66" t="str">
        <f t="shared" si="201"/>
        <v/>
      </c>
      <c r="DB202" s="66" t="str">
        <f t="shared" si="202"/>
        <v/>
      </c>
      <c r="DC202" s="66" t="str">
        <f t="shared" si="203"/>
        <v/>
      </c>
      <c r="DD202" s="66" t="str">
        <f t="shared" si="204"/>
        <v/>
      </c>
      <c r="DE202" s="66" t="str">
        <f t="shared" si="205"/>
        <v/>
      </c>
      <c r="DF202" s="66" t="str">
        <f t="shared" si="206"/>
        <v/>
      </c>
      <c r="DG202" s="66" t="str">
        <f t="shared" si="207"/>
        <v/>
      </c>
      <c r="DH202" s="66" t="str">
        <f t="shared" si="208"/>
        <v/>
      </c>
      <c r="DI202" s="66" t="str">
        <f t="shared" si="209"/>
        <v/>
      </c>
      <c r="DJ202" s="66" t="str">
        <f t="shared" si="210"/>
        <v/>
      </c>
      <c r="DK202" s="63">
        <f t="shared" si="165"/>
        <v>1135000</v>
      </c>
    </row>
    <row r="203" spans="1:115" x14ac:dyDescent="0.25">
      <c r="A203" s="2">
        <f t="shared" si="211"/>
        <v>202</v>
      </c>
      <c r="B203" s="2" t="s">
        <v>8</v>
      </c>
      <c r="C203" s="2" t="s">
        <v>228</v>
      </c>
      <c r="D203" s="2">
        <v>3</v>
      </c>
      <c r="E203" s="2">
        <v>4</v>
      </c>
      <c r="F203" s="2">
        <v>8</v>
      </c>
      <c r="G203" s="11" t="s">
        <v>24</v>
      </c>
      <c r="H203" s="42" t="s">
        <v>294</v>
      </c>
      <c r="I203" s="9">
        <v>80</v>
      </c>
      <c r="J203" s="10" t="s">
        <v>10</v>
      </c>
      <c r="K203" s="22" t="s">
        <v>415</v>
      </c>
      <c r="L203" s="7">
        <f t="shared" si="166"/>
        <v>1126000</v>
      </c>
      <c r="M203" s="8">
        <v>241</v>
      </c>
      <c r="N203" s="25">
        <v>41182</v>
      </c>
      <c r="O203" s="8" t="str">
        <f t="shared" si="167"/>
        <v>2DA-SEP</v>
      </c>
      <c r="P203" s="26">
        <v>0.3</v>
      </c>
      <c r="Q203" s="41" t="s">
        <v>270</v>
      </c>
      <c r="R203" s="8"/>
      <c r="S203" s="7">
        <v>563000</v>
      </c>
      <c r="T203" s="8"/>
      <c r="U203" s="66" t="str">
        <f t="shared" ca="1" si="168"/>
        <v>NA</v>
      </c>
      <c r="V203" s="8"/>
      <c r="W203" s="8"/>
      <c r="X203" s="8"/>
      <c r="Y203" s="8"/>
      <c r="Z203" s="8"/>
      <c r="AA203" s="66" t="str">
        <f t="shared" si="212"/>
        <v>NA</v>
      </c>
      <c r="AB203" s="66" t="str">
        <f t="shared" si="213"/>
        <v/>
      </c>
      <c r="AC203" s="73"/>
      <c r="AD203" s="73"/>
      <c r="AE203" s="73"/>
      <c r="AF203" s="73"/>
      <c r="AG203" s="8"/>
      <c r="AH203" s="8" t="s">
        <v>273</v>
      </c>
      <c r="AI203" s="8"/>
      <c r="AJ203" s="8"/>
      <c r="AK203" s="8"/>
      <c r="AL203" s="8"/>
      <c r="AM203" s="8"/>
      <c r="AN203" s="8"/>
      <c r="AO203" s="8"/>
      <c r="AP203" s="66" t="str">
        <f t="shared" si="169"/>
        <v>NA</v>
      </c>
      <c r="AQ203" s="66" t="str">
        <f t="shared" si="170"/>
        <v/>
      </c>
      <c r="AR203" s="66" t="str">
        <f t="shared" si="171"/>
        <v>NA</v>
      </c>
      <c r="AS203" s="66" t="str">
        <f t="shared" si="172"/>
        <v/>
      </c>
      <c r="AT203" s="66" t="str">
        <f t="shared" si="173"/>
        <v>NA</v>
      </c>
      <c r="AU203" s="66" t="str">
        <f t="shared" si="174"/>
        <v/>
      </c>
      <c r="AV203" s="66" t="str">
        <f t="shared" si="175"/>
        <v>NA</v>
      </c>
      <c r="AW203" s="66" t="str">
        <f t="shared" ca="1" si="176"/>
        <v>NA</v>
      </c>
      <c r="AX203" s="66" t="str">
        <f t="shared" ca="1" si="177"/>
        <v>NA</v>
      </c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>
        <f t="shared" si="178"/>
        <v>0</v>
      </c>
      <c r="BU203" s="8">
        <f t="shared" si="179"/>
        <v>0</v>
      </c>
      <c r="BV203" s="8">
        <f t="shared" si="180"/>
        <v>0</v>
      </c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66" t="str">
        <f t="shared" si="181"/>
        <v>NA</v>
      </c>
      <c r="CH203" s="66" t="str">
        <f t="shared" si="182"/>
        <v>NA</v>
      </c>
      <c r="CI203" s="66" t="str">
        <f t="shared" si="183"/>
        <v>NA</v>
      </c>
      <c r="CJ203" s="66" t="str">
        <f t="shared" si="184"/>
        <v>NA</v>
      </c>
      <c r="CK203" s="66" t="str">
        <f t="shared" si="185"/>
        <v>NA</v>
      </c>
      <c r="CL203" s="66" t="str">
        <f t="shared" si="186"/>
        <v>NA</v>
      </c>
      <c r="CM203" s="66" t="str">
        <f t="shared" si="187"/>
        <v>NA</v>
      </c>
      <c r="CN203" s="66" t="str">
        <f t="shared" si="188"/>
        <v>NA</v>
      </c>
      <c r="CO203" s="66" t="str">
        <f t="shared" si="189"/>
        <v>NA</v>
      </c>
      <c r="CP203" s="66" t="str">
        <f t="shared" si="190"/>
        <v>NA</v>
      </c>
      <c r="CQ203" s="66" t="str">
        <f t="shared" si="191"/>
        <v/>
      </c>
      <c r="CR203" s="66" t="str">
        <f t="shared" si="192"/>
        <v/>
      </c>
      <c r="CS203" s="66" t="str">
        <f t="shared" si="193"/>
        <v/>
      </c>
      <c r="CT203" s="66" t="str">
        <f t="shared" si="194"/>
        <v/>
      </c>
      <c r="CU203" s="66" t="str">
        <f t="shared" si="195"/>
        <v/>
      </c>
      <c r="CV203" s="66" t="str">
        <f t="shared" si="196"/>
        <v/>
      </c>
      <c r="CW203" s="66" t="str">
        <f t="shared" si="197"/>
        <v/>
      </c>
      <c r="CX203" s="66" t="str">
        <f t="shared" si="198"/>
        <v/>
      </c>
      <c r="CY203" s="66" t="str">
        <f t="shared" si="199"/>
        <v/>
      </c>
      <c r="CZ203" s="66" t="str">
        <f t="shared" si="200"/>
        <v/>
      </c>
      <c r="DA203" s="66" t="str">
        <f t="shared" si="201"/>
        <v/>
      </c>
      <c r="DB203" s="66" t="str">
        <f t="shared" si="202"/>
        <v/>
      </c>
      <c r="DC203" s="66" t="str">
        <f t="shared" si="203"/>
        <v/>
      </c>
      <c r="DD203" s="66" t="str">
        <f t="shared" si="204"/>
        <v/>
      </c>
      <c r="DE203" s="66" t="str">
        <f t="shared" si="205"/>
        <v/>
      </c>
      <c r="DF203" s="66" t="str">
        <f t="shared" si="206"/>
        <v/>
      </c>
      <c r="DG203" s="66" t="str">
        <f t="shared" si="207"/>
        <v/>
      </c>
      <c r="DH203" s="66" t="str">
        <f t="shared" si="208"/>
        <v/>
      </c>
      <c r="DI203" s="66" t="str">
        <f t="shared" si="209"/>
        <v/>
      </c>
      <c r="DJ203" s="66" t="str">
        <f t="shared" si="210"/>
        <v/>
      </c>
      <c r="DK203" s="63">
        <f t="shared" si="165"/>
        <v>1126000</v>
      </c>
    </row>
    <row r="204" spans="1:115" x14ac:dyDescent="0.25">
      <c r="A204" s="2">
        <f t="shared" si="211"/>
        <v>203</v>
      </c>
      <c r="B204" s="2" t="s">
        <v>8</v>
      </c>
      <c r="C204" s="2" t="s">
        <v>229</v>
      </c>
      <c r="D204" s="2">
        <v>3</v>
      </c>
      <c r="E204" s="2">
        <v>4</v>
      </c>
      <c r="F204" s="2">
        <v>9</v>
      </c>
      <c r="G204" s="11" t="s">
        <v>24</v>
      </c>
      <c r="H204" s="42" t="s">
        <v>294</v>
      </c>
      <c r="I204" s="9">
        <v>80</v>
      </c>
      <c r="J204" s="10" t="s">
        <v>10</v>
      </c>
      <c r="K204" s="22" t="s">
        <v>415</v>
      </c>
      <c r="L204" s="7">
        <f t="shared" si="166"/>
        <v>1126000</v>
      </c>
      <c r="M204" s="8">
        <v>242</v>
      </c>
      <c r="N204" s="25">
        <v>41182</v>
      </c>
      <c r="O204" s="8" t="str">
        <f t="shared" si="167"/>
        <v>2DA-SEP</v>
      </c>
      <c r="P204" s="26">
        <v>0.3</v>
      </c>
      <c r="Q204" s="41" t="s">
        <v>270</v>
      </c>
      <c r="R204" s="8"/>
      <c r="S204" s="7">
        <v>563000</v>
      </c>
      <c r="T204" s="8"/>
      <c r="U204" s="66" t="str">
        <f t="shared" ca="1" si="168"/>
        <v>NA</v>
      </c>
      <c r="V204" s="8"/>
      <c r="W204" s="8"/>
      <c r="X204" s="8"/>
      <c r="Y204" s="8"/>
      <c r="Z204" s="8"/>
      <c r="AA204" s="66" t="str">
        <f t="shared" si="212"/>
        <v>NA</v>
      </c>
      <c r="AB204" s="66" t="str">
        <f t="shared" si="213"/>
        <v/>
      </c>
      <c r="AC204" s="73"/>
      <c r="AD204" s="73"/>
      <c r="AE204" s="73"/>
      <c r="AF204" s="73"/>
      <c r="AG204" s="8"/>
      <c r="AH204" s="8" t="s">
        <v>273</v>
      </c>
      <c r="AI204" s="8"/>
      <c r="AJ204" s="8"/>
      <c r="AK204" s="8"/>
      <c r="AL204" s="8"/>
      <c r="AM204" s="8"/>
      <c r="AN204" s="8"/>
      <c r="AO204" s="8"/>
      <c r="AP204" s="66" t="str">
        <f t="shared" si="169"/>
        <v>NA</v>
      </c>
      <c r="AQ204" s="66" t="str">
        <f t="shared" si="170"/>
        <v/>
      </c>
      <c r="AR204" s="66" t="str">
        <f t="shared" si="171"/>
        <v>NA</v>
      </c>
      <c r="AS204" s="66" t="str">
        <f t="shared" si="172"/>
        <v/>
      </c>
      <c r="AT204" s="66" t="str">
        <f t="shared" si="173"/>
        <v>NA</v>
      </c>
      <c r="AU204" s="66" t="str">
        <f t="shared" si="174"/>
        <v/>
      </c>
      <c r="AV204" s="66" t="str">
        <f t="shared" si="175"/>
        <v>NA</v>
      </c>
      <c r="AW204" s="66" t="str">
        <f t="shared" ca="1" si="176"/>
        <v>NA</v>
      </c>
      <c r="AX204" s="66" t="str">
        <f t="shared" ca="1" si="177"/>
        <v>NA</v>
      </c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>
        <f t="shared" si="178"/>
        <v>0</v>
      </c>
      <c r="BU204" s="8">
        <f t="shared" si="179"/>
        <v>0</v>
      </c>
      <c r="BV204" s="8">
        <f t="shared" si="180"/>
        <v>0</v>
      </c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66" t="str">
        <f t="shared" si="181"/>
        <v>NA</v>
      </c>
      <c r="CH204" s="66" t="str">
        <f t="shared" si="182"/>
        <v>NA</v>
      </c>
      <c r="CI204" s="66" t="str">
        <f t="shared" si="183"/>
        <v>NA</v>
      </c>
      <c r="CJ204" s="66" t="str">
        <f t="shared" si="184"/>
        <v>NA</v>
      </c>
      <c r="CK204" s="66" t="str">
        <f t="shared" si="185"/>
        <v>NA</v>
      </c>
      <c r="CL204" s="66" t="str">
        <f t="shared" si="186"/>
        <v>NA</v>
      </c>
      <c r="CM204" s="66" t="str">
        <f t="shared" si="187"/>
        <v>NA</v>
      </c>
      <c r="CN204" s="66" t="str">
        <f t="shared" si="188"/>
        <v>NA</v>
      </c>
      <c r="CO204" s="66" t="str">
        <f t="shared" si="189"/>
        <v>NA</v>
      </c>
      <c r="CP204" s="66" t="str">
        <f t="shared" si="190"/>
        <v>NA</v>
      </c>
      <c r="CQ204" s="66" t="str">
        <f t="shared" si="191"/>
        <v/>
      </c>
      <c r="CR204" s="66" t="str">
        <f t="shared" si="192"/>
        <v/>
      </c>
      <c r="CS204" s="66" t="str">
        <f t="shared" si="193"/>
        <v/>
      </c>
      <c r="CT204" s="66" t="str">
        <f t="shared" si="194"/>
        <v/>
      </c>
      <c r="CU204" s="66" t="str">
        <f t="shared" si="195"/>
        <v/>
      </c>
      <c r="CV204" s="66" t="str">
        <f t="shared" si="196"/>
        <v/>
      </c>
      <c r="CW204" s="66" t="str">
        <f t="shared" si="197"/>
        <v/>
      </c>
      <c r="CX204" s="66" t="str">
        <f t="shared" si="198"/>
        <v/>
      </c>
      <c r="CY204" s="66" t="str">
        <f t="shared" si="199"/>
        <v/>
      </c>
      <c r="CZ204" s="66" t="str">
        <f t="shared" si="200"/>
        <v/>
      </c>
      <c r="DA204" s="66" t="str">
        <f t="shared" si="201"/>
        <v/>
      </c>
      <c r="DB204" s="66" t="str">
        <f t="shared" si="202"/>
        <v/>
      </c>
      <c r="DC204" s="66" t="str">
        <f t="shared" si="203"/>
        <v/>
      </c>
      <c r="DD204" s="66" t="str">
        <f t="shared" si="204"/>
        <v/>
      </c>
      <c r="DE204" s="66" t="str">
        <f t="shared" si="205"/>
        <v/>
      </c>
      <c r="DF204" s="66" t="str">
        <f t="shared" si="206"/>
        <v/>
      </c>
      <c r="DG204" s="66" t="str">
        <f t="shared" si="207"/>
        <v/>
      </c>
      <c r="DH204" s="66" t="str">
        <f t="shared" si="208"/>
        <v/>
      </c>
      <c r="DI204" s="66" t="str">
        <f t="shared" si="209"/>
        <v/>
      </c>
      <c r="DJ204" s="66" t="str">
        <f t="shared" si="210"/>
        <v/>
      </c>
      <c r="DK204" s="63">
        <f t="shared" si="165"/>
        <v>1126000</v>
      </c>
    </row>
    <row r="205" spans="1:115" x14ac:dyDescent="0.25">
      <c r="A205" s="2">
        <f t="shared" si="211"/>
        <v>204</v>
      </c>
      <c r="B205" s="2" t="s">
        <v>8</v>
      </c>
      <c r="C205" s="2" t="s">
        <v>230</v>
      </c>
      <c r="D205" s="2">
        <v>3</v>
      </c>
      <c r="E205" s="2">
        <v>4</v>
      </c>
      <c r="F205" s="2">
        <v>10</v>
      </c>
      <c r="G205" s="11" t="s">
        <v>24</v>
      </c>
      <c r="H205" s="42" t="s">
        <v>294</v>
      </c>
      <c r="I205" s="9">
        <v>80</v>
      </c>
      <c r="J205" s="10" t="s">
        <v>11</v>
      </c>
      <c r="K205" s="22" t="s">
        <v>415</v>
      </c>
      <c r="L205" s="7">
        <f t="shared" si="166"/>
        <v>1135000</v>
      </c>
      <c r="M205" s="8">
        <v>243</v>
      </c>
      <c r="N205" s="25">
        <v>41182</v>
      </c>
      <c r="O205" s="8" t="str">
        <f t="shared" si="167"/>
        <v>2DA-SEP</v>
      </c>
      <c r="P205" s="26">
        <v>0.3</v>
      </c>
      <c r="Q205" s="41" t="s">
        <v>270</v>
      </c>
      <c r="R205" s="8"/>
      <c r="S205" s="7">
        <v>567500</v>
      </c>
      <c r="T205" s="8"/>
      <c r="U205" s="66" t="str">
        <f t="shared" ca="1" si="168"/>
        <v>NA</v>
      </c>
      <c r="V205" s="8"/>
      <c r="W205" s="8"/>
      <c r="X205" s="8"/>
      <c r="Y205" s="8"/>
      <c r="Z205" s="8"/>
      <c r="AA205" s="66" t="str">
        <f t="shared" si="212"/>
        <v>NA</v>
      </c>
      <c r="AB205" s="66" t="str">
        <f t="shared" si="213"/>
        <v/>
      </c>
      <c r="AC205" s="73"/>
      <c r="AD205" s="73"/>
      <c r="AE205" s="73"/>
      <c r="AF205" s="73"/>
      <c r="AG205" s="8"/>
      <c r="AH205" s="8" t="s">
        <v>273</v>
      </c>
      <c r="AI205" s="8"/>
      <c r="AJ205" s="8"/>
      <c r="AK205" s="8"/>
      <c r="AL205" s="8"/>
      <c r="AM205" s="8"/>
      <c r="AN205" s="8"/>
      <c r="AO205" s="8"/>
      <c r="AP205" s="66" t="str">
        <f t="shared" si="169"/>
        <v>NA</v>
      </c>
      <c r="AQ205" s="66" t="str">
        <f t="shared" si="170"/>
        <v/>
      </c>
      <c r="AR205" s="66" t="str">
        <f t="shared" si="171"/>
        <v>NA</v>
      </c>
      <c r="AS205" s="66" t="str">
        <f t="shared" si="172"/>
        <v/>
      </c>
      <c r="AT205" s="66" t="str">
        <f t="shared" si="173"/>
        <v>NA</v>
      </c>
      <c r="AU205" s="66" t="str">
        <f t="shared" si="174"/>
        <v/>
      </c>
      <c r="AV205" s="66" t="str">
        <f t="shared" si="175"/>
        <v>NA</v>
      </c>
      <c r="AW205" s="66" t="str">
        <f t="shared" ca="1" si="176"/>
        <v>NA</v>
      </c>
      <c r="AX205" s="66" t="str">
        <f t="shared" ca="1" si="177"/>
        <v>NA</v>
      </c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>
        <f t="shared" si="178"/>
        <v>0</v>
      </c>
      <c r="BU205" s="8">
        <f t="shared" si="179"/>
        <v>0</v>
      </c>
      <c r="BV205" s="8">
        <f t="shared" si="180"/>
        <v>0</v>
      </c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66" t="str">
        <f t="shared" si="181"/>
        <v>NA</v>
      </c>
      <c r="CH205" s="66" t="str">
        <f t="shared" si="182"/>
        <v>NA</v>
      </c>
      <c r="CI205" s="66" t="str">
        <f t="shared" si="183"/>
        <v>NA</v>
      </c>
      <c r="CJ205" s="66" t="str">
        <f t="shared" si="184"/>
        <v>NA</v>
      </c>
      <c r="CK205" s="66" t="str">
        <f t="shared" si="185"/>
        <v>NA</v>
      </c>
      <c r="CL205" s="66" t="str">
        <f t="shared" si="186"/>
        <v>NA</v>
      </c>
      <c r="CM205" s="66" t="str">
        <f t="shared" si="187"/>
        <v>NA</v>
      </c>
      <c r="CN205" s="66" t="str">
        <f t="shared" si="188"/>
        <v>NA</v>
      </c>
      <c r="CO205" s="66" t="str">
        <f t="shared" si="189"/>
        <v>NA</v>
      </c>
      <c r="CP205" s="66" t="str">
        <f t="shared" si="190"/>
        <v>NA</v>
      </c>
      <c r="CQ205" s="66" t="str">
        <f t="shared" si="191"/>
        <v/>
      </c>
      <c r="CR205" s="66" t="str">
        <f t="shared" si="192"/>
        <v/>
      </c>
      <c r="CS205" s="66" t="str">
        <f t="shared" si="193"/>
        <v/>
      </c>
      <c r="CT205" s="66" t="str">
        <f t="shared" si="194"/>
        <v/>
      </c>
      <c r="CU205" s="66" t="str">
        <f t="shared" si="195"/>
        <v/>
      </c>
      <c r="CV205" s="66" t="str">
        <f t="shared" si="196"/>
        <v/>
      </c>
      <c r="CW205" s="66" t="str">
        <f t="shared" si="197"/>
        <v/>
      </c>
      <c r="CX205" s="66" t="str">
        <f t="shared" si="198"/>
        <v/>
      </c>
      <c r="CY205" s="66" t="str">
        <f t="shared" si="199"/>
        <v/>
      </c>
      <c r="CZ205" s="66" t="str">
        <f t="shared" si="200"/>
        <v/>
      </c>
      <c r="DA205" s="66" t="str">
        <f t="shared" si="201"/>
        <v/>
      </c>
      <c r="DB205" s="66" t="str">
        <f t="shared" si="202"/>
        <v/>
      </c>
      <c r="DC205" s="66" t="str">
        <f t="shared" si="203"/>
        <v/>
      </c>
      <c r="DD205" s="66" t="str">
        <f t="shared" si="204"/>
        <v/>
      </c>
      <c r="DE205" s="66" t="str">
        <f t="shared" si="205"/>
        <v/>
      </c>
      <c r="DF205" s="66" t="str">
        <f t="shared" si="206"/>
        <v/>
      </c>
      <c r="DG205" s="66" t="str">
        <f t="shared" si="207"/>
        <v/>
      </c>
      <c r="DH205" s="66" t="str">
        <f t="shared" si="208"/>
        <v/>
      </c>
      <c r="DI205" s="66" t="str">
        <f t="shared" si="209"/>
        <v/>
      </c>
      <c r="DJ205" s="66" t="str">
        <f t="shared" si="210"/>
        <v/>
      </c>
      <c r="DK205" s="63">
        <f t="shared" si="165"/>
        <v>1135000</v>
      </c>
    </row>
    <row r="206" spans="1:115" x14ac:dyDescent="0.25">
      <c r="A206" s="2">
        <f t="shared" si="211"/>
        <v>205</v>
      </c>
      <c r="B206" s="2" t="s">
        <v>8</v>
      </c>
      <c r="C206" s="2" t="s">
        <v>231</v>
      </c>
      <c r="D206" s="2">
        <v>3</v>
      </c>
      <c r="E206" s="2">
        <v>4</v>
      </c>
      <c r="F206" s="2">
        <v>11</v>
      </c>
      <c r="G206" s="11" t="s">
        <v>24</v>
      </c>
      <c r="H206" s="42" t="s">
        <v>294</v>
      </c>
      <c r="I206" s="9">
        <v>108.857</v>
      </c>
      <c r="J206" s="10" t="s">
        <v>10</v>
      </c>
      <c r="K206" s="22" t="s">
        <v>415</v>
      </c>
      <c r="L206" s="7">
        <f t="shared" si="166"/>
        <v>1235656.6000000001</v>
      </c>
      <c r="M206" s="8">
        <v>244</v>
      </c>
      <c r="N206" s="25">
        <v>41182</v>
      </c>
      <c r="O206" s="8" t="str">
        <f t="shared" si="167"/>
        <v>2DA-SEP</v>
      </c>
      <c r="P206" s="26">
        <v>0.3</v>
      </c>
      <c r="Q206" s="41" t="s">
        <v>270</v>
      </c>
      <c r="R206" s="8"/>
      <c r="S206" s="7">
        <v>617828.30000000005</v>
      </c>
      <c r="T206" s="8"/>
      <c r="U206" s="66" t="str">
        <f t="shared" ca="1" si="168"/>
        <v>NA</v>
      </c>
      <c r="V206" s="8"/>
      <c r="W206" s="8"/>
      <c r="X206" s="8"/>
      <c r="Y206" s="8"/>
      <c r="Z206" s="8"/>
      <c r="AA206" s="66" t="str">
        <f t="shared" si="212"/>
        <v>NA</v>
      </c>
      <c r="AB206" s="66" t="str">
        <f t="shared" si="213"/>
        <v/>
      </c>
      <c r="AC206" s="73"/>
      <c r="AD206" s="73"/>
      <c r="AE206" s="73"/>
      <c r="AF206" s="73"/>
      <c r="AG206" s="8"/>
      <c r="AH206" s="8" t="s">
        <v>273</v>
      </c>
      <c r="AI206" s="8"/>
      <c r="AJ206" s="8"/>
      <c r="AK206" s="8"/>
      <c r="AL206" s="8"/>
      <c r="AM206" s="8"/>
      <c r="AN206" s="8"/>
      <c r="AO206" s="8"/>
      <c r="AP206" s="66" t="str">
        <f t="shared" si="169"/>
        <v>NA</v>
      </c>
      <c r="AQ206" s="66" t="str">
        <f t="shared" si="170"/>
        <v/>
      </c>
      <c r="AR206" s="66" t="str">
        <f t="shared" si="171"/>
        <v>NA</v>
      </c>
      <c r="AS206" s="66" t="str">
        <f t="shared" si="172"/>
        <v/>
      </c>
      <c r="AT206" s="66" t="str">
        <f t="shared" si="173"/>
        <v>NA</v>
      </c>
      <c r="AU206" s="66" t="str">
        <f t="shared" si="174"/>
        <v/>
      </c>
      <c r="AV206" s="66" t="str">
        <f t="shared" si="175"/>
        <v>NA</v>
      </c>
      <c r="AW206" s="66" t="str">
        <f t="shared" ca="1" si="176"/>
        <v>NA</v>
      </c>
      <c r="AX206" s="66" t="str">
        <f t="shared" ca="1" si="177"/>
        <v>NA</v>
      </c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>
        <f t="shared" si="178"/>
        <v>0</v>
      </c>
      <c r="BU206" s="8">
        <f t="shared" si="179"/>
        <v>0</v>
      </c>
      <c r="BV206" s="8">
        <f t="shared" si="180"/>
        <v>0</v>
      </c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66" t="str">
        <f t="shared" si="181"/>
        <v>NA</v>
      </c>
      <c r="CH206" s="66" t="str">
        <f t="shared" si="182"/>
        <v>NA</v>
      </c>
      <c r="CI206" s="66" t="str">
        <f t="shared" si="183"/>
        <v>NA</v>
      </c>
      <c r="CJ206" s="66" t="str">
        <f t="shared" si="184"/>
        <v>NA</v>
      </c>
      <c r="CK206" s="66" t="str">
        <f t="shared" si="185"/>
        <v>NA</v>
      </c>
      <c r="CL206" s="66" t="str">
        <f t="shared" si="186"/>
        <v>NA</v>
      </c>
      <c r="CM206" s="66" t="str">
        <f t="shared" si="187"/>
        <v>NA</v>
      </c>
      <c r="CN206" s="66" t="str">
        <f t="shared" si="188"/>
        <v>NA</v>
      </c>
      <c r="CO206" s="66" t="str">
        <f t="shared" si="189"/>
        <v>NA</v>
      </c>
      <c r="CP206" s="66" t="str">
        <f t="shared" si="190"/>
        <v>NA</v>
      </c>
      <c r="CQ206" s="66" t="str">
        <f t="shared" si="191"/>
        <v/>
      </c>
      <c r="CR206" s="66" t="str">
        <f t="shared" si="192"/>
        <v/>
      </c>
      <c r="CS206" s="66" t="str">
        <f t="shared" si="193"/>
        <v/>
      </c>
      <c r="CT206" s="66" t="str">
        <f t="shared" si="194"/>
        <v/>
      </c>
      <c r="CU206" s="66" t="str">
        <f t="shared" si="195"/>
        <v/>
      </c>
      <c r="CV206" s="66" t="str">
        <f t="shared" si="196"/>
        <v/>
      </c>
      <c r="CW206" s="66" t="str">
        <f t="shared" si="197"/>
        <v/>
      </c>
      <c r="CX206" s="66" t="str">
        <f t="shared" si="198"/>
        <v/>
      </c>
      <c r="CY206" s="66" t="str">
        <f t="shared" si="199"/>
        <v/>
      </c>
      <c r="CZ206" s="66" t="str">
        <f t="shared" si="200"/>
        <v/>
      </c>
      <c r="DA206" s="66" t="str">
        <f t="shared" si="201"/>
        <v/>
      </c>
      <c r="DB206" s="66" t="str">
        <f t="shared" si="202"/>
        <v/>
      </c>
      <c r="DC206" s="66" t="str">
        <f t="shared" si="203"/>
        <v/>
      </c>
      <c r="DD206" s="66" t="str">
        <f t="shared" si="204"/>
        <v/>
      </c>
      <c r="DE206" s="66" t="str">
        <f t="shared" si="205"/>
        <v/>
      </c>
      <c r="DF206" s="66" t="str">
        <f t="shared" si="206"/>
        <v/>
      </c>
      <c r="DG206" s="66" t="str">
        <f t="shared" si="207"/>
        <v/>
      </c>
      <c r="DH206" s="66" t="str">
        <f t="shared" si="208"/>
        <v/>
      </c>
      <c r="DI206" s="66" t="str">
        <f t="shared" si="209"/>
        <v/>
      </c>
      <c r="DJ206" s="66" t="str">
        <f t="shared" si="210"/>
        <v/>
      </c>
      <c r="DK206" s="63">
        <f t="shared" si="165"/>
        <v>1235656.6000000001</v>
      </c>
    </row>
    <row r="207" spans="1:115" x14ac:dyDescent="0.25">
      <c r="A207" s="2">
        <f t="shared" si="211"/>
        <v>206</v>
      </c>
      <c r="B207" s="2" t="s">
        <v>8</v>
      </c>
      <c r="C207" s="2" t="s">
        <v>232</v>
      </c>
      <c r="D207" s="2">
        <v>3</v>
      </c>
      <c r="E207" s="2">
        <v>4</v>
      </c>
      <c r="F207" s="2">
        <v>12</v>
      </c>
      <c r="G207" s="11" t="s">
        <v>24</v>
      </c>
      <c r="H207" s="42" t="s">
        <v>294</v>
      </c>
      <c r="I207" s="9">
        <v>116.286</v>
      </c>
      <c r="J207" s="10" t="s">
        <v>10</v>
      </c>
      <c r="K207" s="22" t="s">
        <v>415</v>
      </c>
      <c r="L207" s="7">
        <f t="shared" si="166"/>
        <v>1263886.8</v>
      </c>
      <c r="M207" s="8">
        <v>245</v>
      </c>
      <c r="N207" s="25">
        <v>41182</v>
      </c>
      <c r="O207" s="8" t="str">
        <f t="shared" si="167"/>
        <v>2DA-SEP</v>
      </c>
      <c r="P207" s="26">
        <v>0.3</v>
      </c>
      <c r="Q207" s="41" t="s">
        <v>270</v>
      </c>
      <c r="R207" s="8"/>
      <c r="S207" s="7">
        <v>631943.4</v>
      </c>
      <c r="T207" s="8"/>
      <c r="U207" s="66" t="str">
        <f t="shared" ca="1" si="168"/>
        <v>NA</v>
      </c>
      <c r="V207" s="8"/>
      <c r="W207" s="8"/>
      <c r="X207" s="8"/>
      <c r="Y207" s="8"/>
      <c r="Z207" s="8"/>
      <c r="AA207" s="66" t="str">
        <f t="shared" si="212"/>
        <v>NA</v>
      </c>
      <c r="AB207" s="66" t="str">
        <f t="shared" si="213"/>
        <v/>
      </c>
      <c r="AC207" s="73"/>
      <c r="AD207" s="73"/>
      <c r="AE207" s="73"/>
      <c r="AF207" s="73"/>
      <c r="AG207" s="8"/>
      <c r="AH207" s="8" t="s">
        <v>273</v>
      </c>
      <c r="AI207" s="8"/>
      <c r="AJ207" s="8"/>
      <c r="AK207" s="8"/>
      <c r="AL207" s="8"/>
      <c r="AM207" s="8"/>
      <c r="AN207" s="8"/>
      <c r="AO207" s="8"/>
      <c r="AP207" s="66" t="str">
        <f t="shared" si="169"/>
        <v>NA</v>
      </c>
      <c r="AQ207" s="66" t="str">
        <f t="shared" si="170"/>
        <v/>
      </c>
      <c r="AR207" s="66" t="str">
        <f t="shared" si="171"/>
        <v>NA</v>
      </c>
      <c r="AS207" s="66" t="str">
        <f t="shared" si="172"/>
        <v/>
      </c>
      <c r="AT207" s="66" t="str">
        <f t="shared" si="173"/>
        <v>NA</v>
      </c>
      <c r="AU207" s="66" t="str">
        <f t="shared" si="174"/>
        <v/>
      </c>
      <c r="AV207" s="66" t="str">
        <f t="shared" si="175"/>
        <v>NA</v>
      </c>
      <c r="AW207" s="66" t="str">
        <f t="shared" ca="1" si="176"/>
        <v>NA</v>
      </c>
      <c r="AX207" s="66" t="str">
        <f t="shared" ca="1" si="177"/>
        <v>NA</v>
      </c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>
        <f t="shared" si="178"/>
        <v>0</v>
      </c>
      <c r="BU207" s="8">
        <f t="shared" si="179"/>
        <v>0</v>
      </c>
      <c r="BV207" s="8">
        <f t="shared" si="180"/>
        <v>0</v>
      </c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66" t="str">
        <f t="shared" si="181"/>
        <v>NA</v>
      </c>
      <c r="CH207" s="66" t="str">
        <f t="shared" si="182"/>
        <v>NA</v>
      </c>
      <c r="CI207" s="66" t="str">
        <f t="shared" si="183"/>
        <v>NA</v>
      </c>
      <c r="CJ207" s="66" t="str">
        <f t="shared" si="184"/>
        <v>NA</v>
      </c>
      <c r="CK207" s="66" t="str">
        <f t="shared" si="185"/>
        <v>NA</v>
      </c>
      <c r="CL207" s="66" t="str">
        <f t="shared" si="186"/>
        <v>NA</v>
      </c>
      <c r="CM207" s="66" t="str">
        <f t="shared" si="187"/>
        <v>NA</v>
      </c>
      <c r="CN207" s="66" t="str">
        <f t="shared" si="188"/>
        <v>NA</v>
      </c>
      <c r="CO207" s="66" t="str">
        <f t="shared" si="189"/>
        <v>NA</v>
      </c>
      <c r="CP207" s="66" t="str">
        <f t="shared" si="190"/>
        <v>NA</v>
      </c>
      <c r="CQ207" s="66" t="str">
        <f t="shared" si="191"/>
        <v/>
      </c>
      <c r="CR207" s="66" t="str">
        <f t="shared" si="192"/>
        <v/>
      </c>
      <c r="CS207" s="66" t="str">
        <f t="shared" si="193"/>
        <v/>
      </c>
      <c r="CT207" s="66" t="str">
        <f t="shared" si="194"/>
        <v/>
      </c>
      <c r="CU207" s="66" t="str">
        <f t="shared" si="195"/>
        <v/>
      </c>
      <c r="CV207" s="66" t="str">
        <f t="shared" si="196"/>
        <v/>
      </c>
      <c r="CW207" s="66" t="str">
        <f t="shared" si="197"/>
        <v/>
      </c>
      <c r="CX207" s="66" t="str">
        <f t="shared" si="198"/>
        <v/>
      </c>
      <c r="CY207" s="66" t="str">
        <f t="shared" si="199"/>
        <v/>
      </c>
      <c r="CZ207" s="66" t="str">
        <f t="shared" si="200"/>
        <v/>
      </c>
      <c r="DA207" s="66" t="str">
        <f t="shared" si="201"/>
        <v/>
      </c>
      <c r="DB207" s="66" t="str">
        <f t="shared" si="202"/>
        <v/>
      </c>
      <c r="DC207" s="66" t="str">
        <f t="shared" si="203"/>
        <v/>
      </c>
      <c r="DD207" s="66" t="str">
        <f t="shared" si="204"/>
        <v/>
      </c>
      <c r="DE207" s="66" t="str">
        <f t="shared" si="205"/>
        <v/>
      </c>
      <c r="DF207" s="66" t="str">
        <f t="shared" si="206"/>
        <v/>
      </c>
      <c r="DG207" s="66" t="str">
        <f t="shared" si="207"/>
        <v/>
      </c>
      <c r="DH207" s="66" t="str">
        <f t="shared" si="208"/>
        <v/>
      </c>
      <c r="DI207" s="66" t="str">
        <f t="shared" si="209"/>
        <v/>
      </c>
      <c r="DJ207" s="66" t="str">
        <f t="shared" si="210"/>
        <v/>
      </c>
      <c r="DK207" s="63">
        <f t="shared" si="165"/>
        <v>1263886.8</v>
      </c>
    </row>
    <row r="208" spans="1:115" x14ac:dyDescent="0.25">
      <c r="A208" s="2">
        <f t="shared" si="211"/>
        <v>207</v>
      </c>
      <c r="B208" s="2" t="s">
        <v>8</v>
      </c>
      <c r="C208" s="2" t="s">
        <v>233</v>
      </c>
      <c r="D208" s="2">
        <v>3</v>
      </c>
      <c r="E208" s="2">
        <v>4</v>
      </c>
      <c r="F208" s="2">
        <v>13</v>
      </c>
      <c r="G208" s="11" t="s">
        <v>24</v>
      </c>
      <c r="H208" s="42" t="s">
        <v>294</v>
      </c>
      <c r="I208" s="9">
        <v>80</v>
      </c>
      <c r="J208" s="10" t="s">
        <v>10</v>
      </c>
      <c r="K208" s="22" t="s">
        <v>415</v>
      </c>
      <c r="L208" s="7">
        <f t="shared" si="166"/>
        <v>1126000</v>
      </c>
      <c r="M208" s="8">
        <v>246</v>
      </c>
      <c r="N208" s="25">
        <v>41182</v>
      </c>
      <c r="O208" s="8" t="str">
        <f t="shared" si="167"/>
        <v>2DA-SEP</v>
      </c>
      <c r="P208" s="26">
        <v>0.3</v>
      </c>
      <c r="Q208" s="41" t="s">
        <v>270</v>
      </c>
      <c r="R208" s="8"/>
      <c r="S208" s="7">
        <v>563000</v>
      </c>
      <c r="T208" s="8"/>
      <c r="U208" s="66" t="str">
        <f t="shared" ca="1" si="168"/>
        <v>NA</v>
      </c>
      <c r="V208" s="8"/>
      <c r="W208" s="8"/>
      <c r="X208" s="8"/>
      <c r="Y208" s="8"/>
      <c r="Z208" s="8"/>
      <c r="AA208" s="66" t="str">
        <f t="shared" si="212"/>
        <v>NA</v>
      </c>
      <c r="AB208" s="66" t="str">
        <f t="shared" si="213"/>
        <v/>
      </c>
      <c r="AC208" s="73"/>
      <c r="AD208" s="73"/>
      <c r="AE208" s="73"/>
      <c r="AF208" s="73"/>
      <c r="AG208" s="8"/>
      <c r="AH208" s="8" t="s">
        <v>273</v>
      </c>
      <c r="AI208" s="8"/>
      <c r="AJ208" s="8"/>
      <c r="AK208" s="8"/>
      <c r="AL208" s="8"/>
      <c r="AM208" s="8"/>
      <c r="AN208" s="8"/>
      <c r="AO208" s="8"/>
      <c r="AP208" s="66" t="str">
        <f t="shared" si="169"/>
        <v>NA</v>
      </c>
      <c r="AQ208" s="66" t="str">
        <f t="shared" si="170"/>
        <v/>
      </c>
      <c r="AR208" s="66" t="str">
        <f t="shared" si="171"/>
        <v>NA</v>
      </c>
      <c r="AS208" s="66" t="str">
        <f t="shared" si="172"/>
        <v/>
      </c>
      <c r="AT208" s="66" t="str">
        <f t="shared" si="173"/>
        <v>NA</v>
      </c>
      <c r="AU208" s="66" t="str">
        <f t="shared" si="174"/>
        <v/>
      </c>
      <c r="AV208" s="66" t="str">
        <f t="shared" si="175"/>
        <v>NA</v>
      </c>
      <c r="AW208" s="66" t="str">
        <f t="shared" ca="1" si="176"/>
        <v>NA</v>
      </c>
      <c r="AX208" s="66" t="str">
        <f t="shared" ca="1" si="177"/>
        <v>NA</v>
      </c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>
        <f t="shared" si="178"/>
        <v>0</v>
      </c>
      <c r="BU208" s="8">
        <f t="shared" si="179"/>
        <v>0</v>
      </c>
      <c r="BV208" s="8">
        <f t="shared" si="180"/>
        <v>0</v>
      </c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66" t="str">
        <f t="shared" si="181"/>
        <v>NA</v>
      </c>
      <c r="CH208" s="66" t="str">
        <f t="shared" si="182"/>
        <v>NA</v>
      </c>
      <c r="CI208" s="66" t="str">
        <f t="shared" si="183"/>
        <v>NA</v>
      </c>
      <c r="CJ208" s="66" t="str">
        <f t="shared" si="184"/>
        <v>NA</v>
      </c>
      <c r="CK208" s="66" t="str">
        <f t="shared" si="185"/>
        <v>NA</v>
      </c>
      <c r="CL208" s="66" t="str">
        <f t="shared" si="186"/>
        <v>NA</v>
      </c>
      <c r="CM208" s="66" t="str">
        <f t="shared" si="187"/>
        <v>NA</v>
      </c>
      <c r="CN208" s="66" t="str">
        <f t="shared" si="188"/>
        <v>NA</v>
      </c>
      <c r="CO208" s="66" t="str">
        <f t="shared" si="189"/>
        <v>NA</v>
      </c>
      <c r="CP208" s="66" t="str">
        <f t="shared" si="190"/>
        <v>NA</v>
      </c>
      <c r="CQ208" s="66" t="str">
        <f t="shared" si="191"/>
        <v/>
      </c>
      <c r="CR208" s="66" t="str">
        <f t="shared" si="192"/>
        <v/>
      </c>
      <c r="CS208" s="66" t="str">
        <f t="shared" si="193"/>
        <v/>
      </c>
      <c r="CT208" s="66" t="str">
        <f t="shared" si="194"/>
        <v/>
      </c>
      <c r="CU208" s="66" t="str">
        <f t="shared" si="195"/>
        <v/>
      </c>
      <c r="CV208" s="66" t="str">
        <f t="shared" si="196"/>
        <v/>
      </c>
      <c r="CW208" s="66" t="str">
        <f t="shared" si="197"/>
        <v/>
      </c>
      <c r="CX208" s="66" t="str">
        <f t="shared" si="198"/>
        <v/>
      </c>
      <c r="CY208" s="66" t="str">
        <f t="shared" si="199"/>
        <v/>
      </c>
      <c r="CZ208" s="66" t="str">
        <f t="shared" si="200"/>
        <v/>
      </c>
      <c r="DA208" s="66" t="str">
        <f t="shared" si="201"/>
        <v/>
      </c>
      <c r="DB208" s="66" t="str">
        <f t="shared" si="202"/>
        <v/>
      </c>
      <c r="DC208" s="66" t="str">
        <f t="shared" si="203"/>
        <v/>
      </c>
      <c r="DD208" s="66" t="str">
        <f t="shared" si="204"/>
        <v/>
      </c>
      <c r="DE208" s="66" t="str">
        <f t="shared" si="205"/>
        <v/>
      </c>
      <c r="DF208" s="66" t="str">
        <f t="shared" si="206"/>
        <v/>
      </c>
      <c r="DG208" s="66" t="str">
        <f t="shared" si="207"/>
        <v/>
      </c>
      <c r="DH208" s="66" t="str">
        <f t="shared" si="208"/>
        <v/>
      </c>
      <c r="DI208" s="66" t="str">
        <f t="shared" si="209"/>
        <v/>
      </c>
      <c r="DJ208" s="66" t="str">
        <f t="shared" si="210"/>
        <v/>
      </c>
      <c r="DK208" s="63">
        <f t="shared" si="165"/>
        <v>1126000</v>
      </c>
    </row>
    <row r="209" spans="1:115" x14ac:dyDescent="0.25">
      <c r="A209" s="2">
        <f t="shared" si="211"/>
        <v>208</v>
      </c>
      <c r="B209" s="2" t="s">
        <v>8</v>
      </c>
      <c r="C209" s="2" t="s">
        <v>234</v>
      </c>
      <c r="D209" s="2">
        <v>3</v>
      </c>
      <c r="E209" s="2">
        <v>4</v>
      </c>
      <c r="F209" s="2">
        <v>14</v>
      </c>
      <c r="G209" s="11" t="s">
        <v>24</v>
      </c>
      <c r="H209" s="42" t="s">
        <v>294</v>
      </c>
      <c r="I209" s="9">
        <v>80</v>
      </c>
      <c r="J209" s="10" t="s">
        <v>11</v>
      </c>
      <c r="K209" s="22" t="s">
        <v>415</v>
      </c>
      <c r="L209" s="7">
        <f t="shared" si="166"/>
        <v>1135000</v>
      </c>
      <c r="M209" s="8">
        <v>247</v>
      </c>
      <c r="N209" s="25">
        <v>41182</v>
      </c>
      <c r="O209" s="8" t="str">
        <f t="shared" si="167"/>
        <v>2DA-SEP</v>
      </c>
      <c r="P209" s="26">
        <v>0.3</v>
      </c>
      <c r="Q209" s="41" t="s">
        <v>270</v>
      </c>
      <c r="R209" s="8"/>
      <c r="S209" s="7">
        <v>567500</v>
      </c>
      <c r="T209" s="8"/>
      <c r="U209" s="66" t="str">
        <f t="shared" ca="1" si="168"/>
        <v>NA</v>
      </c>
      <c r="V209" s="8"/>
      <c r="W209" s="8"/>
      <c r="X209" s="8"/>
      <c r="Y209" s="8"/>
      <c r="Z209" s="8"/>
      <c r="AA209" s="66" t="str">
        <f t="shared" si="212"/>
        <v>NA</v>
      </c>
      <c r="AB209" s="66" t="str">
        <f t="shared" si="213"/>
        <v/>
      </c>
      <c r="AC209" s="73"/>
      <c r="AD209" s="73"/>
      <c r="AE209" s="73"/>
      <c r="AF209" s="73"/>
      <c r="AG209" s="8"/>
      <c r="AH209" s="8" t="s">
        <v>273</v>
      </c>
      <c r="AI209" s="8"/>
      <c r="AJ209" s="8"/>
      <c r="AK209" s="8"/>
      <c r="AL209" s="8"/>
      <c r="AM209" s="8"/>
      <c r="AN209" s="8"/>
      <c r="AO209" s="8"/>
      <c r="AP209" s="66" t="str">
        <f t="shared" si="169"/>
        <v>NA</v>
      </c>
      <c r="AQ209" s="66" t="str">
        <f t="shared" si="170"/>
        <v/>
      </c>
      <c r="AR209" s="66" t="str">
        <f t="shared" si="171"/>
        <v>NA</v>
      </c>
      <c r="AS209" s="66" t="str">
        <f t="shared" si="172"/>
        <v/>
      </c>
      <c r="AT209" s="66" t="str">
        <f t="shared" si="173"/>
        <v>NA</v>
      </c>
      <c r="AU209" s="66" t="str">
        <f t="shared" si="174"/>
        <v/>
      </c>
      <c r="AV209" s="66" t="str">
        <f t="shared" si="175"/>
        <v>NA</v>
      </c>
      <c r="AW209" s="66" t="str">
        <f t="shared" ca="1" si="176"/>
        <v>NA</v>
      </c>
      <c r="AX209" s="66" t="str">
        <f t="shared" ca="1" si="177"/>
        <v>NA</v>
      </c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>
        <f t="shared" si="178"/>
        <v>0</v>
      </c>
      <c r="BU209" s="8">
        <f t="shared" si="179"/>
        <v>0</v>
      </c>
      <c r="BV209" s="8">
        <f t="shared" si="180"/>
        <v>0</v>
      </c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66" t="str">
        <f t="shared" si="181"/>
        <v>NA</v>
      </c>
      <c r="CH209" s="66" t="str">
        <f t="shared" si="182"/>
        <v>NA</v>
      </c>
      <c r="CI209" s="66" t="str">
        <f t="shared" si="183"/>
        <v>NA</v>
      </c>
      <c r="CJ209" s="66" t="str">
        <f t="shared" si="184"/>
        <v>NA</v>
      </c>
      <c r="CK209" s="66" t="str">
        <f t="shared" si="185"/>
        <v>NA</v>
      </c>
      <c r="CL209" s="66" t="str">
        <f t="shared" si="186"/>
        <v>NA</v>
      </c>
      <c r="CM209" s="66" t="str">
        <f t="shared" si="187"/>
        <v>NA</v>
      </c>
      <c r="CN209" s="66" t="str">
        <f t="shared" si="188"/>
        <v>NA</v>
      </c>
      <c r="CO209" s="66" t="str">
        <f t="shared" si="189"/>
        <v>NA</v>
      </c>
      <c r="CP209" s="66" t="str">
        <f t="shared" si="190"/>
        <v>NA</v>
      </c>
      <c r="CQ209" s="66" t="str">
        <f t="shared" si="191"/>
        <v/>
      </c>
      <c r="CR209" s="66" t="str">
        <f t="shared" si="192"/>
        <v/>
      </c>
      <c r="CS209" s="66" t="str">
        <f t="shared" si="193"/>
        <v/>
      </c>
      <c r="CT209" s="66" t="str">
        <f t="shared" si="194"/>
        <v/>
      </c>
      <c r="CU209" s="66" t="str">
        <f t="shared" si="195"/>
        <v/>
      </c>
      <c r="CV209" s="66" t="str">
        <f t="shared" si="196"/>
        <v/>
      </c>
      <c r="CW209" s="66" t="str">
        <f t="shared" si="197"/>
        <v/>
      </c>
      <c r="CX209" s="66" t="str">
        <f t="shared" si="198"/>
        <v/>
      </c>
      <c r="CY209" s="66" t="str">
        <f t="shared" si="199"/>
        <v/>
      </c>
      <c r="CZ209" s="66" t="str">
        <f t="shared" si="200"/>
        <v/>
      </c>
      <c r="DA209" s="66" t="str">
        <f t="shared" si="201"/>
        <v/>
      </c>
      <c r="DB209" s="66" t="str">
        <f t="shared" si="202"/>
        <v/>
      </c>
      <c r="DC209" s="66" t="str">
        <f t="shared" si="203"/>
        <v/>
      </c>
      <c r="DD209" s="66" t="str">
        <f t="shared" si="204"/>
        <v/>
      </c>
      <c r="DE209" s="66" t="str">
        <f t="shared" si="205"/>
        <v/>
      </c>
      <c r="DF209" s="66" t="str">
        <f t="shared" si="206"/>
        <v/>
      </c>
      <c r="DG209" s="66" t="str">
        <f t="shared" si="207"/>
        <v/>
      </c>
      <c r="DH209" s="66" t="str">
        <f t="shared" si="208"/>
        <v/>
      </c>
      <c r="DI209" s="66" t="str">
        <f t="shared" si="209"/>
        <v/>
      </c>
      <c r="DJ209" s="66" t="str">
        <f t="shared" si="210"/>
        <v/>
      </c>
      <c r="DK209" s="63">
        <f t="shared" si="165"/>
        <v>1135000</v>
      </c>
    </row>
    <row r="210" spans="1:115" x14ac:dyDescent="0.25">
      <c r="A210" s="2">
        <f t="shared" si="211"/>
        <v>209</v>
      </c>
      <c r="B210" s="2" t="s">
        <v>8</v>
      </c>
      <c r="C210" s="2" t="s">
        <v>235</v>
      </c>
      <c r="D210" s="2">
        <v>3</v>
      </c>
      <c r="E210" s="2">
        <v>4</v>
      </c>
      <c r="F210" s="2">
        <v>15</v>
      </c>
      <c r="G210" s="11" t="s">
        <v>24</v>
      </c>
      <c r="H210" s="42" t="s">
        <v>294</v>
      </c>
      <c r="I210" s="9">
        <v>80</v>
      </c>
      <c r="J210" s="10" t="s">
        <v>10</v>
      </c>
      <c r="K210" s="22" t="s">
        <v>415</v>
      </c>
      <c r="L210" s="7">
        <f t="shared" si="166"/>
        <v>1126000</v>
      </c>
      <c r="M210" s="8">
        <v>248</v>
      </c>
      <c r="N210" s="25">
        <v>41182</v>
      </c>
      <c r="O210" s="8" t="str">
        <f t="shared" si="167"/>
        <v>2DA-SEP</v>
      </c>
      <c r="P210" s="26">
        <v>0.3</v>
      </c>
      <c r="Q210" s="41" t="s">
        <v>270</v>
      </c>
      <c r="R210" s="8"/>
      <c r="S210" s="7">
        <v>563000</v>
      </c>
      <c r="T210" s="8"/>
      <c r="U210" s="66" t="str">
        <f t="shared" ca="1" si="168"/>
        <v>NA</v>
      </c>
      <c r="V210" s="8"/>
      <c r="W210" s="8"/>
      <c r="X210" s="8"/>
      <c r="Y210" s="8"/>
      <c r="Z210" s="8"/>
      <c r="AA210" s="66" t="str">
        <f t="shared" si="212"/>
        <v>NA</v>
      </c>
      <c r="AB210" s="66" t="str">
        <f t="shared" si="213"/>
        <v/>
      </c>
      <c r="AC210" s="73"/>
      <c r="AD210" s="73"/>
      <c r="AE210" s="73"/>
      <c r="AF210" s="73"/>
      <c r="AG210" s="8"/>
      <c r="AH210" s="8" t="s">
        <v>273</v>
      </c>
      <c r="AI210" s="8"/>
      <c r="AJ210" s="8"/>
      <c r="AK210" s="8"/>
      <c r="AL210" s="8"/>
      <c r="AM210" s="8"/>
      <c r="AN210" s="8"/>
      <c r="AO210" s="8"/>
      <c r="AP210" s="66" t="str">
        <f t="shared" si="169"/>
        <v>NA</v>
      </c>
      <c r="AQ210" s="66" t="str">
        <f t="shared" si="170"/>
        <v/>
      </c>
      <c r="AR210" s="66" t="str">
        <f t="shared" si="171"/>
        <v>NA</v>
      </c>
      <c r="AS210" s="66" t="str">
        <f t="shared" si="172"/>
        <v/>
      </c>
      <c r="AT210" s="66" t="str">
        <f t="shared" si="173"/>
        <v>NA</v>
      </c>
      <c r="AU210" s="66" t="str">
        <f t="shared" si="174"/>
        <v/>
      </c>
      <c r="AV210" s="66" t="str">
        <f t="shared" si="175"/>
        <v>NA</v>
      </c>
      <c r="AW210" s="66" t="str">
        <f t="shared" ca="1" si="176"/>
        <v>NA</v>
      </c>
      <c r="AX210" s="66" t="str">
        <f t="shared" ca="1" si="177"/>
        <v>NA</v>
      </c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>
        <f t="shared" si="178"/>
        <v>0</v>
      </c>
      <c r="BU210" s="8">
        <f t="shared" si="179"/>
        <v>0</v>
      </c>
      <c r="BV210" s="8">
        <f t="shared" si="180"/>
        <v>0</v>
      </c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66" t="str">
        <f t="shared" si="181"/>
        <v>NA</v>
      </c>
      <c r="CH210" s="66" t="str">
        <f t="shared" si="182"/>
        <v>NA</v>
      </c>
      <c r="CI210" s="66" t="str">
        <f t="shared" si="183"/>
        <v>NA</v>
      </c>
      <c r="CJ210" s="66" t="str">
        <f t="shared" si="184"/>
        <v>NA</v>
      </c>
      <c r="CK210" s="66" t="str">
        <f t="shared" si="185"/>
        <v>NA</v>
      </c>
      <c r="CL210" s="66" t="str">
        <f t="shared" si="186"/>
        <v>NA</v>
      </c>
      <c r="CM210" s="66" t="str">
        <f t="shared" si="187"/>
        <v>NA</v>
      </c>
      <c r="CN210" s="66" t="str">
        <f t="shared" si="188"/>
        <v>NA</v>
      </c>
      <c r="CO210" s="66" t="str">
        <f t="shared" si="189"/>
        <v>NA</v>
      </c>
      <c r="CP210" s="66" t="str">
        <f t="shared" si="190"/>
        <v>NA</v>
      </c>
      <c r="CQ210" s="66" t="str">
        <f t="shared" si="191"/>
        <v/>
      </c>
      <c r="CR210" s="66" t="str">
        <f t="shared" si="192"/>
        <v/>
      </c>
      <c r="CS210" s="66" t="str">
        <f t="shared" si="193"/>
        <v/>
      </c>
      <c r="CT210" s="66" t="str">
        <f t="shared" si="194"/>
        <v/>
      </c>
      <c r="CU210" s="66" t="str">
        <f t="shared" si="195"/>
        <v/>
      </c>
      <c r="CV210" s="66" t="str">
        <f t="shared" si="196"/>
        <v/>
      </c>
      <c r="CW210" s="66" t="str">
        <f t="shared" si="197"/>
        <v/>
      </c>
      <c r="CX210" s="66" t="str">
        <f t="shared" si="198"/>
        <v/>
      </c>
      <c r="CY210" s="66" t="str">
        <f t="shared" si="199"/>
        <v/>
      </c>
      <c r="CZ210" s="66" t="str">
        <f t="shared" si="200"/>
        <v/>
      </c>
      <c r="DA210" s="66" t="str">
        <f t="shared" si="201"/>
        <v/>
      </c>
      <c r="DB210" s="66" t="str">
        <f t="shared" si="202"/>
        <v/>
      </c>
      <c r="DC210" s="66" t="str">
        <f t="shared" si="203"/>
        <v/>
      </c>
      <c r="DD210" s="66" t="str">
        <f t="shared" si="204"/>
        <v/>
      </c>
      <c r="DE210" s="66" t="str">
        <f t="shared" si="205"/>
        <v/>
      </c>
      <c r="DF210" s="66" t="str">
        <f t="shared" si="206"/>
        <v/>
      </c>
      <c r="DG210" s="66" t="str">
        <f t="shared" si="207"/>
        <v/>
      </c>
      <c r="DH210" s="66" t="str">
        <f t="shared" si="208"/>
        <v/>
      </c>
      <c r="DI210" s="66" t="str">
        <f t="shared" si="209"/>
        <v/>
      </c>
      <c r="DJ210" s="66" t="str">
        <f t="shared" si="210"/>
        <v/>
      </c>
      <c r="DK210" s="63">
        <f t="shared" si="165"/>
        <v>1126000</v>
      </c>
    </row>
    <row r="211" spans="1:115" x14ac:dyDescent="0.25">
      <c r="A211" s="2">
        <f t="shared" si="211"/>
        <v>210</v>
      </c>
      <c r="B211" s="2" t="s">
        <v>8</v>
      </c>
      <c r="C211" s="2" t="s">
        <v>236</v>
      </c>
      <c r="D211" s="2">
        <v>3</v>
      </c>
      <c r="E211" s="2">
        <v>4</v>
      </c>
      <c r="F211" s="2">
        <v>16</v>
      </c>
      <c r="G211" s="11" t="s">
        <v>24</v>
      </c>
      <c r="H211" s="42" t="s">
        <v>294</v>
      </c>
      <c r="I211" s="9">
        <v>80</v>
      </c>
      <c r="J211" s="10" t="s">
        <v>10</v>
      </c>
      <c r="K211" s="22" t="s">
        <v>415</v>
      </c>
      <c r="L211" s="7">
        <f t="shared" si="166"/>
        <v>1126000</v>
      </c>
      <c r="M211" s="8">
        <v>249</v>
      </c>
      <c r="N211" s="25">
        <v>41182</v>
      </c>
      <c r="O211" s="8" t="str">
        <f t="shared" si="167"/>
        <v>2DA-SEP</v>
      </c>
      <c r="P211" s="26">
        <v>0.3</v>
      </c>
      <c r="Q211" s="41" t="s">
        <v>270</v>
      </c>
      <c r="R211" s="8"/>
      <c r="S211" s="7">
        <v>563000</v>
      </c>
      <c r="T211" s="8"/>
      <c r="U211" s="66" t="str">
        <f t="shared" ca="1" si="168"/>
        <v>NA</v>
      </c>
      <c r="V211" s="8"/>
      <c r="W211" s="8"/>
      <c r="X211" s="8"/>
      <c r="Y211" s="8"/>
      <c r="Z211" s="8"/>
      <c r="AA211" s="66" t="str">
        <f t="shared" si="212"/>
        <v>NA</v>
      </c>
      <c r="AB211" s="66" t="str">
        <f t="shared" si="213"/>
        <v/>
      </c>
      <c r="AC211" s="73"/>
      <c r="AD211" s="73"/>
      <c r="AE211" s="73"/>
      <c r="AF211" s="73"/>
      <c r="AG211" s="8"/>
      <c r="AH211" s="8" t="s">
        <v>273</v>
      </c>
      <c r="AI211" s="8"/>
      <c r="AJ211" s="8"/>
      <c r="AK211" s="8"/>
      <c r="AL211" s="8"/>
      <c r="AM211" s="8"/>
      <c r="AN211" s="8"/>
      <c r="AO211" s="8"/>
      <c r="AP211" s="66" t="str">
        <f t="shared" si="169"/>
        <v>NA</v>
      </c>
      <c r="AQ211" s="66" t="str">
        <f t="shared" si="170"/>
        <v/>
      </c>
      <c r="AR211" s="66" t="str">
        <f t="shared" si="171"/>
        <v>NA</v>
      </c>
      <c r="AS211" s="66" t="str">
        <f t="shared" si="172"/>
        <v/>
      </c>
      <c r="AT211" s="66" t="str">
        <f t="shared" si="173"/>
        <v>NA</v>
      </c>
      <c r="AU211" s="66" t="str">
        <f t="shared" si="174"/>
        <v/>
      </c>
      <c r="AV211" s="66" t="str">
        <f t="shared" si="175"/>
        <v>NA</v>
      </c>
      <c r="AW211" s="66" t="str">
        <f t="shared" ca="1" si="176"/>
        <v>NA</v>
      </c>
      <c r="AX211" s="66" t="str">
        <f t="shared" ca="1" si="177"/>
        <v>NA</v>
      </c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>
        <f t="shared" si="178"/>
        <v>0</v>
      </c>
      <c r="BU211" s="8">
        <f t="shared" si="179"/>
        <v>0</v>
      </c>
      <c r="BV211" s="8">
        <f t="shared" si="180"/>
        <v>0</v>
      </c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66" t="str">
        <f t="shared" si="181"/>
        <v>NA</v>
      </c>
      <c r="CH211" s="66" t="str">
        <f t="shared" si="182"/>
        <v>NA</v>
      </c>
      <c r="CI211" s="66" t="str">
        <f t="shared" si="183"/>
        <v>NA</v>
      </c>
      <c r="CJ211" s="66" t="str">
        <f t="shared" si="184"/>
        <v>NA</v>
      </c>
      <c r="CK211" s="66" t="str">
        <f t="shared" si="185"/>
        <v>NA</v>
      </c>
      <c r="CL211" s="66" t="str">
        <f t="shared" si="186"/>
        <v>NA</v>
      </c>
      <c r="CM211" s="66" t="str">
        <f t="shared" si="187"/>
        <v>NA</v>
      </c>
      <c r="CN211" s="66" t="str">
        <f t="shared" si="188"/>
        <v>NA</v>
      </c>
      <c r="CO211" s="66" t="str">
        <f t="shared" si="189"/>
        <v>NA</v>
      </c>
      <c r="CP211" s="66" t="str">
        <f t="shared" si="190"/>
        <v>NA</v>
      </c>
      <c r="CQ211" s="66" t="str">
        <f t="shared" si="191"/>
        <v/>
      </c>
      <c r="CR211" s="66" t="str">
        <f t="shared" si="192"/>
        <v/>
      </c>
      <c r="CS211" s="66" t="str">
        <f t="shared" si="193"/>
        <v/>
      </c>
      <c r="CT211" s="66" t="str">
        <f t="shared" si="194"/>
        <v/>
      </c>
      <c r="CU211" s="66" t="str">
        <f t="shared" si="195"/>
        <v/>
      </c>
      <c r="CV211" s="66" t="str">
        <f t="shared" si="196"/>
        <v/>
      </c>
      <c r="CW211" s="66" t="str">
        <f t="shared" si="197"/>
        <v/>
      </c>
      <c r="CX211" s="66" t="str">
        <f t="shared" si="198"/>
        <v/>
      </c>
      <c r="CY211" s="66" t="str">
        <f t="shared" si="199"/>
        <v/>
      </c>
      <c r="CZ211" s="66" t="str">
        <f t="shared" si="200"/>
        <v/>
      </c>
      <c r="DA211" s="66" t="str">
        <f t="shared" si="201"/>
        <v/>
      </c>
      <c r="DB211" s="66" t="str">
        <f t="shared" si="202"/>
        <v/>
      </c>
      <c r="DC211" s="66" t="str">
        <f t="shared" si="203"/>
        <v/>
      </c>
      <c r="DD211" s="66" t="str">
        <f t="shared" si="204"/>
        <v/>
      </c>
      <c r="DE211" s="66" t="str">
        <f t="shared" si="205"/>
        <v/>
      </c>
      <c r="DF211" s="66" t="str">
        <f t="shared" si="206"/>
        <v/>
      </c>
      <c r="DG211" s="66" t="str">
        <f t="shared" si="207"/>
        <v/>
      </c>
      <c r="DH211" s="66" t="str">
        <f t="shared" si="208"/>
        <v/>
      </c>
      <c r="DI211" s="66" t="str">
        <f t="shared" si="209"/>
        <v/>
      </c>
      <c r="DJ211" s="66" t="str">
        <f t="shared" si="210"/>
        <v/>
      </c>
      <c r="DK211" s="63">
        <f t="shared" si="165"/>
        <v>1126000</v>
      </c>
    </row>
    <row r="212" spans="1:115" x14ac:dyDescent="0.25">
      <c r="A212" s="2">
        <f t="shared" si="211"/>
        <v>211</v>
      </c>
      <c r="B212" s="2" t="s">
        <v>8</v>
      </c>
      <c r="C212" s="2" t="s">
        <v>237</v>
      </c>
      <c r="D212" s="2">
        <v>3</v>
      </c>
      <c r="E212" s="2">
        <v>4</v>
      </c>
      <c r="F212" s="2">
        <v>17</v>
      </c>
      <c r="G212" s="11" t="s">
        <v>24</v>
      </c>
      <c r="H212" s="42" t="s">
        <v>294</v>
      </c>
      <c r="I212" s="9">
        <v>80</v>
      </c>
      <c r="J212" s="10" t="s">
        <v>11</v>
      </c>
      <c r="K212" s="22" t="s">
        <v>415</v>
      </c>
      <c r="L212" s="7">
        <f t="shared" si="166"/>
        <v>1135000</v>
      </c>
      <c r="M212" s="8">
        <v>250</v>
      </c>
      <c r="N212" s="25">
        <v>41182</v>
      </c>
      <c r="O212" s="8" t="str">
        <f t="shared" si="167"/>
        <v>2DA-SEP</v>
      </c>
      <c r="P212" s="26">
        <v>0.3</v>
      </c>
      <c r="Q212" s="41" t="s">
        <v>270</v>
      </c>
      <c r="R212" s="8"/>
      <c r="S212" s="7">
        <v>567500</v>
      </c>
      <c r="T212" s="8"/>
      <c r="U212" s="66" t="str">
        <f t="shared" ca="1" si="168"/>
        <v>NA</v>
      </c>
      <c r="V212" s="8"/>
      <c r="W212" s="8"/>
      <c r="X212" s="8"/>
      <c r="Y212" s="8"/>
      <c r="Z212" s="8"/>
      <c r="AA212" s="66" t="str">
        <f t="shared" si="212"/>
        <v>NA</v>
      </c>
      <c r="AB212" s="66" t="str">
        <f t="shared" si="213"/>
        <v/>
      </c>
      <c r="AC212" s="73"/>
      <c r="AD212" s="73"/>
      <c r="AE212" s="73"/>
      <c r="AF212" s="73"/>
      <c r="AG212" s="8"/>
      <c r="AH212" s="8" t="s">
        <v>273</v>
      </c>
      <c r="AI212" s="8"/>
      <c r="AJ212" s="8"/>
      <c r="AK212" s="8"/>
      <c r="AL212" s="8"/>
      <c r="AM212" s="8"/>
      <c r="AN212" s="8"/>
      <c r="AO212" s="8"/>
      <c r="AP212" s="66" t="str">
        <f t="shared" si="169"/>
        <v>NA</v>
      </c>
      <c r="AQ212" s="66" t="str">
        <f t="shared" si="170"/>
        <v/>
      </c>
      <c r="AR212" s="66" t="str">
        <f t="shared" si="171"/>
        <v>NA</v>
      </c>
      <c r="AS212" s="66" t="str">
        <f t="shared" si="172"/>
        <v/>
      </c>
      <c r="AT212" s="66" t="str">
        <f t="shared" si="173"/>
        <v>NA</v>
      </c>
      <c r="AU212" s="66" t="str">
        <f t="shared" si="174"/>
        <v/>
      </c>
      <c r="AV212" s="66" t="str">
        <f t="shared" si="175"/>
        <v>NA</v>
      </c>
      <c r="AW212" s="66" t="str">
        <f t="shared" ca="1" si="176"/>
        <v>NA</v>
      </c>
      <c r="AX212" s="66" t="str">
        <f t="shared" ca="1" si="177"/>
        <v>NA</v>
      </c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>
        <f t="shared" si="178"/>
        <v>0</v>
      </c>
      <c r="BU212" s="8">
        <f t="shared" si="179"/>
        <v>0</v>
      </c>
      <c r="BV212" s="8">
        <f t="shared" si="180"/>
        <v>0</v>
      </c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66" t="str">
        <f t="shared" si="181"/>
        <v>NA</v>
      </c>
      <c r="CH212" s="66" t="str">
        <f t="shared" si="182"/>
        <v>NA</v>
      </c>
      <c r="CI212" s="66" t="str">
        <f t="shared" si="183"/>
        <v>NA</v>
      </c>
      <c r="CJ212" s="66" t="str">
        <f t="shared" si="184"/>
        <v>NA</v>
      </c>
      <c r="CK212" s="66" t="str">
        <f t="shared" si="185"/>
        <v>NA</v>
      </c>
      <c r="CL212" s="66" t="str">
        <f t="shared" si="186"/>
        <v>NA</v>
      </c>
      <c r="CM212" s="66" t="str">
        <f t="shared" si="187"/>
        <v>NA</v>
      </c>
      <c r="CN212" s="66" t="str">
        <f t="shared" si="188"/>
        <v>NA</v>
      </c>
      <c r="CO212" s="66" t="str">
        <f t="shared" si="189"/>
        <v>NA</v>
      </c>
      <c r="CP212" s="66" t="str">
        <f t="shared" si="190"/>
        <v>NA</v>
      </c>
      <c r="CQ212" s="66" t="str">
        <f t="shared" si="191"/>
        <v/>
      </c>
      <c r="CR212" s="66" t="str">
        <f t="shared" si="192"/>
        <v/>
      </c>
      <c r="CS212" s="66" t="str">
        <f t="shared" si="193"/>
        <v/>
      </c>
      <c r="CT212" s="66" t="str">
        <f t="shared" si="194"/>
        <v/>
      </c>
      <c r="CU212" s="66" t="str">
        <f t="shared" si="195"/>
        <v/>
      </c>
      <c r="CV212" s="66" t="str">
        <f t="shared" si="196"/>
        <v/>
      </c>
      <c r="CW212" s="66" t="str">
        <f t="shared" si="197"/>
        <v/>
      </c>
      <c r="CX212" s="66" t="str">
        <f t="shared" si="198"/>
        <v/>
      </c>
      <c r="CY212" s="66" t="str">
        <f t="shared" si="199"/>
        <v/>
      </c>
      <c r="CZ212" s="66" t="str">
        <f t="shared" si="200"/>
        <v/>
      </c>
      <c r="DA212" s="66" t="str">
        <f t="shared" si="201"/>
        <v/>
      </c>
      <c r="DB212" s="66" t="str">
        <f t="shared" si="202"/>
        <v/>
      </c>
      <c r="DC212" s="66" t="str">
        <f t="shared" si="203"/>
        <v/>
      </c>
      <c r="DD212" s="66" t="str">
        <f t="shared" si="204"/>
        <v/>
      </c>
      <c r="DE212" s="66" t="str">
        <f t="shared" si="205"/>
        <v/>
      </c>
      <c r="DF212" s="66" t="str">
        <f t="shared" si="206"/>
        <v/>
      </c>
      <c r="DG212" s="66" t="str">
        <f t="shared" si="207"/>
        <v/>
      </c>
      <c r="DH212" s="66" t="str">
        <f t="shared" si="208"/>
        <v/>
      </c>
      <c r="DI212" s="66" t="str">
        <f t="shared" si="209"/>
        <v/>
      </c>
      <c r="DJ212" s="66" t="str">
        <f t="shared" si="210"/>
        <v/>
      </c>
      <c r="DK212" s="63">
        <f t="shared" si="165"/>
        <v>1135000</v>
      </c>
    </row>
    <row r="213" spans="1:115" x14ac:dyDescent="0.25">
      <c r="A213" s="2">
        <f t="shared" si="211"/>
        <v>212</v>
      </c>
      <c r="B213" s="2" t="s">
        <v>8</v>
      </c>
      <c r="C213" s="2" t="s">
        <v>238</v>
      </c>
      <c r="D213" s="2">
        <v>3</v>
      </c>
      <c r="E213" s="2">
        <v>4</v>
      </c>
      <c r="F213" s="2">
        <v>18</v>
      </c>
      <c r="G213" s="11" t="s">
        <v>24</v>
      </c>
      <c r="H213" s="42" t="s">
        <v>294</v>
      </c>
      <c r="I213" s="9">
        <v>80</v>
      </c>
      <c r="J213" s="10" t="s">
        <v>10</v>
      </c>
      <c r="K213" s="22" t="s">
        <v>415</v>
      </c>
      <c r="L213" s="7">
        <f t="shared" si="166"/>
        <v>1126000</v>
      </c>
      <c r="M213" s="8">
        <v>251</v>
      </c>
      <c r="N213" s="25">
        <v>41182</v>
      </c>
      <c r="O213" s="8" t="str">
        <f t="shared" si="167"/>
        <v>2DA-SEP</v>
      </c>
      <c r="P213" s="26">
        <v>0.3</v>
      </c>
      <c r="Q213" s="41" t="s">
        <v>270</v>
      </c>
      <c r="R213" s="8"/>
      <c r="S213" s="7">
        <v>563000</v>
      </c>
      <c r="T213" s="8"/>
      <c r="U213" s="66" t="str">
        <f t="shared" ca="1" si="168"/>
        <v>NA</v>
      </c>
      <c r="V213" s="8"/>
      <c r="W213" s="8"/>
      <c r="X213" s="8"/>
      <c r="Y213" s="8"/>
      <c r="Z213" s="8"/>
      <c r="AA213" s="66" t="str">
        <f t="shared" si="212"/>
        <v>NA</v>
      </c>
      <c r="AB213" s="66" t="str">
        <f t="shared" si="213"/>
        <v/>
      </c>
      <c r="AC213" s="73"/>
      <c r="AD213" s="73"/>
      <c r="AE213" s="73"/>
      <c r="AF213" s="73"/>
      <c r="AG213" s="8"/>
      <c r="AH213" s="8" t="s">
        <v>273</v>
      </c>
      <c r="AI213" s="8"/>
      <c r="AJ213" s="8"/>
      <c r="AK213" s="8"/>
      <c r="AL213" s="8"/>
      <c r="AM213" s="8"/>
      <c r="AN213" s="8"/>
      <c r="AO213" s="8"/>
      <c r="AP213" s="66" t="str">
        <f t="shared" si="169"/>
        <v>NA</v>
      </c>
      <c r="AQ213" s="66" t="str">
        <f t="shared" si="170"/>
        <v/>
      </c>
      <c r="AR213" s="66" t="str">
        <f t="shared" si="171"/>
        <v>NA</v>
      </c>
      <c r="AS213" s="66" t="str">
        <f t="shared" si="172"/>
        <v/>
      </c>
      <c r="AT213" s="66" t="str">
        <f t="shared" si="173"/>
        <v>NA</v>
      </c>
      <c r="AU213" s="66" t="str">
        <f t="shared" si="174"/>
        <v/>
      </c>
      <c r="AV213" s="66" t="str">
        <f t="shared" si="175"/>
        <v>NA</v>
      </c>
      <c r="AW213" s="66" t="str">
        <f t="shared" ca="1" si="176"/>
        <v>NA</v>
      </c>
      <c r="AX213" s="66" t="str">
        <f t="shared" ca="1" si="177"/>
        <v>NA</v>
      </c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>
        <f t="shared" si="178"/>
        <v>0</v>
      </c>
      <c r="BU213" s="8">
        <f t="shared" si="179"/>
        <v>0</v>
      </c>
      <c r="BV213" s="8">
        <f t="shared" si="180"/>
        <v>0</v>
      </c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66" t="str">
        <f t="shared" si="181"/>
        <v>NA</v>
      </c>
      <c r="CH213" s="66" t="str">
        <f t="shared" si="182"/>
        <v>NA</v>
      </c>
      <c r="CI213" s="66" t="str">
        <f t="shared" si="183"/>
        <v>NA</v>
      </c>
      <c r="CJ213" s="66" t="str">
        <f t="shared" si="184"/>
        <v>NA</v>
      </c>
      <c r="CK213" s="66" t="str">
        <f t="shared" si="185"/>
        <v>NA</v>
      </c>
      <c r="CL213" s="66" t="str">
        <f t="shared" si="186"/>
        <v>NA</v>
      </c>
      <c r="CM213" s="66" t="str">
        <f t="shared" si="187"/>
        <v>NA</v>
      </c>
      <c r="CN213" s="66" t="str">
        <f t="shared" si="188"/>
        <v>NA</v>
      </c>
      <c r="CO213" s="66" t="str">
        <f t="shared" si="189"/>
        <v>NA</v>
      </c>
      <c r="CP213" s="66" t="str">
        <f t="shared" si="190"/>
        <v>NA</v>
      </c>
      <c r="CQ213" s="66" t="str">
        <f t="shared" si="191"/>
        <v/>
      </c>
      <c r="CR213" s="66" t="str">
        <f t="shared" si="192"/>
        <v/>
      </c>
      <c r="CS213" s="66" t="str">
        <f t="shared" si="193"/>
        <v/>
      </c>
      <c r="CT213" s="66" t="str">
        <f t="shared" si="194"/>
        <v/>
      </c>
      <c r="CU213" s="66" t="str">
        <f t="shared" si="195"/>
        <v/>
      </c>
      <c r="CV213" s="66" t="str">
        <f t="shared" si="196"/>
        <v/>
      </c>
      <c r="CW213" s="66" t="str">
        <f t="shared" si="197"/>
        <v/>
      </c>
      <c r="CX213" s="66" t="str">
        <f t="shared" si="198"/>
        <v/>
      </c>
      <c r="CY213" s="66" t="str">
        <f t="shared" si="199"/>
        <v/>
      </c>
      <c r="CZ213" s="66" t="str">
        <f t="shared" si="200"/>
        <v/>
      </c>
      <c r="DA213" s="66" t="str">
        <f t="shared" si="201"/>
        <v/>
      </c>
      <c r="DB213" s="66" t="str">
        <f t="shared" si="202"/>
        <v/>
      </c>
      <c r="DC213" s="66" t="str">
        <f t="shared" si="203"/>
        <v/>
      </c>
      <c r="DD213" s="66" t="str">
        <f t="shared" si="204"/>
        <v/>
      </c>
      <c r="DE213" s="66" t="str">
        <f t="shared" si="205"/>
        <v/>
      </c>
      <c r="DF213" s="66" t="str">
        <f t="shared" si="206"/>
        <v/>
      </c>
      <c r="DG213" s="66" t="str">
        <f t="shared" si="207"/>
        <v/>
      </c>
      <c r="DH213" s="66" t="str">
        <f t="shared" si="208"/>
        <v/>
      </c>
      <c r="DI213" s="66" t="str">
        <f t="shared" si="209"/>
        <v/>
      </c>
      <c r="DJ213" s="66" t="str">
        <f t="shared" si="210"/>
        <v/>
      </c>
      <c r="DK213" s="63">
        <f t="shared" si="165"/>
        <v>1126000</v>
      </c>
    </row>
    <row r="214" spans="1:115" x14ac:dyDescent="0.25">
      <c r="A214" s="2">
        <f t="shared" si="211"/>
        <v>213</v>
      </c>
      <c r="B214" s="2" t="s">
        <v>8</v>
      </c>
      <c r="C214" s="2" t="s">
        <v>239</v>
      </c>
      <c r="D214" s="2">
        <v>3</v>
      </c>
      <c r="E214" s="2">
        <v>4</v>
      </c>
      <c r="F214" s="2">
        <v>19</v>
      </c>
      <c r="G214" s="11" t="s">
        <v>24</v>
      </c>
      <c r="H214" s="42" t="s">
        <v>294</v>
      </c>
      <c r="I214" s="9">
        <v>80</v>
      </c>
      <c r="J214" s="10" t="s">
        <v>10</v>
      </c>
      <c r="K214" s="22" t="s">
        <v>415</v>
      </c>
      <c r="L214" s="7">
        <f t="shared" si="166"/>
        <v>1126000</v>
      </c>
      <c r="M214" s="8">
        <v>252</v>
      </c>
      <c r="N214" s="25">
        <v>41182</v>
      </c>
      <c r="O214" s="8" t="str">
        <f t="shared" si="167"/>
        <v>2DA-SEP</v>
      </c>
      <c r="P214" s="26">
        <v>0.3</v>
      </c>
      <c r="Q214" s="41" t="s">
        <v>270</v>
      </c>
      <c r="R214" s="8"/>
      <c r="S214" s="7">
        <v>563000</v>
      </c>
      <c r="T214" s="8"/>
      <c r="U214" s="66" t="str">
        <f t="shared" ca="1" si="168"/>
        <v>NA</v>
      </c>
      <c r="V214" s="8"/>
      <c r="W214" s="8"/>
      <c r="X214" s="8"/>
      <c r="Y214" s="8"/>
      <c r="Z214" s="8"/>
      <c r="AA214" s="66" t="str">
        <f t="shared" si="212"/>
        <v>NA</v>
      </c>
      <c r="AB214" s="66" t="str">
        <f t="shared" si="213"/>
        <v/>
      </c>
      <c r="AC214" s="73"/>
      <c r="AD214" s="73"/>
      <c r="AE214" s="73"/>
      <c r="AF214" s="73"/>
      <c r="AG214" s="8"/>
      <c r="AH214" s="8" t="s">
        <v>273</v>
      </c>
      <c r="AI214" s="8"/>
      <c r="AJ214" s="8"/>
      <c r="AK214" s="8"/>
      <c r="AL214" s="8"/>
      <c r="AM214" s="8"/>
      <c r="AN214" s="8"/>
      <c r="AO214" s="8"/>
      <c r="AP214" s="66" t="str">
        <f t="shared" si="169"/>
        <v>NA</v>
      </c>
      <c r="AQ214" s="66" t="str">
        <f t="shared" si="170"/>
        <v/>
      </c>
      <c r="AR214" s="66" t="str">
        <f t="shared" si="171"/>
        <v>NA</v>
      </c>
      <c r="AS214" s="66" t="str">
        <f t="shared" si="172"/>
        <v/>
      </c>
      <c r="AT214" s="66" t="str">
        <f t="shared" si="173"/>
        <v>NA</v>
      </c>
      <c r="AU214" s="66" t="str">
        <f t="shared" si="174"/>
        <v/>
      </c>
      <c r="AV214" s="66" t="str">
        <f t="shared" si="175"/>
        <v>NA</v>
      </c>
      <c r="AW214" s="66" t="str">
        <f t="shared" ca="1" si="176"/>
        <v>NA</v>
      </c>
      <c r="AX214" s="66" t="str">
        <f t="shared" ca="1" si="177"/>
        <v>NA</v>
      </c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>
        <f t="shared" si="178"/>
        <v>0</v>
      </c>
      <c r="BU214" s="8">
        <f t="shared" si="179"/>
        <v>0</v>
      </c>
      <c r="BV214" s="8">
        <f t="shared" si="180"/>
        <v>0</v>
      </c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66" t="str">
        <f t="shared" si="181"/>
        <v>NA</v>
      </c>
      <c r="CH214" s="66" t="str">
        <f t="shared" si="182"/>
        <v>NA</v>
      </c>
      <c r="CI214" s="66" t="str">
        <f t="shared" si="183"/>
        <v>NA</v>
      </c>
      <c r="CJ214" s="66" t="str">
        <f t="shared" si="184"/>
        <v>NA</v>
      </c>
      <c r="CK214" s="66" t="str">
        <f t="shared" si="185"/>
        <v>NA</v>
      </c>
      <c r="CL214" s="66" t="str">
        <f t="shared" si="186"/>
        <v>NA</v>
      </c>
      <c r="CM214" s="66" t="str">
        <f t="shared" si="187"/>
        <v>NA</v>
      </c>
      <c r="CN214" s="66" t="str">
        <f t="shared" si="188"/>
        <v>NA</v>
      </c>
      <c r="CO214" s="66" t="str">
        <f t="shared" si="189"/>
        <v>NA</v>
      </c>
      <c r="CP214" s="66" t="str">
        <f t="shared" si="190"/>
        <v>NA</v>
      </c>
      <c r="CQ214" s="66" t="str">
        <f t="shared" si="191"/>
        <v/>
      </c>
      <c r="CR214" s="66" t="str">
        <f t="shared" si="192"/>
        <v/>
      </c>
      <c r="CS214" s="66" t="str">
        <f t="shared" si="193"/>
        <v/>
      </c>
      <c r="CT214" s="66" t="str">
        <f t="shared" si="194"/>
        <v/>
      </c>
      <c r="CU214" s="66" t="str">
        <f t="shared" si="195"/>
        <v/>
      </c>
      <c r="CV214" s="66" t="str">
        <f t="shared" si="196"/>
        <v/>
      </c>
      <c r="CW214" s="66" t="str">
        <f t="shared" si="197"/>
        <v/>
      </c>
      <c r="CX214" s="66" t="str">
        <f t="shared" si="198"/>
        <v/>
      </c>
      <c r="CY214" s="66" t="str">
        <f t="shared" si="199"/>
        <v/>
      </c>
      <c r="CZ214" s="66" t="str">
        <f t="shared" si="200"/>
        <v/>
      </c>
      <c r="DA214" s="66" t="str">
        <f t="shared" si="201"/>
        <v/>
      </c>
      <c r="DB214" s="66" t="str">
        <f t="shared" si="202"/>
        <v/>
      </c>
      <c r="DC214" s="66" t="str">
        <f t="shared" si="203"/>
        <v/>
      </c>
      <c r="DD214" s="66" t="str">
        <f t="shared" si="204"/>
        <v/>
      </c>
      <c r="DE214" s="66" t="str">
        <f t="shared" si="205"/>
        <v/>
      </c>
      <c r="DF214" s="66" t="str">
        <f t="shared" si="206"/>
        <v/>
      </c>
      <c r="DG214" s="66" t="str">
        <f t="shared" si="207"/>
        <v/>
      </c>
      <c r="DH214" s="66" t="str">
        <f t="shared" si="208"/>
        <v/>
      </c>
      <c r="DI214" s="66" t="str">
        <f t="shared" si="209"/>
        <v/>
      </c>
      <c r="DJ214" s="66" t="str">
        <f t="shared" si="210"/>
        <v/>
      </c>
      <c r="DK214" s="63">
        <f t="shared" si="165"/>
        <v>1126000</v>
      </c>
    </row>
    <row r="215" spans="1:115" x14ac:dyDescent="0.25">
      <c r="A215" s="2">
        <f t="shared" si="211"/>
        <v>214</v>
      </c>
      <c r="B215" s="2" t="s">
        <v>8</v>
      </c>
      <c r="C215" s="2" t="s">
        <v>240</v>
      </c>
      <c r="D215" s="2">
        <v>3</v>
      </c>
      <c r="E215" s="2">
        <v>4</v>
      </c>
      <c r="F215" s="2">
        <v>20</v>
      </c>
      <c r="G215" s="11" t="s">
        <v>24</v>
      </c>
      <c r="H215" s="42" t="s">
        <v>294</v>
      </c>
      <c r="I215" s="9">
        <v>80</v>
      </c>
      <c r="J215" s="10" t="s">
        <v>11</v>
      </c>
      <c r="K215" s="22" t="s">
        <v>415</v>
      </c>
      <c r="L215" s="7">
        <f t="shared" si="166"/>
        <v>1135000</v>
      </c>
      <c r="M215" s="8">
        <v>253</v>
      </c>
      <c r="N215" s="25">
        <v>41182</v>
      </c>
      <c r="O215" s="8" t="str">
        <f t="shared" si="167"/>
        <v>2DA-SEP</v>
      </c>
      <c r="P215" s="26">
        <v>0.3</v>
      </c>
      <c r="Q215" s="41" t="s">
        <v>270</v>
      </c>
      <c r="R215" s="8"/>
      <c r="S215" s="7">
        <v>567500</v>
      </c>
      <c r="T215" s="8"/>
      <c r="U215" s="66" t="str">
        <f t="shared" ca="1" si="168"/>
        <v>NA</v>
      </c>
      <c r="V215" s="8"/>
      <c r="W215" s="8"/>
      <c r="X215" s="8"/>
      <c r="Y215" s="8"/>
      <c r="Z215" s="8"/>
      <c r="AA215" s="66" t="str">
        <f t="shared" si="212"/>
        <v>NA</v>
      </c>
      <c r="AB215" s="66" t="str">
        <f t="shared" si="213"/>
        <v/>
      </c>
      <c r="AC215" s="73"/>
      <c r="AD215" s="73"/>
      <c r="AE215" s="73"/>
      <c r="AF215" s="73"/>
      <c r="AG215" s="8"/>
      <c r="AH215" s="8" t="s">
        <v>273</v>
      </c>
      <c r="AI215" s="8"/>
      <c r="AJ215" s="8"/>
      <c r="AK215" s="8"/>
      <c r="AL215" s="8"/>
      <c r="AM215" s="8"/>
      <c r="AN215" s="8"/>
      <c r="AO215" s="8"/>
      <c r="AP215" s="66" t="str">
        <f t="shared" si="169"/>
        <v>NA</v>
      </c>
      <c r="AQ215" s="66" t="str">
        <f t="shared" si="170"/>
        <v/>
      </c>
      <c r="AR215" s="66" t="str">
        <f t="shared" si="171"/>
        <v>NA</v>
      </c>
      <c r="AS215" s="66" t="str">
        <f t="shared" si="172"/>
        <v/>
      </c>
      <c r="AT215" s="66" t="str">
        <f t="shared" si="173"/>
        <v>NA</v>
      </c>
      <c r="AU215" s="66" t="str">
        <f t="shared" si="174"/>
        <v/>
      </c>
      <c r="AV215" s="66" t="str">
        <f t="shared" si="175"/>
        <v>NA</v>
      </c>
      <c r="AW215" s="66" t="str">
        <f t="shared" ca="1" si="176"/>
        <v>NA</v>
      </c>
      <c r="AX215" s="66" t="str">
        <f t="shared" ca="1" si="177"/>
        <v>NA</v>
      </c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>
        <f t="shared" si="178"/>
        <v>0</v>
      </c>
      <c r="BU215" s="8">
        <f t="shared" si="179"/>
        <v>0</v>
      </c>
      <c r="BV215" s="8">
        <f t="shared" si="180"/>
        <v>0</v>
      </c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66" t="str">
        <f t="shared" si="181"/>
        <v>NA</v>
      </c>
      <c r="CH215" s="66" t="str">
        <f t="shared" si="182"/>
        <v>NA</v>
      </c>
      <c r="CI215" s="66" t="str">
        <f t="shared" si="183"/>
        <v>NA</v>
      </c>
      <c r="CJ215" s="66" t="str">
        <f t="shared" si="184"/>
        <v>NA</v>
      </c>
      <c r="CK215" s="66" t="str">
        <f t="shared" si="185"/>
        <v>NA</v>
      </c>
      <c r="CL215" s="66" t="str">
        <f t="shared" si="186"/>
        <v>NA</v>
      </c>
      <c r="CM215" s="66" t="str">
        <f t="shared" si="187"/>
        <v>NA</v>
      </c>
      <c r="CN215" s="66" t="str">
        <f t="shared" si="188"/>
        <v>NA</v>
      </c>
      <c r="CO215" s="66" t="str">
        <f t="shared" si="189"/>
        <v>NA</v>
      </c>
      <c r="CP215" s="66" t="str">
        <f t="shared" si="190"/>
        <v>NA</v>
      </c>
      <c r="CQ215" s="66" t="str">
        <f t="shared" si="191"/>
        <v/>
      </c>
      <c r="CR215" s="66" t="str">
        <f t="shared" si="192"/>
        <v/>
      </c>
      <c r="CS215" s="66" t="str">
        <f t="shared" si="193"/>
        <v/>
      </c>
      <c r="CT215" s="66" t="str">
        <f t="shared" si="194"/>
        <v/>
      </c>
      <c r="CU215" s="66" t="str">
        <f t="shared" si="195"/>
        <v/>
      </c>
      <c r="CV215" s="66" t="str">
        <f t="shared" si="196"/>
        <v/>
      </c>
      <c r="CW215" s="66" t="str">
        <f t="shared" si="197"/>
        <v/>
      </c>
      <c r="CX215" s="66" t="str">
        <f t="shared" si="198"/>
        <v/>
      </c>
      <c r="CY215" s="66" t="str">
        <f t="shared" si="199"/>
        <v/>
      </c>
      <c r="CZ215" s="66" t="str">
        <f t="shared" si="200"/>
        <v/>
      </c>
      <c r="DA215" s="66" t="str">
        <f t="shared" si="201"/>
        <v/>
      </c>
      <c r="DB215" s="66" t="str">
        <f t="shared" si="202"/>
        <v/>
      </c>
      <c r="DC215" s="66" t="str">
        <f t="shared" si="203"/>
        <v/>
      </c>
      <c r="DD215" s="66" t="str">
        <f t="shared" si="204"/>
        <v/>
      </c>
      <c r="DE215" s="66" t="str">
        <f t="shared" si="205"/>
        <v/>
      </c>
      <c r="DF215" s="66" t="str">
        <f t="shared" si="206"/>
        <v/>
      </c>
      <c r="DG215" s="66" t="str">
        <f t="shared" si="207"/>
        <v/>
      </c>
      <c r="DH215" s="66" t="str">
        <f t="shared" si="208"/>
        <v/>
      </c>
      <c r="DI215" s="66" t="str">
        <f t="shared" si="209"/>
        <v/>
      </c>
      <c r="DJ215" s="66" t="str">
        <f t="shared" si="210"/>
        <v/>
      </c>
      <c r="DK215" s="63">
        <f t="shared" si="165"/>
        <v>1135000</v>
      </c>
    </row>
    <row r="216" spans="1:115" x14ac:dyDescent="0.25">
      <c r="A216" s="2">
        <f t="shared" si="211"/>
        <v>215</v>
      </c>
      <c r="B216" s="2" t="s">
        <v>8</v>
      </c>
      <c r="C216" s="2" t="s">
        <v>241</v>
      </c>
      <c r="D216" s="2">
        <v>3</v>
      </c>
      <c r="E216" s="2">
        <v>4</v>
      </c>
      <c r="F216" s="2">
        <v>21</v>
      </c>
      <c r="G216" s="11" t="s">
        <v>24</v>
      </c>
      <c r="H216" s="42" t="s">
        <v>294</v>
      </c>
      <c r="I216" s="9">
        <v>80</v>
      </c>
      <c r="J216" s="10" t="s">
        <v>10</v>
      </c>
      <c r="K216" s="22" t="s">
        <v>415</v>
      </c>
      <c r="L216" s="7">
        <f t="shared" si="166"/>
        <v>1126000</v>
      </c>
      <c r="M216" s="8">
        <v>254</v>
      </c>
      <c r="N216" s="25">
        <v>41182</v>
      </c>
      <c r="O216" s="8" t="str">
        <f t="shared" si="167"/>
        <v>2DA-SEP</v>
      </c>
      <c r="P216" s="26">
        <v>0.3</v>
      </c>
      <c r="Q216" s="41" t="s">
        <v>270</v>
      </c>
      <c r="R216" s="8"/>
      <c r="S216" s="7">
        <v>563000</v>
      </c>
      <c r="T216" s="8"/>
      <c r="U216" s="66" t="str">
        <f t="shared" ca="1" si="168"/>
        <v>NA</v>
      </c>
      <c r="V216" s="8"/>
      <c r="W216" s="8"/>
      <c r="X216" s="8"/>
      <c r="Y216" s="8"/>
      <c r="Z216" s="8"/>
      <c r="AA216" s="66" t="str">
        <f t="shared" si="212"/>
        <v>NA</v>
      </c>
      <c r="AB216" s="66" t="str">
        <f t="shared" si="213"/>
        <v/>
      </c>
      <c r="AC216" s="73"/>
      <c r="AD216" s="73"/>
      <c r="AE216" s="73"/>
      <c r="AF216" s="73"/>
      <c r="AG216" s="8"/>
      <c r="AH216" s="8" t="s">
        <v>273</v>
      </c>
      <c r="AI216" s="8"/>
      <c r="AJ216" s="8"/>
      <c r="AK216" s="8"/>
      <c r="AL216" s="8"/>
      <c r="AM216" s="8"/>
      <c r="AN216" s="8"/>
      <c r="AO216" s="8"/>
      <c r="AP216" s="66" t="str">
        <f t="shared" si="169"/>
        <v>NA</v>
      </c>
      <c r="AQ216" s="66" t="str">
        <f t="shared" si="170"/>
        <v/>
      </c>
      <c r="AR216" s="66" t="str">
        <f t="shared" si="171"/>
        <v>NA</v>
      </c>
      <c r="AS216" s="66" t="str">
        <f t="shared" si="172"/>
        <v/>
      </c>
      <c r="AT216" s="66" t="str">
        <f t="shared" si="173"/>
        <v>NA</v>
      </c>
      <c r="AU216" s="66" t="str">
        <f t="shared" si="174"/>
        <v/>
      </c>
      <c r="AV216" s="66" t="str">
        <f t="shared" si="175"/>
        <v>NA</v>
      </c>
      <c r="AW216" s="66" t="str">
        <f t="shared" ca="1" si="176"/>
        <v>NA</v>
      </c>
      <c r="AX216" s="66" t="str">
        <f t="shared" ca="1" si="177"/>
        <v>NA</v>
      </c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>
        <f t="shared" si="178"/>
        <v>0</v>
      </c>
      <c r="BU216" s="8">
        <f t="shared" si="179"/>
        <v>0</v>
      </c>
      <c r="BV216" s="8">
        <f t="shared" si="180"/>
        <v>0</v>
      </c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66" t="str">
        <f t="shared" si="181"/>
        <v>NA</v>
      </c>
      <c r="CH216" s="66" t="str">
        <f t="shared" si="182"/>
        <v>NA</v>
      </c>
      <c r="CI216" s="66" t="str">
        <f t="shared" si="183"/>
        <v>NA</v>
      </c>
      <c r="CJ216" s="66" t="str">
        <f t="shared" si="184"/>
        <v>NA</v>
      </c>
      <c r="CK216" s="66" t="str">
        <f t="shared" si="185"/>
        <v>NA</v>
      </c>
      <c r="CL216" s="66" t="str">
        <f t="shared" si="186"/>
        <v>NA</v>
      </c>
      <c r="CM216" s="66" t="str">
        <f t="shared" si="187"/>
        <v>NA</v>
      </c>
      <c r="CN216" s="66" t="str">
        <f t="shared" si="188"/>
        <v>NA</v>
      </c>
      <c r="CO216" s="66" t="str">
        <f t="shared" si="189"/>
        <v>NA</v>
      </c>
      <c r="CP216" s="66" t="str">
        <f t="shared" si="190"/>
        <v>NA</v>
      </c>
      <c r="CQ216" s="66" t="str">
        <f t="shared" si="191"/>
        <v/>
      </c>
      <c r="CR216" s="66" t="str">
        <f t="shared" si="192"/>
        <v/>
      </c>
      <c r="CS216" s="66" t="str">
        <f t="shared" si="193"/>
        <v/>
      </c>
      <c r="CT216" s="66" t="str">
        <f t="shared" si="194"/>
        <v/>
      </c>
      <c r="CU216" s="66" t="str">
        <f t="shared" si="195"/>
        <v/>
      </c>
      <c r="CV216" s="66" t="str">
        <f t="shared" si="196"/>
        <v/>
      </c>
      <c r="CW216" s="66" t="str">
        <f t="shared" si="197"/>
        <v/>
      </c>
      <c r="CX216" s="66" t="str">
        <f t="shared" si="198"/>
        <v/>
      </c>
      <c r="CY216" s="66" t="str">
        <f t="shared" si="199"/>
        <v/>
      </c>
      <c r="CZ216" s="66" t="str">
        <f t="shared" si="200"/>
        <v/>
      </c>
      <c r="DA216" s="66" t="str">
        <f t="shared" si="201"/>
        <v/>
      </c>
      <c r="DB216" s="66" t="str">
        <f t="shared" si="202"/>
        <v/>
      </c>
      <c r="DC216" s="66" t="str">
        <f t="shared" si="203"/>
        <v/>
      </c>
      <c r="DD216" s="66" t="str">
        <f t="shared" si="204"/>
        <v/>
      </c>
      <c r="DE216" s="66" t="str">
        <f t="shared" si="205"/>
        <v/>
      </c>
      <c r="DF216" s="66" t="str">
        <f t="shared" si="206"/>
        <v/>
      </c>
      <c r="DG216" s="66" t="str">
        <f t="shared" si="207"/>
        <v/>
      </c>
      <c r="DH216" s="66" t="str">
        <f t="shared" si="208"/>
        <v/>
      </c>
      <c r="DI216" s="66" t="str">
        <f t="shared" si="209"/>
        <v/>
      </c>
      <c r="DJ216" s="66" t="str">
        <f t="shared" si="210"/>
        <v/>
      </c>
      <c r="DK216" s="63">
        <f t="shared" si="165"/>
        <v>1126000</v>
      </c>
    </row>
    <row r="217" spans="1:115" x14ac:dyDescent="0.25">
      <c r="A217" s="2">
        <f t="shared" si="211"/>
        <v>216</v>
      </c>
      <c r="B217" s="2" t="s">
        <v>8</v>
      </c>
      <c r="C217" s="2" t="s">
        <v>242</v>
      </c>
      <c r="D217" s="2">
        <v>3</v>
      </c>
      <c r="E217" s="2">
        <v>4</v>
      </c>
      <c r="F217" s="2">
        <v>22</v>
      </c>
      <c r="G217" s="11" t="s">
        <v>24</v>
      </c>
      <c r="H217" s="42" t="s">
        <v>294</v>
      </c>
      <c r="I217" s="9">
        <v>80</v>
      </c>
      <c r="J217" s="10" t="s">
        <v>10</v>
      </c>
      <c r="K217" s="22" t="s">
        <v>415</v>
      </c>
      <c r="L217" s="7">
        <f t="shared" si="166"/>
        <v>1126000</v>
      </c>
      <c r="M217" s="8">
        <v>255</v>
      </c>
      <c r="N217" s="25">
        <v>41182</v>
      </c>
      <c r="O217" s="8" t="str">
        <f t="shared" si="167"/>
        <v>2DA-SEP</v>
      </c>
      <c r="P217" s="26">
        <v>0.3</v>
      </c>
      <c r="Q217" s="41" t="s">
        <v>270</v>
      </c>
      <c r="R217" s="8"/>
      <c r="S217" s="7">
        <v>563000</v>
      </c>
      <c r="T217" s="8"/>
      <c r="U217" s="66" t="str">
        <f t="shared" ca="1" si="168"/>
        <v>NA</v>
      </c>
      <c r="V217" s="8"/>
      <c r="W217" s="8"/>
      <c r="X217" s="8"/>
      <c r="Y217" s="8"/>
      <c r="Z217" s="8"/>
      <c r="AA217" s="66" t="str">
        <f t="shared" si="212"/>
        <v>NA</v>
      </c>
      <c r="AB217" s="66" t="str">
        <f t="shared" si="213"/>
        <v/>
      </c>
      <c r="AC217" s="73"/>
      <c r="AD217" s="73"/>
      <c r="AE217" s="73"/>
      <c r="AF217" s="73"/>
      <c r="AG217" s="8"/>
      <c r="AH217" s="8" t="s">
        <v>273</v>
      </c>
      <c r="AI217" s="8"/>
      <c r="AJ217" s="8"/>
      <c r="AK217" s="8"/>
      <c r="AL217" s="8"/>
      <c r="AM217" s="8"/>
      <c r="AN217" s="8"/>
      <c r="AO217" s="8"/>
      <c r="AP217" s="66" t="str">
        <f t="shared" si="169"/>
        <v>NA</v>
      </c>
      <c r="AQ217" s="66" t="str">
        <f t="shared" si="170"/>
        <v/>
      </c>
      <c r="AR217" s="66" t="str">
        <f t="shared" si="171"/>
        <v>NA</v>
      </c>
      <c r="AS217" s="66" t="str">
        <f t="shared" si="172"/>
        <v/>
      </c>
      <c r="AT217" s="66" t="str">
        <f t="shared" si="173"/>
        <v>NA</v>
      </c>
      <c r="AU217" s="66" t="str">
        <f t="shared" si="174"/>
        <v/>
      </c>
      <c r="AV217" s="66" t="str">
        <f t="shared" si="175"/>
        <v>NA</v>
      </c>
      <c r="AW217" s="66" t="str">
        <f t="shared" ca="1" si="176"/>
        <v>NA</v>
      </c>
      <c r="AX217" s="66" t="str">
        <f t="shared" ca="1" si="177"/>
        <v>NA</v>
      </c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>
        <f t="shared" si="178"/>
        <v>0</v>
      </c>
      <c r="BU217" s="8">
        <f t="shared" si="179"/>
        <v>0</v>
      </c>
      <c r="BV217" s="8">
        <f t="shared" si="180"/>
        <v>0</v>
      </c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66" t="str">
        <f t="shared" si="181"/>
        <v>NA</v>
      </c>
      <c r="CH217" s="66" t="str">
        <f t="shared" si="182"/>
        <v>NA</v>
      </c>
      <c r="CI217" s="66" t="str">
        <f t="shared" si="183"/>
        <v>NA</v>
      </c>
      <c r="CJ217" s="66" t="str">
        <f t="shared" si="184"/>
        <v>NA</v>
      </c>
      <c r="CK217" s="66" t="str">
        <f t="shared" si="185"/>
        <v>NA</v>
      </c>
      <c r="CL217" s="66" t="str">
        <f t="shared" si="186"/>
        <v>NA</v>
      </c>
      <c r="CM217" s="66" t="str">
        <f t="shared" si="187"/>
        <v>NA</v>
      </c>
      <c r="CN217" s="66" t="str">
        <f t="shared" si="188"/>
        <v>NA</v>
      </c>
      <c r="CO217" s="66" t="str">
        <f t="shared" si="189"/>
        <v>NA</v>
      </c>
      <c r="CP217" s="66" t="str">
        <f t="shared" si="190"/>
        <v>NA</v>
      </c>
      <c r="CQ217" s="66" t="str">
        <f t="shared" si="191"/>
        <v/>
      </c>
      <c r="CR217" s="66" t="str">
        <f t="shared" si="192"/>
        <v/>
      </c>
      <c r="CS217" s="66" t="str">
        <f t="shared" si="193"/>
        <v/>
      </c>
      <c r="CT217" s="66" t="str">
        <f t="shared" si="194"/>
        <v/>
      </c>
      <c r="CU217" s="66" t="str">
        <f t="shared" si="195"/>
        <v/>
      </c>
      <c r="CV217" s="66" t="str">
        <f t="shared" si="196"/>
        <v/>
      </c>
      <c r="CW217" s="66" t="str">
        <f t="shared" si="197"/>
        <v/>
      </c>
      <c r="CX217" s="66" t="str">
        <f t="shared" si="198"/>
        <v/>
      </c>
      <c r="CY217" s="66" t="str">
        <f t="shared" si="199"/>
        <v/>
      </c>
      <c r="CZ217" s="66" t="str">
        <f t="shared" si="200"/>
        <v/>
      </c>
      <c r="DA217" s="66" t="str">
        <f t="shared" si="201"/>
        <v/>
      </c>
      <c r="DB217" s="66" t="str">
        <f t="shared" si="202"/>
        <v/>
      </c>
      <c r="DC217" s="66" t="str">
        <f t="shared" si="203"/>
        <v/>
      </c>
      <c r="DD217" s="66" t="str">
        <f t="shared" si="204"/>
        <v/>
      </c>
      <c r="DE217" s="66" t="str">
        <f t="shared" si="205"/>
        <v/>
      </c>
      <c r="DF217" s="66" t="str">
        <f t="shared" si="206"/>
        <v/>
      </c>
      <c r="DG217" s="66" t="str">
        <f t="shared" si="207"/>
        <v/>
      </c>
      <c r="DH217" s="66" t="str">
        <f t="shared" si="208"/>
        <v/>
      </c>
      <c r="DI217" s="66" t="str">
        <f t="shared" si="209"/>
        <v/>
      </c>
      <c r="DJ217" s="66" t="str">
        <f t="shared" si="210"/>
        <v/>
      </c>
      <c r="DK217" s="63">
        <f t="shared" si="165"/>
        <v>1126000</v>
      </c>
    </row>
    <row r="218" spans="1:115" x14ac:dyDescent="0.25">
      <c r="A218" s="2">
        <f t="shared" si="211"/>
        <v>217</v>
      </c>
      <c r="B218" s="2" t="s">
        <v>8</v>
      </c>
      <c r="C218" s="2" t="s">
        <v>243</v>
      </c>
      <c r="D218" s="2">
        <v>3</v>
      </c>
      <c r="E218" s="2">
        <v>4</v>
      </c>
      <c r="F218" s="2">
        <v>23</v>
      </c>
      <c r="G218" s="11" t="s">
        <v>24</v>
      </c>
      <c r="H218" s="42" t="s">
        <v>294</v>
      </c>
      <c r="I218" s="9">
        <v>80</v>
      </c>
      <c r="J218" s="10" t="s">
        <v>11</v>
      </c>
      <c r="K218" s="22" t="s">
        <v>415</v>
      </c>
      <c r="L218" s="7">
        <f t="shared" si="166"/>
        <v>1135000</v>
      </c>
      <c r="M218" s="8">
        <v>256</v>
      </c>
      <c r="N218" s="25">
        <v>41182</v>
      </c>
      <c r="O218" s="8" t="str">
        <f t="shared" si="167"/>
        <v>2DA-SEP</v>
      </c>
      <c r="P218" s="26">
        <v>0.3</v>
      </c>
      <c r="Q218" s="41" t="s">
        <v>270</v>
      </c>
      <c r="R218" s="8"/>
      <c r="S218" s="7">
        <v>567500</v>
      </c>
      <c r="T218" s="8"/>
      <c r="U218" s="66" t="str">
        <f t="shared" ca="1" si="168"/>
        <v>NA</v>
      </c>
      <c r="V218" s="8"/>
      <c r="W218" s="8"/>
      <c r="X218" s="8"/>
      <c r="Y218" s="8"/>
      <c r="Z218" s="8"/>
      <c r="AA218" s="66" t="str">
        <f t="shared" si="212"/>
        <v>NA</v>
      </c>
      <c r="AB218" s="66" t="str">
        <f t="shared" si="213"/>
        <v/>
      </c>
      <c r="AC218" s="73"/>
      <c r="AD218" s="73"/>
      <c r="AE218" s="73"/>
      <c r="AF218" s="73"/>
      <c r="AG218" s="8"/>
      <c r="AH218" s="8" t="s">
        <v>273</v>
      </c>
      <c r="AI218" s="8"/>
      <c r="AJ218" s="8"/>
      <c r="AK218" s="8"/>
      <c r="AL218" s="8"/>
      <c r="AM218" s="8"/>
      <c r="AN218" s="8"/>
      <c r="AO218" s="8"/>
      <c r="AP218" s="66" t="str">
        <f t="shared" si="169"/>
        <v>NA</v>
      </c>
      <c r="AQ218" s="66" t="str">
        <f t="shared" si="170"/>
        <v/>
      </c>
      <c r="AR218" s="66" t="str">
        <f t="shared" si="171"/>
        <v>NA</v>
      </c>
      <c r="AS218" s="66" t="str">
        <f t="shared" si="172"/>
        <v/>
      </c>
      <c r="AT218" s="66" t="str">
        <f t="shared" si="173"/>
        <v>NA</v>
      </c>
      <c r="AU218" s="66" t="str">
        <f t="shared" si="174"/>
        <v/>
      </c>
      <c r="AV218" s="66" t="str">
        <f t="shared" si="175"/>
        <v>NA</v>
      </c>
      <c r="AW218" s="66" t="str">
        <f t="shared" ca="1" si="176"/>
        <v>NA</v>
      </c>
      <c r="AX218" s="66" t="str">
        <f t="shared" ca="1" si="177"/>
        <v>NA</v>
      </c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>
        <f t="shared" si="178"/>
        <v>0</v>
      </c>
      <c r="BU218" s="8">
        <f t="shared" si="179"/>
        <v>0</v>
      </c>
      <c r="BV218" s="8">
        <f t="shared" si="180"/>
        <v>0</v>
      </c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66" t="str">
        <f t="shared" si="181"/>
        <v>NA</v>
      </c>
      <c r="CH218" s="66" t="str">
        <f t="shared" si="182"/>
        <v>NA</v>
      </c>
      <c r="CI218" s="66" t="str">
        <f t="shared" si="183"/>
        <v>NA</v>
      </c>
      <c r="CJ218" s="66" t="str">
        <f t="shared" si="184"/>
        <v>NA</v>
      </c>
      <c r="CK218" s="66" t="str">
        <f t="shared" si="185"/>
        <v>NA</v>
      </c>
      <c r="CL218" s="66" t="str">
        <f t="shared" si="186"/>
        <v>NA</v>
      </c>
      <c r="CM218" s="66" t="str">
        <f t="shared" si="187"/>
        <v>NA</v>
      </c>
      <c r="CN218" s="66" t="str">
        <f t="shared" si="188"/>
        <v>NA</v>
      </c>
      <c r="CO218" s="66" t="str">
        <f t="shared" si="189"/>
        <v>NA</v>
      </c>
      <c r="CP218" s="66" t="str">
        <f t="shared" si="190"/>
        <v>NA</v>
      </c>
      <c r="CQ218" s="66" t="str">
        <f t="shared" si="191"/>
        <v/>
      </c>
      <c r="CR218" s="66" t="str">
        <f t="shared" si="192"/>
        <v/>
      </c>
      <c r="CS218" s="66" t="str">
        <f t="shared" si="193"/>
        <v/>
      </c>
      <c r="CT218" s="66" t="str">
        <f t="shared" si="194"/>
        <v/>
      </c>
      <c r="CU218" s="66" t="str">
        <f t="shared" si="195"/>
        <v/>
      </c>
      <c r="CV218" s="66" t="str">
        <f t="shared" si="196"/>
        <v/>
      </c>
      <c r="CW218" s="66" t="str">
        <f t="shared" si="197"/>
        <v/>
      </c>
      <c r="CX218" s="66" t="str">
        <f t="shared" si="198"/>
        <v/>
      </c>
      <c r="CY218" s="66" t="str">
        <f t="shared" si="199"/>
        <v/>
      </c>
      <c r="CZ218" s="66" t="str">
        <f t="shared" si="200"/>
        <v/>
      </c>
      <c r="DA218" s="66" t="str">
        <f t="shared" si="201"/>
        <v/>
      </c>
      <c r="DB218" s="66" t="str">
        <f t="shared" si="202"/>
        <v/>
      </c>
      <c r="DC218" s="66" t="str">
        <f t="shared" si="203"/>
        <v/>
      </c>
      <c r="DD218" s="66" t="str">
        <f t="shared" si="204"/>
        <v/>
      </c>
      <c r="DE218" s="66" t="str">
        <f t="shared" si="205"/>
        <v/>
      </c>
      <c r="DF218" s="66" t="str">
        <f t="shared" si="206"/>
        <v/>
      </c>
      <c r="DG218" s="66" t="str">
        <f t="shared" si="207"/>
        <v/>
      </c>
      <c r="DH218" s="66" t="str">
        <f t="shared" si="208"/>
        <v/>
      </c>
      <c r="DI218" s="66" t="str">
        <f t="shared" si="209"/>
        <v/>
      </c>
      <c r="DJ218" s="66" t="str">
        <f t="shared" si="210"/>
        <v/>
      </c>
      <c r="DK218" s="63">
        <f t="shared" si="165"/>
        <v>1135000</v>
      </c>
    </row>
    <row r="219" spans="1:115" x14ac:dyDescent="0.25">
      <c r="A219" s="2">
        <f t="shared" si="211"/>
        <v>218</v>
      </c>
      <c r="B219" s="2" t="s">
        <v>8</v>
      </c>
      <c r="C219" s="2" t="s">
        <v>244</v>
      </c>
      <c r="D219" s="2">
        <v>3</v>
      </c>
      <c r="E219" s="2">
        <v>4</v>
      </c>
      <c r="F219" s="2">
        <v>24</v>
      </c>
      <c r="G219" s="11" t="s">
        <v>24</v>
      </c>
      <c r="H219" s="42" t="s">
        <v>294</v>
      </c>
      <c r="I219" s="9">
        <v>109.501</v>
      </c>
      <c r="J219" s="10" t="s">
        <v>10</v>
      </c>
      <c r="K219" s="22" t="s">
        <v>415</v>
      </c>
      <c r="L219" s="7">
        <f t="shared" si="166"/>
        <v>1238103.8</v>
      </c>
      <c r="M219" s="8">
        <v>257</v>
      </c>
      <c r="N219" s="25">
        <v>41182</v>
      </c>
      <c r="O219" s="8" t="str">
        <f t="shared" si="167"/>
        <v>2DA-SEP</v>
      </c>
      <c r="P219" s="26">
        <v>0.3</v>
      </c>
      <c r="Q219" s="41" t="s">
        <v>270</v>
      </c>
      <c r="R219" s="8"/>
      <c r="S219" s="7">
        <v>619051.9</v>
      </c>
      <c r="T219" s="8"/>
      <c r="U219" s="66" t="str">
        <f t="shared" ca="1" si="168"/>
        <v>NA</v>
      </c>
      <c r="V219" s="8"/>
      <c r="W219" s="8"/>
      <c r="X219" s="8"/>
      <c r="Y219" s="8"/>
      <c r="Z219" s="8"/>
      <c r="AA219" s="66" t="str">
        <f t="shared" si="212"/>
        <v>NA</v>
      </c>
      <c r="AB219" s="66" t="str">
        <f t="shared" si="213"/>
        <v/>
      </c>
      <c r="AC219" s="73"/>
      <c r="AD219" s="73"/>
      <c r="AE219" s="73"/>
      <c r="AF219" s="73"/>
      <c r="AG219" s="8"/>
      <c r="AH219" s="8" t="s">
        <v>273</v>
      </c>
      <c r="AI219" s="8"/>
      <c r="AJ219" s="8"/>
      <c r="AK219" s="8"/>
      <c r="AL219" s="8"/>
      <c r="AM219" s="8"/>
      <c r="AN219" s="8"/>
      <c r="AO219" s="8"/>
      <c r="AP219" s="66" t="str">
        <f t="shared" si="169"/>
        <v>NA</v>
      </c>
      <c r="AQ219" s="66" t="str">
        <f t="shared" si="170"/>
        <v/>
      </c>
      <c r="AR219" s="66" t="str">
        <f t="shared" si="171"/>
        <v>NA</v>
      </c>
      <c r="AS219" s="66" t="str">
        <f t="shared" si="172"/>
        <v/>
      </c>
      <c r="AT219" s="66" t="str">
        <f t="shared" si="173"/>
        <v>NA</v>
      </c>
      <c r="AU219" s="66" t="str">
        <f t="shared" si="174"/>
        <v/>
      </c>
      <c r="AV219" s="66" t="str">
        <f t="shared" si="175"/>
        <v>NA</v>
      </c>
      <c r="AW219" s="66" t="str">
        <f t="shared" ca="1" si="176"/>
        <v>NA</v>
      </c>
      <c r="AX219" s="66" t="str">
        <f t="shared" ca="1" si="177"/>
        <v>NA</v>
      </c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>
        <f t="shared" si="178"/>
        <v>0</v>
      </c>
      <c r="BU219" s="8">
        <f t="shared" si="179"/>
        <v>0</v>
      </c>
      <c r="BV219" s="8">
        <f t="shared" si="180"/>
        <v>0</v>
      </c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66" t="str">
        <f t="shared" si="181"/>
        <v>NA</v>
      </c>
      <c r="CH219" s="66" t="str">
        <f t="shared" si="182"/>
        <v>NA</v>
      </c>
      <c r="CI219" s="66" t="str">
        <f t="shared" si="183"/>
        <v>NA</v>
      </c>
      <c r="CJ219" s="66" t="str">
        <f t="shared" si="184"/>
        <v>NA</v>
      </c>
      <c r="CK219" s="66" t="str">
        <f t="shared" si="185"/>
        <v>NA</v>
      </c>
      <c r="CL219" s="66" t="str">
        <f t="shared" si="186"/>
        <v>NA</v>
      </c>
      <c r="CM219" s="66" t="str">
        <f t="shared" si="187"/>
        <v>NA</v>
      </c>
      <c r="CN219" s="66" t="str">
        <f t="shared" si="188"/>
        <v>NA</v>
      </c>
      <c r="CO219" s="66" t="str">
        <f t="shared" si="189"/>
        <v>NA</v>
      </c>
      <c r="CP219" s="66" t="str">
        <f t="shared" si="190"/>
        <v>NA</v>
      </c>
      <c r="CQ219" s="66" t="str">
        <f t="shared" si="191"/>
        <v/>
      </c>
      <c r="CR219" s="66" t="str">
        <f t="shared" si="192"/>
        <v/>
      </c>
      <c r="CS219" s="66" t="str">
        <f t="shared" si="193"/>
        <v/>
      </c>
      <c r="CT219" s="66" t="str">
        <f t="shared" si="194"/>
        <v/>
      </c>
      <c r="CU219" s="66" t="str">
        <f t="shared" si="195"/>
        <v/>
      </c>
      <c r="CV219" s="66" t="str">
        <f t="shared" si="196"/>
        <v/>
      </c>
      <c r="CW219" s="66" t="str">
        <f t="shared" si="197"/>
        <v/>
      </c>
      <c r="CX219" s="66" t="str">
        <f t="shared" si="198"/>
        <v/>
      </c>
      <c r="CY219" s="66" t="str">
        <f t="shared" si="199"/>
        <v/>
      </c>
      <c r="CZ219" s="66" t="str">
        <f t="shared" si="200"/>
        <v/>
      </c>
      <c r="DA219" s="66" t="str">
        <f t="shared" si="201"/>
        <v/>
      </c>
      <c r="DB219" s="66" t="str">
        <f t="shared" si="202"/>
        <v/>
      </c>
      <c r="DC219" s="66" t="str">
        <f t="shared" si="203"/>
        <v/>
      </c>
      <c r="DD219" s="66" t="str">
        <f t="shared" si="204"/>
        <v/>
      </c>
      <c r="DE219" s="66" t="str">
        <f t="shared" si="205"/>
        <v/>
      </c>
      <c r="DF219" s="66" t="str">
        <f t="shared" si="206"/>
        <v/>
      </c>
      <c r="DG219" s="66" t="str">
        <f t="shared" si="207"/>
        <v/>
      </c>
      <c r="DH219" s="66" t="str">
        <f t="shared" si="208"/>
        <v/>
      </c>
      <c r="DI219" s="66" t="str">
        <f t="shared" si="209"/>
        <v/>
      </c>
      <c r="DJ219" s="66" t="str">
        <f t="shared" si="210"/>
        <v/>
      </c>
      <c r="DK219" s="63">
        <f t="shared" si="165"/>
        <v>1238103.8</v>
      </c>
    </row>
    <row r="220" spans="1:115" x14ac:dyDescent="0.25">
      <c r="A220" s="2">
        <f t="shared" si="211"/>
        <v>219</v>
      </c>
      <c r="B220" s="2" t="s">
        <v>8</v>
      </c>
      <c r="C220" s="2" t="s">
        <v>245</v>
      </c>
      <c r="D220" s="2">
        <v>4</v>
      </c>
      <c r="E220" s="2">
        <v>1</v>
      </c>
      <c r="F220" s="2">
        <v>1</v>
      </c>
      <c r="G220" s="11" t="s">
        <v>25</v>
      </c>
      <c r="H220" s="42" t="s">
        <v>294</v>
      </c>
      <c r="I220" s="9">
        <v>138.72200000000001</v>
      </c>
      <c r="J220" s="10" t="s">
        <v>11</v>
      </c>
      <c r="K220" s="23" t="s">
        <v>416</v>
      </c>
      <c r="L220" s="7">
        <f t="shared" si="166"/>
        <v>1358143.6</v>
      </c>
      <c r="M220" s="8">
        <v>258</v>
      </c>
      <c r="N220" s="25">
        <v>41212</v>
      </c>
      <c r="O220" s="8" t="str">
        <f t="shared" si="167"/>
        <v>2DA-OCT</v>
      </c>
      <c r="P220" s="26">
        <v>0.1</v>
      </c>
      <c r="Q220" s="41" t="s">
        <v>270</v>
      </c>
      <c r="R220" s="8"/>
      <c r="S220" s="7">
        <v>679071.8</v>
      </c>
      <c r="T220" s="8"/>
      <c r="U220" s="66" t="str">
        <f t="shared" ca="1" si="168"/>
        <v>NA</v>
      </c>
      <c r="V220" s="8"/>
      <c r="W220" s="8"/>
      <c r="X220" s="8"/>
      <c r="Y220" s="8"/>
      <c r="Z220" s="8"/>
      <c r="AA220" s="66" t="str">
        <f t="shared" si="212"/>
        <v>NA</v>
      </c>
      <c r="AB220" s="66" t="str">
        <f t="shared" si="213"/>
        <v/>
      </c>
      <c r="AC220" s="73"/>
      <c r="AD220" s="73"/>
      <c r="AE220" s="73"/>
      <c r="AF220" s="73"/>
      <c r="AG220" s="8"/>
      <c r="AH220" s="8" t="s">
        <v>273</v>
      </c>
      <c r="AI220" s="8"/>
      <c r="AJ220" s="8"/>
      <c r="AK220" s="8"/>
      <c r="AL220" s="8"/>
      <c r="AM220" s="8"/>
      <c r="AN220" s="8"/>
      <c r="AO220" s="8"/>
      <c r="AP220" s="66" t="str">
        <f t="shared" si="169"/>
        <v>NA</v>
      </c>
      <c r="AQ220" s="66" t="str">
        <f t="shared" si="170"/>
        <v/>
      </c>
      <c r="AR220" s="66" t="str">
        <f t="shared" si="171"/>
        <v>NA</v>
      </c>
      <c r="AS220" s="66" t="str">
        <f t="shared" si="172"/>
        <v/>
      </c>
      <c r="AT220" s="66" t="str">
        <f t="shared" si="173"/>
        <v>NA</v>
      </c>
      <c r="AU220" s="66" t="str">
        <f t="shared" si="174"/>
        <v/>
      </c>
      <c r="AV220" s="66" t="str">
        <f t="shared" si="175"/>
        <v>NA</v>
      </c>
      <c r="AW220" s="66" t="str">
        <f t="shared" ca="1" si="176"/>
        <v>NA</v>
      </c>
      <c r="AX220" s="66" t="str">
        <f t="shared" ca="1" si="177"/>
        <v>NA</v>
      </c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>
        <f t="shared" si="178"/>
        <v>0</v>
      </c>
      <c r="BU220" s="8">
        <f t="shared" si="179"/>
        <v>0</v>
      </c>
      <c r="BV220" s="8">
        <f t="shared" si="180"/>
        <v>0</v>
      </c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66" t="str">
        <f t="shared" si="181"/>
        <v>NA</v>
      </c>
      <c r="CH220" s="66" t="str">
        <f t="shared" si="182"/>
        <v>NA</v>
      </c>
      <c r="CI220" s="66" t="str">
        <f t="shared" si="183"/>
        <v>NA</v>
      </c>
      <c r="CJ220" s="66" t="str">
        <f t="shared" si="184"/>
        <v>NA</v>
      </c>
      <c r="CK220" s="66" t="str">
        <f t="shared" si="185"/>
        <v>NA</v>
      </c>
      <c r="CL220" s="66" t="str">
        <f t="shared" si="186"/>
        <v>NA</v>
      </c>
      <c r="CM220" s="66" t="str">
        <f t="shared" si="187"/>
        <v>NA</v>
      </c>
      <c r="CN220" s="66" t="str">
        <f t="shared" si="188"/>
        <v>NA</v>
      </c>
      <c r="CO220" s="66" t="str">
        <f t="shared" si="189"/>
        <v>NA</v>
      </c>
      <c r="CP220" s="66" t="str">
        <f t="shared" si="190"/>
        <v>NA</v>
      </c>
      <c r="CQ220" s="66" t="str">
        <f t="shared" si="191"/>
        <v/>
      </c>
      <c r="CR220" s="66" t="str">
        <f t="shared" si="192"/>
        <v/>
      </c>
      <c r="CS220" s="66" t="str">
        <f t="shared" si="193"/>
        <v/>
      </c>
      <c r="CT220" s="66" t="str">
        <f t="shared" si="194"/>
        <v/>
      </c>
      <c r="CU220" s="66" t="str">
        <f t="shared" si="195"/>
        <v/>
      </c>
      <c r="CV220" s="66" t="str">
        <f t="shared" si="196"/>
        <v/>
      </c>
      <c r="CW220" s="66" t="str">
        <f t="shared" si="197"/>
        <v/>
      </c>
      <c r="CX220" s="66" t="str">
        <f t="shared" si="198"/>
        <v/>
      </c>
      <c r="CY220" s="66" t="str">
        <f t="shared" si="199"/>
        <v/>
      </c>
      <c r="CZ220" s="66" t="str">
        <f t="shared" si="200"/>
        <v/>
      </c>
      <c r="DA220" s="66" t="str">
        <f t="shared" si="201"/>
        <v/>
      </c>
      <c r="DB220" s="66" t="str">
        <f t="shared" si="202"/>
        <v/>
      </c>
      <c r="DC220" s="66" t="str">
        <f t="shared" si="203"/>
        <v/>
      </c>
      <c r="DD220" s="66" t="str">
        <f t="shared" si="204"/>
        <v/>
      </c>
      <c r="DE220" s="66" t="str">
        <f t="shared" si="205"/>
        <v/>
      </c>
      <c r="DF220" s="66" t="str">
        <f t="shared" si="206"/>
        <v/>
      </c>
      <c r="DG220" s="66" t="str">
        <f t="shared" si="207"/>
        <v/>
      </c>
      <c r="DH220" s="66" t="str">
        <f t="shared" si="208"/>
        <v/>
      </c>
      <c r="DI220" s="66" t="str">
        <f t="shared" si="209"/>
        <v/>
      </c>
      <c r="DJ220" s="66" t="str">
        <f t="shared" si="210"/>
        <v/>
      </c>
      <c r="DK220" s="63">
        <f t="shared" si="165"/>
        <v>1358143.6</v>
      </c>
    </row>
    <row r="221" spans="1:115" x14ac:dyDescent="0.25">
      <c r="A221" s="2">
        <f t="shared" si="211"/>
        <v>220</v>
      </c>
      <c r="B221" s="2" t="s">
        <v>8</v>
      </c>
      <c r="C221" s="2" t="s">
        <v>246</v>
      </c>
      <c r="D221" s="2">
        <v>4</v>
      </c>
      <c r="E221" s="2">
        <v>1</v>
      </c>
      <c r="F221" s="2">
        <v>2</v>
      </c>
      <c r="G221" s="11" t="s">
        <v>26</v>
      </c>
      <c r="H221" s="42" t="s">
        <v>294</v>
      </c>
      <c r="I221" s="9">
        <v>130.87899999999999</v>
      </c>
      <c r="J221" s="10" t="s">
        <v>11</v>
      </c>
      <c r="K221" s="23" t="s">
        <v>416</v>
      </c>
      <c r="L221" s="7">
        <f t="shared" si="166"/>
        <v>1328340.2</v>
      </c>
      <c r="M221" s="8">
        <v>259</v>
      </c>
      <c r="N221" s="25">
        <v>41212</v>
      </c>
      <c r="O221" s="8" t="str">
        <f t="shared" si="167"/>
        <v>2DA-OCT</v>
      </c>
      <c r="P221" s="26">
        <v>0.1</v>
      </c>
      <c r="Q221" s="41" t="s">
        <v>270</v>
      </c>
      <c r="R221" s="8"/>
      <c r="S221" s="7">
        <v>664170.1</v>
      </c>
      <c r="T221" s="8"/>
      <c r="U221" s="66" t="str">
        <f t="shared" ca="1" si="168"/>
        <v>NA</v>
      </c>
      <c r="V221" s="8"/>
      <c r="W221" s="8"/>
      <c r="X221" s="8"/>
      <c r="Y221" s="8"/>
      <c r="Z221" s="8"/>
      <c r="AA221" s="66" t="str">
        <f t="shared" si="212"/>
        <v>NA</v>
      </c>
      <c r="AB221" s="66" t="str">
        <f t="shared" si="213"/>
        <v/>
      </c>
      <c r="AC221" s="73"/>
      <c r="AD221" s="73"/>
      <c r="AE221" s="73"/>
      <c r="AF221" s="73"/>
      <c r="AG221" s="8"/>
      <c r="AH221" s="8" t="s">
        <v>273</v>
      </c>
      <c r="AI221" s="8"/>
      <c r="AJ221" s="8"/>
      <c r="AK221" s="8"/>
      <c r="AL221" s="8"/>
      <c r="AM221" s="8"/>
      <c r="AN221" s="8"/>
      <c r="AO221" s="8"/>
      <c r="AP221" s="66" t="str">
        <f t="shared" si="169"/>
        <v>NA</v>
      </c>
      <c r="AQ221" s="66" t="str">
        <f t="shared" si="170"/>
        <v/>
      </c>
      <c r="AR221" s="66" t="str">
        <f t="shared" si="171"/>
        <v>NA</v>
      </c>
      <c r="AS221" s="66" t="str">
        <f t="shared" si="172"/>
        <v/>
      </c>
      <c r="AT221" s="66" t="str">
        <f t="shared" si="173"/>
        <v>NA</v>
      </c>
      <c r="AU221" s="66" t="str">
        <f t="shared" si="174"/>
        <v/>
      </c>
      <c r="AV221" s="66" t="str">
        <f t="shared" si="175"/>
        <v>NA</v>
      </c>
      <c r="AW221" s="66" t="str">
        <f t="shared" ca="1" si="176"/>
        <v>NA</v>
      </c>
      <c r="AX221" s="66" t="str">
        <f t="shared" ca="1" si="177"/>
        <v>NA</v>
      </c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>
        <f t="shared" si="178"/>
        <v>0</v>
      </c>
      <c r="BU221" s="8">
        <f t="shared" si="179"/>
        <v>0</v>
      </c>
      <c r="BV221" s="8">
        <f t="shared" si="180"/>
        <v>0</v>
      </c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66" t="str">
        <f t="shared" si="181"/>
        <v>NA</v>
      </c>
      <c r="CH221" s="66" t="str">
        <f t="shared" si="182"/>
        <v>NA</v>
      </c>
      <c r="CI221" s="66" t="str">
        <f t="shared" si="183"/>
        <v>NA</v>
      </c>
      <c r="CJ221" s="66" t="str">
        <f t="shared" si="184"/>
        <v>NA</v>
      </c>
      <c r="CK221" s="66" t="str">
        <f t="shared" si="185"/>
        <v>NA</v>
      </c>
      <c r="CL221" s="66" t="str">
        <f t="shared" si="186"/>
        <v>NA</v>
      </c>
      <c r="CM221" s="66" t="str">
        <f t="shared" si="187"/>
        <v>NA</v>
      </c>
      <c r="CN221" s="66" t="str">
        <f t="shared" si="188"/>
        <v>NA</v>
      </c>
      <c r="CO221" s="66" t="str">
        <f t="shared" si="189"/>
        <v>NA</v>
      </c>
      <c r="CP221" s="66" t="str">
        <f t="shared" si="190"/>
        <v>NA</v>
      </c>
      <c r="CQ221" s="66" t="str">
        <f t="shared" si="191"/>
        <v/>
      </c>
      <c r="CR221" s="66" t="str">
        <f t="shared" si="192"/>
        <v/>
      </c>
      <c r="CS221" s="66" t="str">
        <f t="shared" si="193"/>
        <v/>
      </c>
      <c r="CT221" s="66" t="str">
        <f t="shared" si="194"/>
        <v/>
      </c>
      <c r="CU221" s="66" t="str">
        <f t="shared" si="195"/>
        <v/>
      </c>
      <c r="CV221" s="66" t="str">
        <f t="shared" si="196"/>
        <v/>
      </c>
      <c r="CW221" s="66" t="str">
        <f t="shared" si="197"/>
        <v/>
      </c>
      <c r="CX221" s="66" t="str">
        <f t="shared" si="198"/>
        <v/>
      </c>
      <c r="CY221" s="66" t="str">
        <f t="shared" si="199"/>
        <v/>
      </c>
      <c r="CZ221" s="66" t="str">
        <f t="shared" si="200"/>
        <v/>
      </c>
      <c r="DA221" s="66" t="str">
        <f t="shared" si="201"/>
        <v/>
      </c>
      <c r="DB221" s="66" t="str">
        <f t="shared" si="202"/>
        <v/>
      </c>
      <c r="DC221" s="66" t="str">
        <f t="shared" si="203"/>
        <v/>
      </c>
      <c r="DD221" s="66" t="str">
        <f t="shared" si="204"/>
        <v/>
      </c>
      <c r="DE221" s="66" t="str">
        <f t="shared" si="205"/>
        <v/>
      </c>
      <c r="DF221" s="66" t="str">
        <f t="shared" si="206"/>
        <v/>
      </c>
      <c r="DG221" s="66" t="str">
        <f t="shared" si="207"/>
        <v/>
      </c>
      <c r="DH221" s="66" t="str">
        <f t="shared" si="208"/>
        <v/>
      </c>
      <c r="DI221" s="66" t="str">
        <f t="shared" si="209"/>
        <v/>
      </c>
      <c r="DJ221" s="66" t="str">
        <f t="shared" si="210"/>
        <v/>
      </c>
      <c r="DK221" s="63">
        <f t="shared" si="165"/>
        <v>1328340.2</v>
      </c>
    </row>
    <row r="222" spans="1:115" x14ac:dyDescent="0.25">
      <c r="A222" s="2">
        <f t="shared" si="211"/>
        <v>221</v>
      </c>
      <c r="B222" s="2" t="s">
        <v>8</v>
      </c>
      <c r="C222" s="2" t="s">
        <v>247</v>
      </c>
      <c r="D222" s="2">
        <v>5</v>
      </c>
      <c r="E222" s="2">
        <v>1</v>
      </c>
      <c r="F222" s="2">
        <v>1</v>
      </c>
      <c r="G222" s="11" t="s">
        <v>9</v>
      </c>
      <c r="H222" s="42" t="s">
        <v>294</v>
      </c>
      <c r="I222" s="9">
        <v>80.302999999999997</v>
      </c>
      <c r="J222" s="10" t="s">
        <v>11</v>
      </c>
      <c r="K222" s="24" t="s">
        <v>417</v>
      </c>
      <c r="L222" s="7">
        <f t="shared" si="166"/>
        <v>1136151.3999999999</v>
      </c>
      <c r="M222" s="8">
        <v>260</v>
      </c>
      <c r="N222" s="25">
        <v>41258</v>
      </c>
      <c r="O222" s="8" t="str">
        <f t="shared" si="167"/>
        <v>2DA-DIC</v>
      </c>
      <c r="P222" s="26">
        <v>0</v>
      </c>
      <c r="Q222" s="41" t="s">
        <v>270</v>
      </c>
      <c r="R222" s="8"/>
      <c r="S222" s="7">
        <v>568075.69999999995</v>
      </c>
      <c r="T222" s="8"/>
      <c r="U222" s="66" t="str">
        <f t="shared" ca="1" si="168"/>
        <v>NA</v>
      </c>
      <c r="V222" s="8"/>
      <c r="W222" s="8"/>
      <c r="X222" s="8"/>
      <c r="Y222" s="8"/>
      <c r="Z222" s="8"/>
      <c r="AA222" s="66" t="str">
        <f t="shared" si="212"/>
        <v>NA</v>
      </c>
      <c r="AB222" s="66" t="str">
        <f t="shared" si="213"/>
        <v/>
      </c>
      <c r="AC222" s="73"/>
      <c r="AD222" s="73"/>
      <c r="AE222" s="73"/>
      <c r="AF222" s="73"/>
      <c r="AG222" s="8"/>
      <c r="AH222" s="8" t="s">
        <v>273</v>
      </c>
      <c r="AI222" s="8"/>
      <c r="AJ222" s="8"/>
      <c r="AK222" s="8"/>
      <c r="AL222" s="8"/>
      <c r="AM222" s="8"/>
      <c r="AN222" s="8"/>
      <c r="AO222" s="8"/>
      <c r="AP222" s="66" t="str">
        <f t="shared" si="169"/>
        <v>NA</v>
      </c>
      <c r="AQ222" s="66" t="str">
        <f t="shared" si="170"/>
        <v/>
      </c>
      <c r="AR222" s="66" t="str">
        <f t="shared" si="171"/>
        <v>NA</v>
      </c>
      <c r="AS222" s="66" t="str">
        <f t="shared" si="172"/>
        <v/>
      </c>
      <c r="AT222" s="66" t="str">
        <f t="shared" si="173"/>
        <v>NA</v>
      </c>
      <c r="AU222" s="66" t="str">
        <f t="shared" si="174"/>
        <v/>
      </c>
      <c r="AV222" s="66" t="str">
        <f t="shared" si="175"/>
        <v>NA</v>
      </c>
      <c r="AW222" s="66" t="str">
        <f t="shared" ca="1" si="176"/>
        <v>NA</v>
      </c>
      <c r="AX222" s="66" t="str">
        <f t="shared" ca="1" si="177"/>
        <v>NA</v>
      </c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>
        <f t="shared" si="178"/>
        <v>0</v>
      </c>
      <c r="BU222" s="8">
        <f t="shared" si="179"/>
        <v>0</v>
      </c>
      <c r="BV222" s="8">
        <f t="shared" si="180"/>
        <v>0</v>
      </c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66" t="str">
        <f t="shared" si="181"/>
        <v>NA</v>
      </c>
      <c r="CH222" s="66" t="str">
        <f t="shared" si="182"/>
        <v>NA</v>
      </c>
      <c r="CI222" s="66" t="str">
        <f t="shared" si="183"/>
        <v>NA</v>
      </c>
      <c r="CJ222" s="66" t="str">
        <f t="shared" si="184"/>
        <v>NA</v>
      </c>
      <c r="CK222" s="66" t="str">
        <f t="shared" si="185"/>
        <v>NA</v>
      </c>
      <c r="CL222" s="66" t="str">
        <f t="shared" si="186"/>
        <v>NA</v>
      </c>
      <c r="CM222" s="66" t="str">
        <f t="shared" si="187"/>
        <v>NA</v>
      </c>
      <c r="CN222" s="66" t="str">
        <f t="shared" si="188"/>
        <v>NA</v>
      </c>
      <c r="CO222" s="66" t="str">
        <f t="shared" si="189"/>
        <v>NA</v>
      </c>
      <c r="CP222" s="66" t="str">
        <f t="shared" si="190"/>
        <v>NA</v>
      </c>
      <c r="CQ222" s="66" t="str">
        <f t="shared" si="191"/>
        <v/>
      </c>
      <c r="CR222" s="66" t="str">
        <f t="shared" si="192"/>
        <v/>
      </c>
      <c r="CS222" s="66" t="str">
        <f t="shared" si="193"/>
        <v/>
      </c>
      <c r="CT222" s="66" t="str">
        <f t="shared" si="194"/>
        <v/>
      </c>
      <c r="CU222" s="66" t="str">
        <f t="shared" si="195"/>
        <v/>
      </c>
      <c r="CV222" s="66" t="str">
        <f t="shared" si="196"/>
        <v/>
      </c>
      <c r="CW222" s="66" t="str">
        <f t="shared" si="197"/>
        <v/>
      </c>
      <c r="CX222" s="66" t="str">
        <f t="shared" si="198"/>
        <v/>
      </c>
      <c r="CY222" s="66" t="str">
        <f t="shared" si="199"/>
        <v/>
      </c>
      <c r="CZ222" s="66" t="str">
        <f t="shared" si="200"/>
        <v/>
      </c>
      <c r="DA222" s="66" t="str">
        <f t="shared" si="201"/>
        <v/>
      </c>
      <c r="DB222" s="66" t="str">
        <f t="shared" si="202"/>
        <v/>
      </c>
      <c r="DC222" s="66" t="str">
        <f t="shared" si="203"/>
        <v/>
      </c>
      <c r="DD222" s="66" t="str">
        <f t="shared" si="204"/>
        <v/>
      </c>
      <c r="DE222" s="66" t="str">
        <f t="shared" si="205"/>
        <v/>
      </c>
      <c r="DF222" s="66" t="str">
        <f t="shared" si="206"/>
        <v/>
      </c>
      <c r="DG222" s="66" t="str">
        <f t="shared" si="207"/>
        <v/>
      </c>
      <c r="DH222" s="66" t="str">
        <f t="shared" si="208"/>
        <v/>
      </c>
      <c r="DI222" s="66" t="str">
        <f t="shared" si="209"/>
        <v/>
      </c>
      <c r="DJ222" s="66" t="str">
        <f t="shared" si="210"/>
        <v/>
      </c>
      <c r="DK222" s="63">
        <f t="shared" si="165"/>
        <v>1136151.3999999999</v>
      </c>
    </row>
    <row r="223" spans="1:115" x14ac:dyDescent="0.25">
      <c r="A223" s="2">
        <f t="shared" si="211"/>
        <v>222</v>
      </c>
      <c r="B223" s="2" t="s">
        <v>8</v>
      </c>
      <c r="C223" s="2" t="s">
        <v>248</v>
      </c>
      <c r="D223" s="2">
        <v>6</v>
      </c>
      <c r="E223" s="2">
        <v>1</v>
      </c>
      <c r="F223" s="2">
        <v>1</v>
      </c>
      <c r="G223" s="11" t="s">
        <v>14</v>
      </c>
      <c r="H223" s="42" t="s">
        <v>294</v>
      </c>
      <c r="I223" s="9">
        <v>102.812</v>
      </c>
      <c r="J223" s="10" t="s">
        <v>11</v>
      </c>
      <c r="K223" s="24" t="s">
        <v>417</v>
      </c>
      <c r="L223" s="7">
        <f t="shared" si="166"/>
        <v>1221685.6000000001</v>
      </c>
      <c r="M223" s="8">
        <v>261</v>
      </c>
      <c r="N223" s="25">
        <v>41258</v>
      </c>
      <c r="O223" s="8" t="str">
        <f t="shared" si="167"/>
        <v>2DA-DIC</v>
      </c>
      <c r="P223" s="26">
        <v>0</v>
      </c>
      <c r="Q223" s="41" t="s">
        <v>270</v>
      </c>
      <c r="R223" s="8"/>
      <c r="S223" s="7">
        <v>610842.80000000005</v>
      </c>
      <c r="T223" s="8"/>
      <c r="U223" s="66" t="str">
        <f t="shared" ca="1" si="168"/>
        <v>NA</v>
      </c>
      <c r="V223" s="8"/>
      <c r="W223" s="8"/>
      <c r="X223" s="8"/>
      <c r="Y223" s="8"/>
      <c r="Z223" s="8"/>
      <c r="AA223" s="66" t="str">
        <f t="shared" si="212"/>
        <v>NA</v>
      </c>
      <c r="AB223" s="66" t="str">
        <f t="shared" si="213"/>
        <v/>
      </c>
      <c r="AC223" s="73"/>
      <c r="AD223" s="73"/>
      <c r="AE223" s="73"/>
      <c r="AF223" s="73"/>
      <c r="AG223" s="8"/>
      <c r="AH223" s="8" t="s">
        <v>273</v>
      </c>
      <c r="AI223" s="8"/>
      <c r="AJ223" s="8"/>
      <c r="AK223" s="8"/>
      <c r="AL223" s="8"/>
      <c r="AM223" s="8"/>
      <c r="AN223" s="8"/>
      <c r="AO223" s="8"/>
      <c r="AP223" s="66" t="str">
        <f t="shared" si="169"/>
        <v>NA</v>
      </c>
      <c r="AQ223" s="66" t="str">
        <f t="shared" si="170"/>
        <v/>
      </c>
      <c r="AR223" s="66" t="str">
        <f t="shared" si="171"/>
        <v>NA</v>
      </c>
      <c r="AS223" s="66" t="str">
        <f t="shared" si="172"/>
        <v/>
      </c>
      <c r="AT223" s="66" t="str">
        <f t="shared" si="173"/>
        <v>NA</v>
      </c>
      <c r="AU223" s="66" t="str">
        <f t="shared" si="174"/>
        <v/>
      </c>
      <c r="AV223" s="66" t="str">
        <f t="shared" si="175"/>
        <v>NA</v>
      </c>
      <c r="AW223" s="66" t="str">
        <f t="shared" ca="1" si="176"/>
        <v>NA</v>
      </c>
      <c r="AX223" s="66" t="str">
        <f t="shared" ca="1" si="177"/>
        <v>NA</v>
      </c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>
        <f t="shared" si="178"/>
        <v>0</v>
      </c>
      <c r="BU223" s="8">
        <f t="shared" si="179"/>
        <v>0</v>
      </c>
      <c r="BV223" s="8">
        <f t="shared" si="180"/>
        <v>0</v>
      </c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66" t="str">
        <f t="shared" si="181"/>
        <v>NA</v>
      </c>
      <c r="CH223" s="66" t="str">
        <f t="shared" si="182"/>
        <v>NA</v>
      </c>
      <c r="CI223" s="66" t="str">
        <f t="shared" si="183"/>
        <v>NA</v>
      </c>
      <c r="CJ223" s="66" t="str">
        <f t="shared" si="184"/>
        <v>NA</v>
      </c>
      <c r="CK223" s="66" t="str">
        <f t="shared" si="185"/>
        <v>NA</v>
      </c>
      <c r="CL223" s="66" t="str">
        <f t="shared" si="186"/>
        <v>NA</v>
      </c>
      <c r="CM223" s="66" t="str">
        <f t="shared" si="187"/>
        <v>NA</v>
      </c>
      <c r="CN223" s="66" t="str">
        <f t="shared" si="188"/>
        <v>NA</v>
      </c>
      <c r="CO223" s="66" t="str">
        <f t="shared" si="189"/>
        <v>NA</v>
      </c>
      <c r="CP223" s="66" t="str">
        <f t="shared" si="190"/>
        <v>NA</v>
      </c>
      <c r="CQ223" s="66" t="str">
        <f t="shared" si="191"/>
        <v/>
      </c>
      <c r="CR223" s="66" t="str">
        <f t="shared" si="192"/>
        <v/>
      </c>
      <c r="CS223" s="66" t="str">
        <f t="shared" si="193"/>
        <v/>
      </c>
      <c r="CT223" s="66" t="str">
        <f t="shared" si="194"/>
        <v/>
      </c>
      <c r="CU223" s="66" t="str">
        <f t="shared" si="195"/>
        <v/>
      </c>
      <c r="CV223" s="66" t="str">
        <f t="shared" si="196"/>
        <v/>
      </c>
      <c r="CW223" s="66" t="str">
        <f t="shared" si="197"/>
        <v/>
      </c>
      <c r="CX223" s="66" t="str">
        <f t="shared" si="198"/>
        <v/>
      </c>
      <c r="CY223" s="66" t="str">
        <f t="shared" si="199"/>
        <v/>
      </c>
      <c r="CZ223" s="66" t="str">
        <f t="shared" si="200"/>
        <v/>
      </c>
      <c r="DA223" s="66" t="str">
        <f t="shared" si="201"/>
        <v/>
      </c>
      <c r="DB223" s="66" t="str">
        <f t="shared" si="202"/>
        <v/>
      </c>
      <c r="DC223" s="66" t="str">
        <f t="shared" si="203"/>
        <v/>
      </c>
      <c r="DD223" s="66" t="str">
        <f t="shared" si="204"/>
        <v/>
      </c>
      <c r="DE223" s="66" t="str">
        <f t="shared" si="205"/>
        <v/>
      </c>
      <c r="DF223" s="66" t="str">
        <f t="shared" si="206"/>
        <v/>
      </c>
      <c r="DG223" s="66" t="str">
        <f t="shared" si="207"/>
        <v/>
      </c>
      <c r="DH223" s="66" t="str">
        <f t="shared" si="208"/>
        <v/>
      </c>
      <c r="DI223" s="66" t="str">
        <f t="shared" si="209"/>
        <v/>
      </c>
      <c r="DJ223" s="66" t="str">
        <f t="shared" si="210"/>
        <v/>
      </c>
      <c r="DK223" s="63">
        <f t="shared" si="165"/>
        <v>1221685.6000000001</v>
      </c>
    </row>
    <row r="224" spans="1:115" x14ac:dyDescent="0.25">
      <c r="A224" s="2">
        <f t="shared" si="211"/>
        <v>223</v>
      </c>
      <c r="B224" s="2" t="s">
        <v>8</v>
      </c>
      <c r="C224" s="2" t="s">
        <v>249</v>
      </c>
      <c r="D224" s="2">
        <v>6</v>
      </c>
      <c r="E224" s="2">
        <v>1</v>
      </c>
      <c r="F224" s="2">
        <v>2</v>
      </c>
      <c r="G224" s="11" t="s">
        <v>14</v>
      </c>
      <c r="H224" s="42" t="s">
        <v>294</v>
      </c>
      <c r="I224" s="9">
        <v>91.775999999999996</v>
      </c>
      <c r="J224" s="10" t="s">
        <v>10</v>
      </c>
      <c r="K224" s="24" t="s">
        <v>417</v>
      </c>
      <c r="L224" s="7">
        <f t="shared" si="166"/>
        <v>1170748.8</v>
      </c>
      <c r="M224" s="8">
        <v>262</v>
      </c>
      <c r="N224" s="25">
        <v>41258</v>
      </c>
      <c r="O224" s="8" t="str">
        <f t="shared" si="167"/>
        <v>2DA-DIC</v>
      </c>
      <c r="P224" s="26">
        <v>0</v>
      </c>
      <c r="Q224" s="41" t="s">
        <v>270</v>
      </c>
      <c r="R224" s="8"/>
      <c r="S224" s="7">
        <v>585374.4</v>
      </c>
      <c r="T224" s="8"/>
      <c r="U224" s="66" t="str">
        <f t="shared" ca="1" si="168"/>
        <v>NA</v>
      </c>
      <c r="V224" s="8"/>
      <c r="W224" s="8"/>
      <c r="X224" s="8"/>
      <c r="Y224" s="8"/>
      <c r="Z224" s="8"/>
      <c r="AA224" s="66" t="str">
        <f t="shared" si="212"/>
        <v>NA</v>
      </c>
      <c r="AB224" s="66" t="str">
        <f t="shared" si="213"/>
        <v/>
      </c>
      <c r="AC224" s="73"/>
      <c r="AD224" s="73"/>
      <c r="AE224" s="73"/>
      <c r="AF224" s="73"/>
      <c r="AG224" s="8"/>
      <c r="AH224" s="8" t="s">
        <v>273</v>
      </c>
      <c r="AI224" s="8"/>
      <c r="AJ224" s="8"/>
      <c r="AK224" s="8"/>
      <c r="AL224" s="8"/>
      <c r="AM224" s="8"/>
      <c r="AN224" s="8"/>
      <c r="AO224" s="8"/>
      <c r="AP224" s="66" t="str">
        <f t="shared" si="169"/>
        <v>NA</v>
      </c>
      <c r="AQ224" s="66" t="str">
        <f t="shared" si="170"/>
        <v/>
      </c>
      <c r="AR224" s="66" t="str">
        <f t="shared" si="171"/>
        <v>NA</v>
      </c>
      <c r="AS224" s="66" t="str">
        <f t="shared" si="172"/>
        <v/>
      </c>
      <c r="AT224" s="66" t="str">
        <f t="shared" si="173"/>
        <v>NA</v>
      </c>
      <c r="AU224" s="66" t="str">
        <f t="shared" si="174"/>
        <v/>
      </c>
      <c r="AV224" s="66" t="str">
        <f t="shared" si="175"/>
        <v>NA</v>
      </c>
      <c r="AW224" s="66" t="str">
        <f t="shared" ca="1" si="176"/>
        <v>NA</v>
      </c>
      <c r="AX224" s="66" t="str">
        <f t="shared" ca="1" si="177"/>
        <v>NA</v>
      </c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>
        <f t="shared" si="178"/>
        <v>0</v>
      </c>
      <c r="BU224" s="8">
        <f t="shared" si="179"/>
        <v>0</v>
      </c>
      <c r="BV224" s="8">
        <f t="shared" si="180"/>
        <v>0</v>
      </c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66" t="str">
        <f t="shared" si="181"/>
        <v>NA</v>
      </c>
      <c r="CH224" s="66" t="str">
        <f t="shared" si="182"/>
        <v>NA</v>
      </c>
      <c r="CI224" s="66" t="str">
        <f t="shared" si="183"/>
        <v>NA</v>
      </c>
      <c r="CJ224" s="66" t="str">
        <f t="shared" si="184"/>
        <v>NA</v>
      </c>
      <c r="CK224" s="66" t="str">
        <f t="shared" si="185"/>
        <v>NA</v>
      </c>
      <c r="CL224" s="66" t="str">
        <f t="shared" si="186"/>
        <v>NA</v>
      </c>
      <c r="CM224" s="66" t="str">
        <f t="shared" si="187"/>
        <v>NA</v>
      </c>
      <c r="CN224" s="66" t="str">
        <f t="shared" si="188"/>
        <v>NA</v>
      </c>
      <c r="CO224" s="66" t="str">
        <f t="shared" si="189"/>
        <v>NA</v>
      </c>
      <c r="CP224" s="66" t="str">
        <f t="shared" si="190"/>
        <v>NA</v>
      </c>
      <c r="CQ224" s="66" t="str">
        <f t="shared" si="191"/>
        <v/>
      </c>
      <c r="CR224" s="66" t="str">
        <f t="shared" si="192"/>
        <v/>
      </c>
      <c r="CS224" s="66" t="str">
        <f t="shared" si="193"/>
        <v/>
      </c>
      <c r="CT224" s="66" t="str">
        <f t="shared" si="194"/>
        <v/>
      </c>
      <c r="CU224" s="66" t="str">
        <f t="shared" si="195"/>
        <v/>
      </c>
      <c r="CV224" s="66" t="str">
        <f t="shared" si="196"/>
        <v/>
      </c>
      <c r="CW224" s="66" t="str">
        <f t="shared" si="197"/>
        <v/>
      </c>
      <c r="CX224" s="66" t="str">
        <f t="shared" si="198"/>
        <v/>
      </c>
      <c r="CY224" s="66" t="str">
        <f t="shared" si="199"/>
        <v/>
      </c>
      <c r="CZ224" s="66" t="str">
        <f t="shared" si="200"/>
        <v/>
      </c>
      <c r="DA224" s="66" t="str">
        <f t="shared" si="201"/>
        <v/>
      </c>
      <c r="DB224" s="66" t="str">
        <f t="shared" si="202"/>
        <v/>
      </c>
      <c r="DC224" s="66" t="str">
        <f t="shared" si="203"/>
        <v/>
      </c>
      <c r="DD224" s="66" t="str">
        <f t="shared" si="204"/>
        <v/>
      </c>
      <c r="DE224" s="66" t="str">
        <f t="shared" si="205"/>
        <v/>
      </c>
      <c r="DF224" s="66" t="str">
        <f t="shared" si="206"/>
        <v/>
      </c>
      <c r="DG224" s="66" t="str">
        <f t="shared" si="207"/>
        <v/>
      </c>
      <c r="DH224" s="66" t="str">
        <f t="shared" si="208"/>
        <v/>
      </c>
      <c r="DI224" s="66" t="str">
        <f t="shared" si="209"/>
        <v/>
      </c>
      <c r="DJ224" s="66" t="str">
        <f t="shared" si="210"/>
        <v/>
      </c>
      <c r="DK224" s="63">
        <f t="shared" si="165"/>
        <v>1170748.8</v>
      </c>
    </row>
    <row r="225" spans="1:115" x14ac:dyDescent="0.25">
      <c r="A225" s="2">
        <f t="shared" si="211"/>
        <v>224</v>
      </c>
      <c r="B225" s="2" t="s">
        <v>8</v>
      </c>
      <c r="C225" s="2" t="s">
        <v>250</v>
      </c>
      <c r="D225" s="2">
        <v>6</v>
      </c>
      <c r="E225" s="2">
        <v>1</v>
      </c>
      <c r="F225" s="2">
        <v>3</v>
      </c>
      <c r="G225" s="11" t="s">
        <v>14</v>
      </c>
      <c r="H225" s="42" t="s">
        <v>294</v>
      </c>
      <c r="I225" s="9">
        <v>89.816999999999993</v>
      </c>
      <c r="J225" s="10" t="s">
        <v>10</v>
      </c>
      <c r="K225" s="24" t="s">
        <v>417</v>
      </c>
      <c r="L225" s="7">
        <f t="shared" si="166"/>
        <v>1163304.6000000001</v>
      </c>
      <c r="M225" s="8">
        <v>263</v>
      </c>
      <c r="N225" s="25">
        <v>41258</v>
      </c>
      <c r="O225" s="8" t="str">
        <f t="shared" si="167"/>
        <v>2DA-DIC</v>
      </c>
      <c r="P225" s="26">
        <v>0</v>
      </c>
      <c r="Q225" s="41" t="s">
        <v>270</v>
      </c>
      <c r="R225" s="8"/>
      <c r="S225" s="7">
        <v>581652.30000000005</v>
      </c>
      <c r="T225" s="8"/>
      <c r="U225" s="66" t="str">
        <f t="shared" ca="1" si="168"/>
        <v>NA</v>
      </c>
      <c r="V225" s="8"/>
      <c r="W225" s="8"/>
      <c r="X225" s="8"/>
      <c r="Y225" s="8"/>
      <c r="Z225" s="8"/>
      <c r="AA225" s="66" t="str">
        <f t="shared" si="212"/>
        <v>NA</v>
      </c>
      <c r="AB225" s="66" t="str">
        <f t="shared" si="213"/>
        <v/>
      </c>
      <c r="AC225" s="73"/>
      <c r="AD225" s="73"/>
      <c r="AE225" s="73"/>
      <c r="AF225" s="73"/>
      <c r="AG225" s="8"/>
      <c r="AH225" s="8" t="s">
        <v>273</v>
      </c>
      <c r="AI225" s="8"/>
      <c r="AJ225" s="8"/>
      <c r="AK225" s="8"/>
      <c r="AL225" s="8"/>
      <c r="AM225" s="8"/>
      <c r="AN225" s="8"/>
      <c r="AO225" s="8"/>
      <c r="AP225" s="66" t="str">
        <f t="shared" si="169"/>
        <v>NA</v>
      </c>
      <c r="AQ225" s="66" t="str">
        <f t="shared" si="170"/>
        <v/>
      </c>
      <c r="AR225" s="66" t="str">
        <f t="shared" si="171"/>
        <v>NA</v>
      </c>
      <c r="AS225" s="66" t="str">
        <f t="shared" si="172"/>
        <v/>
      </c>
      <c r="AT225" s="66" t="str">
        <f t="shared" si="173"/>
        <v>NA</v>
      </c>
      <c r="AU225" s="66" t="str">
        <f t="shared" si="174"/>
        <v/>
      </c>
      <c r="AV225" s="66" t="str">
        <f t="shared" si="175"/>
        <v>NA</v>
      </c>
      <c r="AW225" s="66" t="str">
        <f t="shared" ca="1" si="176"/>
        <v>NA</v>
      </c>
      <c r="AX225" s="66" t="str">
        <f t="shared" ca="1" si="177"/>
        <v>NA</v>
      </c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>
        <f t="shared" si="178"/>
        <v>0</v>
      </c>
      <c r="BU225" s="8">
        <f t="shared" si="179"/>
        <v>0</v>
      </c>
      <c r="BV225" s="8">
        <f t="shared" si="180"/>
        <v>0</v>
      </c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66" t="str">
        <f t="shared" si="181"/>
        <v>NA</v>
      </c>
      <c r="CH225" s="66" t="str">
        <f t="shared" si="182"/>
        <v>NA</v>
      </c>
      <c r="CI225" s="66" t="str">
        <f t="shared" si="183"/>
        <v>NA</v>
      </c>
      <c r="CJ225" s="66" t="str">
        <f t="shared" si="184"/>
        <v>NA</v>
      </c>
      <c r="CK225" s="66" t="str">
        <f t="shared" si="185"/>
        <v>NA</v>
      </c>
      <c r="CL225" s="66" t="str">
        <f t="shared" si="186"/>
        <v>NA</v>
      </c>
      <c r="CM225" s="66" t="str">
        <f t="shared" si="187"/>
        <v>NA</v>
      </c>
      <c r="CN225" s="66" t="str">
        <f t="shared" si="188"/>
        <v>NA</v>
      </c>
      <c r="CO225" s="66" t="str">
        <f t="shared" si="189"/>
        <v>NA</v>
      </c>
      <c r="CP225" s="66" t="str">
        <f t="shared" si="190"/>
        <v>NA</v>
      </c>
      <c r="CQ225" s="66" t="str">
        <f t="shared" si="191"/>
        <v/>
      </c>
      <c r="CR225" s="66" t="str">
        <f t="shared" si="192"/>
        <v/>
      </c>
      <c r="CS225" s="66" t="str">
        <f t="shared" si="193"/>
        <v/>
      </c>
      <c r="CT225" s="66" t="str">
        <f t="shared" si="194"/>
        <v/>
      </c>
      <c r="CU225" s="66" t="str">
        <f t="shared" si="195"/>
        <v/>
      </c>
      <c r="CV225" s="66" t="str">
        <f t="shared" si="196"/>
        <v/>
      </c>
      <c r="CW225" s="66" t="str">
        <f t="shared" si="197"/>
        <v/>
      </c>
      <c r="CX225" s="66" t="str">
        <f t="shared" si="198"/>
        <v/>
      </c>
      <c r="CY225" s="66" t="str">
        <f t="shared" si="199"/>
        <v/>
      </c>
      <c r="CZ225" s="66" t="str">
        <f t="shared" si="200"/>
        <v/>
      </c>
      <c r="DA225" s="66" t="str">
        <f t="shared" si="201"/>
        <v/>
      </c>
      <c r="DB225" s="66" t="str">
        <f t="shared" si="202"/>
        <v/>
      </c>
      <c r="DC225" s="66" t="str">
        <f t="shared" si="203"/>
        <v/>
      </c>
      <c r="DD225" s="66" t="str">
        <f t="shared" si="204"/>
        <v/>
      </c>
      <c r="DE225" s="66" t="str">
        <f t="shared" si="205"/>
        <v/>
      </c>
      <c r="DF225" s="66" t="str">
        <f t="shared" si="206"/>
        <v/>
      </c>
      <c r="DG225" s="66" t="str">
        <f t="shared" si="207"/>
        <v/>
      </c>
      <c r="DH225" s="66" t="str">
        <f t="shared" si="208"/>
        <v/>
      </c>
      <c r="DI225" s="66" t="str">
        <f t="shared" si="209"/>
        <v/>
      </c>
      <c r="DJ225" s="66" t="str">
        <f t="shared" si="210"/>
        <v/>
      </c>
      <c r="DK225" s="63">
        <f t="shared" si="165"/>
        <v>1163304.6000000001</v>
      </c>
    </row>
    <row r="226" spans="1:115" x14ac:dyDescent="0.25">
      <c r="A226" s="2">
        <f t="shared" si="211"/>
        <v>225</v>
      </c>
      <c r="B226" s="2" t="s">
        <v>8</v>
      </c>
      <c r="C226" s="2" t="s">
        <v>251</v>
      </c>
      <c r="D226" s="2">
        <v>6</v>
      </c>
      <c r="E226" s="2">
        <v>1</v>
      </c>
      <c r="F226" s="2">
        <v>4</v>
      </c>
      <c r="G226" s="11" t="s">
        <v>14</v>
      </c>
      <c r="H226" s="42" t="s">
        <v>294</v>
      </c>
      <c r="I226" s="9">
        <v>87.858999999999995</v>
      </c>
      <c r="J226" s="10" t="s">
        <v>11</v>
      </c>
      <c r="K226" s="24" t="s">
        <v>417</v>
      </c>
      <c r="L226" s="7">
        <f t="shared" si="166"/>
        <v>1164864.2</v>
      </c>
      <c r="M226" s="8">
        <v>264</v>
      </c>
      <c r="N226" s="25">
        <v>41258</v>
      </c>
      <c r="O226" s="8" t="str">
        <f t="shared" si="167"/>
        <v>2DA-DIC</v>
      </c>
      <c r="P226" s="26">
        <v>0</v>
      </c>
      <c r="Q226" s="41" t="s">
        <v>270</v>
      </c>
      <c r="R226" s="8"/>
      <c r="S226" s="7">
        <v>582432.1</v>
      </c>
      <c r="T226" s="8"/>
      <c r="U226" s="66" t="str">
        <f t="shared" ca="1" si="168"/>
        <v>NA</v>
      </c>
      <c r="V226" s="8"/>
      <c r="W226" s="8"/>
      <c r="X226" s="8"/>
      <c r="Y226" s="8"/>
      <c r="Z226" s="8"/>
      <c r="AA226" s="66" t="str">
        <f t="shared" si="212"/>
        <v>NA</v>
      </c>
      <c r="AB226" s="66" t="str">
        <f t="shared" si="213"/>
        <v/>
      </c>
      <c r="AC226" s="73"/>
      <c r="AD226" s="73"/>
      <c r="AE226" s="73"/>
      <c r="AF226" s="73"/>
      <c r="AG226" s="8"/>
      <c r="AH226" s="8" t="s">
        <v>273</v>
      </c>
      <c r="AI226" s="8"/>
      <c r="AJ226" s="8"/>
      <c r="AK226" s="8"/>
      <c r="AL226" s="8"/>
      <c r="AM226" s="8"/>
      <c r="AN226" s="8"/>
      <c r="AO226" s="8"/>
      <c r="AP226" s="66" t="str">
        <f t="shared" si="169"/>
        <v>NA</v>
      </c>
      <c r="AQ226" s="66" t="str">
        <f t="shared" si="170"/>
        <v/>
      </c>
      <c r="AR226" s="66" t="str">
        <f t="shared" si="171"/>
        <v>NA</v>
      </c>
      <c r="AS226" s="66" t="str">
        <f t="shared" si="172"/>
        <v/>
      </c>
      <c r="AT226" s="66" t="str">
        <f t="shared" si="173"/>
        <v>NA</v>
      </c>
      <c r="AU226" s="66" t="str">
        <f t="shared" si="174"/>
        <v/>
      </c>
      <c r="AV226" s="66" t="str">
        <f t="shared" si="175"/>
        <v>NA</v>
      </c>
      <c r="AW226" s="66" t="str">
        <f t="shared" ca="1" si="176"/>
        <v>NA</v>
      </c>
      <c r="AX226" s="66" t="str">
        <f t="shared" ca="1" si="177"/>
        <v>NA</v>
      </c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>
        <f t="shared" si="178"/>
        <v>0</v>
      </c>
      <c r="BU226" s="8">
        <f t="shared" si="179"/>
        <v>0</v>
      </c>
      <c r="BV226" s="8">
        <f t="shared" si="180"/>
        <v>0</v>
      </c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66" t="str">
        <f t="shared" si="181"/>
        <v>NA</v>
      </c>
      <c r="CH226" s="66" t="str">
        <f t="shared" si="182"/>
        <v>NA</v>
      </c>
      <c r="CI226" s="66" t="str">
        <f t="shared" si="183"/>
        <v>NA</v>
      </c>
      <c r="CJ226" s="66" t="str">
        <f t="shared" si="184"/>
        <v>NA</v>
      </c>
      <c r="CK226" s="66" t="str">
        <f t="shared" si="185"/>
        <v>NA</v>
      </c>
      <c r="CL226" s="66" t="str">
        <f t="shared" si="186"/>
        <v>NA</v>
      </c>
      <c r="CM226" s="66" t="str">
        <f t="shared" si="187"/>
        <v>NA</v>
      </c>
      <c r="CN226" s="66" t="str">
        <f t="shared" si="188"/>
        <v>NA</v>
      </c>
      <c r="CO226" s="66" t="str">
        <f t="shared" si="189"/>
        <v>NA</v>
      </c>
      <c r="CP226" s="66" t="str">
        <f t="shared" si="190"/>
        <v>NA</v>
      </c>
      <c r="CQ226" s="66" t="str">
        <f t="shared" si="191"/>
        <v/>
      </c>
      <c r="CR226" s="66" t="str">
        <f t="shared" si="192"/>
        <v/>
      </c>
      <c r="CS226" s="66" t="str">
        <f t="shared" si="193"/>
        <v/>
      </c>
      <c r="CT226" s="66" t="str">
        <f t="shared" si="194"/>
        <v/>
      </c>
      <c r="CU226" s="66" t="str">
        <f t="shared" si="195"/>
        <v/>
      </c>
      <c r="CV226" s="66" t="str">
        <f t="shared" si="196"/>
        <v/>
      </c>
      <c r="CW226" s="66" t="str">
        <f t="shared" si="197"/>
        <v/>
      </c>
      <c r="CX226" s="66" t="str">
        <f t="shared" si="198"/>
        <v/>
      </c>
      <c r="CY226" s="66" t="str">
        <f t="shared" si="199"/>
        <v/>
      </c>
      <c r="CZ226" s="66" t="str">
        <f t="shared" si="200"/>
        <v/>
      </c>
      <c r="DA226" s="66" t="str">
        <f t="shared" si="201"/>
        <v/>
      </c>
      <c r="DB226" s="66" t="str">
        <f t="shared" si="202"/>
        <v/>
      </c>
      <c r="DC226" s="66" t="str">
        <f t="shared" si="203"/>
        <v/>
      </c>
      <c r="DD226" s="66" t="str">
        <f t="shared" si="204"/>
        <v/>
      </c>
      <c r="DE226" s="66" t="str">
        <f t="shared" si="205"/>
        <v/>
      </c>
      <c r="DF226" s="66" t="str">
        <f t="shared" si="206"/>
        <v/>
      </c>
      <c r="DG226" s="66" t="str">
        <f t="shared" si="207"/>
        <v/>
      </c>
      <c r="DH226" s="66" t="str">
        <f t="shared" si="208"/>
        <v/>
      </c>
      <c r="DI226" s="66" t="str">
        <f t="shared" si="209"/>
        <v/>
      </c>
      <c r="DJ226" s="66" t="str">
        <f t="shared" si="210"/>
        <v/>
      </c>
      <c r="DK226" s="63">
        <f t="shared" si="165"/>
        <v>1164864.2</v>
      </c>
    </row>
    <row r="227" spans="1:115" x14ac:dyDescent="0.25">
      <c r="A227" s="2">
        <f t="shared" si="211"/>
        <v>226</v>
      </c>
      <c r="B227" s="2" t="s">
        <v>8</v>
      </c>
      <c r="C227" s="2" t="s">
        <v>252</v>
      </c>
      <c r="D227" s="2">
        <v>6</v>
      </c>
      <c r="E227" s="2">
        <v>1</v>
      </c>
      <c r="F227" s="2">
        <v>5</v>
      </c>
      <c r="G227" s="11" t="s">
        <v>14</v>
      </c>
      <c r="H227" s="42" t="s">
        <v>294</v>
      </c>
      <c r="I227" s="9">
        <v>85.900999999999996</v>
      </c>
      <c r="J227" s="10" t="s">
        <v>10</v>
      </c>
      <c r="K227" s="24" t="s">
        <v>417</v>
      </c>
      <c r="L227" s="7">
        <f t="shared" si="166"/>
        <v>1148423.8</v>
      </c>
      <c r="M227" s="8">
        <v>265</v>
      </c>
      <c r="N227" s="25">
        <v>41258</v>
      </c>
      <c r="O227" s="8" t="str">
        <f t="shared" si="167"/>
        <v>2DA-DIC</v>
      </c>
      <c r="P227" s="26">
        <v>0</v>
      </c>
      <c r="Q227" s="41" t="s">
        <v>270</v>
      </c>
      <c r="R227" s="8"/>
      <c r="S227" s="7">
        <v>574211.9</v>
      </c>
      <c r="T227" s="8"/>
      <c r="U227" s="66" t="str">
        <f t="shared" ca="1" si="168"/>
        <v>NA</v>
      </c>
      <c r="V227" s="8"/>
      <c r="W227" s="8"/>
      <c r="X227" s="8"/>
      <c r="Y227" s="8"/>
      <c r="Z227" s="8"/>
      <c r="AA227" s="66" t="str">
        <f t="shared" si="212"/>
        <v>NA</v>
      </c>
      <c r="AB227" s="66" t="str">
        <f t="shared" si="213"/>
        <v/>
      </c>
      <c r="AC227" s="73"/>
      <c r="AD227" s="73"/>
      <c r="AE227" s="73"/>
      <c r="AF227" s="73"/>
      <c r="AG227" s="8"/>
      <c r="AH227" s="8" t="s">
        <v>273</v>
      </c>
      <c r="AI227" s="8"/>
      <c r="AJ227" s="8"/>
      <c r="AK227" s="8"/>
      <c r="AL227" s="8"/>
      <c r="AM227" s="8"/>
      <c r="AN227" s="8"/>
      <c r="AO227" s="8"/>
      <c r="AP227" s="66" t="str">
        <f t="shared" si="169"/>
        <v>NA</v>
      </c>
      <c r="AQ227" s="66" t="str">
        <f t="shared" si="170"/>
        <v/>
      </c>
      <c r="AR227" s="66" t="str">
        <f t="shared" si="171"/>
        <v>NA</v>
      </c>
      <c r="AS227" s="66" t="str">
        <f t="shared" si="172"/>
        <v/>
      </c>
      <c r="AT227" s="66" t="str">
        <f t="shared" si="173"/>
        <v>NA</v>
      </c>
      <c r="AU227" s="66" t="str">
        <f t="shared" si="174"/>
        <v/>
      </c>
      <c r="AV227" s="66" t="str">
        <f t="shared" si="175"/>
        <v>NA</v>
      </c>
      <c r="AW227" s="66" t="str">
        <f t="shared" ca="1" si="176"/>
        <v>NA</v>
      </c>
      <c r="AX227" s="66" t="str">
        <f t="shared" ca="1" si="177"/>
        <v>NA</v>
      </c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>
        <f t="shared" si="178"/>
        <v>0</v>
      </c>
      <c r="BU227" s="8">
        <f t="shared" si="179"/>
        <v>0</v>
      </c>
      <c r="BV227" s="8">
        <f t="shared" si="180"/>
        <v>0</v>
      </c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66" t="str">
        <f t="shared" si="181"/>
        <v>NA</v>
      </c>
      <c r="CH227" s="66" t="str">
        <f t="shared" si="182"/>
        <v>NA</v>
      </c>
      <c r="CI227" s="66" t="str">
        <f t="shared" si="183"/>
        <v>NA</v>
      </c>
      <c r="CJ227" s="66" t="str">
        <f t="shared" si="184"/>
        <v>NA</v>
      </c>
      <c r="CK227" s="66" t="str">
        <f t="shared" si="185"/>
        <v>NA</v>
      </c>
      <c r="CL227" s="66" t="str">
        <f t="shared" si="186"/>
        <v>NA</v>
      </c>
      <c r="CM227" s="66" t="str">
        <f t="shared" si="187"/>
        <v>NA</v>
      </c>
      <c r="CN227" s="66" t="str">
        <f t="shared" si="188"/>
        <v>NA</v>
      </c>
      <c r="CO227" s="66" t="str">
        <f t="shared" si="189"/>
        <v>NA</v>
      </c>
      <c r="CP227" s="66" t="str">
        <f t="shared" si="190"/>
        <v>NA</v>
      </c>
      <c r="CQ227" s="66" t="str">
        <f t="shared" si="191"/>
        <v/>
      </c>
      <c r="CR227" s="66" t="str">
        <f t="shared" si="192"/>
        <v/>
      </c>
      <c r="CS227" s="66" t="str">
        <f t="shared" si="193"/>
        <v/>
      </c>
      <c r="CT227" s="66" t="str">
        <f t="shared" si="194"/>
        <v/>
      </c>
      <c r="CU227" s="66" t="str">
        <f t="shared" si="195"/>
        <v/>
      </c>
      <c r="CV227" s="66" t="str">
        <f t="shared" si="196"/>
        <v/>
      </c>
      <c r="CW227" s="66" t="str">
        <f t="shared" si="197"/>
        <v/>
      </c>
      <c r="CX227" s="66" t="str">
        <f t="shared" si="198"/>
        <v/>
      </c>
      <c r="CY227" s="66" t="str">
        <f t="shared" si="199"/>
        <v/>
      </c>
      <c r="CZ227" s="66" t="str">
        <f t="shared" si="200"/>
        <v/>
      </c>
      <c r="DA227" s="66" t="str">
        <f t="shared" si="201"/>
        <v/>
      </c>
      <c r="DB227" s="66" t="str">
        <f t="shared" si="202"/>
        <v/>
      </c>
      <c r="DC227" s="66" t="str">
        <f t="shared" si="203"/>
        <v/>
      </c>
      <c r="DD227" s="66" t="str">
        <f t="shared" si="204"/>
        <v/>
      </c>
      <c r="DE227" s="66" t="str">
        <f t="shared" si="205"/>
        <v/>
      </c>
      <c r="DF227" s="66" t="str">
        <f t="shared" si="206"/>
        <v/>
      </c>
      <c r="DG227" s="66" t="str">
        <f t="shared" si="207"/>
        <v/>
      </c>
      <c r="DH227" s="66" t="str">
        <f t="shared" si="208"/>
        <v/>
      </c>
      <c r="DI227" s="66" t="str">
        <f t="shared" si="209"/>
        <v/>
      </c>
      <c r="DJ227" s="66" t="str">
        <f t="shared" si="210"/>
        <v/>
      </c>
      <c r="DK227" s="63">
        <f t="shared" si="165"/>
        <v>1148423.8</v>
      </c>
    </row>
    <row r="228" spans="1:115" x14ac:dyDescent="0.25">
      <c r="A228" s="2">
        <f t="shared" si="211"/>
        <v>227</v>
      </c>
      <c r="B228" s="2" t="s">
        <v>8</v>
      </c>
      <c r="C228" s="2" t="s">
        <v>253</v>
      </c>
      <c r="D228" s="2">
        <v>6</v>
      </c>
      <c r="E228" s="2">
        <v>1</v>
      </c>
      <c r="F228" s="2">
        <v>6</v>
      </c>
      <c r="G228" s="11" t="s">
        <v>14</v>
      </c>
      <c r="H228" s="42" t="s">
        <v>294</v>
      </c>
      <c r="I228" s="9">
        <v>83.941999999999993</v>
      </c>
      <c r="J228" s="10" t="s">
        <v>10</v>
      </c>
      <c r="K228" s="24" t="s">
        <v>417</v>
      </c>
      <c r="L228" s="7">
        <f t="shared" si="166"/>
        <v>1140979.5999999999</v>
      </c>
      <c r="M228" s="8">
        <v>266</v>
      </c>
      <c r="N228" s="25">
        <v>41258</v>
      </c>
      <c r="O228" s="8" t="str">
        <f t="shared" si="167"/>
        <v>2DA-DIC</v>
      </c>
      <c r="P228" s="26">
        <v>0</v>
      </c>
      <c r="Q228" s="41" t="s">
        <v>270</v>
      </c>
      <c r="R228" s="8"/>
      <c r="S228" s="7">
        <v>570489.79999999993</v>
      </c>
      <c r="T228" s="8"/>
      <c r="U228" s="66" t="str">
        <f t="shared" ca="1" si="168"/>
        <v>NA</v>
      </c>
      <c r="V228" s="8"/>
      <c r="W228" s="8"/>
      <c r="X228" s="8"/>
      <c r="Y228" s="8"/>
      <c r="Z228" s="8"/>
      <c r="AA228" s="66" t="str">
        <f t="shared" si="212"/>
        <v>NA</v>
      </c>
      <c r="AB228" s="66" t="str">
        <f t="shared" si="213"/>
        <v/>
      </c>
      <c r="AC228" s="73"/>
      <c r="AD228" s="73"/>
      <c r="AE228" s="73"/>
      <c r="AF228" s="73"/>
      <c r="AG228" s="8"/>
      <c r="AH228" s="8" t="s">
        <v>273</v>
      </c>
      <c r="AI228" s="8"/>
      <c r="AJ228" s="8"/>
      <c r="AK228" s="8"/>
      <c r="AL228" s="8"/>
      <c r="AM228" s="8"/>
      <c r="AN228" s="8"/>
      <c r="AO228" s="8"/>
      <c r="AP228" s="66" t="str">
        <f t="shared" si="169"/>
        <v>NA</v>
      </c>
      <c r="AQ228" s="66" t="str">
        <f t="shared" si="170"/>
        <v/>
      </c>
      <c r="AR228" s="66" t="str">
        <f t="shared" si="171"/>
        <v>NA</v>
      </c>
      <c r="AS228" s="66" t="str">
        <f t="shared" si="172"/>
        <v/>
      </c>
      <c r="AT228" s="66" t="str">
        <f t="shared" si="173"/>
        <v>NA</v>
      </c>
      <c r="AU228" s="66" t="str">
        <f t="shared" si="174"/>
        <v/>
      </c>
      <c r="AV228" s="66" t="str">
        <f t="shared" si="175"/>
        <v>NA</v>
      </c>
      <c r="AW228" s="66" t="str">
        <f t="shared" ca="1" si="176"/>
        <v>NA</v>
      </c>
      <c r="AX228" s="66" t="str">
        <f t="shared" ca="1" si="177"/>
        <v>NA</v>
      </c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>
        <f t="shared" si="178"/>
        <v>0</v>
      </c>
      <c r="BU228" s="8">
        <f t="shared" si="179"/>
        <v>0</v>
      </c>
      <c r="BV228" s="8">
        <f t="shared" si="180"/>
        <v>0</v>
      </c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66" t="str">
        <f t="shared" si="181"/>
        <v>NA</v>
      </c>
      <c r="CH228" s="66" t="str">
        <f t="shared" si="182"/>
        <v>NA</v>
      </c>
      <c r="CI228" s="66" t="str">
        <f t="shared" si="183"/>
        <v>NA</v>
      </c>
      <c r="CJ228" s="66" t="str">
        <f t="shared" si="184"/>
        <v>NA</v>
      </c>
      <c r="CK228" s="66" t="str">
        <f t="shared" si="185"/>
        <v>NA</v>
      </c>
      <c r="CL228" s="66" t="str">
        <f t="shared" si="186"/>
        <v>NA</v>
      </c>
      <c r="CM228" s="66" t="str">
        <f t="shared" si="187"/>
        <v>NA</v>
      </c>
      <c r="CN228" s="66" t="str">
        <f t="shared" si="188"/>
        <v>NA</v>
      </c>
      <c r="CO228" s="66" t="str">
        <f t="shared" si="189"/>
        <v>NA</v>
      </c>
      <c r="CP228" s="66" t="str">
        <f t="shared" si="190"/>
        <v>NA</v>
      </c>
      <c r="CQ228" s="66" t="str">
        <f t="shared" si="191"/>
        <v/>
      </c>
      <c r="CR228" s="66" t="str">
        <f t="shared" si="192"/>
        <v/>
      </c>
      <c r="CS228" s="66" t="str">
        <f t="shared" si="193"/>
        <v/>
      </c>
      <c r="CT228" s="66" t="str">
        <f t="shared" si="194"/>
        <v/>
      </c>
      <c r="CU228" s="66" t="str">
        <f t="shared" si="195"/>
        <v/>
      </c>
      <c r="CV228" s="66" t="str">
        <f t="shared" si="196"/>
        <v/>
      </c>
      <c r="CW228" s="66" t="str">
        <f t="shared" si="197"/>
        <v/>
      </c>
      <c r="CX228" s="66" t="str">
        <f t="shared" si="198"/>
        <v/>
      </c>
      <c r="CY228" s="66" t="str">
        <f t="shared" si="199"/>
        <v/>
      </c>
      <c r="CZ228" s="66" t="str">
        <f t="shared" si="200"/>
        <v/>
      </c>
      <c r="DA228" s="66" t="str">
        <f t="shared" si="201"/>
        <v/>
      </c>
      <c r="DB228" s="66" t="str">
        <f t="shared" si="202"/>
        <v/>
      </c>
      <c r="DC228" s="66" t="str">
        <f t="shared" si="203"/>
        <v/>
      </c>
      <c r="DD228" s="66" t="str">
        <f t="shared" si="204"/>
        <v/>
      </c>
      <c r="DE228" s="66" t="str">
        <f t="shared" si="205"/>
        <v/>
      </c>
      <c r="DF228" s="66" t="str">
        <f t="shared" si="206"/>
        <v/>
      </c>
      <c r="DG228" s="66" t="str">
        <f t="shared" si="207"/>
        <v/>
      </c>
      <c r="DH228" s="66" t="str">
        <f t="shared" si="208"/>
        <v/>
      </c>
      <c r="DI228" s="66" t="str">
        <f t="shared" si="209"/>
        <v/>
      </c>
      <c r="DJ228" s="66" t="str">
        <f t="shared" si="210"/>
        <v/>
      </c>
      <c r="DK228" s="63">
        <f t="shared" si="165"/>
        <v>1140979.5999999999</v>
      </c>
    </row>
    <row r="229" spans="1:115" x14ac:dyDescent="0.25">
      <c r="A229" s="2">
        <f t="shared" si="211"/>
        <v>228</v>
      </c>
      <c r="B229" s="2" t="s">
        <v>8</v>
      </c>
      <c r="C229" s="2" t="s">
        <v>254</v>
      </c>
      <c r="D229" s="2">
        <v>6</v>
      </c>
      <c r="E229" s="2">
        <v>1</v>
      </c>
      <c r="F229" s="2">
        <v>7</v>
      </c>
      <c r="G229" s="11" t="s">
        <v>14</v>
      </c>
      <c r="H229" s="42" t="s">
        <v>294</v>
      </c>
      <c r="I229" s="9">
        <v>81.983999999999995</v>
      </c>
      <c r="J229" s="10" t="s">
        <v>11</v>
      </c>
      <c r="K229" s="24" t="s">
        <v>417</v>
      </c>
      <c r="L229" s="7">
        <f t="shared" si="166"/>
        <v>1142539.2</v>
      </c>
      <c r="M229" s="8">
        <v>267</v>
      </c>
      <c r="N229" s="25">
        <v>41258</v>
      </c>
      <c r="O229" s="8" t="str">
        <f t="shared" si="167"/>
        <v>2DA-DIC</v>
      </c>
      <c r="P229" s="26">
        <v>0</v>
      </c>
      <c r="Q229" s="41" t="s">
        <v>270</v>
      </c>
      <c r="R229" s="8"/>
      <c r="S229" s="7">
        <v>571269.6</v>
      </c>
      <c r="T229" s="8"/>
      <c r="U229" s="66" t="str">
        <f t="shared" ca="1" si="168"/>
        <v>NA</v>
      </c>
      <c r="V229" s="8"/>
      <c r="W229" s="8"/>
      <c r="X229" s="8"/>
      <c r="Y229" s="8"/>
      <c r="Z229" s="8"/>
      <c r="AA229" s="66" t="str">
        <f t="shared" si="212"/>
        <v>NA</v>
      </c>
      <c r="AB229" s="66" t="str">
        <f t="shared" si="213"/>
        <v/>
      </c>
      <c r="AC229" s="73"/>
      <c r="AD229" s="73"/>
      <c r="AE229" s="73"/>
      <c r="AF229" s="73"/>
      <c r="AG229" s="8"/>
      <c r="AH229" s="8" t="s">
        <v>273</v>
      </c>
      <c r="AI229" s="8"/>
      <c r="AJ229" s="8"/>
      <c r="AK229" s="8"/>
      <c r="AL229" s="8"/>
      <c r="AM229" s="8"/>
      <c r="AN229" s="8"/>
      <c r="AO229" s="8"/>
      <c r="AP229" s="66" t="str">
        <f t="shared" si="169"/>
        <v>NA</v>
      </c>
      <c r="AQ229" s="66" t="str">
        <f t="shared" si="170"/>
        <v/>
      </c>
      <c r="AR229" s="66" t="str">
        <f t="shared" si="171"/>
        <v>NA</v>
      </c>
      <c r="AS229" s="66" t="str">
        <f t="shared" si="172"/>
        <v/>
      </c>
      <c r="AT229" s="66" t="str">
        <f t="shared" si="173"/>
        <v>NA</v>
      </c>
      <c r="AU229" s="66" t="str">
        <f t="shared" si="174"/>
        <v/>
      </c>
      <c r="AV229" s="66" t="str">
        <f t="shared" si="175"/>
        <v>NA</v>
      </c>
      <c r="AW229" s="66" t="str">
        <f t="shared" ca="1" si="176"/>
        <v>NA</v>
      </c>
      <c r="AX229" s="66" t="str">
        <f t="shared" ca="1" si="177"/>
        <v>NA</v>
      </c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>
        <f t="shared" si="178"/>
        <v>0</v>
      </c>
      <c r="BU229" s="8">
        <f t="shared" si="179"/>
        <v>0</v>
      </c>
      <c r="BV229" s="8">
        <f t="shared" si="180"/>
        <v>0</v>
      </c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66" t="str">
        <f t="shared" si="181"/>
        <v>NA</v>
      </c>
      <c r="CH229" s="66" t="str">
        <f t="shared" si="182"/>
        <v>NA</v>
      </c>
      <c r="CI229" s="66" t="str">
        <f t="shared" si="183"/>
        <v>NA</v>
      </c>
      <c r="CJ229" s="66" t="str">
        <f t="shared" si="184"/>
        <v>NA</v>
      </c>
      <c r="CK229" s="66" t="str">
        <f t="shared" si="185"/>
        <v>NA</v>
      </c>
      <c r="CL229" s="66" t="str">
        <f t="shared" si="186"/>
        <v>NA</v>
      </c>
      <c r="CM229" s="66" t="str">
        <f t="shared" si="187"/>
        <v>NA</v>
      </c>
      <c r="CN229" s="66" t="str">
        <f t="shared" si="188"/>
        <v>NA</v>
      </c>
      <c r="CO229" s="66" t="str">
        <f t="shared" si="189"/>
        <v>NA</v>
      </c>
      <c r="CP229" s="66" t="str">
        <f t="shared" si="190"/>
        <v>NA</v>
      </c>
      <c r="CQ229" s="66" t="str">
        <f t="shared" si="191"/>
        <v/>
      </c>
      <c r="CR229" s="66" t="str">
        <f t="shared" si="192"/>
        <v/>
      </c>
      <c r="CS229" s="66" t="str">
        <f t="shared" si="193"/>
        <v/>
      </c>
      <c r="CT229" s="66" t="str">
        <f t="shared" si="194"/>
        <v/>
      </c>
      <c r="CU229" s="66" t="str">
        <f t="shared" si="195"/>
        <v/>
      </c>
      <c r="CV229" s="66" t="str">
        <f t="shared" si="196"/>
        <v/>
      </c>
      <c r="CW229" s="66" t="str">
        <f t="shared" si="197"/>
        <v/>
      </c>
      <c r="CX229" s="66" t="str">
        <f t="shared" si="198"/>
        <v/>
      </c>
      <c r="CY229" s="66" t="str">
        <f t="shared" si="199"/>
        <v/>
      </c>
      <c r="CZ229" s="66" t="str">
        <f t="shared" si="200"/>
        <v/>
      </c>
      <c r="DA229" s="66" t="str">
        <f t="shared" si="201"/>
        <v/>
      </c>
      <c r="DB229" s="66" t="str">
        <f t="shared" si="202"/>
        <v/>
      </c>
      <c r="DC229" s="66" t="str">
        <f t="shared" si="203"/>
        <v/>
      </c>
      <c r="DD229" s="66" t="str">
        <f t="shared" si="204"/>
        <v/>
      </c>
      <c r="DE229" s="66" t="str">
        <f t="shared" si="205"/>
        <v/>
      </c>
      <c r="DF229" s="66" t="str">
        <f t="shared" si="206"/>
        <v/>
      </c>
      <c r="DG229" s="66" t="str">
        <f t="shared" si="207"/>
        <v/>
      </c>
      <c r="DH229" s="66" t="str">
        <f t="shared" si="208"/>
        <v/>
      </c>
      <c r="DI229" s="66" t="str">
        <f t="shared" si="209"/>
        <v/>
      </c>
      <c r="DJ229" s="66" t="str">
        <f t="shared" si="210"/>
        <v/>
      </c>
      <c r="DK229" s="63">
        <f t="shared" si="165"/>
        <v>1142539.2</v>
      </c>
    </row>
    <row r="230" spans="1:115" x14ac:dyDescent="0.25">
      <c r="A230" s="2">
        <f t="shared" si="211"/>
        <v>229</v>
      </c>
      <c r="B230" s="2" t="s">
        <v>8</v>
      </c>
      <c r="C230" s="2" t="s">
        <v>255</v>
      </c>
      <c r="D230" s="2">
        <v>6</v>
      </c>
      <c r="E230" s="2">
        <v>1</v>
      </c>
      <c r="F230" s="2">
        <v>8</v>
      </c>
      <c r="G230" s="11" t="s">
        <v>14</v>
      </c>
      <c r="H230" s="42" t="s">
        <v>294</v>
      </c>
      <c r="I230" s="9">
        <v>80.025999999999996</v>
      </c>
      <c r="J230" s="10" t="s">
        <v>10</v>
      </c>
      <c r="K230" s="24" t="s">
        <v>417</v>
      </c>
      <c r="L230" s="7">
        <f t="shared" si="166"/>
        <v>1126098.8</v>
      </c>
      <c r="M230" s="8">
        <v>268</v>
      </c>
      <c r="N230" s="25">
        <v>41258</v>
      </c>
      <c r="O230" s="8" t="str">
        <f t="shared" si="167"/>
        <v>2DA-DIC</v>
      </c>
      <c r="P230" s="26">
        <v>0</v>
      </c>
      <c r="Q230" s="41" t="s">
        <v>270</v>
      </c>
      <c r="R230" s="8"/>
      <c r="S230" s="7">
        <v>563049.4</v>
      </c>
      <c r="T230" s="8"/>
      <c r="U230" s="66" t="str">
        <f t="shared" ca="1" si="168"/>
        <v>NA</v>
      </c>
      <c r="V230" s="8"/>
      <c r="W230" s="8"/>
      <c r="X230" s="8"/>
      <c r="Y230" s="8"/>
      <c r="Z230" s="8"/>
      <c r="AA230" s="66" t="str">
        <f t="shared" si="212"/>
        <v>NA</v>
      </c>
      <c r="AB230" s="66" t="str">
        <f t="shared" si="213"/>
        <v/>
      </c>
      <c r="AC230" s="73"/>
      <c r="AD230" s="73"/>
      <c r="AE230" s="73"/>
      <c r="AF230" s="73"/>
      <c r="AG230" s="8"/>
      <c r="AH230" s="8" t="s">
        <v>273</v>
      </c>
      <c r="AI230" s="8"/>
      <c r="AJ230" s="8"/>
      <c r="AK230" s="8"/>
      <c r="AL230" s="8"/>
      <c r="AM230" s="8"/>
      <c r="AN230" s="8"/>
      <c r="AO230" s="8"/>
      <c r="AP230" s="66" t="str">
        <f t="shared" si="169"/>
        <v>NA</v>
      </c>
      <c r="AQ230" s="66" t="str">
        <f t="shared" si="170"/>
        <v/>
      </c>
      <c r="AR230" s="66" t="str">
        <f t="shared" si="171"/>
        <v>NA</v>
      </c>
      <c r="AS230" s="66" t="str">
        <f t="shared" si="172"/>
        <v/>
      </c>
      <c r="AT230" s="66" t="str">
        <f t="shared" si="173"/>
        <v>NA</v>
      </c>
      <c r="AU230" s="66" t="str">
        <f t="shared" si="174"/>
        <v/>
      </c>
      <c r="AV230" s="66" t="str">
        <f t="shared" si="175"/>
        <v>NA</v>
      </c>
      <c r="AW230" s="66" t="str">
        <f t="shared" ca="1" si="176"/>
        <v>NA</v>
      </c>
      <c r="AX230" s="66" t="str">
        <f t="shared" ca="1" si="177"/>
        <v>NA</v>
      </c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>
        <f t="shared" si="178"/>
        <v>0</v>
      </c>
      <c r="BU230" s="8">
        <f t="shared" si="179"/>
        <v>0</v>
      </c>
      <c r="BV230" s="8">
        <f t="shared" si="180"/>
        <v>0</v>
      </c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66" t="str">
        <f t="shared" si="181"/>
        <v>NA</v>
      </c>
      <c r="CH230" s="66" t="str">
        <f t="shared" si="182"/>
        <v>NA</v>
      </c>
      <c r="CI230" s="66" t="str">
        <f t="shared" si="183"/>
        <v>NA</v>
      </c>
      <c r="CJ230" s="66" t="str">
        <f t="shared" si="184"/>
        <v>NA</v>
      </c>
      <c r="CK230" s="66" t="str">
        <f t="shared" si="185"/>
        <v>NA</v>
      </c>
      <c r="CL230" s="66" t="str">
        <f t="shared" si="186"/>
        <v>NA</v>
      </c>
      <c r="CM230" s="66" t="str">
        <f t="shared" si="187"/>
        <v>NA</v>
      </c>
      <c r="CN230" s="66" t="str">
        <f t="shared" si="188"/>
        <v>NA</v>
      </c>
      <c r="CO230" s="66" t="str">
        <f t="shared" si="189"/>
        <v>NA</v>
      </c>
      <c r="CP230" s="66" t="str">
        <f t="shared" si="190"/>
        <v>NA</v>
      </c>
      <c r="CQ230" s="66" t="str">
        <f t="shared" si="191"/>
        <v/>
      </c>
      <c r="CR230" s="66" t="str">
        <f t="shared" si="192"/>
        <v/>
      </c>
      <c r="CS230" s="66" t="str">
        <f t="shared" si="193"/>
        <v/>
      </c>
      <c r="CT230" s="66" t="str">
        <f t="shared" si="194"/>
        <v/>
      </c>
      <c r="CU230" s="66" t="str">
        <f t="shared" si="195"/>
        <v/>
      </c>
      <c r="CV230" s="66" t="str">
        <f t="shared" si="196"/>
        <v/>
      </c>
      <c r="CW230" s="66" t="str">
        <f t="shared" si="197"/>
        <v/>
      </c>
      <c r="CX230" s="66" t="str">
        <f t="shared" si="198"/>
        <v/>
      </c>
      <c r="CY230" s="66" t="str">
        <f t="shared" si="199"/>
        <v/>
      </c>
      <c r="CZ230" s="66" t="str">
        <f t="shared" si="200"/>
        <v/>
      </c>
      <c r="DA230" s="66" t="str">
        <f t="shared" si="201"/>
        <v/>
      </c>
      <c r="DB230" s="66" t="str">
        <f t="shared" si="202"/>
        <v/>
      </c>
      <c r="DC230" s="66" t="str">
        <f t="shared" si="203"/>
        <v/>
      </c>
      <c r="DD230" s="66" t="str">
        <f t="shared" si="204"/>
        <v/>
      </c>
      <c r="DE230" s="66" t="str">
        <f t="shared" si="205"/>
        <v/>
      </c>
      <c r="DF230" s="66" t="str">
        <f t="shared" si="206"/>
        <v/>
      </c>
      <c r="DG230" s="66" t="str">
        <f t="shared" si="207"/>
        <v/>
      </c>
      <c r="DH230" s="66" t="str">
        <f t="shared" si="208"/>
        <v/>
      </c>
      <c r="DI230" s="66" t="str">
        <f t="shared" si="209"/>
        <v/>
      </c>
      <c r="DJ230" s="66" t="str">
        <f t="shared" si="210"/>
        <v/>
      </c>
      <c r="DK230" s="63">
        <f t="shared" si="165"/>
        <v>1126098.8</v>
      </c>
    </row>
    <row r="231" spans="1:115" x14ac:dyDescent="0.25">
      <c r="A231" s="2">
        <f t="shared" si="211"/>
        <v>230</v>
      </c>
      <c r="B231" s="2" t="s">
        <v>8</v>
      </c>
      <c r="C231" s="2" t="s">
        <v>256</v>
      </c>
      <c r="D231" s="2">
        <v>6</v>
      </c>
      <c r="E231" s="2">
        <v>1</v>
      </c>
      <c r="F231" s="2">
        <v>9</v>
      </c>
      <c r="G231" s="11" t="s">
        <v>14</v>
      </c>
      <c r="H231" s="42" t="s">
        <v>294</v>
      </c>
      <c r="I231" s="9">
        <v>81.149000000000001</v>
      </c>
      <c r="J231" s="10" t="s">
        <v>10</v>
      </c>
      <c r="K231" s="24" t="s">
        <v>417</v>
      </c>
      <c r="L231" s="7">
        <f t="shared" si="166"/>
        <v>1130366.2</v>
      </c>
      <c r="M231" s="8">
        <v>269</v>
      </c>
      <c r="N231" s="25">
        <v>41258</v>
      </c>
      <c r="O231" s="8" t="str">
        <f t="shared" si="167"/>
        <v>2DA-DIC</v>
      </c>
      <c r="P231" s="26">
        <v>0</v>
      </c>
      <c r="Q231" s="41" t="s">
        <v>270</v>
      </c>
      <c r="R231" s="8"/>
      <c r="S231" s="7">
        <v>565183.1</v>
      </c>
      <c r="T231" s="8"/>
      <c r="U231" s="66" t="str">
        <f t="shared" ca="1" si="168"/>
        <v>NA</v>
      </c>
      <c r="V231" s="8"/>
      <c r="W231" s="8"/>
      <c r="X231" s="8"/>
      <c r="Y231" s="8"/>
      <c r="Z231" s="8"/>
      <c r="AA231" s="66" t="str">
        <f t="shared" si="212"/>
        <v>NA</v>
      </c>
      <c r="AB231" s="66" t="str">
        <f t="shared" si="213"/>
        <v/>
      </c>
      <c r="AC231" s="73"/>
      <c r="AD231" s="73"/>
      <c r="AE231" s="73"/>
      <c r="AF231" s="73"/>
      <c r="AG231" s="8"/>
      <c r="AH231" s="8" t="s">
        <v>273</v>
      </c>
      <c r="AI231" s="8"/>
      <c r="AJ231" s="8"/>
      <c r="AK231" s="8"/>
      <c r="AL231" s="8"/>
      <c r="AM231" s="8"/>
      <c r="AN231" s="8"/>
      <c r="AO231" s="8"/>
      <c r="AP231" s="66" t="str">
        <f t="shared" si="169"/>
        <v>NA</v>
      </c>
      <c r="AQ231" s="66" t="str">
        <f t="shared" si="170"/>
        <v/>
      </c>
      <c r="AR231" s="66" t="str">
        <f t="shared" si="171"/>
        <v>NA</v>
      </c>
      <c r="AS231" s="66" t="str">
        <f t="shared" si="172"/>
        <v/>
      </c>
      <c r="AT231" s="66" t="str">
        <f t="shared" si="173"/>
        <v>NA</v>
      </c>
      <c r="AU231" s="66" t="str">
        <f t="shared" si="174"/>
        <v/>
      </c>
      <c r="AV231" s="66" t="str">
        <f t="shared" si="175"/>
        <v>NA</v>
      </c>
      <c r="AW231" s="66" t="str">
        <f t="shared" ca="1" si="176"/>
        <v>NA</v>
      </c>
      <c r="AX231" s="66" t="str">
        <f t="shared" ca="1" si="177"/>
        <v>NA</v>
      </c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>
        <f t="shared" si="178"/>
        <v>0</v>
      </c>
      <c r="BU231" s="8">
        <f t="shared" si="179"/>
        <v>0</v>
      </c>
      <c r="BV231" s="8">
        <f t="shared" si="180"/>
        <v>0</v>
      </c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66" t="str">
        <f t="shared" si="181"/>
        <v>NA</v>
      </c>
      <c r="CH231" s="66" t="str">
        <f t="shared" si="182"/>
        <v>NA</v>
      </c>
      <c r="CI231" s="66" t="str">
        <f t="shared" si="183"/>
        <v>NA</v>
      </c>
      <c r="CJ231" s="66" t="str">
        <f t="shared" si="184"/>
        <v>NA</v>
      </c>
      <c r="CK231" s="66" t="str">
        <f t="shared" si="185"/>
        <v>NA</v>
      </c>
      <c r="CL231" s="66" t="str">
        <f t="shared" si="186"/>
        <v>NA</v>
      </c>
      <c r="CM231" s="66" t="str">
        <f t="shared" si="187"/>
        <v>NA</v>
      </c>
      <c r="CN231" s="66" t="str">
        <f t="shared" si="188"/>
        <v>NA</v>
      </c>
      <c r="CO231" s="66" t="str">
        <f t="shared" si="189"/>
        <v>NA</v>
      </c>
      <c r="CP231" s="66" t="str">
        <f t="shared" si="190"/>
        <v>NA</v>
      </c>
      <c r="CQ231" s="66" t="str">
        <f t="shared" si="191"/>
        <v/>
      </c>
      <c r="CR231" s="66" t="str">
        <f t="shared" si="192"/>
        <v/>
      </c>
      <c r="CS231" s="66" t="str">
        <f t="shared" si="193"/>
        <v/>
      </c>
      <c r="CT231" s="66" t="str">
        <f t="shared" si="194"/>
        <v/>
      </c>
      <c r="CU231" s="66" t="str">
        <f t="shared" si="195"/>
        <v/>
      </c>
      <c r="CV231" s="66" t="str">
        <f t="shared" si="196"/>
        <v/>
      </c>
      <c r="CW231" s="66" t="str">
        <f t="shared" si="197"/>
        <v/>
      </c>
      <c r="CX231" s="66" t="str">
        <f t="shared" si="198"/>
        <v/>
      </c>
      <c r="CY231" s="66" t="str">
        <f t="shared" si="199"/>
        <v/>
      </c>
      <c r="CZ231" s="66" t="str">
        <f t="shared" si="200"/>
        <v/>
      </c>
      <c r="DA231" s="66" t="str">
        <f t="shared" si="201"/>
        <v/>
      </c>
      <c r="DB231" s="66" t="str">
        <f t="shared" si="202"/>
        <v/>
      </c>
      <c r="DC231" s="66" t="str">
        <f t="shared" si="203"/>
        <v/>
      </c>
      <c r="DD231" s="66" t="str">
        <f t="shared" si="204"/>
        <v/>
      </c>
      <c r="DE231" s="66" t="str">
        <f t="shared" si="205"/>
        <v/>
      </c>
      <c r="DF231" s="66" t="str">
        <f t="shared" si="206"/>
        <v/>
      </c>
      <c r="DG231" s="66" t="str">
        <f t="shared" si="207"/>
        <v/>
      </c>
      <c r="DH231" s="66" t="str">
        <f t="shared" si="208"/>
        <v/>
      </c>
      <c r="DI231" s="66" t="str">
        <f t="shared" si="209"/>
        <v/>
      </c>
      <c r="DJ231" s="66" t="str">
        <f t="shared" si="210"/>
        <v/>
      </c>
      <c r="DK231" s="63">
        <f t="shared" si="165"/>
        <v>1130366.2</v>
      </c>
    </row>
    <row r="232" spans="1:115" x14ac:dyDescent="0.25">
      <c r="A232" s="2">
        <f t="shared" si="211"/>
        <v>231</v>
      </c>
      <c r="B232" s="2" t="s">
        <v>8</v>
      </c>
      <c r="C232" s="2" t="s">
        <v>257</v>
      </c>
      <c r="D232" s="2">
        <v>6</v>
      </c>
      <c r="E232" s="2">
        <v>1</v>
      </c>
      <c r="F232" s="2">
        <v>10</v>
      </c>
      <c r="G232" s="11" t="s">
        <v>14</v>
      </c>
      <c r="H232" s="42" t="s">
        <v>294</v>
      </c>
      <c r="I232" s="9">
        <v>82.01</v>
      </c>
      <c r="J232" s="10" t="s">
        <v>11</v>
      </c>
      <c r="K232" s="24" t="s">
        <v>417</v>
      </c>
      <c r="L232" s="7">
        <f t="shared" si="166"/>
        <v>1142638</v>
      </c>
      <c r="M232" s="8">
        <v>270</v>
      </c>
      <c r="N232" s="25">
        <v>41258</v>
      </c>
      <c r="O232" s="8" t="str">
        <f t="shared" si="167"/>
        <v>2DA-DIC</v>
      </c>
      <c r="P232" s="26">
        <v>0</v>
      </c>
      <c r="Q232" s="41" t="s">
        <v>270</v>
      </c>
      <c r="R232" s="8"/>
      <c r="S232" s="7">
        <v>571319</v>
      </c>
      <c r="T232" s="8"/>
      <c r="U232" s="66" t="str">
        <f t="shared" ca="1" si="168"/>
        <v>NA</v>
      </c>
      <c r="V232" s="8"/>
      <c r="W232" s="8"/>
      <c r="X232" s="8"/>
      <c r="Y232" s="8"/>
      <c r="Z232" s="8"/>
      <c r="AA232" s="66" t="str">
        <f t="shared" si="212"/>
        <v>NA</v>
      </c>
      <c r="AB232" s="66" t="str">
        <f t="shared" si="213"/>
        <v/>
      </c>
      <c r="AC232" s="73"/>
      <c r="AD232" s="73"/>
      <c r="AE232" s="73"/>
      <c r="AF232" s="73"/>
      <c r="AG232" s="8"/>
      <c r="AH232" s="8" t="s">
        <v>273</v>
      </c>
      <c r="AI232" s="8"/>
      <c r="AJ232" s="8"/>
      <c r="AK232" s="8"/>
      <c r="AL232" s="8"/>
      <c r="AM232" s="8"/>
      <c r="AN232" s="8"/>
      <c r="AO232" s="8"/>
      <c r="AP232" s="66" t="str">
        <f t="shared" si="169"/>
        <v>NA</v>
      </c>
      <c r="AQ232" s="66" t="str">
        <f t="shared" si="170"/>
        <v/>
      </c>
      <c r="AR232" s="66" t="str">
        <f t="shared" si="171"/>
        <v>NA</v>
      </c>
      <c r="AS232" s="66" t="str">
        <f t="shared" si="172"/>
        <v/>
      </c>
      <c r="AT232" s="66" t="str">
        <f t="shared" si="173"/>
        <v>NA</v>
      </c>
      <c r="AU232" s="66" t="str">
        <f t="shared" si="174"/>
        <v/>
      </c>
      <c r="AV232" s="66" t="str">
        <f t="shared" si="175"/>
        <v>NA</v>
      </c>
      <c r="AW232" s="66" t="str">
        <f t="shared" ca="1" si="176"/>
        <v>NA</v>
      </c>
      <c r="AX232" s="66" t="str">
        <f t="shared" ca="1" si="177"/>
        <v>NA</v>
      </c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>
        <f t="shared" si="178"/>
        <v>0</v>
      </c>
      <c r="BU232" s="8">
        <f t="shared" si="179"/>
        <v>0</v>
      </c>
      <c r="BV232" s="8">
        <f t="shared" si="180"/>
        <v>0</v>
      </c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66" t="str">
        <f t="shared" si="181"/>
        <v>NA</v>
      </c>
      <c r="CH232" s="66" t="str">
        <f t="shared" si="182"/>
        <v>NA</v>
      </c>
      <c r="CI232" s="66" t="str">
        <f t="shared" si="183"/>
        <v>NA</v>
      </c>
      <c r="CJ232" s="66" t="str">
        <f t="shared" si="184"/>
        <v>NA</v>
      </c>
      <c r="CK232" s="66" t="str">
        <f t="shared" si="185"/>
        <v>NA</v>
      </c>
      <c r="CL232" s="66" t="str">
        <f t="shared" si="186"/>
        <v>NA</v>
      </c>
      <c r="CM232" s="66" t="str">
        <f t="shared" si="187"/>
        <v>NA</v>
      </c>
      <c r="CN232" s="66" t="str">
        <f t="shared" si="188"/>
        <v>NA</v>
      </c>
      <c r="CO232" s="66" t="str">
        <f t="shared" si="189"/>
        <v>NA</v>
      </c>
      <c r="CP232" s="66" t="str">
        <f t="shared" si="190"/>
        <v>NA</v>
      </c>
      <c r="CQ232" s="66" t="str">
        <f t="shared" si="191"/>
        <v/>
      </c>
      <c r="CR232" s="66" t="str">
        <f t="shared" si="192"/>
        <v/>
      </c>
      <c r="CS232" s="66" t="str">
        <f t="shared" si="193"/>
        <v/>
      </c>
      <c r="CT232" s="66" t="str">
        <f t="shared" si="194"/>
        <v/>
      </c>
      <c r="CU232" s="66" t="str">
        <f t="shared" si="195"/>
        <v/>
      </c>
      <c r="CV232" s="66" t="str">
        <f t="shared" si="196"/>
        <v/>
      </c>
      <c r="CW232" s="66" t="str">
        <f t="shared" si="197"/>
        <v/>
      </c>
      <c r="CX232" s="66" t="str">
        <f t="shared" si="198"/>
        <v/>
      </c>
      <c r="CY232" s="66" t="str">
        <f t="shared" si="199"/>
        <v/>
      </c>
      <c r="CZ232" s="66" t="str">
        <f t="shared" si="200"/>
        <v/>
      </c>
      <c r="DA232" s="66" t="str">
        <f t="shared" si="201"/>
        <v/>
      </c>
      <c r="DB232" s="66" t="str">
        <f t="shared" si="202"/>
        <v/>
      </c>
      <c r="DC232" s="66" t="str">
        <f t="shared" si="203"/>
        <v/>
      </c>
      <c r="DD232" s="66" t="str">
        <f t="shared" si="204"/>
        <v/>
      </c>
      <c r="DE232" s="66" t="str">
        <f t="shared" si="205"/>
        <v/>
      </c>
      <c r="DF232" s="66" t="str">
        <f t="shared" si="206"/>
        <v/>
      </c>
      <c r="DG232" s="66" t="str">
        <f t="shared" si="207"/>
        <v/>
      </c>
      <c r="DH232" s="66" t="str">
        <f t="shared" si="208"/>
        <v/>
      </c>
      <c r="DI232" s="66" t="str">
        <f t="shared" si="209"/>
        <v/>
      </c>
      <c r="DJ232" s="66" t="str">
        <f t="shared" si="210"/>
        <v/>
      </c>
      <c r="DK232" s="63">
        <f t="shared" si="165"/>
        <v>1142638</v>
      </c>
    </row>
    <row r="233" spans="1:115" x14ac:dyDescent="0.25">
      <c r="A233" s="2">
        <f t="shared" si="211"/>
        <v>232</v>
      </c>
      <c r="B233" s="2" t="s">
        <v>8</v>
      </c>
      <c r="C233" s="2" t="s">
        <v>258</v>
      </c>
      <c r="D233" s="2">
        <v>6</v>
      </c>
      <c r="E233" s="2">
        <v>1</v>
      </c>
      <c r="F233" s="2">
        <v>11</v>
      </c>
      <c r="G233" s="11" t="s">
        <v>9</v>
      </c>
      <c r="H233" s="42" t="s">
        <v>294</v>
      </c>
      <c r="I233" s="9">
        <v>147.453</v>
      </c>
      <c r="J233" s="10" t="s">
        <v>11</v>
      </c>
      <c r="K233" s="24" t="s">
        <v>417</v>
      </c>
      <c r="L233" s="7">
        <f t="shared" si="166"/>
        <v>1391321.4</v>
      </c>
      <c r="M233" s="8">
        <v>271</v>
      </c>
      <c r="N233" s="25">
        <v>41258</v>
      </c>
      <c r="O233" s="8" t="str">
        <f t="shared" si="167"/>
        <v>2DA-DIC</v>
      </c>
      <c r="P233" s="26">
        <v>0</v>
      </c>
      <c r="Q233" s="41" t="s">
        <v>270</v>
      </c>
      <c r="R233" s="8"/>
      <c r="S233" s="7">
        <v>695660.7</v>
      </c>
      <c r="T233" s="8"/>
      <c r="U233" s="66" t="str">
        <f t="shared" ca="1" si="168"/>
        <v>NA</v>
      </c>
      <c r="V233" s="8"/>
      <c r="W233" s="8"/>
      <c r="X233" s="8"/>
      <c r="Y233" s="8"/>
      <c r="Z233" s="8"/>
      <c r="AA233" s="66" t="str">
        <f t="shared" si="212"/>
        <v>NA</v>
      </c>
      <c r="AB233" s="66" t="str">
        <f t="shared" si="213"/>
        <v/>
      </c>
      <c r="AC233" s="73"/>
      <c r="AD233" s="73"/>
      <c r="AE233" s="73"/>
      <c r="AF233" s="73"/>
      <c r="AG233" s="8"/>
      <c r="AH233" s="8" t="s">
        <v>273</v>
      </c>
      <c r="AI233" s="8"/>
      <c r="AJ233" s="8"/>
      <c r="AK233" s="8"/>
      <c r="AL233" s="8"/>
      <c r="AM233" s="8"/>
      <c r="AN233" s="8"/>
      <c r="AO233" s="8"/>
      <c r="AP233" s="66" t="str">
        <f t="shared" si="169"/>
        <v>NA</v>
      </c>
      <c r="AQ233" s="66" t="str">
        <f t="shared" si="170"/>
        <v/>
      </c>
      <c r="AR233" s="66" t="str">
        <f t="shared" si="171"/>
        <v>NA</v>
      </c>
      <c r="AS233" s="66" t="str">
        <f t="shared" si="172"/>
        <v/>
      </c>
      <c r="AT233" s="66" t="str">
        <f t="shared" si="173"/>
        <v>NA</v>
      </c>
      <c r="AU233" s="66" t="str">
        <f t="shared" si="174"/>
        <v/>
      </c>
      <c r="AV233" s="66" t="str">
        <f t="shared" si="175"/>
        <v>NA</v>
      </c>
      <c r="AW233" s="66" t="str">
        <f t="shared" ca="1" si="176"/>
        <v>NA</v>
      </c>
      <c r="AX233" s="66" t="str">
        <f t="shared" ca="1" si="177"/>
        <v>NA</v>
      </c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>
        <f t="shared" si="178"/>
        <v>0</v>
      </c>
      <c r="BU233" s="8">
        <f t="shared" si="179"/>
        <v>0</v>
      </c>
      <c r="BV233" s="8">
        <f t="shared" si="180"/>
        <v>0</v>
      </c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66" t="str">
        <f t="shared" si="181"/>
        <v>NA</v>
      </c>
      <c r="CH233" s="66" t="str">
        <f t="shared" si="182"/>
        <v>NA</v>
      </c>
      <c r="CI233" s="66" t="str">
        <f t="shared" si="183"/>
        <v>NA</v>
      </c>
      <c r="CJ233" s="66" t="str">
        <f t="shared" si="184"/>
        <v>NA</v>
      </c>
      <c r="CK233" s="66" t="str">
        <f t="shared" si="185"/>
        <v>NA</v>
      </c>
      <c r="CL233" s="66" t="str">
        <f t="shared" si="186"/>
        <v>NA</v>
      </c>
      <c r="CM233" s="66" t="str">
        <f t="shared" si="187"/>
        <v>NA</v>
      </c>
      <c r="CN233" s="66" t="str">
        <f t="shared" si="188"/>
        <v>NA</v>
      </c>
      <c r="CO233" s="66" t="str">
        <f t="shared" si="189"/>
        <v>NA</v>
      </c>
      <c r="CP233" s="66" t="str">
        <f t="shared" si="190"/>
        <v>NA</v>
      </c>
      <c r="CQ233" s="66" t="str">
        <f t="shared" si="191"/>
        <v/>
      </c>
      <c r="CR233" s="66" t="str">
        <f t="shared" si="192"/>
        <v/>
      </c>
      <c r="CS233" s="66" t="str">
        <f t="shared" si="193"/>
        <v/>
      </c>
      <c r="CT233" s="66" t="str">
        <f t="shared" si="194"/>
        <v/>
      </c>
      <c r="CU233" s="66" t="str">
        <f t="shared" si="195"/>
        <v/>
      </c>
      <c r="CV233" s="66" t="str">
        <f t="shared" si="196"/>
        <v/>
      </c>
      <c r="CW233" s="66" t="str">
        <f t="shared" si="197"/>
        <v/>
      </c>
      <c r="CX233" s="66" t="str">
        <f t="shared" si="198"/>
        <v/>
      </c>
      <c r="CY233" s="66" t="str">
        <f t="shared" si="199"/>
        <v/>
      </c>
      <c r="CZ233" s="66" t="str">
        <f t="shared" si="200"/>
        <v/>
      </c>
      <c r="DA233" s="66" t="str">
        <f t="shared" si="201"/>
        <v/>
      </c>
      <c r="DB233" s="66" t="str">
        <f t="shared" si="202"/>
        <v/>
      </c>
      <c r="DC233" s="66" t="str">
        <f t="shared" si="203"/>
        <v/>
      </c>
      <c r="DD233" s="66" t="str">
        <f t="shared" si="204"/>
        <v/>
      </c>
      <c r="DE233" s="66" t="str">
        <f t="shared" si="205"/>
        <v/>
      </c>
      <c r="DF233" s="66" t="str">
        <f t="shared" si="206"/>
        <v/>
      </c>
      <c r="DG233" s="66" t="str">
        <f t="shared" si="207"/>
        <v/>
      </c>
      <c r="DH233" s="66" t="str">
        <f t="shared" si="208"/>
        <v/>
      </c>
      <c r="DI233" s="66" t="str">
        <f t="shared" si="209"/>
        <v/>
      </c>
      <c r="DJ233" s="66" t="str">
        <f t="shared" si="210"/>
        <v/>
      </c>
      <c r="DK233" s="63">
        <f t="shared" si="165"/>
        <v>1391321.4</v>
      </c>
    </row>
    <row r="234" spans="1:115" x14ac:dyDescent="0.25">
      <c r="A234" s="2">
        <f t="shared" si="211"/>
        <v>233</v>
      </c>
      <c r="B234" s="2" t="s">
        <v>8</v>
      </c>
      <c r="C234" s="2" t="s">
        <v>259</v>
      </c>
      <c r="D234" s="2">
        <v>6</v>
      </c>
      <c r="E234" s="2">
        <v>1</v>
      </c>
      <c r="F234" s="2">
        <v>12</v>
      </c>
      <c r="G234" s="11" t="s">
        <v>9</v>
      </c>
      <c r="H234" s="42" t="s">
        <v>294</v>
      </c>
      <c r="I234" s="9">
        <v>91.872</v>
      </c>
      <c r="J234" s="10" t="s">
        <v>10</v>
      </c>
      <c r="K234" s="24" t="s">
        <v>417</v>
      </c>
      <c r="L234" s="7">
        <f t="shared" si="166"/>
        <v>1171113.6000000001</v>
      </c>
      <c r="M234" s="8">
        <v>272</v>
      </c>
      <c r="N234" s="25">
        <v>41258</v>
      </c>
      <c r="O234" s="8" t="str">
        <f t="shared" si="167"/>
        <v>2DA-DIC</v>
      </c>
      <c r="P234" s="26">
        <v>0</v>
      </c>
      <c r="Q234" s="41" t="s">
        <v>270</v>
      </c>
      <c r="R234" s="8"/>
      <c r="S234" s="7">
        <v>585556.80000000005</v>
      </c>
      <c r="T234" s="8"/>
      <c r="U234" s="66" t="str">
        <f t="shared" ca="1" si="168"/>
        <v>NA</v>
      </c>
      <c r="V234" s="8"/>
      <c r="W234" s="8"/>
      <c r="X234" s="8"/>
      <c r="Y234" s="8"/>
      <c r="Z234" s="8"/>
      <c r="AA234" s="66" t="str">
        <f t="shared" si="212"/>
        <v>NA</v>
      </c>
      <c r="AB234" s="66" t="str">
        <f t="shared" si="213"/>
        <v/>
      </c>
      <c r="AC234" s="73"/>
      <c r="AD234" s="73"/>
      <c r="AE234" s="73"/>
      <c r="AF234" s="73"/>
      <c r="AG234" s="8"/>
      <c r="AH234" s="8" t="s">
        <v>273</v>
      </c>
      <c r="AI234" s="8"/>
      <c r="AJ234" s="8"/>
      <c r="AK234" s="8"/>
      <c r="AL234" s="8"/>
      <c r="AM234" s="8"/>
      <c r="AN234" s="8"/>
      <c r="AO234" s="8"/>
      <c r="AP234" s="66" t="str">
        <f t="shared" si="169"/>
        <v>NA</v>
      </c>
      <c r="AQ234" s="66" t="str">
        <f t="shared" si="170"/>
        <v/>
      </c>
      <c r="AR234" s="66" t="str">
        <f t="shared" si="171"/>
        <v>NA</v>
      </c>
      <c r="AS234" s="66" t="str">
        <f t="shared" si="172"/>
        <v/>
      </c>
      <c r="AT234" s="66" t="str">
        <f t="shared" si="173"/>
        <v>NA</v>
      </c>
      <c r="AU234" s="66" t="str">
        <f t="shared" si="174"/>
        <v/>
      </c>
      <c r="AV234" s="66" t="str">
        <f t="shared" ref="AV234" si="214">IF(OR(AH234="FIRMADO",AH234="COBRADO"),IF(AL234=0,"",IF(DAY(AL234)&lt;16,"1RA","2DA")&amp;"-"&amp;(IF(MONTH(AL234)=1,"ENE","")&amp;IF(MONTH(AL234)=2,"FEB","")&amp;IF(MONTH(AL234)=3,"MAR","")&amp;IF(MONTH(AL234)=4,"ABR","")&amp;IF(MONTH(AL234)=5,"MAY","")&amp;IF(MONTH(AL234)=6,"JUN","")&amp;IF(MONTH(AL234)=7,"JUL","")&amp;IF(MONTH(AL234)=8,"AGO","")&amp;IF(MONTH(AL234)=9,"SEP","")&amp;IF(MONTH(AL234)=10,"OCT","")&amp;IF(MONTH(AL234)=11,"NOV","")&amp;IF(MONTH(AL234)=12,"DIC",""))),IF(AH234="SIN CLIENTE","NA",IF(AJ234=0,"",IF(DAY(AJ234)&lt;16,"1RA","2DA")&amp;"-"&amp;(IF(MONTH(AJ234)=1,"ENE","")&amp;IF(MONTH(AJ234)=2,"FEB","")&amp;IF(MONTH(AJ234)=3,"MAR","")&amp;IF(MONTH(AJ234)=4,"ABR","")&amp;IF(MONTH(AJ234)=5,"MAY","")&amp;IF(MONTH(AJ234)=6,"JUN","")&amp;IF(MONTH(AJ234)=7,"JUL","")&amp;IF(MONTH(AJ234)=8,"AGO","")&amp;IF(MONTH(AJ234)=9,"SEP","")&amp;IF(MONTH(AJ234)=10,"OCT","")&amp;IF(MONTH(AJ234)=11,"NOV","")&amp;IF(MONTH(AJ234)=12,"DIC","")))))</f>
        <v>NA</v>
      </c>
      <c r="AW234" s="66" t="str">
        <f t="shared" ca="1" si="176"/>
        <v>NA</v>
      </c>
      <c r="AX234" s="66" t="str">
        <f t="shared" ca="1" si="177"/>
        <v>NA</v>
      </c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>
        <f t="shared" si="178"/>
        <v>0</v>
      </c>
      <c r="BU234" s="8">
        <f t="shared" si="179"/>
        <v>0</v>
      </c>
      <c r="BV234" s="8">
        <f t="shared" si="180"/>
        <v>0</v>
      </c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66" t="str">
        <f t="shared" si="181"/>
        <v>NA</v>
      </c>
      <c r="CH234" s="66" t="str">
        <f t="shared" si="182"/>
        <v>NA</v>
      </c>
      <c r="CI234" s="66" t="str">
        <f t="shared" si="183"/>
        <v>NA</v>
      </c>
      <c r="CJ234" s="66" t="str">
        <f t="shared" si="184"/>
        <v>NA</v>
      </c>
      <c r="CK234" s="66" t="str">
        <f t="shared" si="185"/>
        <v>NA</v>
      </c>
      <c r="CL234" s="66" t="str">
        <f t="shared" si="186"/>
        <v>NA</v>
      </c>
      <c r="CM234" s="66" t="str">
        <f t="shared" si="187"/>
        <v>NA</v>
      </c>
      <c r="CN234" s="66" t="str">
        <f t="shared" si="188"/>
        <v>NA</v>
      </c>
      <c r="CO234" s="66" t="str">
        <f t="shared" si="189"/>
        <v>NA</v>
      </c>
      <c r="CP234" s="66" t="str">
        <f t="shared" si="190"/>
        <v>NA</v>
      </c>
      <c r="CQ234" s="66" t="str">
        <f t="shared" si="191"/>
        <v/>
      </c>
      <c r="CR234" s="66" t="str">
        <f t="shared" si="192"/>
        <v/>
      </c>
      <c r="CS234" s="66" t="str">
        <f t="shared" si="193"/>
        <v/>
      </c>
      <c r="CT234" s="66" t="str">
        <f t="shared" si="194"/>
        <v/>
      </c>
      <c r="CU234" s="66" t="str">
        <f t="shared" si="195"/>
        <v/>
      </c>
      <c r="CV234" s="66" t="str">
        <f t="shared" si="196"/>
        <v/>
      </c>
      <c r="CW234" s="66" t="str">
        <f t="shared" si="197"/>
        <v/>
      </c>
      <c r="CX234" s="66" t="str">
        <f t="shared" si="198"/>
        <v/>
      </c>
      <c r="CY234" s="66" t="str">
        <f t="shared" si="199"/>
        <v/>
      </c>
      <c r="CZ234" s="66" t="str">
        <f t="shared" si="200"/>
        <v/>
      </c>
      <c r="DA234" s="66" t="str">
        <f t="shared" si="201"/>
        <v/>
      </c>
      <c r="DB234" s="66" t="str">
        <f t="shared" si="202"/>
        <v/>
      </c>
      <c r="DC234" s="66" t="str">
        <f t="shared" si="203"/>
        <v/>
      </c>
      <c r="DD234" s="66" t="str">
        <f t="shared" si="204"/>
        <v/>
      </c>
      <c r="DE234" s="66" t="str">
        <f t="shared" si="205"/>
        <v/>
      </c>
      <c r="DF234" s="66" t="str">
        <f t="shared" si="206"/>
        <v/>
      </c>
      <c r="DG234" s="66" t="str">
        <f t="shared" si="207"/>
        <v/>
      </c>
      <c r="DH234" s="66" t="str">
        <f t="shared" si="208"/>
        <v/>
      </c>
      <c r="DI234" s="66" t="str">
        <f t="shared" si="209"/>
        <v/>
      </c>
      <c r="DJ234" s="66" t="str">
        <f t="shared" si="210"/>
        <v/>
      </c>
      <c r="DK234" s="63">
        <f t="shared" si="165"/>
        <v>1171113.6000000001</v>
      </c>
    </row>
    <row r="235" spans="1:115" x14ac:dyDescent="0.25">
      <c r="A235" s="2"/>
      <c r="B235" s="2"/>
      <c r="C235" s="2"/>
      <c r="D235" s="2"/>
      <c r="E235" s="2"/>
      <c r="F235" s="2"/>
      <c r="G235" s="11"/>
      <c r="H235" s="4"/>
      <c r="I235" s="9"/>
      <c r="J235" s="10"/>
      <c r="K235" s="24"/>
      <c r="L235" s="7"/>
      <c r="M235" s="8"/>
      <c r="N235" s="25"/>
      <c r="O235" s="8"/>
      <c r="P235" s="26"/>
      <c r="Q235" s="8"/>
      <c r="R235" s="8"/>
      <c r="S235" s="7"/>
      <c r="T235" s="25">
        <v>41043</v>
      </c>
      <c r="U235" s="66" t="str">
        <f t="shared" ca="1" si="168"/>
        <v>MAYOR A 2 MESES</v>
      </c>
      <c r="V235" s="8" t="s">
        <v>359</v>
      </c>
      <c r="W235" s="8"/>
      <c r="X235" s="8"/>
      <c r="Y235" s="8"/>
      <c r="Z235" s="8"/>
      <c r="AA235" s="66" t="str">
        <f t="shared" si="212"/>
        <v>SEM 20</v>
      </c>
      <c r="AB235" s="66" t="str">
        <f t="shared" si="213"/>
        <v>MAY</v>
      </c>
      <c r="AC235" s="73" t="s">
        <v>306</v>
      </c>
      <c r="AD235" s="73" t="s">
        <v>313</v>
      </c>
      <c r="AE235" s="73" t="s">
        <v>315</v>
      </c>
      <c r="AF235" s="73" t="s">
        <v>414</v>
      </c>
      <c r="AG235" s="8"/>
      <c r="AH235" s="8"/>
      <c r="AI235" s="8"/>
      <c r="AJ235" s="8"/>
      <c r="AK235" s="8"/>
      <c r="AL235" s="8"/>
      <c r="AM235" s="8"/>
      <c r="AN235" s="8"/>
      <c r="AO235" s="8"/>
      <c r="AP235" s="66" t="str">
        <f t="shared" si="169"/>
        <v>NA</v>
      </c>
      <c r="AQ235" s="66" t="str">
        <f t="shared" si="170"/>
        <v/>
      </c>
      <c r="AR235" s="66" t="str">
        <f t="shared" si="171"/>
        <v>NA</v>
      </c>
      <c r="AS235" s="66" t="str">
        <f t="shared" si="172"/>
        <v/>
      </c>
      <c r="AT235" s="66" t="str">
        <f t="shared" si="173"/>
        <v>NA</v>
      </c>
      <c r="AU235" s="66" t="str">
        <f t="shared" si="174"/>
        <v/>
      </c>
      <c r="AV235" s="66"/>
      <c r="AW235" s="66"/>
      <c r="AX235" s="66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>
        <f t="shared" si="178"/>
        <v>0</v>
      </c>
      <c r="BU235" s="8">
        <f t="shared" si="179"/>
        <v>0</v>
      </c>
      <c r="BV235" s="8">
        <f t="shared" si="180"/>
        <v>0</v>
      </c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63">
        <f t="shared" si="165"/>
        <v>0</v>
      </c>
    </row>
    <row r="236" spans="1:115" x14ac:dyDescent="0.25">
      <c r="A236" s="2"/>
      <c r="B236" s="2"/>
      <c r="C236" s="2"/>
      <c r="D236" s="2"/>
      <c r="E236" s="2"/>
      <c r="F236" s="2"/>
      <c r="G236" s="11"/>
      <c r="H236" s="4"/>
      <c r="I236" s="9"/>
      <c r="J236" s="10"/>
      <c r="K236" s="24"/>
      <c r="L236" s="7"/>
      <c r="M236" s="8"/>
      <c r="N236" s="25"/>
      <c r="O236" s="8"/>
      <c r="P236" s="26"/>
      <c r="Q236" s="8"/>
      <c r="R236" s="8"/>
      <c r="S236" s="7"/>
      <c r="T236" s="25">
        <v>41067</v>
      </c>
      <c r="U236" s="66" t="str">
        <f t="shared" ca="1" si="168"/>
        <v>5TA SEM</v>
      </c>
      <c r="V236" s="8" t="s">
        <v>370</v>
      </c>
      <c r="W236" s="8"/>
      <c r="X236" s="8"/>
      <c r="Y236" s="8"/>
      <c r="Z236" s="8"/>
      <c r="AA236" s="66" t="str">
        <f t="shared" si="212"/>
        <v>SEM 23</v>
      </c>
      <c r="AB236" s="66" t="str">
        <f t="shared" si="213"/>
        <v>JUN</v>
      </c>
      <c r="AC236" s="73" t="s">
        <v>309</v>
      </c>
      <c r="AD236" s="73" t="s">
        <v>312</v>
      </c>
      <c r="AE236" s="73" t="s">
        <v>321</v>
      </c>
      <c r="AF236" s="73" t="s">
        <v>414</v>
      </c>
      <c r="AG236" s="8"/>
      <c r="AH236" s="8"/>
      <c r="AI236" s="8"/>
      <c r="AJ236" s="8"/>
      <c r="AK236" s="8"/>
      <c r="AL236" s="8"/>
      <c r="AM236" s="8"/>
      <c r="AN236" s="8"/>
      <c r="AO236" s="8"/>
      <c r="AP236" s="66" t="str">
        <f t="shared" si="169"/>
        <v>NA</v>
      </c>
      <c r="AQ236" s="66" t="str">
        <f t="shared" si="170"/>
        <v/>
      </c>
      <c r="AR236" s="66" t="str">
        <f t="shared" si="171"/>
        <v>NA</v>
      </c>
      <c r="AS236" s="66" t="str">
        <f t="shared" si="172"/>
        <v/>
      </c>
      <c r="AT236" s="66" t="str">
        <f t="shared" si="173"/>
        <v>NA</v>
      </c>
      <c r="AU236" s="66" t="str">
        <f t="shared" si="174"/>
        <v/>
      </c>
      <c r="AV236" s="66"/>
      <c r="AW236" s="66"/>
      <c r="AX236" s="66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>
        <f t="shared" si="178"/>
        <v>0</v>
      </c>
      <c r="BU236" s="8">
        <f t="shared" si="179"/>
        <v>0</v>
      </c>
      <c r="BV236" s="8">
        <f t="shared" si="180"/>
        <v>0</v>
      </c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63">
        <f t="shared" si="165"/>
        <v>0</v>
      </c>
    </row>
    <row r="237" spans="1:115" x14ac:dyDescent="0.25">
      <c r="A237" s="2"/>
      <c r="B237" s="2"/>
      <c r="C237" s="2"/>
      <c r="D237" s="2"/>
      <c r="E237" s="2"/>
      <c r="F237" s="2"/>
      <c r="G237" s="11"/>
      <c r="H237" s="4"/>
      <c r="I237" s="9"/>
      <c r="J237" s="10"/>
      <c r="K237" s="24"/>
      <c r="L237" s="7"/>
      <c r="M237" s="8"/>
      <c r="N237" s="25"/>
      <c r="O237" s="8"/>
      <c r="P237" s="26"/>
      <c r="Q237" s="8"/>
      <c r="R237" s="8"/>
      <c r="S237" s="7"/>
      <c r="T237" s="25">
        <v>41059</v>
      </c>
      <c r="U237" s="66" t="str">
        <f t="shared" ca="1" si="168"/>
        <v>7MA SEM</v>
      </c>
      <c r="V237" s="8" t="s">
        <v>371</v>
      </c>
      <c r="W237" s="8"/>
      <c r="X237" s="8"/>
      <c r="Y237" s="8"/>
      <c r="Z237" s="8"/>
      <c r="AA237" s="66" t="str">
        <f t="shared" si="212"/>
        <v>SEM 22</v>
      </c>
      <c r="AB237" s="66" t="str">
        <f t="shared" si="213"/>
        <v>MAY</v>
      </c>
      <c r="AC237" s="73" t="s">
        <v>309</v>
      </c>
      <c r="AD237" s="73" t="s">
        <v>314</v>
      </c>
      <c r="AE237" s="73" t="s">
        <v>316</v>
      </c>
      <c r="AF237" s="73" t="s">
        <v>412</v>
      </c>
      <c r="AG237" s="8"/>
      <c r="AH237" s="8"/>
      <c r="AI237" s="8"/>
      <c r="AJ237" s="8"/>
      <c r="AK237" s="8"/>
      <c r="AL237" s="8"/>
      <c r="AM237" s="8"/>
      <c r="AN237" s="8"/>
      <c r="AO237" s="8"/>
      <c r="AP237" s="66" t="str">
        <f t="shared" si="169"/>
        <v>NA</v>
      </c>
      <c r="AQ237" s="66" t="str">
        <f t="shared" si="170"/>
        <v/>
      </c>
      <c r="AR237" s="66" t="str">
        <f t="shared" si="171"/>
        <v>NA</v>
      </c>
      <c r="AS237" s="66" t="str">
        <f t="shared" si="172"/>
        <v/>
      </c>
      <c r="AT237" s="66" t="str">
        <f t="shared" si="173"/>
        <v>NA</v>
      </c>
      <c r="AU237" s="66" t="str">
        <f t="shared" si="174"/>
        <v/>
      </c>
      <c r="AV237" s="66"/>
      <c r="AW237" s="66"/>
      <c r="AX237" s="66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>
        <f t="shared" si="178"/>
        <v>0</v>
      </c>
      <c r="BU237" s="8">
        <f t="shared" si="179"/>
        <v>0</v>
      </c>
      <c r="BV237" s="8">
        <f t="shared" si="180"/>
        <v>0</v>
      </c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63">
        <f t="shared" si="165"/>
        <v>0</v>
      </c>
    </row>
    <row r="238" spans="1:115" x14ac:dyDescent="0.25">
      <c r="A238" s="2"/>
      <c r="B238" s="2"/>
      <c r="C238" s="2"/>
      <c r="D238" s="2"/>
      <c r="E238" s="2"/>
      <c r="F238" s="2"/>
      <c r="G238" s="11"/>
      <c r="H238" s="4"/>
      <c r="I238" s="9"/>
      <c r="J238" s="10"/>
      <c r="K238" s="24"/>
      <c r="L238" s="7"/>
      <c r="M238" s="8"/>
      <c r="N238" s="25"/>
      <c r="O238" s="8"/>
      <c r="P238" s="26"/>
      <c r="Q238" s="8"/>
      <c r="R238" s="8"/>
      <c r="S238" s="7"/>
      <c r="T238" s="25">
        <v>41043</v>
      </c>
      <c r="U238" s="66" t="str">
        <f t="shared" ca="1" si="168"/>
        <v>MAYOR A 2 MESES</v>
      </c>
      <c r="V238" s="8" t="s">
        <v>372</v>
      </c>
      <c r="W238" s="8"/>
      <c r="X238" s="8"/>
      <c r="Y238" s="8"/>
      <c r="Z238" s="8"/>
      <c r="AA238" s="66" t="str">
        <f t="shared" si="212"/>
        <v>SEM 20</v>
      </c>
      <c r="AB238" s="66" t="str">
        <f t="shared" si="213"/>
        <v>MAY</v>
      </c>
      <c r="AC238" s="73" t="s">
        <v>309</v>
      </c>
      <c r="AD238" s="73" t="s">
        <v>312</v>
      </c>
      <c r="AE238" s="73" t="s">
        <v>316</v>
      </c>
      <c r="AF238" s="73" t="s">
        <v>412</v>
      </c>
      <c r="AG238" s="8"/>
      <c r="AH238" s="8"/>
      <c r="AI238" s="8"/>
      <c r="AJ238" s="8"/>
      <c r="AK238" s="8"/>
      <c r="AL238" s="8"/>
      <c r="AM238" s="8"/>
      <c r="AN238" s="8"/>
      <c r="AO238" s="8"/>
      <c r="AP238" s="66" t="str">
        <f t="shared" si="169"/>
        <v>NA</v>
      </c>
      <c r="AQ238" s="66" t="str">
        <f t="shared" si="170"/>
        <v/>
      </c>
      <c r="AR238" s="66" t="str">
        <f t="shared" si="171"/>
        <v>NA</v>
      </c>
      <c r="AS238" s="66" t="str">
        <f t="shared" si="172"/>
        <v/>
      </c>
      <c r="AT238" s="66" t="str">
        <f t="shared" si="173"/>
        <v>NA</v>
      </c>
      <c r="AU238" s="66" t="str">
        <f t="shared" si="174"/>
        <v/>
      </c>
      <c r="AV238" s="66"/>
      <c r="AW238" s="66"/>
      <c r="AX238" s="66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>
        <f t="shared" si="178"/>
        <v>0</v>
      </c>
      <c r="BU238" s="8">
        <f t="shared" si="179"/>
        <v>0</v>
      </c>
      <c r="BV238" s="8">
        <f t="shared" si="180"/>
        <v>0</v>
      </c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63">
        <f t="shared" si="165"/>
        <v>0</v>
      </c>
    </row>
    <row r="239" spans="1:115" x14ac:dyDescent="0.25">
      <c r="A239" s="2"/>
      <c r="B239" s="2"/>
      <c r="C239" s="2"/>
      <c r="D239" s="2"/>
      <c r="E239" s="2"/>
      <c r="F239" s="2"/>
      <c r="G239" s="11"/>
      <c r="H239" s="4"/>
      <c r="I239" s="9"/>
      <c r="J239" s="10"/>
      <c r="K239" s="24"/>
      <c r="L239" s="7"/>
      <c r="M239" s="8"/>
      <c r="N239" s="25"/>
      <c r="O239" s="8"/>
      <c r="P239" s="26"/>
      <c r="Q239" s="8"/>
      <c r="R239" s="8"/>
      <c r="S239" s="7"/>
      <c r="T239" s="25">
        <v>41059</v>
      </c>
      <c r="U239" s="66" t="str">
        <f t="shared" ca="1" si="168"/>
        <v>7MA SEM</v>
      </c>
      <c r="V239" s="8" t="s">
        <v>373</v>
      </c>
      <c r="W239" s="8"/>
      <c r="X239" s="8"/>
      <c r="Y239" s="8"/>
      <c r="Z239" s="8"/>
      <c r="AA239" s="66" t="str">
        <f t="shared" si="212"/>
        <v>SEM 22</v>
      </c>
      <c r="AB239" s="66" t="str">
        <f t="shared" si="213"/>
        <v>MAY</v>
      </c>
      <c r="AC239" s="73" t="s">
        <v>309</v>
      </c>
      <c r="AD239" s="73" t="s">
        <v>314</v>
      </c>
      <c r="AE239" s="73" t="s">
        <v>316</v>
      </c>
      <c r="AF239" s="73" t="s">
        <v>412</v>
      </c>
      <c r="AG239" s="8"/>
      <c r="AH239" s="8"/>
      <c r="AI239" s="8"/>
      <c r="AJ239" s="8"/>
      <c r="AK239" s="8"/>
      <c r="AL239" s="8"/>
      <c r="AM239" s="8"/>
      <c r="AN239" s="8"/>
      <c r="AO239" s="8"/>
      <c r="AP239" s="66" t="str">
        <f t="shared" si="169"/>
        <v>NA</v>
      </c>
      <c r="AQ239" s="66" t="str">
        <f t="shared" si="170"/>
        <v/>
      </c>
      <c r="AR239" s="66" t="str">
        <f t="shared" si="171"/>
        <v>NA</v>
      </c>
      <c r="AS239" s="66" t="str">
        <f t="shared" si="172"/>
        <v/>
      </c>
      <c r="AT239" s="66" t="str">
        <f t="shared" si="173"/>
        <v>NA</v>
      </c>
      <c r="AU239" s="66" t="str">
        <f t="shared" si="174"/>
        <v/>
      </c>
      <c r="AV239" s="66"/>
      <c r="AW239" s="66"/>
      <c r="AX239" s="66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>
        <f t="shared" si="178"/>
        <v>0</v>
      </c>
      <c r="BU239" s="8">
        <f t="shared" si="179"/>
        <v>0</v>
      </c>
      <c r="BV239" s="8">
        <f t="shared" si="180"/>
        <v>0</v>
      </c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63">
        <f t="shared" si="165"/>
        <v>0</v>
      </c>
    </row>
    <row r="240" spans="1:115" x14ac:dyDescent="0.25">
      <c r="A240" s="2"/>
      <c r="B240" s="2"/>
      <c r="C240" s="2"/>
      <c r="D240" s="2"/>
      <c r="E240" s="2"/>
      <c r="F240" s="2"/>
      <c r="G240" s="11"/>
      <c r="H240" s="4"/>
      <c r="I240" s="9"/>
      <c r="J240" s="10"/>
      <c r="K240" s="24"/>
      <c r="L240" s="7"/>
      <c r="M240" s="8"/>
      <c r="N240" s="25"/>
      <c r="O240" s="8"/>
      <c r="P240" s="26"/>
      <c r="Q240" s="8"/>
      <c r="R240" s="8"/>
      <c r="S240" s="7"/>
      <c r="T240" s="25">
        <v>41059</v>
      </c>
      <c r="U240" s="66" t="str">
        <f t="shared" ca="1" si="168"/>
        <v>7MA SEM</v>
      </c>
      <c r="V240" s="8" t="s">
        <v>374</v>
      </c>
      <c r="W240" s="8"/>
      <c r="X240" s="8"/>
      <c r="Y240" s="8"/>
      <c r="Z240" s="8"/>
      <c r="AA240" s="66" t="str">
        <f t="shared" si="212"/>
        <v>SEM 22</v>
      </c>
      <c r="AB240" s="66" t="str">
        <f t="shared" si="213"/>
        <v>MAY</v>
      </c>
      <c r="AC240" s="73" t="s">
        <v>309</v>
      </c>
      <c r="AD240" s="73" t="s">
        <v>312</v>
      </c>
      <c r="AE240" s="73" t="s">
        <v>321</v>
      </c>
      <c r="AF240" s="73" t="s">
        <v>412</v>
      </c>
      <c r="AG240" s="8"/>
      <c r="AH240" s="8"/>
      <c r="AI240" s="8"/>
      <c r="AJ240" s="8"/>
      <c r="AK240" s="8"/>
      <c r="AL240" s="8"/>
      <c r="AM240" s="8"/>
      <c r="AN240" s="8"/>
      <c r="AO240" s="8"/>
      <c r="AP240" s="66" t="str">
        <f t="shared" si="169"/>
        <v>NA</v>
      </c>
      <c r="AQ240" s="66" t="str">
        <f t="shared" si="170"/>
        <v/>
      </c>
      <c r="AR240" s="66" t="str">
        <f t="shared" si="171"/>
        <v>NA</v>
      </c>
      <c r="AS240" s="66" t="str">
        <f t="shared" si="172"/>
        <v/>
      </c>
      <c r="AT240" s="66" t="str">
        <f t="shared" si="173"/>
        <v>NA</v>
      </c>
      <c r="AU240" s="66" t="str">
        <f t="shared" si="174"/>
        <v/>
      </c>
      <c r="AV240" s="66"/>
      <c r="AW240" s="66"/>
      <c r="AX240" s="66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>
        <f t="shared" si="178"/>
        <v>0</v>
      </c>
      <c r="BU240" s="8">
        <f t="shared" si="179"/>
        <v>0</v>
      </c>
      <c r="BV240" s="8">
        <f t="shared" si="180"/>
        <v>0</v>
      </c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63">
        <f t="shared" si="165"/>
        <v>0</v>
      </c>
    </row>
    <row r="241" spans="1:115" x14ac:dyDescent="0.25">
      <c r="A241" s="2"/>
      <c r="B241" s="2"/>
      <c r="C241" s="2"/>
      <c r="D241" s="2"/>
      <c r="E241" s="2"/>
      <c r="F241" s="2"/>
      <c r="G241" s="11"/>
      <c r="H241" s="4"/>
      <c r="I241" s="9"/>
      <c r="J241" s="10"/>
      <c r="K241" s="24"/>
      <c r="L241" s="7"/>
      <c r="M241" s="8"/>
      <c r="N241" s="25"/>
      <c r="O241" s="8"/>
      <c r="P241" s="26"/>
      <c r="Q241" s="8"/>
      <c r="R241" s="8"/>
      <c r="S241" s="7"/>
      <c r="T241" s="25">
        <v>41091</v>
      </c>
      <c r="U241" s="66" t="str">
        <f t="shared" ca="1" si="168"/>
        <v>2DA SEM</v>
      </c>
      <c r="V241" s="8" t="s">
        <v>375</v>
      </c>
      <c r="W241" s="8"/>
      <c r="X241" s="8"/>
      <c r="Y241" s="8"/>
      <c r="Z241" s="8"/>
      <c r="AA241" s="66" t="str">
        <f t="shared" si="212"/>
        <v>SEM 27</v>
      </c>
      <c r="AB241" s="66" t="str">
        <f t="shared" si="213"/>
        <v>JUL</v>
      </c>
      <c r="AC241" s="73" t="s">
        <v>384</v>
      </c>
      <c r="AD241" s="73" t="s">
        <v>314</v>
      </c>
      <c r="AE241" s="73" t="s">
        <v>321</v>
      </c>
      <c r="AF241" s="73" t="s">
        <v>413</v>
      </c>
      <c r="AG241" s="8"/>
      <c r="AH241" s="8"/>
      <c r="AI241" s="8"/>
      <c r="AJ241" s="8"/>
      <c r="AK241" s="8"/>
      <c r="AL241" s="8"/>
      <c r="AM241" s="8"/>
      <c r="AN241" s="8"/>
      <c r="AO241" s="8"/>
      <c r="AP241" s="66" t="str">
        <f t="shared" si="169"/>
        <v>NA</v>
      </c>
      <c r="AQ241" s="66" t="str">
        <f t="shared" si="170"/>
        <v/>
      </c>
      <c r="AR241" s="66" t="str">
        <f t="shared" si="171"/>
        <v>NA</v>
      </c>
      <c r="AS241" s="66" t="str">
        <f t="shared" si="172"/>
        <v/>
      </c>
      <c r="AT241" s="66" t="str">
        <f t="shared" si="173"/>
        <v>NA</v>
      </c>
      <c r="AU241" s="66" t="str">
        <f t="shared" si="174"/>
        <v/>
      </c>
      <c r="AV241" s="66"/>
      <c r="AW241" s="66"/>
      <c r="AX241" s="66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>
        <f t="shared" si="178"/>
        <v>0</v>
      </c>
      <c r="BU241" s="8">
        <f t="shared" si="179"/>
        <v>0</v>
      </c>
      <c r="BV241" s="8">
        <f t="shared" si="180"/>
        <v>0</v>
      </c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63">
        <f t="shared" si="165"/>
        <v>0</v>
      </c>
    </row>
    <row r="242" spans="1:115" x14ac:dyDescent="0.25">
      <c r="A242" s="2"/>
      <c r="B242" s="2"/>
      <c r="C242" s="2"/>
      <c r="D242" s="2"/>
      <c r="E242" s="2"/>
      <c r="F242" s="2"/>
      <c r="G242" s="11"/>
      <c r="H242" s="4"/>
      <c r="I242" s="9"/>
      <c r="J242" s="10"/>
      <c r="K242" s="24"/>
      <c r="L242" s="7"/>
      <c r="M242" s="8"/>
      <c r="N242" s="25"/>
      <c r="O242" s="8"/>
      <c r="P242" s="26"/>
      <c r="Q242" s="8"/>
      <c r="R242" s="8"/>
      <c r="S242" s="7"/>
      <c r="T242" s="25">
        <v>40998</v>
      </c>
      <c r="U242" s="66" t="str">
        <f t="shared" ca="1" si="168"/>
        <v>MAYOR A 2 MESES</v>
      </c>
      <c r="V242" s="8" t="s">
        <v>376</v>
      </c>
      <c r="W242" s="8"/>
      <c r="X242" s="8"/>
      <c r="Y242" s="8"/>
      <c r="Z242" s="8"/>
      <c r="AA242" s="66" t="str">
        <f t="shared" si="212"/>
        <v>SEM 13</v>
      </c>
      <c r="AB242" s="66" t="str">
        <f t="shared" si="213"/>
        <v>MAR</v>
      </c>
      <c r="AC242" s="73" t="s">
        <v>383</v>
      </c>
      <c r="AD242" s="73" t="s">
        <v>314</v>
      </c>
      <c r="AE242" s="73" t="s">
        <v>321</v>
      </c>
      <c r="AF242" s="73" t="s">
        <v>413</v>
      </c>
      <c r="AG242" s="8"/>
      <c r="AH242" s="8"/>
      <c r="AI242" s="8"/>
      <c r="AJ242" s="8"/>
      <c r="AK242" s="8"/>
      <c r="AL242" s="8"/>
      <c r="AM242" s="8"/>
      <c r="AN242" s="8"/>
      <c r="AO242" s="8"/>
      <c r="AP242" s="66" t="str">
        <f t="shared" si="169"/>
        <v>NA</v>
      </c>
      <c r="AQ242" s="66" t="str">
        <f t="shared" si="170"/>
        <v/>
      </c>
      <c r="AR242" s="66" t="str">
        <f t="shared" si="171"/>
        <v>NA</v>
      </c>
      <c r="AS242" s="66" t="str">
        <f t="shared" si="172"/>
        <v/>
      </c>
      <c r="AT242" s="66" t="str">
        <f t="shared" si="173"/>
        <v>NA</v>
      </c>
      <c r="AU242" s="66" t="str">
        <f t="shared" si="174"/>
        <v/>
      </c>
      <c r="AV242" s="66"/>
      <c r="AW242" s="66"/>
      <c r="AX242" s="66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>
        <f t="shared" si="178"/>
        <v>0</v>
      </c>
      <c r="BU242" s="8">
        <f t="shared" si="179"/>
        <v>0</v>
      </c>
      <c r="BV242" s="8">
        <f t="shared" si="180"/>
        <v>0</v>
      </c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63">
        <f t="shared" si="165"/>
        <v>0</v>
      </c>
    </row>
    <row r="243" spans="1:115" x14ac:dyDescent="0.25">
      <c r="A243" s="2"/>
      <c r="B243" s="2"/>
      <c r="C243" s="2"/>
      <c r="D243" s="2"/>
      <c r="E243" s="2"/>
      <c r="F243" s="2"/>
      <c r="G243" s="11"/>
      <c r="H243" s="4"/>
      <c r="I243" s="9"/>
      <c r="J243" s="10"/>
      <c r="K243" s="24"/>
      <c r="L243" s="7"/>
      <c r="M243" s="8"/>
      <c r="N243" s="25"/>
      <c r="O243" s="8"/>
      <c r="P243" s="26"/>
      <c r="Q243" s="8"/>
      <c r="R243" s="8"/>
      <c r="S243" s="7"/>
      <c r="T243" s="25">
        <v>41043</v>
      </c>
      <c r="U243" s="66" t="str">
        <f t="shared" ca="1" si="168"/>
        <v>MAYOR A 2 MESES</v>
      </c>
      <c r="V243" s="8" t="s">
        <v>377</v>
      </c>
      <c r="W243" s="8"/>
      <c r="X243" s="8"/>
      <c r="Y243" s="8"/>
      <c r="Z243" s="8"/>
      <c r="AA243" s="66" t="str">
        <f t="shared" si="212"/>
        <v>SEM 20</v>
      </c>
      <c r="AB243" s="66" t="str">
        <f t="shared" si="213"/>
        <v>MAY</v>
      </c>
      <c r="AC243" s="73" t="s">
        <v>310</v>
      </c>
      <c r="AD243" s="73" t="s">
        <v>313</v>
      </c>
      <c r="AE243" s="73" t="s">
        <v>321</v>
      </c>
      <c r="AF243" s="73" t="s">
        <v>413</v>
      </c>
      <c r="AG243" s="8"/>
      <c r="AH243" s="8"/>
      <c r="AI243" s="8"/>
      <c r="AJ243" s="8"/>
      <c r="AK243" s="8"/>
      <c r="AL243" s="8"/>
      <c r="AM243" s="8"/>
      <c r="AN243" s="8"/>
      <c r="AO243" s="8"/>
      <c r="AP243" s="66" t="str">
        <f t="shared" si="169"/>
        <v>NA</v>
      </c>
      <c r="AQ243" s="66" t="str">
        <f t="shared" si="170"/>
        <v/>
      </c>
      <c r="AR243" s="66" t="str">
        <f t="shared" si="171"/>
        <v>NA</v>
      </c>
      <c r="AS243" s="66" t="str">
        <f t="shared" si="172"/>
        <v/>
      </c>
      <c r="AT243" s="66" t="str">
        <f t="shared" si="173"/>
        <v>NA</v>
      </c>
      <c r="AU243" s="66" t="str">
        <f t="shared" si="174"/>
        <v/>
      </c>
      <c r="AV243" s="66"/>
      <c r="AW243" s="66"/>
      <c r="AX243" s="66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>
        <f t="shared" si="178"/>
        <v>0</v>
      </c>
      <c r="BU243" s="8">
        <f t="shared" si="179"/>
        <v>0</v>
      </c>
      <c r="BV243" s="8">
        <f t="shared" si="180"/>
        <v>0</v>
      </c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63">
        <f t="shared" si="165"/>
        <v>0</v>
      </c>
    </row>
    <row r="244" spans="1:115" x14ac:dyDescent="0.25">
      <c r="A244" s="2"/>
      <c r="B244" s="2"/>
      <c r="C244" s="2"/>
      <c r="D244" s="2"/>
      <c r="E244" s="2"/>
      <c r="F244" s="2"/>
      <c r="G244" s="11"/>
      <c r="H244" s="4"/>
      <c r="I244" s="9"/>
      <c r="J244" s="10"/>
      <c r="K244" s="24"/>
      <c r="L244" s="7"/>
      <c r="M244" s="8"/>
      <c r="N244" s="25"/>
      <c r="O244" s="8"/>
      <c r="P244" s="26"/>
      <c r="Q244" s="8"/>
      <c r="R244" s="8"/>
      <c r="S244" s="7"/>
      <c r="T244" s="25">
        <v>41067</v>
      </c>
      <c r="U244" s="66" t="str">
        <f t="shared" ca="1" si="168"/>
        <v>5TA SEM</v>
      </c>
      <c r="V244" s="8" t="s">
        <v>378</v>
      </c>
      <c r="W244" s="8"/>
      <c r="X244" s="8"/>
      <c r="Y244" s="8"/>
      <c r="Z244" s="8"/>
      <c r="AA244" s="66" t="str">
        <f t="shared" si="212"/>
        <v>SEM 23</v>
      </c>
      <c r="AB244" s="66" t="str">
        <f t="shared" si="213"/>
        <v>JUN</v>
      </c>
      <c r="AC244" s="73" t="s">
        <v>308</v>
      </c>
      <c r="AD244" s="73" t="s">
        <v>313</v>
      </c>
      <c r="AE244" s="73" t="s">
        <v>321</v>
      </c>
      <c r="AF244" s="73" t="s">
        <v>410</v>
      </c>
      <c r="AG244" s="8"/>
      <c r="AH244" s="8"/>
      <c r="AI244" s="8"/>
      <c r="AJ244" s="8"/>
      <c r="AK244" s="8"/>
      <c r="AL244" s="8"/>
      <c r="AM244" s="8"/>
      <c r="AN244" s="8"/>
      <c r="AO244" s="8"/>
      <c r="AP244" s="66" t="str">
        <f t="shared" si="169"/>
        <v>NA</v>
      </c>
      <c r="AQ244" s="66" t="str">
        <f t="shared" si="170"/>
        <v/>
      </c>
      <c r="AR244" s="66" t="str">
        <f t="shared" si="171"/>
        <v>NA</v>
      </c>
      <c r="AS244" s="66" t="str">
        <f t="shared" si="172"/>
        <v/>
      </c>
      <c r="AT244" s="66" t="str">
        <f t="shared" si="173"/>
        <v>NA</v>
      </c>
      <c r="AU244" s="66" t="str">
        <f t="shared" si="174"/>
        <v/>
      </c>
      <c r="AV244" s="66"/>
      <c r="AW244" s="66"/>
      <c r="AX244" s="66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>
        <f t="shared" si="178"/>
        <v>0</v>
      </c>
      <c r="BU244" s="8">
        <f t="shared" si="179"/>
        <v>0</v>
      </c>
      <c r="BV244" s="8">
        <f t="shared" si="180"/>
        <v>0</v>
      </c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63">
        <f t="shared" si="165"/>
        <v>0</v>
      </c>
    </row>
    <row r="245" spans="1:115" x14ac:dyDescent="0.25">
      <c r="A245" s="2"/>
      <c r="B245" s="2"/>
      <c r="C245" s="2"/>
      <c r="D245" s="2"/>
      <c r="E245" s="2"/>
      <c r="F245" s="2"/>
      <c r="G245" s="11"/>
      <c r="H245" s="4"/>
      <c r="I245" s="9"/>
      <c r="J245" s="10"/>
      <c r="K245" s="24"/>
      <c r="L245" s="7"/>
      <c r="M245" s="8"/>
      <c r="N245" s="25"/>
      <c r="O245" s="8"/>
      <c r="P245" s="26"/>
      <c r="Q245" s="8"/>
      <c r="R245" s="8"/>
      <c r="S245" s="7"/>
      <c r="T245" s="25">
        <v>41067</v>
      </c>
      <c r="U245" s="66" t="str">
        <f t="shared" ca="1" si="168"/>
        <v>5TA SEM</v>
      </c>
      <c r="V245" s="8" t="s">
        <v>379</v>
      </c>
      <c r="W245" s="8"/>
      <c r="X245" s="8"/>
      <c r="Y245" s="8"/>
      <c r="Z245" s="8"/>
      <c r="AA245" s="66" t="str">
        <f t="shared" si="212"/>
        <v>SEM 23</v>
      </c>
      <c r="AB245" s="66" t="str">
        <f t="shared" si="213"/>
        <v>JUN</v>
      </c>
      <c r="AC245" s="73" t="s">
        <v>306</v>
      </c>
      <c r="AD245" s="73" t="s">
        <v>313</v>
      </c>
      <c r="AE245" s="73" t="s">
        <v>320</v>
      </c>
      <c r="AF245" s="73" t="s">
        <v>410</v>
      </c>
      <c r="AG245" s="8"/>
      <c r="AH245" s="8"/>
      <c r="AI245" s="8"/>
      <c r="AJ245" s="8"/>
      <c r="AK245" s="8"/>
      <c r="AL245" s="8"/>
      <c r="AM245" s="8"/>
      <c r="AN245" s="8"/>
      <c r="AO245" s="8"/>
      <c r="AP245" s="66" t="str">
        <f t="shared" si="169"/>
        <v>NA</v>
      </c>
      <c r="AQ245" s="66" t="str">
        <f t="shared" si="170"/>
        <v/>
      </c>
      <c r="AR245" s="66" t="str">
        <f t="shared" si="171"/>
        <v>NA</v>
      </c>
      <c r="AS245" s="66" t="str">
        <f t="shared" si="172"/>
        <v/>
      </c>
      <c r="AT245" s="66" t="str">
        <f t="shared" si="173"/>
        <v>NA</v>
      </c>
      <c r="AU245" s="66" t="str">
        <f t="shared" si="174"/>
        <v/>
      </c>
      <c r="AV245" s="66"/>
      <c r="AW245" s="66"/>
      <c r="AX245" s="66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>
        <f t="shared" si="178"/>
        <v>0</v>
      </c>
      <c r="BU245" s="8">
        <f t="shared" si="179"/>
        <v>0</v>
      </c>
      <c r="BV245" s="8">
        <f t="shared" si="180"/>
        <v>0</v>
      </c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63">
        <f t="shared" si="165"/>
        <v>0</v>
      </c>
    </row>
    <row r="246" spans="1:115" x14ac:dyDescent="0.25">
      <c r="A246" s="2"/>
      <c r="B246" s="2"/>
      <c r="C246" s="2"/>
      <c r="D246" s="2"/>
      <c r="E246" s="2"/>
      <c r="F246" s="2"/>
      <c r="G246" s="11"/>
      <c r="H246" s="4"/>
      <c r="I246" s="9"/>
      <c r="J246" s="10"/>
      <c r="K246" s="24"/>
      <c r="L246" s="7"/>
      <c r="M246" s="8"/>
      <c r="N246" s="25"/>
      <c r="O246" s="8"/>
      <c r="P246" s="26"/>
      <c r="Q246" s="8"/>
      <c r="R246" s="8"/>
      <c r="S246" s="7"/>
      <c r="T246" s="25">
        <v>41043</v>
      </c>
      <c r="U246" s="66" t="str">
        <f t="shared" ca="1" si="168"/>
        <v>MAYOR A 2 MESES</v>
      </c>
      <c r="V246" s="8" t="s">
        <v>380</v>
      </c>
      <c r="W246" s="8"/>
      <c r="X246" s="8"/>
      <c r="Y246" s="8"/>
      <c r="Z246" s="8"/>
      <c r="AA246" s="66" t="str">
        <f t="shared" si="212"/>
        <v>SEM 20</v>
      </c>
      <c r="AB246" s="66" t="str">
        <f t="shared" si="213"/>
        <v>MAY</v>
      </c>
      <c r="AC246" s="73" t="s">
        <v>306</v>
      </c>
      <c r="AD246" s="73" t="s">
        <v>313</v>
      </c>
      <c r="AE246" s="73" t="s">
        <v>320</v>
      </c>
      <c r="AF246" s="73" t="s">
        <v>411</v>
      </c>
      <c r="AG246" s="8"/>
      <c r="AH246" s="8"/>
      <c r="AI246" s="8"/>
      <c r="AJ246" s="8"/>
      <c r="AK246" s="8"/>
      <c r="AL246" s="8"/>
      <c r="AM246" s="8"/>
      <c r="AN246" s="8"/>
      <c r="AO246" s="8"/>
      <c r="AP246" s="66" t="str">
        <f t="shared" si="169"/>
        <v>NA</v>
      </c>
      <c r="AQ246" s="66" t="str">
        <f t="shared" si="170"/>
        <v/>
      </c>
      <c r="AR246" s="66" t="str">
        <f t="shared" si="171"/>
        <v>NA</v>
      </c>
      <c r="AS246" s="66" t="str">
        <f t="shared" si="172"/>
        <v/>
      </c>
      <c r="AT246" s="66" t="str">
        <f t="shared" si="173"/>
        <v>NA</v>
      </c>
      <c r="AU246" s="66" t="str">
        <f t="shared" si="174"/>
        <v/>
      </c>
      <c r="AV246" s="66"/>
      <c r="AW246" s="66"/>
      <c r="AX246" s="66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>
        <f t="shared" si="178"/>
        <v>0</v>
      </c>
      <c r="BU246" s="8">
        <f t="shared" si="179"/>
        <v>0</v>
      </c>
      <c r="BV246" s="8">
        <f t="shared" si="180"/>
        <v>0</v>
      </c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63">
        <f t="shared" si="165"/>
        <v>0</v>
      </c>
    </row>
    <row r="247" spans="1:115" x14ac:dyDescent="0.25">
      <c r="A247" s="2"/>
      <c r="B247" s="2"/>
      <c r="C247" s="2"/>
      <c r="D247" s="2"/>
      <c r="E247" s="2"/>
      <c r="F247" s="2"/>
      <c r="G247" s="11"/>
      <c r="H247" s="4"/>
      <c r="I247" s="9"/>
      <c r="J247" s="10"/>
      <c r="K247" s="24"/>
      <c r="L247" s="7"/>
      <c r="M247" s="8"/>
      <c r="N247" s="25"/>
      <c r="O247" s="8"/>
      <c r="P247" s="26"/>
      <c r="Q247" s="8"/>
      <c r="R247" s="8"/>
      <c r="S247" s="7"/>
      <c r="T247" s="25">
        <v>41101</v>
      </c>
      <c r="U247" s="66" t="str">
        <f t="shared" ca="1" si="168"/>
        <v>HASTA 3 DIAS</v>
      </c>
      <c r="V247" s="8" t="s">
        <v>387</v>
      </c>
      <c r="W247" s="8"/>
      <c r="X247" s="8"/>
      <c r="Y247" s="8"/>
      <c r="Z247" s="8"/>
      <c r="AA247" s="66" t="str">
        <f t="shared" si="212"/>
        <v>SEM 28</v>
      </c>
      <c r="AB247" s="66" t="str">
        <f t="shared" si="213"/>
        <v>JUL</v>
      </c>
      <c r="AC247" s="73" t="s">
        <v>306</v>
      </c>
      <c r="AD247" s="73" t="s">
        <v>313</v>
      </c>
      <c r="AE247" s="73" t="s">
        <v>319</v>
      </c>
      <c r="AF247" s="73" t="s">
        <v>411</v>
      </c>
      <c r="AG247" s="8"/>
      <c r="AH247" s="8"/>
      <c r="AI247" s="8"/>
      <c r="AJ247" s="8"/>
      <c r="AK247" s="8"/>
      <c r="AL247" s="8"/>
      <c r="AM247" s="8"/>
      <c r="AN247" s="8"/>
      <c r="AO247" s="8"/>
      <c r="AP247" s="66" t="str">
        <f t="shared" si="169"/>
        <v>NA</v>
      </c>
      <c r="AQ247" s="66" t="str">
        <f t="shared" si="170"/>
        <v/>
      </c>
      <c r="AR247" s="66" t="str">
        <f t="shared" si="171"/>
        <v>NA</v>
      </c>
      <c r="AS247" s="66" t="str">
        <f t="shared" si="172"/>
        <v/>
      </c>
      <c r="AT247" s="66" t="str">
        <f t="shared" si="173"/>
        <v>NA</v>
      </c>
      <c r="AU247" s="66" t="str">
        <f t="shared" si="174"/>
        <v/>
      </c>
      <c r="AV247" s="66"/>
      <c r="AW247" s="66"/>
      <c r="AX247" s="66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>
        <f t="shared" si="178"/>
        <v>0</v>
      </c>
      <c r="BU247" s="8">
        <f t="shared" si="179"/>
        <v>0</v>
      </c>
      <c r="BV247" s="8">
        <f t="shared" si="180"/>
        <v>0</v>
      </c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63">
        <f t="shared" si="165"/>
        <v>0</v>
      </c>
    </row>
    <row r="248" spans="1:115" x14ac:dyDescent="0.25">
      <c r="A248" s="2"/>
      <c r="B248" s="2"/>
      <c r="C248" s="2"/>
      <c r="D248" s="2"/>
      <c r="E248" s="2"/>
      <c r="F248" s="2"/>
      <c r="G248" s="11"/>
      <c r="H248" s="4"/>
      <c r="I248" s="9"/>
      <c r="J248" s="10"/>
      <c r="K248" s="24"/>
      <c r="L248" s="7"/>
      <c r="M248" s="8"/>
      <c r="N248" s="25"/>
      <c r="O248" s="8"/>
      <c r="P248" s="26"/>
      <c r="Q248" s="8"/>
      <c r="R248" s="8"/>
      <c r="S248" s="7"/>
      <c r="T248" s="25">
        <v>41067</v>
      </c>
      <c r="U248" s="66" t="str">
        <f t="shared" ca="1" si="168"/>
        <v>5TA SEM</v>
      </c>
      <c r="V248" s="8" t="s">
        <v>388</v>
      </c>
      <c r="W248" s="8"/>
      <c r="X248" s="8"/>
      <c r="Y248" s="8"/>
      <c r="Z248" s="8"/>
      <c r="AA248" s="66" t="str">
        <f t="shared" si="212"/>
        <v>SEM 23</v>
      </c>
      <c r="AB248" s="66" t="str">
        <f t="shared" si="213"/>
        <v>JUN</v>
      </c>
      <c r="AC248" s="73" t="s">
        <v>306</v>
      </c>
      <c r="AD248" s="73" t="s">
        <v>313</v>
      </c>
      <c r="AE248" s="73" t="s">
        <v>318</v>
      </c>
      <c r="AF248" s="73" t="s">
        <v>413</v>
      </c>
      <c r="AG248" s="8"/>
      <c r="AH248" s="8"/>
      <c r="AI248" s="8"/>
      <c r="AJ248" s="8"/>
      <c r="AK248" s="8"/>
      <c r="AL248" s="8"/>
      <c r="AM248" s="8"/>
      <c r="AN248" s="8"/>
      <c r="AO248" s="8"/>
      <c r="AP248" s="66" t="str">
        <f t="shared" si="169"/>
        <v>NA</v>
      </c>
      <c r="AQ248" s="66" t="str">
        <f t="shared" si="170"/>
        <v/>
      </c>
      <c r="AR248" s="66" t="str">
        <f t="shared" si="171"/>
        <v>NA</v>
      </c>
      <c r="AS248" s="66" t="str">
        <f t="shared" si="172"/>
        <v/>
      </c>
      <c r="AT248" s="66" t="str">
        <f t="shared" si="173"/>
        <v>NA</v>
      </c>
      <c r="AU248" s="66" t="str">
        <f t="shared" si="174"/>
        <v/>
      </c>
      <c r="AV248" s="66"/>
      <c r="AW248" s="66"/>
      <c r="AX248" s="66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>
        <f t="shared" si="178"/>
        <v>0</v>
      </c>
      <c r="BU248" s="8">
        <f t="shared" si="179"/>
        <v>0</v>
      </c>
      <c r="BV248" s="8">
        <f t="shared" si="180"/>
        <v>0</v>
      </c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63">
        <f t="shared" si="165"/>
        <v>0</v>
      </c>
    </row>
    <row r="249" spans="1:115" x14ac:dyDescent="0.25">
      <c r="A249" s="2"/>
      <c r="B249" s="2"/>
      <c r="C249" s="2"/>
      <c r="D249" s="2"/>
      <c r="E249" s="2"/>
      <c r="F249" s="2"/>
      <c r="G249" s="11"/>
      <c r="H249" s="4"/>
      <c r="I249" s="9"/>
      <c r="J249" s="10"/>
      <c r="K249" s="24"/>
      <c r="L249" s="7"/>
      <c r="M249" s="8"/>
      <c r="N249" s="25"/>
      <c r="O249" s="8"/>
      <c r="P249" s="26"/>
      <c r="Q249" s="8"/>
      <c r="R249" s="8"/>
      <c r="S249" s="7"/>
      <c r="T249" s="25">
        <v>41067</v>
      </c>
      <c r="U249" s="66" t="str">
        <f t="shared" ca="1" si="168"/>
        <v>5TA SEM</v>
      </c>
      <c r="V249" s="8" t="s">
        <v>389</v>
      </c>
      <c r="W249" s="8"/>
      <c r="X249" s="8"/>
      <c r="Y249" s="8"/>
      <c r="Z249" s="8"/>
      <c r="AA249" s="66" t="str">
        <f t="shared" si="212"/>
        <v>SEM 23</v>
      </c>
      <c r="AB249" s="66" t="str">
        <f t="shared" si="213"/>
        <v>JUN</v>
      </c>
      <c r="AC249" s="73" t="s">
        <v>307</v>
      </c>
      <c r="AD249" s="73" t="s">
        <v>313</v>
      </c>
      <c r="AE249" s="73" t="s">
        <v>318</v>
      </c>
      <c r="AF249" s="73" t="s">
        <v>414</v>
      </c>
      <c r="AG249" s="8"/>
      <c r="AH249" s="8"/>
      <c r="AI249" s="8"/>
      <c r="AJ249" s="8"/>
      <c r="AK249" s="8"/>
      <c r="AL249" s="8"/>
      <c r="AM249" s="8"/>
      <c r="AN249" s="8"/>
      <c r="AO249" s="8"/>
      <c r="AP249" s="66" t="str">
        <f t="shared" si="169"/>
        <v>NA</v>
      </c>
      <c r="AQ249" s="66" t="str">
        <f t="shared" si="170"/>
        <v/>
      </c>
      <c r="AR249" s="66" t="str">
        <f t="shared" si="171"/>
        <v>NA</v>
      </c>
      <c r="AS249" s="66" t="str">
        <f t="shared" si="172"/>
        <v/>
      </c>
      <c r="AT249" s="66" t="str">
        <f t="shared" si="173"/>
        <v>NA</v>
      </c>
      <c r="AU249" s="66" t="str">
        <f t="shared" si="174"/>
        <v/>
      </c>
      <c r="AV249" s="66"/>
      <c r="AW249" s="66"/>
      <c r="AX249" s="66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>
        <f t="shared" si="178"/>
        <v>0</v>
      </c>
      <c r="BU249" s="8">
        <f t="shared" si="179"/>
        <v>0</v>
      </c>
      <c r="BV249" s="8">
        <f t="shared" si="180"/>
        <v>0</v>
      </c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63">
        <f t="shared" si="165"/>
        <v>0</v>
      </c>
    </row>
    <row r="250" spans="1:115" x14ac:dyDescent="0.25">
      <c r="A250" s="2"/>
      <c r="B250" s="2"/>
      <c r="C250" s="2"/>
      <c r="D250" s="2"/>
      <c r="E250" s="2"/>
      <c r="F250" s="2"/>
      <c r="G250" s="11"/>
      <c r="H250" s="4"/>
      <c r="I250" s="9"/>
      <c r="J250" s="10"/>
      <c r="K250" s="24"/>
      <c r="L250" s="7"/>
      <c r="M250" s="8"/>
      <c r="N250" s="25"/>
      <c r="O250" s="8"/>
      <c r="P250" s="26"/>
      <c r="Q250" s="8"/>
      <c r="R250" s="8"/>
      <c r="S250" s="7"/>
      <c r="T250" s="25">
        <v>41067</v>
      </c>
      <c r="U250" s="66" t="str">
        <f t="shared" ca="1" si="168"/>
        <v>5TA SEM</v>
      </c>
      <c r="V250" s="8" t="s">
        <v>390</v>
      </c>
      <c r="W250" s="8"/>
      <c r="X250" s="8"/>
      <c r="Y250" s="8"/>
      <c r="Z250" s="8"/>
      <c r="AA250" s="66" t="str">
        <f t="shared" si="212"/>
        <v>SEM 23</v>
      </c>
      <c r="AB250" s="66" t="str">
        <f t="shared" si="213"/>
        <v>JUN</v>
      </c>
      <c r="AC250" s="73" t="s">
        <v>307</v>
      </c>
      <c r="AD250" s="73" t="s">
        <v>313</v>
      </c>
      <c r="AE250" s="73" t="s">
        <v>315</v>
      </c>
      <c r="AF250" s="73" t="s">
        <v>414</v>
      </c>
      <c r="AG250" s="8"/>
      <c r="AH250" s="8"/>
      <c r="AI250" s="8"/>
      <c r="AJ250" s="8"/>
      <c r="AK250" s="8"/>
      <c r="AL250" s="8"/>
      <c r="AM250" s="8"/>
      <c r="AN250" s="8"/>
      <c r="AO250" s="8"/>
      <c r="AP250" s="66" t="str">
        <f t="shared" si="169"/>
        <v>NA</v>
      </c>
      <c r="AQ250" s="66" t="str">
        <f t="shared" si="170"/>
        <v/>
      </c>
      <c r="AR250" s="66" t="str">
        <f t="shared" si="171"/>
        <v>NA</v>
      </c>
      <c r="AS250" s="66" t="str">
        <f t="shared" si="172"/>
        <v/>
      </c>
      <c r="AT250" s="66" t="str">
        <f t="shared" si="173"/>
        <v>NA</v>
      </c>
      <c r="AU250" s="66" t="str">
        <f t="shared" si="174"/>
        <v/>
      </c>
      <c r="AV250" s="66"/>
      <c r="AW250" s="66"/>
      <c r="AX250" s="66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>
        <f t="shared" si="178"/>
        <v>0</v>
      </c>
      <c r="BU250" s="8">
        <f t="shared" si="179"/>
        <v>0</v>
      </c>
      <c r="BV250" s="8">
        <f t="shared" si="180"/>
        <v>0</v>
      </c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63">
        <f t="shared" si="165"/>
        <v>0</v>
      </c>
    </row>
    <row r="251" spans="1:115" x14ac:dyDescent="0.25">
      <c r="A251" s="2"/>
      <c r="B251" s="2"/>
      <c r="C251" s="2"/>
      <c r="D251" s="2"/>
      <c r="E251" s="2"/>
      <c r="F251" s="2"/>
      <c r="G251" s="11"/>
      <c r="H251" s="4"/>
      <c r="I251" s="9"/>
      <c r="J251" s="10"/>
      <c r="K251" s="24"/>
      <c r="L251" s="7"/>
      <c r="M251" s="8"/>
      <c r="N251" s="25"/>
      <c r="O251" s="8"/>
      <c r="P251" s="26"/>
      <c r="Q251" s="8"/>
      <c r="R251" s="8"/>
      <c r="S251" s="7"/>
      <c r="T251" s="25">
        <v>41091</v>
      </c>
      <c r="U251" s="66" t="str">
        <f t="shared" ca="1" si="168"/>
        <v>2DA SEM</v>
      </c>
      <c r="V251" s="8" t="s">
        <v>391</v>
      </c>
      <c r="W251" s="8"/>
      <c r="X251" s="8"/>
      <c r="Y251" s="8"/>
      <c r="Z251" s="8"/>
      <c r="AA251" s="66" t="str">
        <f t="shared" si="212"/>
        <v>SEM 27</v>
      </c>
      <c r="AB251" s="66" t="str">
        <f t="shared" si="213"/>
        <v>JUL</v>
      </c>
      <c r="AC251" s="73" t="s">
        <v>383</v>
      </c>
      <c r="AD251" s="73" t="s">
        <v>312</v>
      </c>
      <c r="AE251" s="73" t="s">
        <v>315</v>
      </c>
      <c r="AF251" s="73" t="s">
        <v>414</v>
      </c>
      <c r="AG251" s="8"/>
      <c r="AH251" s="8"/>
      <c r="AI251" s="8"/>
      <c r="AJ251" s="8"/>
      <c r="AK251" s="8"/>
      <c r="AL251" s="8"/>
      <c r="AM251" s="8"/>
      <c r="AN251" s="8"/>
      <c r="AO251" s="8"/>
      <c r="AP251" s="66" t="str">
        <f t="shared" si="169"/>
        <v>NA</v>
      </c>
      <c r="AQ251" s="66" t="str">
        <f t="shared" si="170"/>
        <v/>
      </c>
      <c r="AR251" s="66" t="str">
        <f t="shared" si="171"/>
        <v>NA</v>
      </c>
      <c r="AS251" s="66" t="str">
        <f t="shared" si="172"/>
        <v/>
      </c>
      <c r="AT251" s="66" t="str">
        <f t="shared" si="173"/>
        <v>NA</v>
      </c>
      <c r="AU251" s="66" t="str">
        <f t="shared" si="174"/>
        <v/>
      </c>
      <c r="AV251" s="66"/>
      <c r="AW251" s="66"/>
      <c r="AX251" s="66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>
        <f t="shared" si="178"/>
        <v>0</v>
      </c>
      <c r="BU251" s="8">
        <f t="shared" si="179"/>
        <v>0</v>
      </c>
      <c r="BV251" s="8">
        <f t="shared" si="180"/>
        <v>0</v>
      </c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63">
        <f t="shared" si="165"/>
        <v>0</v>
      </c>
    </row>
    <row r="252" spans="1:115" x14ac:dyDescent="0.25">
      <c r="A252" s="2"/>
      <c r="B252" s="2"/>
      <c r="C252" s="2"/>
      <c r="D252" s="2"/>
      <c r="E252" s="2"/>
      <c r="F252" s="2"/>
      <c r="G252" s="11"/>
      <c r="H252" s="4"/>
      <c r="I252" s="9"/>
      <c r="J252" s="10"/>
      <c r="K252" s="24"/>
      <c r="L252" s="7"/>
      <c r="M252" s="8"/>
      <c r="N252" s="25"/>
      <c r="O252" s="8"/>
      <c r="P252" s="26"/>
      <c r="Q252" s="8"/>
      <c r="R252" s="8"/>
      <c r="S252" s="7"/>
      <c r="T252" s="25">
        <v>41091</v>
      </c>
      <c r="U252" s="66" t="str">
        <f t="shared" ca="1" si="168"/>
        <v>2DA SEM</v>
      </c>
      <c r="V252" s="8" t="s">
        <v>392</v>
      </c>
      <c r="W252" s="8"/>
      <c r="X252" s="8"/>
      <c r="Y252" s="8"/>
      <c r="Z252" s="8"/>
      <c r="AA252" s="66" t="str">
        <f t="shared" si="212"/>
        <v>SEM 27</v>
      </c>
      <c r="AB252" s="66" t="str">
        <f t="shared" si="213"/>
        <v>JUL</v>
      </c>
      <c r="AC252" s="73" t="s">
        <v>383</v>
      </c>
      <c r="AD252" s="73" t="s">
        <v>312</v>
      </c>
      <c r="AE252" s="73" t="s">
        <v>315</v>
      </c>
      <c r="AF252" s="73" t="s">
        <v>412</v>
      </c>
      <c r="AG252" s="8"/>
      <c r="AH252" s="8"/>
      <c r="AI252" s="8"/>
      <c r="AJ252" s="8"/>
      <c r="AK252" s="8"/>
      <c r="AL252" s="8"/>
      <c r="AM252" s="8"/>
      <c r="AN252" s="8"/>
      <c r="AO252" s="8"/>
      <c r="AP252" s="66" t="str">
        <f t="shared" si="169"/>
        <v>NA</v>
      </c>
      <c r="AQ252" s="66" t="str">
        <f t="shared" si="170"/>
        <v/>
      </c>
      <c r="AR252" s="66" t="str">
        <f t="shared" si="171"/>
        <v>NA</v>
      </c>
      <c r="AS252" s="66" t="str">
        <f t="shared" si="172"/>
        <v/>
      </c>
      <c r="AT252" s="66" t="str">
        <f t="shared" si="173"/>
        <v>NA</v>
      </c>
      <c r="AU252" s="66" t="str">
        <f t="shared" si="174"/>
        <v/>
      </c>
      <c r="AV252" s="66"/>
      <c r="AW252" s="66"/>
      <c r="AX252" s="66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>
        <f t="shared" si="178"/>
        <v>0</v>
      </c>
      <c r="BU252" s="8">
        <f t="shared" si="179"/>
        <v>0</v>
      </c>
      <c r="BV252" s="8">
        <f t="shared" si="180"/>
        <v>0</v>
      </c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63">
        <f t="shared" si="165"/>
        <v>0</v>
      </c>
    </row>
    <row r="253" spans="1:115" x14ac:dyDescent="0.25">
      <c r="A253" s="2"/>
      <c r="B253" s="2"/>
      <c r="C253" s="2"/>
      <c r="D253" s="2"/>
      <c r="E253" s="2"/>
      <c r="F253" s="2"/>
      <c r="G253" s="11"/>
      <c r="H253" s="4"/>
      <c r="I253" s="9"/>
      <c r="J253" s="10"/>
      <c r="K253" s="24"/>
      <c r="L253" s="7"/>
      <c r="M253" s="8"/>
      <c r="N253" s="25"/>
      <c r="O253" s="8"/>
      <c r="P253" s="26"/>
      <c r="Q253" s="8"/>
      <c r="R253" s="8"/>
      <c r="S253" s="7"/>
      <c r="T253" s="25">
        <v>41013</v>
      </c>
      <c r="U253" s="66" t="str">
        <f t="shared" ca="1" si="168"/>
        <v>MAYOR A 2 MESES</v>
      </c>
      <c r="V253" s="8" t="s">
        <v>393</v>
      </c>
      <c r="W253" s="8"/>
      <c r="X253" s="8"/>
      <c r="Y253" s="8"/>
      <c r="Z253" s="8"/>
      <c r="AA253" s="66" t="str">
        <f t="shared" si="212"/>
        <v>SEM 15</v>
      </c>
      <c r="AB253" s="66" t="str">
        <f t="shared" si="213"/>
        <v>ABR</v>
      </c>
      <c r="AC253" s="73" t="s">
        <v>384</v>
      </c>
      <c r="AD253" s="73" t="s">
        <v>312</v>
      </c>
      <c r="AE253" s="73" t="s">
        <v>315</v>
      </c>
      <c r="AF253" s="73" t="s">
        <v>412</v>
      </c>
      <c r="AG253" s="8"/>
      <c r="AH253" s="8"/>
      <c r="AI253" s="8"/>
      <c r="AJ253" s="8"/>
      <c r="AK253" s="8"/>
      <c r="AL253" s="8"/>
      <c r="AM253" s="8"/>
      <c r="AN253" s="8"/>
      <c r="AO253" s="8"/>
      <c r="AP253" s="66" t="str">
        <f t="shared" si="169"/>
        <v>NA</v>
      </c>
      <c r="AQ253" s="66" t="str">
        <f t="shared" si="170"/>
        <v/>
      </c>
      <c r="AR253" s="66" t="str">
        <f t="shared" si="171"/>
        <v>NA</v>
      </c>
      <c r="AS253" s="66" t="str">
        <f t="shared" si="172"/>
        <v/>
      </c>
      <c r="AT253" s="66" t="str">
        <f t="shared" si="173"/>
        <v>NA</v>
      </c>
      <c r="AU253" s="66" t="str">
        <f t="shared" si="174"/>
        <v/>
      </c>
      <c r="AV253" s="66"/>
      <c r="AW253" s="66"/>
      <c r="AX253" s="66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>
        <f t="shared" si="178"/>
        <v>0</v>
      </c>
      <c r="BU253" s="8">
        <f t="shared" si="179"/>
        <v>0</v>
      </c>
      <c r="BV253" s="8">
        <f t="shared" si="180"/>
        <v>0</v>
      </c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63">
        <f t="shared" si="165"/>
        <v>0</v>
      </c>
    </row>
    <row r="254" spans="1:115" x14ac:dyDescent="0.25">
      <c r="A254" s="2"/>
      <c r="B254" s="2"/>
      <c r="C254" s="2"/>
      <c r="D254" s="2"/>
      <c r="E254" s="2"/>
      <c r="F254" s="2"/>
      <c r="G254" s="11"/>
      <c r="H254" s="4"/>
      <c r="I254" s="9"/>
      <c r="J254" s="10"/>
      <c r="K254" s="24"/>
      <c r="L254" s="7"/>
      <c r="M254" s="8"/>
      <c r="N254" s="25"/>
      <c r="O254" s="8"/>
      <c r="P254" s="26"/>
      <c r="Q254" s="8"/>
      <c r="R254" s="8"/>
      <c r="S254" s="7"/>
      <c r="T254" s="25">
        <v>41013</v>
      </c>
      <c r="U254" s="66" t="str">
        <f t="shared" ca="1" si="168"/>
        <v>MAYOR A 2 MESES</v>
      </c>
      <c r="V254" s="8" t="s">
        <v>394</v>
      </c>
      <c r="W254" s="8"/>
      <c r="X254" s="8"/>
      <c r="Y254" s="8"/>
      <c r="Z254" s="8"/>
      <c r="AA254" s="66" t="str">
        <f t="shared" si="212"/>
        <v>SEM 15</v>
      </c>
      <c r="AB254" s="66" t="str">
        <f t="shared" si="213"/>
        <v>ABR</v>
      </c>
      <c r="AC254" s="73" t="s">
        <v>384</v>
      </c>
      <c r="AD254" s="73" t="s">
        <v>386</v>
      </c>
      <c r="AE254" s="73" t="s">
        <v>315</v>
      </c>
      <c r="AF254" s="73" t="s">
        <v>412</v>
      </c>
      <c r="AG254" s="8"/>
      <c r="AH254" s="8"/>
      <c r="AI254" s="8"/>
      <c r="AJ254" s="8"/>
      <c r="AK254" s="8"/>
      <c r="AL254" s="8"/>
      <c r="AM254" s="8"/>
      <c r="AN254" s="8"/>
      <c r="AO254" s="8"/>
      <c r="AP254" s="66" t="str">
        <f t="shared" si="169"/>
        <v>NA</v>
      </c>
      <c r="AQ254" s="66" t="str">
        <f t="shared" si="170"/>
        <v/>
      </c>
      <c r="AR254" s="66" t="str">
        <f t="shared" si="171"/>
        <v>NA</v>
      </c>
      <c r="AS254" s="66" t="str">
        <f t="shared" si="172"/>
        <v/>
      </c>
      <c r="AT254" s="66" t="str">
        <f t="shared" si="173"/>
        <v>NA</v>
      </c>
      <c r="AU254" s="66" t="str">
        <f t="shared" si="174"/>
        <v/>
      </c>
      <c r="AV254" s="66"/>
      <c r="AW254" s="66"/>
      <c r="AX254" s="66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>
        <f t="shared" si="178"/>
        <v>0</v>
      </c>
      <c r="BU254" s="8">
        <f t="shared" si="179"/>
        <v>0</v>
      </c>
      <c r="BV254" s="8">
        <f t="shared" si="180"/>
        <v>0</v>
      </c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63">
        <f t="shared" si="165"/>
        <v>0</v>
      </c>
    </row>
    <row r="255" spans="1:115" x14ac:dyDescent="0.25">
      <c r="A255" s="2"/>
      <c r="B255" s="2"/>
      <c r="C255" s="2"/>
      <c r="D255" s="2"/>
      <c r="E255" s="2"/>
      <c r="F255" s="2"/>
      <c r="G255" s="11"/>
      <c r="H255" s="4"/>
      <c r="I255" s="9"/>
      <c r="J255" s="10"/>
      <c r="K255" s="24"/>
      <c r="L255" s="7"/>
      <c r="M255" s="8"/>
      <c r="N255" s="25"/>
      <c r="O255" s="8"/>
      <c r="P255" s="26"/>
      <c r="Q255" s="8"/>
      <c r="R255" s="8"/>
      <c r="S255" s="7"/>
      <c r="T255" s="25">
        <v>41019</v>
      </c>
      <c r="U255" s="66" t="str">
        <f t="shared" ca="1" si="168"/>
        <v>MAYOR A 2 MESES</v>
      </c>
      <c r="V255" s="8" t="s">
        <v>395</v>
      </c>
      <c r="W255" s="8"/>
      <c r="X255" s="8"/>
      <c r="Y255" s="8"/>
      <c r="Z255" s="8"/>
      <c r="AA255" s="66" t="str">
        <f t="shared" si="212"/>
        <v>SEM 16</v>
      </c>
      <c r="AB255" s="66" t="str">
        <f t="shared" si="213"/>
        <v>ABR</v>
      </c>
      <c r="AC255" s="73" t="s">
        <v>307</v>
      </c>
      <c r="AD255" s="73" t="s">
        <v>386</v>
      </c>
      <c r="AE255" s="73" t="s">
        <v>318</v>
      </c>
      <c r="AF255" s="73" t="s">
        <v>412</v>
      </c>
      <c r="AG255" s="8"/>
      <c r="AH255" s="8"/>
      <c r="AI255" s="8"/>
      <c r="AJ255" s="8"/>
      <c r="AK255" s="8"/>
      <c r="AL255" s="8"/>
      <c r="AM255" s="8"/>
      <c r="AN255" s="8"/>
      <c r="AO255" s="8"/>
      <c r="AP255" s="66" t="str">
        <f t="shared" si="169"/>
        <v>NA</v>
      </c>
      <c r="AQ255" s="66" t="str">
        <f t="shared" si="170"/>
        <v/>
      </c>
      <c r="AR255" s="66" t="str">
        <f t="shared" si="171"/>
        <v>NA</v>
      </c>
      <c r="AS255" s="66" t="str">
        <f t="shared" si="172"/>
        <v/>
      </c>
      <c r="AT255" s="66" t="str">
        <f t="shared" si="173"/>
        <v>NA</v>
      </c>
      <c r="AU255" s="66" t="str">
        <f t="shared" si="174"/>
        <v/>
      </c>
      <c r="AV255" s="66"/>
      <c r="AW255" s="66"/>
      <c r="AX255" s="66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>
        <f t="shared" si="178"/>
        <v>0</v>
      </c>
      <c r="BU255" s="8">
        <f t="shared" si="179"/>
        <v>0</v>
      </c>
      <c r="BV255" s="8">
        <f t="shared" si="180"/>
        <v>0</v>
      </c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63">
        <f t="shared" si="165"/>
        <v>0</v>
      </c>
    </row>
    <row r="256" spans="1:115" x14ac:dyDescent="0.25">
      <c r="A256" s="2"/>
      <c r="B256" s="2"/>
      <c r="C256" s="2"/>
      <c r="D256" s="2"/>
      <c r="E256" s="2"/>
      <c r="F256" s="2"/>
      <c r="G256" s="11"/>
      <c r="H256" s="4"/>
      <c r="I256" s="9"/>
      <c r="J256" s="10"/>
      <c r="K256" s="24"/>
      <c r="L256" s="7"/>
      <c r="M256" s="8"/>
      <c r="N256" s="25"/>
      <c r="O256" s="8"/>
      <c r="P256" s="26"/>
      <c r="Q256" s="8"/>
      <c r="R256" s="8"/>
      <c r="S256" s="7"/>
      <c r="T256" s="25">
        <v>41025</v>
      </c>
      <c r="U256" s="66" t="str">
        <f t="shared" ca="1" si="168"/>
        <v>MAYOR A 2 MESES</v>
      </c>
      <c r="V256" s="8" t="s">
        <v>359</v>
      </c>
      <c r="W256" s="8"/>
      <c r="X256" s="8"/>
      <c r="Y256" s="8"/>
      <c r="Z256" s="8"/>
      <c r="AA256" s="66" t="str">
        <f t="shared" si="212"/>
        <v>SEM 17</v>
      </c>
      <c r="AB256" s="66" t="str">
        <f t="shared" si="213"/>
        <v>ABR</v>
      </c>
      <c r="AC256" s="73" t="s">
        <v>306</v>
      </c>
      <c r="AD256" s="73" t="s">
        <v>313</v>
      </c>
      <c r="AE256" s="73" t="s">
        <v>315</v>
      </c>
      <c r="AF256" s="73" t="s">
        <v>413</v>
      </c>
      <c r="AG256" s="8"/>
      <c r="AH256" s="8"/>
      <c r="AI256" s="8"/>
      <c r="AJ256" s="8"/>
      <c r="AK256" s="8"/>
      <c r="AL256" s="8"/>
      <c r="AM256" s="8"/>
      <c r="AN256" s="8"/>
      <c r="AO256" s="8"/>
      <c r="AP256" s="66" t="str">
        <f t="shared" si="169"/>
        <v>NA</v>
      </c>
      <c r="AQ256" s="66" t="str">
        <f t="shared" si="170"/>
        <v/>
      </c>
      <c r="AR256" s="66" t="str">
        <f t="shared" si="171"/>
        <v>NA</v>
      </c>
      <c r="AS256" s="66" t="str">
        <f t="shared" si="172"/>
        <v/>
      </c>
      <c r="AT256" s="66" t="str">
        <f t="shared" si="173"/>
        <v>NA</v>
      </c>
      <c r="AU256" s="66" t="str">
        <f t="shared" si="174"/>
        <v/>
      </c>
      <c r="AV256" s="66"/>
      <c r="AW256" s="66"/>
      <c r="AX256" s="66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>
        <f t="shared" si="178"/>
        <v>0</v>
      </c>
      <c r="BU256" s="8">
        <f t="shared" si="179"/>
        <v>0</v>
      </c>
      <c r="BV256" s="8">
        <f t="shared" si="180"/>
        <v>0</v>
      </c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63">
        <f t="shared" si="165"/>
        <v>0</v>
      </c>
    </row>
    <row r="257" spans="1:115" x14ac:dyDescent="0.25">
      <c r="A257" s="2"/>
      <c r="B257" s="2"/>
      <c r="C257" s="2"/>
      <c r="D257" s="2"/>
      <c r="E257" s="2"/>
      <c r="F257" s="2"/>
      <c r="G257" s="11"/>
      <c r="H257" s="4"/>
      <c r="I257" s="9"/>
      <c r="J257" s="10"/>
      <c r="K257" s="24"/>
      <c r="L257" s="7"/>
      <c r="M257" s="8"/>
      <c r="N257" s="25"/>
      <c r="O257" s="8"/>
      <c r="P257" s="26"/>
      <c r="Q257" s="8"/>
      <c r="R257" s="8"/>
      <c r="S257" s="7"/>
      <c r="T257" s="25">
        <v>41031</v>
      </c>
      <c r="U257" s="66" t="str">
        <f t="shared" ca="1" si="168"/>
        <v>MAYOR A 2 MESES</v>
      </c>
      <c r="V257" s="8" t="s">
        <v>370</v>
      </c>
      <c r="W257" s="8"/>
      <c r="X257" s="8"/>
      <c r="Y257" s="8"/>
      <c r="Z257" s="8"/>
      <c r="AA257" s="66" t="str">
        <f t="shared" si="212"/>
        <v>SEM 18</v>
      </c>
      <c r="AB257" s="66" t="str">
        <f t="shared" si="213"/>
        <v>MAY</v>
      </c>
      <c r="AC257" s="73" t="s">
        <v>309</v>
      </c>
      <c r="AD257" s="73" t="s">
        <v>312</v>
      </c>
      <c r="AE257" s="73" t="s">
        <v>321</v>
      </c>
      <c r="AF257" s="73" t="s">
        <v>413</v>
      </c>
      <c r="AG257" s="8"/>
      <c r="AH257" s="8"/>
      <c r="AI257" s="8"/>
      <c r="AJ257" s="8"/>
      <c r="AK257" s="8"/>
      <c r="AL257" s="8"/>
      <c r="AM257" s="8"/>
      <c r="AN257" s="8"/>
      <c r="AO257" s="8"/>
      <c r="AP257" s="66" t="str">
        <f t="shared" si="169"/>
        <v>NA</v>
      </c>
      <c r="AQ257" s="66" t="str">
        <f t="shared" si="170"/>
        <v/>
      </c>
      <c r="AR257" s="66" t="str">
        <f t="shared" si="171"/>
        <v>NA</v>
      </c>
      <c r="AS257" s="66" t="str">
        <f t="shared" si="172"/>
        <v/>
      </c>
      <c r="AT257" s="66" t="str">
        <f t="shared" si="173"/>
        <v>NA</v>
      </c>
      <c r="AU257" s="66" t="str">
        <f t="shared" si="174"/>
        <v/>
      </c>
      <c r="AV257" s="66"/>
      <c r="AW257" s="66"/>
      <c r="AX257" s="66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>
        <f t="shared" si="178"/>
        <v>0</v>
      </c>
      <c r="BU257" s="8">
        <f t="shared" si="179"/>
        <v>0</v>
      </c>
      <c r="BV257" s="8">
        <f t="shared" si="180"/>
        <v>0</v>
      </c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63">
        <f t="shared" si="165"/>
        <v>0</v>
      </c>
    </row>
    <row r="258" spans="1:115" x14ac:dyDescent="0.25">
      <c r="A258" s="2"/>
      <c r="B258" s="2"/>
      <c r="C258" s="2"/>
      <c r="D258" s="2"/>
      <c r="E258" s="2"/>
      <c r="F258" s="2"/>
      <c r="G258" s="11"/>
      <c r="H258" s="4"/>
      <c r="I258" s="9"/>
      <c r="J258" s="10"/>
      <c r="K258" s="24"/>
      <c r="L258" s="7"/>
      <c r="M258" s="8"/>
      <c r="N258" s="25"/>
      <c r="O258" s="8"/>
      <c r="P258" s="26"/>
      <c r="Q258" s="8"/>
      <c r="R258" s="8"/>
      <c r="S258" s="7"/>
      <c r="T258" s="25">
        <v>41037</v>
      </c>
      <c r="U258" s="66" t="str">
        <f t="shared" ca="1" si="168"/>
        <v>MAYOR A 2 MESES</v>
      </c>
      <c r="V258" s="8" t="s">
        <v>371</v>
      </c>
      <c r="W258" s="8"/>
      <c r="X258" s="8"/>
      <c r="Y258" s="8"/>
      <c r="Z258" s="8"/>
      <c r="AA258" s="66" t="str">
        <f t="shared" si="212"/>
        <v>SEM 19</v>
      </c>
      <c r="AB258" s="66" t="str">
        <f t="shared" si="213"/>
        <v>MAY</v>
      </c>
      <c r="AC258" s="73" t="s">
        <v>309</v>
      </c>
      <c r="AD258" s="73" t="s">
        <v>314</v>
      </c>
      <c r="AE258" s="73" t="s">
        <v>316</v>
      </c>
      <c r="AF258" s="73" t="s">
        <v>413</v>
      </c>
      <c r="AG258" s="8"/>
      <c r="AH258" s="8"/>
      <c r="AI258" s="8"/>
      <c r="AJ258" s="8"/>
      <c r="AK258" s="8"/>
      <c r="AL258" s="8"/>
      <c r="AM258" s="8"/>
      <c r="AN258" s="8"/>
      <c r="AO258" s="8"/>
      <c r="AP258" s="66" t="str">
        <f t="shared" si="169"/>
        <v>NA</v>
      </c>
      <c r="AQ258" s="66" t="str">
        <f t="shared" si="170"/>
        <v/>
      </c>
      <c r="AR258" s="66" t="str">
        <f t="shared" si="171"/>
        <v>NA</v>
      </c>
      <c r="AS258" s="66" t="str">
        <f t="shared" si="172"/>
        <v/>
      </c>
      <c r="AT258" s="66" t="str">
        <f t="shared" si="173"/>
        <v>NA</v>
      </c>
      <c r="AU258" s="66" t="str">
        <f t="shared" si="174"/>
        <v/>
      </c>
      <c r="AV258" s="66"/>
      <c r="AW258" s="66"/>
      <c r="AX258" s="66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>
        <f t="shared" si="178"/>
        <v>0</v>
      </c>
      <c r="BU258" s="8">
        <f t="shared" si="179"/>
        <v>0</v>
      </c>
      <c r="BV258" s="8">
        <f t="shared" si="180"/>
        <v>0</v>
      </c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63">
        <f t="shared" ref="DK258:DK297" si="215">-(AY258+AZ258+BA258+BB258+BC258+BD258+BE258+BF258+BG258+BH258+BI258-L258)</f>
        <v>0</v>
      </c>
    </row>
    <row r="259" spans="1:115" x14ac:dyDescent="0.25">
      <c r="A259" s="2"/>
      <c r="B259" s="2"/>
      <c r="C259" s="2"/>
      <c r="D259" s="2"/>
      <c r="E259" s="2"/>
      <c r="F259" s="2"/>
      <c r="G259" s="11"/>
      <c r="H259" s="4"/>
      <c r="I259" s="9"/>
      <c r="J259" s="10"/>
      <c r="K259" s="24"/>
      <c r="L259" s="7"/>
      <c r="M259" s="8"/>
      <c r="N259" s="25"/>
      <c r="O259" s="8"/>
      <c r="P259" s="26"/>
      <c r="Q259" s="8"/>
      <c r="R259" s="8"/>
      <c r="S259" s="7"/>
      <c r="T259" s="25">
        <v>41043</v>
      </c>
      <c r="U259" s="66" t="str">
        <f t="shared" ref="U259:U297" ca="1" si="216">IF(T259="","NA",IF(TODAY()-T259&lt;=3,"HASTA 3 DIAS","")&amp;IF(TODAY()-T259&gt;3,IF(TODAY()-T259&lt;=7,"1RA SEM",""),"")&amp;IF(TODAY()-T259&gt;7,IF(TODAY()-T259&lt;=14,"2DA SEM",""),"")&amp;IF(TODAY()-T259&gt;14,IF(TODAY()-T259&lt;=21,"3RA SEM",""),"")&amp;IF(TODAY()-T259&gt;21,IF(TODAY()-T259&lt;=28,"4TA SEM",""),"")&amp;IF(TODAY()-T259&gt;28,IF(TODAY()-T259&lt;=35,"5TA SEM",""),"")&amp;IF(TODAY()-T259&gt;35,IF(TODAY()-T259&lt;=42,"6TA SEM",""),"")&amp;IF(TODAY()-T259&gt;42,IF(TODAY()-T259&lt;=49,"7MA SEM",""),"")&amp;IF(TODAY()-T259&gt;49,IF(TODAY()-T259&lt;=56,"8VA SEM",""),"")&amp;IF(TODAY()-T259&gt;56,"MAYOR A 2 MESES",""))</f>
        <v>MAYOR A 2 MESES</v>
      </c>
      <c r="V259" s="8" t="s">
        <v>372</v>
      </c>
      <c r="W259" s="8"/>
      <c r="X259" s="8"/>
      <c r="Y259" s="8"/>
      <c r="Z259" s="8"/>
      <c r="AA259" s="66" t="str">
        <f t="shared" si="212"/>
        <v>SEM 20</v>
      </c>
      <c r="AB259" s="66" t="str">
        <f t="shared" si="213"/>
        <v>MAY</v>
      </c>
      <c r="AC259" s="73" t="s">
        <v>309</v>
      </c>
      <c r="AD259" s="73" t="s">
        <v>312</v>
      </c>
      <c r="AE259" s="73" t="s">
        <v>316</v>
      </c>
      <c r="AF259" s="73" t="s">
        <v>410</v>
      </c>
      <c r="AG259" s="8"/>
      <c r="AH259" s="8"/>
      <c r="AI259" s="8"/>
      <c r="AJ259" s="8"/>
      <c r="AK259" s="8"/>
      <c r="AL259" s="8"/>
      <c r="AM259" s="8"/>
      <c r="AN259" s="8"/>
      <c r="AO259" s="8"/>
      <c r="AP259" s="66" t="str">
        <f t="shared" ref="AP259:AP297" si="217">IF(AG259=0,"NA","SEM "&amp;WEEKNUM(AG259))</f>
        <v>NA</v>
      </c>
      <c r="AQ259" s="66" t="str">
        <f t="shared" ref="AQ259:AQ297" si="218">IF(AG259=0,"",IF(MONTH(AG259)=1,"ENE","")&amp;IF(MONTH(AG259)=2,"FEB","")&amp;IF(MONTH(AG259)=3,"MAR","")&amp;IF(MONTH(AG259)=4,"ABR","")&amp;IF(MONTH(AG259)=5,"MAY","")&amp;IF(MONTH(AG259)=6,"JUN","")&amp;IF(MONTH(AG259)=7,"JUL","")&amp;IF(MONTH(AG259)=8,"AGO","")&amp;IF(MONTH(AG259)=9,"SEP","")&amp;IF(MONTH(AG259)=10,"OCT","")&amp;IF(MONTH(AG259)=11,"NOV","")&amp;IF(MONTH(AG259)=12,"DIC",""))</f>
        <v/>
      </c>
      <c r="AR259" s="66" t="str">
        <f t="shared" ref="AR259:AR297" si="219">IF(AL259=0,"NA","SEM "&amp;WEEKNUM(AL259))</f>
        <v>NA</v>
      </c>
      <c r="AS259" s="66" t="str">
        <f t="shared" ref="AS259:AS297" si="220">IF(AL259=0,"",IF(MONTH(AL259)=1,"ENE","")&amp;IF(MONTH(AL259)=2,"FEB","")&amp;IF(MONTH(AL259)=3,"MAR","")&amp;IF(MONTH(AL259)=4,"ABR","")&amp;IF(MONTH(AL259)=5,"MAY","")&amp;IF(MONTH(AL259)=6,"JUN","")&amp;IF(MONTH(AL259)=7,"JUL","")&amp;IF(MONTH(AL259)=8,"AGO","")&amp;IF(MONTH(AL259)=9,"SEP","")&amp;IF(MONTH(AL259)=10,"OCT","")&amp;IF(MONTH(AL259)=11,"NOV","")&amp;IF(MONTH(AL259)=12,"DIC",""))</f>
        <v/>
      </c>
      <c r="AT259" s="66" t="str">
        <f t="shared" ref="AT259:AT297" si="221">IF(AO259=0,"NA","SEM "&amp;WEEKNUM(AO259))</f>
        <v>NA</v>
      </c>
      <c r="AU259" s="66" t="str">
        <f t="shared" ref="AU259:AU297" si="222">IF(AO259=0,"",IF(MONTH(AO259)=1,"ENE","")&amp;IF(MONTH(AO259)=2,"FEB","")&amp;IF(MONTH(AO259)=3,"MAR","")&amp;IF(MONTH(AO259)=4,"ABR","")&amp;IF(MONTH(AO259)=5,"MAY","")&amp;IF(MONTH(AO259)=6,"JUN","")&amp;IF(MONTH(AO259)=7,"JUL","")&amp;IF(MONTH(AO259)=8,"AGO","")&amp;IF(MONTH(AO259)=9,"SEP","")&amp;IF(MONTH(AO259)=10,"OCT","")&amp;IF(MONTH(AO259)=11,"NOV","")&amp;IF(MONTH(AO259)=12,"DIC",""))</f>
        <v/>
      </c>
      <c r="AV259" s="66"/>
      <c r="AW259" s="66"/>
      <c r="AX259" s="66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>
        <f t="shared" ref="BT259:BT297" si="223">IF(BJ259="VIGENTE",AZ259,0)+IF(BK259="VIGENTE",BA259,0)+IF(BL259="VIGENTE",BB259,0)+IF(BM259="VIGENTE",BC259,0)+IF(BN259="VIGENTE",BD259,0)+IF(BO259="VIGENTE",BE259,0)+IF(BP259="VIGENTE",BF259,0)+IF(BQ259="VIGENTE",BG259,0)+IF(BR259="VIGENTE",BH259,0)+IF(BS259="VIGENTE",BI259,0)</f>
        <v>0</v>
      </c>
      <c r="BU259" s="8">
        <f t="shared" ref="BU259:BU297" si="224">IF(BJ259="PAGADO",AZ259,0)+IF(BK259="PAGADO",BA259,0)+IF(BL259="PAGADO",BB259,0)+IF(BM259="PAGADO",BC259,0)+IF(BN259="PAGADO",BD259,0)+IF(BO259="PAGADO",BE259,0)+IF(BP259="PAGADO",BF259,0)+IF(BQ259="PAGADO",BG259,0)+IF(BR259="PAGADO",BH259,0)+IF(BS259="PAGADO",BI259,0)</f>
        <v>0</v>
      </c>
      <c r="BV259" s="8">
        <f t="shared" ref="BV259:BV297" si="225">IF(BJ259="VENCIDO",AZ259,0)+IF(BK259="VENCIDO",BA259,0)+IF(BL259="VENCIDO",BB259,0)+IF(BM259="VENCIDO",BC259,0)+IF(BN259="VENCIDO",BD259,0)+IF(BO259="VENCIDO",BE259,0)+IF(BP259="VENCIDO",BF259,0)+IF(BQ259="VENCIDO",BG259,0)+IF(BR259="VENCIDO",BH259,0)+IF(BS259="VENCIDO",BI259,0)</f>
        <v>0</v>
      </c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63">
        <f t="shared" si="215"/>
        <v>0</v>
      </c>
    </row>
    <row r="260" spans="1:115" x14ac:dyDescent="0.25">
      <c r="A260" s="2"/>
      <c r="B260" s="2"/>
      <c r="C260" s="2"/>
      <c r="D260" s="2"/>
      <c r="E260" s="2"/>
      <c r="F260" s="2"/>
      <c r="G260" s="11"/>
      <c r="H260" s="4"/>
      <c r="I260" s="9"/>
      <c r="J260" s="10"/>
      <c r="K260" s="24"/>
      <c r="L260" s="7"/>
      <c r="M260" s="8"/>
      <c r="N260" s="25"/>
      <c r="O260" s="8"/>
      <c r="P260" s="26"/>
      <c r="Q260" s="8"/>
      <c r="R260" s="8"/>
      <c r="S260" s="7"/>
      <c r="T260" s="25">
        <v>41049</v>
      </c>
      <c r="U260" s="66" t="str">
        <f t="shared" ca="1" si="216"/>
        <v>8VA SEM</v>
      </c>
      <c r="V260" s="8" t="s">
        <v>373</v>
      </c>
      <c r="W260" s="8"/>
      <c r="X260" s="8"/>
      <c r="Y260" s="8"/>
      <c r="Z260" s="8"/>
      <c r="AA260" s="66" t="str">
        <f t="shared" si="212"/>
        <v>SEM 21</v>
      </c>
      <c r="AB260" s="66" t="str">
        <f t="shared" si="213"/>
        <v>MAY</v>
      </c>
      <c r="AC260" s="73" t="s">
        <v>309</v>
      </c>
      <c r="AD260" s="73" t="s">
        <v>314</v>
      </c>
      <c r="AE260" s="73" t="s">
        <v>316</v>
      </c>
      <c r="AF260" s="73" t="s">
        <v>410</v>
      </c>
      <c r="AG260" s="8"/>
      <c r="AH260" s="8"/>
      <c r="AI260" s="8"/>
      <c r="AJ260" s="8"/>
      <c r="AK260" s="8"/>
      <c r="AL260" s="8"/>
      <c r="AM260" s="8"/>
      <c r="AN260" s="8"/>
      <c r="AO260" s="8"/>
      <c r="AP260" s="66" t="str">
        <f t="shared" si="217"/>
        <v>NA</v>
      </c>
      <c r="AQ260" s="66" t="str">
        <f t="shared" si="218"/>
        <v/>
      </c>
      <c r="AR260" s="66" t="str">
        <f t="shared" si="219"/>
        <v>NA</v>
      </c>
      <c r="AS260" s="66" t="str">
        <f t="shared" si="220"/>
        <v/>
      </c>
      <c r="AT260" s="66" t="str">
        <f t="shared" si="221"/>
        <v>NA</v>
      </c>
      <c r="AU260" s="66" t="str">
        <f t="shared" si="222"/>
        <v/>
      </c>
      <c r="AV260" s="66"/>
      <c r="AW260" s="66"/>
      <c r="AX260" s="66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>
        <f t="shared" si="223"/>
        <v>0</v>
      </c>
      <c r="BU260" s="8">
        <f t="shared" si="224"/>
        <v>0</v>
      </c>
      <c r="BV260" s="8">
        <f t="shared" si="225"/>
        <v>0</v>
      </c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63">
        <f t="shared" si="215"/>
        <v>0</v>
      </c>
    </row>
    <row r="261" spans="1:115" x14ac:dyDescent="0.25">
      <c r="A261" s="2"/>
      <c r="B261" s="2"/>
      <c r="C261" s="2"/>
      <c r="D261" s="2"/>
      <c r="E261" s="2"/>
      <c r="F261" s="2"/>
      <c r="G261" s="11"/>
      <c r="H261" s="4"/>
      <c r="I261" s="9"/>
      <c r="J261" s="10"/>
      <c r="K261" s="24"/>
      <c r="L261" s="7"/>
      <c r="M261" s="8"/>
      <c r="N261" s="25"/>
      <c r="O261" s="8"/>
      <c r="P261" s="26"/>
      <c r="Q261" s="8"/>
      <c r="R261" s="8"/>
      <c r="S261" s="7"/>
      <c r="T261" s="25">
        <v>41055</v>
      </c>
      <c r="U261" s="66" t="str">
        <f t="shared" ca="1" si="216"/>
        <v>7MA SEM</v>
      </c>
      <c r="V261" s="8" t="s">
        <v>374</v>
      </c>
      <c r="W261" s="8"/>
      <c r="X261" s="8"/>
      <c r="Y261" s="8"/>
      <c r="Z261" s="8"/>
      <c r="AA261" s="66" t="str">
        <f t="shared" si="212"/>
        <v>SEM 21</v>
      </c>
      <c r="AB261" s="66" t="str">
        <f t="shared" si="213"/>
        <v>MAY</v>
      </c>
      <c r="AC261" s="73" t="s">
        <v>309</v>
      </c>
      <c r="AD261" s="73" t="s">
        <v>312</v>
      </c>
      <c r="AE261" s="73" t="s">
        <v>321</v>
      </c>
      <c r="AF261" s="73" t="s">
        <v>411</v>
      </c>
      <c r="AG261" s="8"/>
      <c r="AH261" s="8"/>
      <c r="AI261" s="8"/>
      <c r="AJ261" s="8"/>
      <c r="AK261" s="8"/>
      <c r="AL261" s="8"/>
      <c r="AM261" s="8"/>
      <c r="AN261" s="8"/>
      <c r="AO261" s="8"/>
      <c r="AP261" s="66" t="str">
        <f t="shared" si="217"/>
        <v>NA</v>
      </c>
      <c r="AQ261" s="66" t="str">
        <f t="shared" si="218"/>
        <v/>
      </c>
      <c r="AR261" s="66" t="str">
        <f t="shared" si="219"/>
        <v>NA</v>
      </c>
      <c r="AS261" s="66" t="str">
        <f t="shared" si="220"/>
        <v/>
      </c>
      <c r="AT261" s="66" t="str">
        <f t="shared" si="221"/>
        <v>NA</v>
      </c>
      <c r="AU261" s="66" t="str">
        <f t="shared" si="222"/>
        <v/>
      </c>
      <c r="AV261" s="66"/>
      <c r="AW261" s="66"/>
      <c r="AX261" s="66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>
        <f t="shared" si="223"/>
        <v>0</v>
      </c>
      <c r="BU261" s="8">
        <f t="shared" si="224"/>
        <v>0</v>
      </c>
      <c r="BV261" s="8">
        <f t="shared" si="225"/>
        <v>0</v>
      </c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63">
        <f t="shared" si="215"/>
        <v>0</v>
      </c>
    </row>
    <row r="262" spans="1:115" x14ac:dyDescent="0.25">
      <c r="A262" s="2"/>
      <c r="B262" s="2"/>
      <c r="C262" s="2"/>
      <c r="D262" s="2"/>
      <c r="E262" s="2"/>
      <c r="F262" s="2"/>
      <c r="G262" s="11"/>
      <c r="H262" s="4"/>
      <c r="I262" s="9"/>
      <c r="J262" s="10"/>
      <c r="K262" s="24"/>
      <c r="L262" s="7"/>
      <c r="M262" s="8"/>
      <c r="N262" s="25"/>
      <c r="O262" s="8"/>
      <c r="P262" s="26"/>
      <c r="Q262" s="8"/>
      <c r="R262" s="8"/>
      <c r="S262" s="7"/>
      <c r="T262" s="25">
        <v>41061</v>
      </c>
      <c r="U262" s="66" t="str">
        <f t="shared" ca="1" si="216"/>
        <v>6TA SEM</v>
      </c>
      <c r="V262" s="8" t="s">
        <v>375</v>
      </c>
      <c r="W262" s="8"/>
      <c r="X262" s="8"/>
      <c r="Y262" s="8"/>
      <c r="Z262" s="8"/>
      <c r="AA262" s="66" t="str">
        <f t="shared" si="212"/>
        <v>SEM 22</v>
      </c>
      <c r="AB262" s="66" t="str">
        <f t="shared" si="213"/>
        <v>JUN</v>
      </c>
      <c r="AC262" s="73" t="s">
        <v>384</v>
      </c>
      <c r="AD262" s="73" t="s">
        <v>314</v>
      </c>
      <c r="AE262" s="73" t="s">
        <v>321</v>
      </c>
      <c r="AF262" s="73" t="s">
        <v>411</v>
      </c>
      <c r="AG262" s="8"/>
      <c r="AH262" s="8"/>
      <c r="AI262" s="8"/>
      <c r="AJ262" s="8"/>
      <c r="AK262" s="8"/>
      <c r="AL262" s="8"/>
      <c r="AM262" s="8"/>
      <c r="AN262" s="8"/>
      <c r="AO262" s="8"/>
      <c r="AP262" s="66" t="str">
        <f t="shared" si="217"/>
        <v>NA</v>
      </c>
      <c r="AQ262" s="66" t="str">
        <f t="shared" si="218"/>
        <v/>
      </c>
      <c r="AR262" s="66" t="str">
        <f t="shared" si="219"/>
        <v>NA</v>
      </c>
      <c r="AS262" s="66" t="str">
        <f t="shared" si="220"/>
        <v/>
      </c>
      <c r="AT262" s="66" t="str">
        <f t="shared" si="221"/>
        <v>NA</v>
      </c>
      <c r="AU262" s="66" t="str">
        <f t="shared" si="222"/>
        <v/>
      </c>
      <c r="AV262" s="66"/>
      <c r="AW262" s="66"/>
      <c r="AX262" s="66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>
        <f t="shared" si="223"/>
        <v>0</v>
      </c>
      <c r="BU262" s="8">
        <f t="shared" si="224"/>
        <v>0</v>
      </c>
      <c r="BV262" s="8">
        <f t="shared" si="225"/>
        <v>0</v>
      </c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63">
        <f t="shared" si="215"/>
        <v>0</v>
      </c>
    </row>
    <row r="263" spans="1:115" x14ac:dyDescent="0.25">
      <c r="A263" s="2"/>
      <c r="B263" s="2"/>
      <c r="C263" s="2"/>
      <c r="D263" s="2"/>
      <c r="E263" s="2"/>
      <c r="F263" s="2"/>
      <c r="G263" s="11"/>
      <c r="H263" s="4"/>
      <c r="I263" s="9"/>
      <c r="J263" s="10"/>
      <c r="K263" s="24"/>
      <c r="L263" s="7"/>
      <c r="M263" s="8"/>
      <c r="N263" s="25"/>
      <c r="O263" s="8"/>
      <c r="P263" s="26"/>
      <c r="Q263" s="8"/>
      <c r="R263" s="8"/>
      <c r="S263" s="7"/>
      <c r="T263" s="25">
        <v>41067</v>
      </c>
      <c r="U263" s="66" t="str">
        <f t="shared" ca="1" si="216"/>
        <v>5TA SEM</v>
      </c>
      <c r="V263" s="8" t="s">
        <v>376</v>
      </c>
      <c r="W263" s="8"/>
      <c r="X263" s="8"/>
      <c r="Y263" s="8"/>
      <c r="Z263" s="8"/>
      <c r="AA263" s="66" t="str">
        <f t="shared" ref="AA263:AA297" si="226">IF(T263=0,"NA","SEM "&amp;WEEKNUM(T263))</f>
        <v>SEM 23</v>
      </c>
      <c r="AB263" s="66" t="str">
        <f t="shared" ref="AB263:AB297" si="227">IF(T263=0,"",IF(MONTH(T263)=1,"ENE","")&amp;IF(MONTH(T263)=2,"FEB","")&amp;IF(MONTH(T263)=3,"MAR","")&amp;IF(MONTH(T263)=4,"ABR","")&amp;IF(MONTH(T263)=5,"MAY","")&amp;IF(MONTH(T263)=6,"JUN","")&amp;IF(MONTH(T263)=7,"JUL","")&amp;IF(MONTH(T263)=8,"AGO","")&amp;IF(MONTH(T263)=9,"SEP","")&amp;IF(MONTH(T263)=10,"OCT","")&amp;IF(MONTH(T263)=11,"NOV","")&amp;IF(MONTH(T263)=12,"DIC",""))</f>
        <v>JUN</v>
      </c>
      <c r="AC263" s="73" t="s">
        <v>383</v>
      </c>
      <c r="AD263" s="73" t="s">
        <v>314</v>
      </c>
      <c r="AE263" s="73" t="s">
        <v>321</v>
      </c>
      <c r="AF263" s="73" t="s">
        <v>413</v>
      </c>
      <c r="AG263" s="8"/>
      <c r="AH263" s="8"/>
      <c r="AI263" s="8"/>
      <c r="AJ263" s="8"/>
      <c r="AK263" s="8"/>
      <c r="AL263" s="8"/>
      <c r="AM263" s="8"/>
      <c r="AN263" s="8"/>
      <c r="AO263" s="8"/>
      <c r="AP263" s="66" t="str">
        <f t="shared" si="217"/>
        <v>NA</v>
      </c>
      <c r="AQ263" s="66" t="str">
        <f t="shared" si="218"/>
        <v/>
      </c>
      <c r="AR263" s="66" t="str">
        <f t="shared" si="219"/>
        <v>NA</v>
      </c>
      <c r="AS263" s="66" t="str">
        <f t="shared" si="220"/>
        <v/>
      </c>
      <c r="AT263" s="66" t="str">
        <f t="shared" si="221"/>
        <v>NA</v>
      </c>
      <c r="AU263" s="66" t="str">
        <f t="shared" si="222"/>
        <v/>
      </c>
      <c r="AV263" s="66"/>
      <c r="AW263" s="66"/>
      <c r="AX263" s="66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>
        <f t="shared" si="223"/>
        <v>0</v>
      </c>
      <c r="BU263" s="8">
        <f t="shared" si="224"/>
        <v>0</v>
      </c>
      <c r="BV263" s="8">
        <f t="shared" si="225"/>
        <v>0</v>
      </c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63">
        <f t="shared" si="215"/>
        <v>0</v>
      </c>
    </row>
    <row r="264" spans="1:115" x14ac:dyDescent="0.25">
      <c r="A264" s="2"/>
      <c r="B264" s="2"/>
      <c r="C264" s="2"/>
      <c r="D264" s="2"/>
      <c r="E264" s="2"/>
      <c r="F264" s="2"/>
      <c r="G264" s="11"/>
      <c r="H264" s="4"/>
      <c r="I264" s="9"/>
      <c r="J264" s="10"/>
      <c r="K264" s="24"/>
      <c r="L264" s="7"/>
      <c r="M264" s="8"/>
      <c r="N264" s="25"/>
      <c r="O264" s="8"/>
      <c r="P264" s="26"/>
      <c r="Q264" s="8"/>
      <c r="R264" s="8"/>
      <c r="S264" s="7"/>
      <c r="T264" s="25">
        <v>41073</v>
      </c>
      <c r="U264" s="66" t="str">
        <f t="shared" ca="1" si="216"/>
        <v>5TA SEM</v>
      </c>
      <c r="V264" s="8" t="s">
        <v>377</v>
      </c>
      <c r="W264" s="8"/>
      <c r="X264" s="8"/>
      <c r="Y264" s="8"/>
      <c r="Z264" s="8"/>
      <c r="AA264" s="66" t="str">
        <f t="shared" si="226"/>
        <v>SEM 24</v>
      </c>
      <c r="AB264" s="66" t="str">
        <f t="shared" si="227"/>
        <v>JUN</v>
      </c>
      <c r="AC264" s="73" t="s">
        <v>310</v>
      </c>
      <c r="AD264" s="73" t="s">
        <v>313</v>
      </c>
      <c r="AE264" s="73" t="s">
        <v>321</v>
      </c>
      <c r="AF264" s="73" t="s">
        <v>414</v>
      </c>
      <c r="AG264" s="8"/>
      <c r="AH264" s="8"/>
      <c r="AI264" s="8"/>
      <c r="AJ264" s="8"/>
      <c r="AK264" s="8"/>
      <c r="AL264" s="8"/>
      <c r="AM264" s="8"/>
      <c r="AN264" s="8"/>
      <c r="AO264" s="8"/>
      <c r="AP264" s="66" t="str">
        <f t="shared" si="217"/>
        <v>NA</v>
      </c>
      <c r="AQ264" s="66" t="str">
        <f t="shared" si="218"/>
        <v/>
      </c>
      <c r="AR264" s="66" t="str">
        <f t="shared" si="219"/>
        <v>NA</v>
      </c>
      <c r="AS264" s="66" t="str">
        <f t="shared" si="220"/>
        <v/>
      </c>
      <c r="AT264" s="66" t="str">
        <f t="shared" si="221"/>
        <v>NA</v>
      </c>
      <c r="AU264" s="66" t="str">
        <f t="shared" si="222"/>
        <v/>
      </c>
      <c r="AV264" s="66"/>
      <c r="AW264" s="66"/>
      <c r="AX264" s="66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>
        <f t="shared" si="223"/>
        <v>0</v>
      </c>
      <c r="BU264" s="8">
        <f t="shared" si="224"/>
        <v>0</v>
      </c>
      <c r="BV264" s="8">
        <f t="shared" si="225"/>
        <v>0</v>
      </c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63">
        <f t="shared" si="215"/>
        <v>0</v>
      </c>
    </row>
    <row r="265" spans="1:115" x14ac:dyDescent="0.25">
      <c r="A265" s="2"/>
      <c r="B265" s="2"/>
      <c r="C265" s="2"/>
      <c r="D265" s="2"/>
      <c r="E265" s="2"/>
      <c r="F265" s="2"/>
      <c r="G265" s="11"/>
      <c r="H265" s="4"/>
      <c r="I265" s="9"/>
      <c r="J265" s="10"/>
      <c r="K265" s="24"/>
      <c r="L265" s="7"/>
      <c r="M265" s="8"/>
      <c r="N265" s="25"/>
      <c r="O265" s="8"/>
      <c r="P265" s="26"/>
      <c r="Q265" s="8"/>
      <c r="R265" s="8"/>
      <c r="S265" s="7"/>
      <c r="T265" s="25">
        <v>41080</v>
      </c>
      <c r="U265" s="66" t="str">
        <f t="shared" ca="1" si="216"/>
        <v>4TA SEM</v>
      </c>
      <c r="V265" s="8" t="s">
        <v>378</v>
      </c>
      <c r="W265" s="8"/>
      <c r="X265" s="8"/>
      <c r="Y265" s="8"/>
      <c r="Z265" s="8"/>
      <c r="AA265" s="66" t="str">
        <f t="shared" si="226"/>
        <v>SEM 25</v>
      </c>
      <c r="AB265" s="66" t="str">
        <f t="shared" si="227"/>
        <v>JUN</v>
      </c>
      <c r="AC265" s="73" t="s">
        <v>308</v>
      </c>
      <c r="AD265" s="73" t="s">
        <v>313</v>
      </c>
      <c r="AE265" s="73" t="s">
        <v>321</v>
      </c>
      <c r="AF265" s="73" t="s">
        <v>414</v>
      </c>
      <c r="AG265" s="8"/>
      <c r="AH265" s="8"/>
      <c r="AI265" s="8"/>
      <c r="AJ265" s="8"/>
      <c r="AK265" s="8"/>
      <c r="AL265" s="8"/>
      <c r="AM265" s="8"/>
      <c r="AN265" s="8"/>
      <c r="AO265" s="8"/>
      <c r="AP265" s="66" t="str">
        <f t="shared" si="217"/>
        <v>NA</v>
      </c>
      <c r="AQ265" s="66" t="str">
        <f t="shared" si="218"/>
        <v/>
      </c>
      <c r="AR265" s="66" t="str">
        <f t="shared" si="219"/>
        <v>NA</v>
      </c>
      <c r="AS265" s="66" t="str">
        <f t="shared" si="220"/>
        <v/>
      </c>
      <c r="AT265" s="66" t="str">
        <f t="shared" si="221"/>
        <v>NA</v>
      </c>
      <c r="AU265" s="66" t="str">
        <f t="shared" si="222"/>
        <v/>
      </c>
      <c r="AV265" s="66"/>
      <c r="AW265" s="66"/>
      <c r="AX265" s="66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>
        <f t="shared" si="223"/>
        <v>0</v>
      </c>
      <c r="BU265" s="8">
        <f t="shared" si="224"/>
        <v>0</v>
      </c>
      <c r="BV265" s="8">
        <f t="shared" si="225"/>
        <v>0</v>
      </c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63">
        <f t="shared" si="215"/>
        <v>0</v>
      </c>
    </row>
    <row r="266" spans="1:115" x14ac:dyDescent="0.25">
      <c r="A266" s="2"/>
      <c r="B266" s="2"/>
      <c r="C266" s="2"/>
      <c r="D266" s="2"/>
      <c r="E266" s="2"/>
      <c r="F266" s="2"/>
      <c r="G266" s="11"/>
      <c r="H266" s="4"/>
      <c r="I266" s="9"/>
      <c r="J266" s="10"/>
      <c r="K266" s="24"/>
      <c r="L266" s="7"/>
      <c r="M266" s="8"/>
      <c r="N266" s="25"/>
      <c r="O266" s="8"/>
      <c r="P266" s="26"/>
      <c r="Q266" s="8"/>
      <c r="R266" s="8"/>
      <c r="S266" s="7"/>
      <c r="T266" s="25">
        <v>41080</v>
      </c>
      <c r="U266" s="66" t="str">
        <f t="shared" ca="1" si="216"/>
        <v>4TA SEM</v>
      </c>
      <c r="V266" s="8" t="s">
        <v>379</v>
      </c>
      <c r="W266" s="8"/>
      <c r="X266" s="8"/>
      <c r="Y266" s="8"/>
      <c r="Z266" s="8"/>
      <c r="AA266" s="66" t="str">
        <f t="shared" si="226"/>
        <v>SEM 25</v>
      </c>
      <c r="AB266" s="66" t="str">
        <f t="shared" si="227"/>
        <v>JUN</v>
      </c>
      <c r="AC266" s="73" t="s">
        <v>306</v>
      </c>
      <c r="AD266" s="73" t="s">
        <v>313</v>
      </c>
      <c r="AE266" s="73" t="s">
        <v>320</v>
      </c>
      <c r="AF266" s="73" t="s">
        <v>414</v>
      </c>
      <c r="AG266" s="8"/>
      <c r="AH266" s="8"/>
      <c r="AI266" s="8"/>
      <c r="AJ266" s="8"/>
      <c r="AK266" s="8"/>
      <c r="AL266" s="8"/>
      <c r="AM266" s="8"/>
      <c r="AN266" s="8"/>
      <c r="AO266" s="8"/>
      <c r="AP266" s="66" t="str">
        <f t="shared" si="217"/>
        <v>NA</v>
      </c>
      <c r="AQ266" s="66" t="str">
        <f t="shared" si="218"/>
        <v/>
      </c>
      <c r="AR266" s="66" t="str">
        <f t="shared" si="219"/>
        <v>NA</v>
      </c>
      <c r="AS266" s="66" t="str">
        <f t="shared" si="220"/>
        <v/>
      </c>
      <c r="AT266" s="66" t="str">
        <f t="shared" si="221"/>
        <v>NA</v>
      </c>
      <c r="AU266" s="66" t="str">
        <f t="shared" si="222"/>
        <v/>
      </c>
      <c r="AV266" s="66"/>
      <c r="AW266" s="66"/>
      <c r="AX266" s="66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>
        <f t="shared" si="223"/>
        <v>0</v>
      </c>
      <c r="BU266" s="8">
        <f t="shared" si="224"/>
        <v>0</v>
      </c>
      <c r="BV266" s="8">
        <f t="shared" si="225"/>
        <v>0</v>
      </c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63">
        <f t="shared" si="215"/>
        <v>0</v>
      </c>
    </row>
    <row r="267" spans="1:115" x14ac:dyDescent="0.25">
      <c r="A267" s="2"/>
      <c r="B267" s="2"/>
      <c r="C267" s="2"/>
      <c r="D267" s="2"/>
      <c r="E267" s="2"/>
      <c r="F267" s="2"/>
      <c r="G267" s="11"/>
      <c r="H267" s="4"/>
      <c r="I267" s="9"/>
      <c r="J267" s="10"/>
      <c r="K267" s="24"/>
      <c r="L267" s="7"/>
      <c r="M267" s="8"/>
      <c r="N267" s="25"/>
      <c r="O267" s="8"/>
      <c r="P267" s="26"/>
      <c r="Q267" s="8"/>
      <c r="R267" s="8"/>
      <c r="S267" s="7"/>
      <c r="T267" s="25">
        <v>41080</v>
      </c>
      <c r="U267" s="66" t="str">
        <f t="shared" ca="1" si="216"/>
        <v>4TA SEM</v>
      </c>
      <c r="V267" s="8" t="s">
        <v>380</v>
      </c>
      <c r="W267" s="8"/>
      <c r="X267" s="8"/>
      <c r="Y267" s="8"/>
      <c r="Z267" s="8"/>
      <c r="AA267" s="66" t="str">
        <f t="shared" si="226"/>
        <v>SEM 25</v>
      </c>
      <c r="AB267" s="66" t="str">
        <f t="shared" si="227"/>
        <v>JUN</v>
      </c>
      <c r="AC267" s="73" t="s">
        <v>306</v>
      </c>
      <c r="AD267" s="73" t="s">
        <v>313</v>
      </c>
      <c r="AE267" s="73" t="s">
        <v>320</v>
      </c>
      <c r="AF267" s="73" t="s">
        <v>412</v>
      </c>
      <c r="AG267" s="8"/>
      <c r="AH267" s="8"/>
      <c r="AI267" s="8"/>
      <c r="AJ267" s="8"/>
      <c r="AK267" s="8"/>
      <c r="AL267" s="8"/>
      <c r="AM267" s="8"/>
      <c r="AN267" s="8"/>
      <c r="AO267" s="8"/>
      <c r="AP267" s="66" t="str">
        <f t="shared" si="217"/>
        <v>NA</v>
      </c>
      <c r="AQ267" s="66" t="str">
        <f t="shared" si="218"/>
        <v/>
      </c>
      <c r="AR267" s="66" t="str">
        <f t="shared" si="219"/>
        <v>NA</v>
      </c>
      <c r="AS267" s="66" t="str">
        <f t="shared" si="220"/>
        <v/>
      </c>
      <c r="AT267" s="66" t="str">
        <f t="shared" si="221"/>
        <v>NA</v>
      </c>
      <c r="AU267" s="66" t="str">
        <f t="shared" si="222"/>
        <v/>
      </c>
      <c r="AV267" s="66"/>
      <c r="AW267" s="66"/>
      <c r="AX267" s="66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>
        <f t="shared" si="223"/>
        <v>0</v>
      </c>
      <c r="BU267" s="8">
        <f t="shared" si="224"/>
        <v>0</v>
      </c>
      <c r="BV267" s="8">
        <f t="shared" si="225"/>
        <v>0</v>
      </c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63">
        <f t="shared" si="215"/>
        <v>0</v>
      </c>
    </row>
    <row r="268" spans="1:115" x14ac:dyDescent="0.25">
      <c r="A268" s="2"/>
      <c r="B268" s="2"/>
      <c r="C268" s="2"/>
      <c r="D268" s="2"/>
      <c r="E268" s="2"/>
      <c r="F268" s="2"/>
      <c r="G268" s="11"/>
      <c r="H268" s="4"/>
      <c r="I268" s="9"/>
      <c r="J268" s="10"/>
      <c r="K268" s="24"/>
      <c r="L268" s="7"/>
      <c r="M268" s="8"/>
      <c r="N268" s="25"/>
      <c r="O268" s="8"/>
      <c r="P268" s="26"/>
      <c r="Q268" s="8"/>
      <c r="R268" s="8"/>
      <c r="S268" s="7"/>
      <c r="T268" s="25">
        <v>41080</v>
      </c>
      <c r="U268" s="66" t="str">
        <f t="shared" ca="1" si="216"/>
        <v>4TA SEM</v>
      </c>
      <c r="V268" s="8" t="s">
        <v>387</v>
      </c>
      <c r="W268" s="8"/>
      <c r="X268" s="8"/>
      <c r="Y268" s="8"/>
      <c r="Z268" s="8"/>
      <c r="AA268" s="66" t="str">
        <f t="shared" si="226"/>
        <v>SEM 25</v>
      </c>
      <c r="AB268" s="66" t="str">
        <f t="shared" si="227"/>
        <v>JUN</v>
      </c>
      <c r="AC268" s="73" t="s">
        <v>306</v>
      </c>
      <c r="AD268" s="73" t="s">
        <v>313</v>
      </c>
      <c r="AE268" s="73" t="s">
        <v>319</v>
      </c>
      <c r="AF268" s="73" t="s">
        <v>412</v>
      </c>
      <c r="AG268" s="8"/>
      <c r="AH268" s="8"/>
      <c r="AI268" s="8"/>
      <c r="AJ268" s="8"/>
      <c r="AK268" s="8"/>
      <c r="AL268" s="8"/>
      <c r="AM268" s="8"/>
      <c r="AN268" s="8"/>
      <c r="AO268" s="8"/>
      <c r="AP268" s="66" t="str">
        <f t="shared" si="217"/>
        <v>NA</v>
      </c>
      <c r="AQ268" s="66" t="str">
        <f t="shared" si="218"/>
        <v/>
      </c>
      <c r="AR268" s="66" t="str">
        <f t="shared" si="219"/>
        <v>NA</v>
      </c>
      <c r="AS268" s="66" t="str">
        <f t="shared" si="220"/>
        <v/>
      </c>
      <c r="AT268" s="66" t="str">
        <f t="shared" si="221"/>
        <v>NA</v>
      </c>
      <c r="AU268" s="66" t="str">
        <f t="shared" si="222"/>
        <v/>
      </c>
      <c r="AV268" s="66"/>
      <c r="AW268" s="66"/>
      <c r="AX268" s="66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>
        <f t="shared" si="223"/>
        <v>0</v>
      </c>
      <c r="BU268" s="8">
        <f t="shared" si="224"/>
        <v>0</v>
      </c>
      <c r="BV268" s="8">
        <f t="shared" si="225"/>
        <v>0</v>
      </c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63">
        <f t="shared" si="215"/>
        <v>0</v>
      </c>
    </row>
    <row r="269" spans="1:115" x14ac:dyDescent="0.25">
      <c r="A269" s="2"/>
      <c r="B269" s="2"/>
      <c r="C269" s="2"/>
      <c r="D269" s="2"/>
      <c r="E269" s="2"/>
      <c r="F269" s="2"/>
      <c r="G269" s="11"/>
      <c r="H269" s="4"/>
      <c r="I269" s="9"/>
      <c r="J269" s="10"/>
      <c r="K269" s="24"/>
      <c r="L269" s="7"/>
      <c r="M269" s="8"/>
      <c r="N269" s="25"/>
      <c r="O269" s="8"/>
      <c r="P269" s="26"/>
      <c r="Q269" s="8"/>
      <c r="R269" s="8"/>
      <c r="S269" s="7"/>
      <c r="T269" s="25">
        <v>41085</v>
      </c>
      <c r="U269" s="66" t="str">
        <f t="shared" ca="1" si="216"/>
        <v>3RA SEM</v>
      </c>
      <c r="V269" s="8" t="s">
        <v>388</v>
      </c>
      <c r="W269" s="8"/>
      <c r="X269" s="8"/>
      <c r="Y269" s="8"/>
      <c r="Z269" s="8"/>
      <c r="AA269" s="66" t="str">
        <f t="shared" si="226"/>
        <v>SEM 26</v>
      </c>
      <c r="AB269" s="66" t="str">
        <f t="shared" si="227"/>
        <v>JUN</v>
      </c>
      <c r="AC269" s="73" t="s">
        <v>306</v>
      </c>
      <c r="AD269" s="73" t="s">
        <v>313</v>
      </c>
      <c r="AE269" s="73" t="s">
        <v>318</v>
      </c>
      <c r="AF269" s="73" t="s">
        <v>412</v>
      </c>
      <c r="AG269" s="8"/>
      <c r="AH269" s="8"/>
      <c r="AI269" s="8"/>
      <c r="AJ269" s="8"/>
      <c r="AK269" s="8"/>
      <c r="AL269" s="8"/>
      <c r="AM269" s="8"/>
      <c r="AN269" s="8"/>
      <c r="AO269" s="8"/>
      <c r="AP269" s="66" t="str">
        <f t="shared" si="217"/>
        <v>NA</v>
      </c>
      <c r="AQ269" s="66" t="str">
        <f t="shared" si="218"/>
        <v/>
      </c>
      <c r="AR269" s="66" t="str">
        <f t="shared" si="219"/>
        <v>NA</v>
      </c>
      <c r="AS269" s="66" t="str">
        <f t="shared" si="220"/>
        <v/>
      </c>
      <c r="AT269" s="66" t="str">
        <f t="shared" si="221"/>
        <v>NA</v>
      </c>
      <c r="AU269" s="66" t="str">
        <f t="shared" si="222"/>
        <v/>
      </c>
      <c r="AV269" s="66"/>
      <c r="AW269" s="66"/>
      <c r="AX269" s="66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>
        <f t="shared" si="223"/>
        <v>0</v>
      </c>
      <c r="BU269" s="8">
        <f t="shared" si="224"/>
        <v>0</v>
      </c>
      <c r="BV269" s="8">
        <f t="shared" si="225"/>
        <v>0</v>
      </c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63">
        <f t="shared" si="215"/>
        <v>0</v>
      </c>
    </row>
    <row r="270" spans="1:115" x14ac:dyDescent="0.25">
      <c r="A270" s="2"/>
      <c r="B270" s="2"/>
      <c r="C270" s="2"/>
      <c r="D270" s="2"/>
      <c r="E270" s="2"/>
      <c r="F270" s="2"/>
      <c r="G270" s="11"/>
      <c r="H270" s="4"/>
      <c r="I270" s="9"/>
      <c r="J270" s="10"/>
      <c r="K270" s="24"/>
      <c r="L270" s="7"/>
      <c r="M270" s="8"/>
      <c r="N270" s="25"/>
      <c r="O270" s="8"/>
      <c r="P270" s="26"/>
      <c r="Q270" s="8"/>
      <c r="R270" s="8"/>
      <c r="S270" s="7"/>
      <c r="T270" s="25">
        <v>41085</v>
      </c>
      <c r="U270" s="66" t="str">
        <f t="shared" ca="1" si="216"/>
        <v>3RA SEM</v>
      </c>
      <c r="V270" s="8" t="s">
        <v>389</v>
      </c>
      <c r="W270" s="8"/>
      <c r="X270" s="8"/>
      <c r="Y270" s="8"/>
      <c r="Z270" s="8"/>
      <c r="AA270" s="66" t="str">
        <f t="shared" si="226"/>
        <v>SEM 26</v>
      </c>
      <c r="AB270" s="66" t="str">
        <f t="shared" si="227"/>
        <v>JUN</v>
      </c>
      <c r="AC270" s="73" t="s">
        <v>307</v>
      </c>
      <c r="AD270" s="73" t="s">
        <v>313</v>
      </c>
      <c r="AE270" s="73" t="s">
        <v>318</v>
      </c>
      <c r="AF270" s="73" t="s">
        <v>412</v>
      </c>
      <c r="AG270" s="8"/>
      <c r="AH270" s="8"/>
      <c r="AI270" s="8"/>
      <c r="AJ270" s="8"/>
      <c r="AK270" s="8"/>
      <c r="AL270" s="8"/>
      <c r="AM270" s="8"/>
      <c r="AN270" s="8"/>
      <c r="AO270" s="8"/>
      <c r="AP270" s="66" t="str">
        <f t="shared" si="217"/>
        <v>NA</v>
      </c>
      <c r="AQ270" s="66" t="str">
        <f t="shared" si="218"/>
        <v/>
      </c>
      <c r="AR270" s="66" t="str">
        <f t="shared" si="219"/>
        <v>NA</v>
      </c>
      <c r="AS270" s="66" t="str">
        <f t="shared" si="220"/>
        <v/>
      </c>
      <c r="AT270" s="66" t="str">
        <f t="shared" si="221"/>
        <v>NA</v>
      </c>
      <c r="AU270" s="66" t="str">
        <f t="shared" si="222"/>
        <v/>
      </c>
      <c r="AV270" s="66"/>
      <c r="AW270" s="66"/>
      <c r="AX270" s="66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>
        <f t="shared" si="223"/>
        <v>0</v>
      </c>
      <c r="BU270" s="8">
        <f t="shared" si="224"/>
        <v>0</v>
      </c>
      <c r="BV270" s="8">
        <f t="shared" si="225"/>
        <v>0</v>
      </c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63">
        <f t="shared" si="215"/>
        <v>0</v>
      </c>
    </row>
    <row r="271" spans="1:115" x14ac:dyDescent="0.25">
      <c r="A271" s="2"/>
      <c r="B271" s="2"/>
      <c r="C271" s="2"/>
      <c r="D271" s="2"/>
      <c r="E271" s="2"/>
      <c r="F271" s="2"/>
      <c r="G271" s="11"/>
      <c r="H271" s="4"/>
      <c r="I271" s="9"/>
      <c r="J271" s="10"/>
      <c r="K271" s="24"/>
      <c r="L271" s="7"/>
      <c r="M271" s="8"/>
      <c r="N271" s="25"/>
      <c r="O271" s="8"/>
      <c r="P271" s="26"/>
      <c r="Q271" s="8"/>
      <c r="R271" s="8"/>
      <c r="S271" s="7"/>
      <c r="T271" s="25">
        <v>41085</v>
      </c>
      <c r="U271" s="66" t="str">
        <f t="shared" ca="1" si="216"/>
        <v>3RA SEM</v>
      </c>
      <c r="V271" s="8" t="s">
        <v>390</v>
      </c>
      <c r="W271" s="8"/>
      <c r="X271" s="8"/>
      <c r="Y271" s="8"/>
      <c r="Z271" s="8"/>
      <c r="AA271" s="66" t="str">
        <f t="shared" si="226"/>
        <v>SEM 26</v>
      </c>
      <c r="AB271" s="66" t="str">
        <f t="shared" si="227"/>
        <v>JUN</v>
      </c>
      <c r="AC271" s="73" t="s">
        <v>307</v>
      </c>
      <c r="AD271" s="73" t="s">
        <v>313</v>
      </c>
      <c r="AE271" s="73" t="s">
        <v>315</v>
      </c>
      <c r="AF271" s="73" t="s">
        <v>413</v>
      </c>
      <c r="AG271" s="8"/>
      <c r="AH271" s="8"/>
      <c r="AI271" s="8"/>
      <c r="AJ271" s="8"/>
      <c r="AK271" s="8"/>
      <c r="AL271" s="8"/>
      <c r="AM271" s="8"/>
      <c r="AN271" s="8"/>
      <c r="AO271" s="8"/>
      <c r="AP271" s="66" t="str">
        <f t="shared" si="217"/>
        <v>NA</v>
      </c>
      <c r="AQ271" s="66" t="str">
        <f t="shared" si="218"/>
        <v/>
      </c>
      <c r="AR271" s="66" t="str">
        <f t="shared" si="219"/>
        <v>NA</v>
      </c>
      <c r="AS271" s="66" t="str">
        <f t="shared" si="220"/>
        <v/>
      </c>
      <c r="AT271" s="66" t="str">
        <f t="shared" si="221"/>
        <v>NA</v>
      </c>
      <c r="AU271" s="66" t="str">
        <f t="shared" si="222"/>
        <v/>
      </c>
      <c r="AV271" s="66"/>
      <c r="AW271" s="66"/>
      <c r="AX271" s="66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>
        <f t="shared" si="223"/>
        <v>0</v>
      </c>
      <c r="BU271" s="8">
        <f t="shared" si="224"/>
        <v>0</v>
      </c>
      <c r="BV271" s="8">
        <f t="shared" si="225"/>
        <v>0</v>
      </c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63">
        <f t="shared" si="215"/>
        <v>0</v>
      </c>
    </row>
    <row r="272" spans="1:115" x14ac:dyDescent="0.25">
      <c r="A272" s="2"/>
      <c r="B272" s="2"/>
      <c r="C272" s="2"/>
      <c r="D272" s="2"/>
      <c r="E272" s="2"/>
      <c r="F272" s="2"/>
      <c r="G272" s="11"/>
      <c r="H272" s="4"/>
      <c r="I272" s="9"/>
      <c r="J272" s="10"/>
      <c r="K272" s="24"/>
      <c r="L272" s="7"/>
      <c r="M272" s="8"/>
      <c r="N272" s="25"/>
      <c r="O272" s="8"/>
      <c r="P272" s="26"/>
      <c r="Q272" s="8"/>
      <c r="R272" s="8"/>
      <c r="S272" s="7"/>
      <c r="T272" s="25">
        <v>41085</v>
      </c>
      <c r="U272" s="66" t="str">
        <f t="shared" ca="1" si="216"/>
        <v>3RA SEM</v>
      </c>
      <c r="V272" s="8" t="s">
        <v>391</v>
      </c>
      <c r="W272" s="8"/>
      <c r="X272" s="8"/>
      <c r="Y272" s="8"/>
      <c r="Z272" s="8"/>
      <c r="AA272" s="66" t="str">
        <f t="shared" si="226"/>
        <v>SEM 26</v>
      </c>
      <c r="AB272" s="66" t="str">
        <f t="shared" si="227"/>
        <v>JUN</v>
      </c>
      <c r="AC272" s="73" t="s">
        <v>383</v>
      </c>
      <c r="AD272" s="73" t="s">
        <v>312</v>
      </c>
      <c r="AE272" s="73" t="s">
        <v>315</v>
      </c>
      <c r="AF272" s="73" t="s">
        <v>413</v>
      </c>
      <c r="AG272" s="8"/>
      <c r="AH272" s="8"/>
      <c r="AI272" s="8"/>
      <c r="AJ272" s="8"/>
      <c r="AK272" s="8"/>
      <c r="AL272" s="8"/>
      <c r="AM272" s="8"/>
      <c r="AN272" s="8"/>
      <c r="AO272" s="8"/>
      <c r="AP272" s="66" t="str">
        <f t="shared" si="217"/>
        <v>NA</v>
      </c>
      <c r="AQ272" s="66" t="str">
        <f t="shared" si="218"/>
        <v/>
      </c>
      <c r="AR272" s="66" t="str">
        <f t="shared" si="219"/>
        <v>NA</v>
      </c>
      <c r="AS272" s="66" t="str">
        <f t="shared" si="220"/>
        <v/>
      </c>
      <c r="AT272" s="66" t="str">
        <f t="shared" si="221"/>
        <v>NA</v>
      </c>
      <c r="AU272" s="66" t="str">
        <f t="shared" si="222"/>
        <v/>
      </c>
      <c r="AV272" s="66"/>
      <c r="AW272" s="66"/>
      <c r="AX272" s="66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>
        <f t="shared" si="223"/>
        <v>0</v>
      </c>
      <c r="BU272" s="8">
        <f t="shared" si="224"/>
        <v>0</v>
      </c>
      <c r="BV272" s="8">
        <f t="shared" si="225"/>
        <v>0</v>
      </c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63">
        <f t="shared" si="215"/>
        <v>0</v>
      </c>
    </row>
    <row r="273" spans="1:115" x14ac:dyDescent="0.25">
      <c r="A273" s="2"/>
      <c r="B273" s="2"/>
      <c r="C273" s="2"/>
      <c r="D273" s="2"/>
      <c r="E273" s="2"/>
      <c r="F273" s="2"/>
      <c r="G273" s="11"/>
      <c r="H273" s="4"/>
      <c r="I273" s="9"/>
      <c r="J273" s="10"/>
      <c r="K273" s="24"/>
      <c r="L273" s="7"/>
      <c r="M273" s="8"/>
      <c r="N273" s="25"/>
      <c r="O273" s="8"/>
      <c r="P273" s="26"/>
      <c r="Q273" s="8"/>
      <c r="R273" s="8"/>
      <c r="S273" s="7"/>
      <c r="T273" s="25">
        <v>41085</v>
      </c>
      <c r="U273" s="66" t="str">
        <f t="shared" ca="1" si="216"/>
        <v>3RA SEM</v>
      </c>
      <c r="V273" s="8" t="s">
        <v>392</v>
      </c>
      <c r="W273" s="8"/>
      <c r="X273" s="8"/>
      <c r="Y273" s="8"/>
      <c r="Z273" s="8"/>
      <c r="AA273" s="66" t="str">
        <f t="shared" si="226"/>
        <v>SEM 26</v>
      </c>
      <c r="AB273" s="66" t="str">
        <f t="shared" si="227"/>
        <v>JUN</v>
      </c>
      <c r="AC273" s="73" t="s">
        <v>383</v>
      </c>
      <c r="AD273" s="73" t="s">
        <v>312</v>
      </c>
      <c r="AE273" s="73" t="s">
        <v>315</v>
      </c>
      <c r="AF273" s="73" t="s">
        <v>413</v>
      </c>
      <c r="AG273" s="8"/>
      <c r="AH273" s="8"/>
      <c r="AI273" s="8"/>
      <c r="AJ273" s="8"/>
      <c r="AK273" s="8"/>
      <c r="AL273" s="8"/>
      <c r="AM273" s="8"/>
      <c r="AN273" s="8"/>
      <c r="AO273" s="8"/>
      <c r="AP273" s="66" t="str">
        <f t="shared" si="217"/>
        <v>NA</v>
      </c>
      <c r="AQ273" s="66" t="str">
        <f t="shared" si="218"/>
        <v/>
      </c>
      <c r="AR273" s="66" t="str">
        <f t="shared" si="219"/>
        <v>NA</v>
      </c>
      <c r="AS273" s="66" t="str">
        <f t="shared" si="220"/>
        <v/>
      </c>
      <c r="AT273" s="66" t="str">
        <f t="shared" si="221"/>
        <v>NA</v>
      </c>
      <c r="AU273" s="66" t="str">
        <f t="shared" si="222"/>
        <v/>
      </c>
      <c r="AV273" s="66"/>
      <c r="AW273" s="66"/>
      <c r="AX273" s="66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>
        <f t="shared" si="223"/>
        <v>0</v>
      </c>
      <c r="BU273" s="8">
        <f t="shared" si="224"/>
        <v>0</v>
      </c>
      <c r="BV273" s="8">
        <f t="shared" si="225"/>
        <v>0</v>
      </c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63">
        <f t="shared" si="215"/>
        <v>0</v>
      </c>
    </row>
    <row r="274" spans="1:115" x14ac:dyDescent="0.25">
      <c r="A274" s="2"/>
      <c r="B274" s="2"/>
      <c r="C274" s="2"/>
      <c r="D274" s="2"/>
      <c r="E274" s="2"/>
      <c r="F274" s="2"/>
      <c r="G274" s="11"/>
      <c r="H274" s="4"/>
      <c r="I274" s="9"/>
      <c r="J274" s="10"/>
      <c r="K274" s="24"/>
      <c r="L274" s="7"/>
      <c r="M274" s="8"/>
      <c r="N274" s="25"/>
      <c r="O274" s="8"/>
      <c r="P274" s="26"/>
      <c r="Q274" s="8"/>
      <c r="R274" s="8"/>
      <c r="S274" s="7"/>
      <c r="T274" s="25">
        <v>41085</v>
      </c>
      <c r="U274" s="66" t="str">
        <f t="shared" ca="1" si="216"/>
        <v>3RA SEM</v>
      </c>
      <c r="V274" s="8" t="s">
        <v>393</v>
      </c>
      <c r="W274" s="8"/>
      <c r="X274" s="8"/>
      <c r="Y274" s="8"/>
      <c r="Z274" s="8"/>
      <c r="AA274" s="66" t="str">
        <f t="shared" si="226"/>
        <v>SEM 26</v>
      </c>
      <c r="AB274" s="66" t="str">
        <f t="shared" si="227"/>
        <v>JUN</v>
      </c>
      <c r="AC274" s="73" t="s">
        <v>384</v>
      </c>
      <c r="AD274" s="73" t="s">
        <v>312</v>
      </c>
      <c r="AE274" s="73" t="s">
        <v>315</v>
      </c>
      <c r="AF274" s="73" t="s">
        <v>410</v>
      </c>
      <c r="AG274" s="8"/>
      <c r="AH274" s="8"/>
      <c r="AI274" s="8"/>
      <c r="AJ274" s="8"/>
      <c r="AK274" s="8"/>
      <c r="AL274" s="8"/>
      <c r="AM274" s="8"/>
      <c r="AN274" s="8"/>
      <c r="AO274" s="8"/>
      <c r="AP274" s="66" t="str">
        <f t="shared" si="217"/>
        <v>NA</v>
      </c>
      <c r="AQ274" s="66" t="str">
        <f t="shared" si="218"/>
        <v/>
      </c>
      <c r="AR274" s="66" t="str">
        <f t="shared" si="219"/>
        <v>NA</v>
      </c>
      <c r="AS274" s="66" t="str">
        <f t="shared" si="220"/>
        <v/>
      </c>
      <c r="AT274" s="66" t="str">
        <f t="shared" si="221"/>
        <v>NA</v>
      </c>
      <c r="AU274" s="66" t="str">
        <f t="shared" si="222"/>
        <v/>
      </c>
      <c r="AV274" s="66"/>
      <c r="AW274" s="66"/>
      <c r="AX274" s="66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>
        <f t="shared" si="223"/>
        <v>0</v>
      </c>
      <c r="BU274" s="8">
        <f t="shared" si="224"/>
        <v>0</v>
      </c>
      <c r="BV274" s="8">
        <f t="shared" si="225"/>
        <v>0</v>
      </c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63">
        <f t="shared" si="215"/>
        <v>0</v>
      </c>
    </row>
    <row r="275" spans="1:115" x14ac:dyDescent="0.25">
      <c r="A275" s="2"/>
      <c r="B275" s="2"/>
      <c r="C275" s="2"/>
      <c r="D275" s="2"/>
      <c r="E275" s="2"/>
      <c r="F275" s="2"/>
      <c r="G275" s="11"/>
      <c r="H275" s="4"/>
      <c r="I275" s="9"/>
      <c r="J275" s="10"/>
      <c r="K275" s="24"/>
      <c r="L275" s="7"/>
      <c r="M275" s="8"/>
      <c r="N275" s="25"/>
      <c r="O275" s="8"/>
      <c r="P275" s="26"/>
      <c r="Q275" s="8"/>
      <c r="R275" s="8"/>
      <c r="S275" s="7"/>
      <c r="T275" s="25">
        <v>41092</v>
      </c>
      <c r="U275" s="66" t="str">
        <f t="shared" ca="1" si="216"/>
        <v>2DA SEM</v>
      </c>
      <c r="V275" s="8" t="s">
        <v>394</v>
      </c>
      <c r="W275" s="8"/>
      <c r="X275" s="8"/>
      <c r="Y275" s="8"/>
      <c r="Z275" s="8"/>
      <c r="AA275" s="66" t="str">
        <f t="shared" si="226"/>
        <v>SEM 27</v>
      </c>
      <c r="AB275" s="66" t="str">
        <f t="shared" si="227"/>
        <v>JUL</v>
      </c>
      <c r="AC275" s="73" t="s">
        <v>384</v>
      </c>
      <c r="AD275" s="73" t="s">
        <v>386</v>
      </c>
      <c r="AE275" s="73" t="s">
        <v>315</v>
      </c>
      <c r="AF275" s="73" t="s">
        <v>410</v>
      </c>
      <c r="AG275" s="8"/>
      <c r="AH275" s="8"/>
      <c r="AI275" s="8"/>
      <c r="AJ275" s="8"/>
      <c r="AK275" s="8"/>
      <c r="AL275" s="8"/>
      <c r="AM275" s="8"/>
      <c r="AN275" s="8"/>
      <c r="AO275" s="8"/>
      <c r="AP275" s="66" t="str">
        <f t="shared" si="217"/>
        <v>NA</v>
      </c>
      <c r="AQ275" s="66" t="str">
        <f t="shared" si="218"/>
        <v/>
      </c>
      <c r="AR275" s="66" t="str">
        <f t="shared" si="219"/>
        <v>NA</v>
      </c>
      <c r="AS275" s="66" t="str">
        <f t="shared" si="220"/>
        <v/>
      </c>
      <c r="AT275" s="66" t="str">
        <f t="shared" si="221"/>
        <v>NA</v>
      </c>
      <c r="AU275" s="66" t="str">
        <f t="shared" si="222"/>
        <v/>
      </c>
      <c r="AV275" s="66"/>
      <c r="AW275" s="66"/>
      <c r="AX275" s="66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>
        <f t="shared" si="223"/>
        <v>0</v>
      </c>
      <c r="BU275" s="8">
        <f t="shared" si="224"/>
        <v>0</v>
      </c>
      <c r="BV275" s="8">
        <f t="shared" si="225"/>
        <v>0</v>
      </c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63">
        <f t="shared" si="215"/>
        <v>0</v>
      </c>
    </row>
    <row r="276" spans="1:115" x14ac:dyDescent="0.25">
      <c r="A276" s="2"/>
      <c r="B276" s="2"/>
      <c r="C276" s="2"/>
      <c r="D276" s="2"/>
      <c r="E276" s="2"/>
      <c r="F276" s="2"/>
      <c r="G276" s="11"/>
      <c r="H276" s="4"/>
      <c r="I276" s="9"/>
      <c r="J276" s="10"/>
      <c r="K276" s="24"/>
      <c r="L276" s="7"/>
      <c r="M276" s="8"/>
      <c r="N276" s="25"/>
      <c r="O276" s="8"/>
      <c r="P276" s="26"/>
      <c r="Q276" s="8"/>
      <c r="R276" s="8"/>
      <c r="S276" s="7"/>
      <c r="T276" s="25">
        <v>41092</v>
      </c>
      <c r="U276" s="66" t="str">
        <f t="shared" ca="1" si="216"/>
        <v>2DA SEM</v>
      </c>
      <c r="V276" s="8" t="s">
        <v>395</v>
      </c>
      <c r="W276" s="8"/>
      <c r="X276" s="8"/>
      <c r="Y276" s="8"/>
      <c r="Z276" s="8"/>
      <c r="AA276" s="66" t="str">
        <f t="shared" si="226"/>
        <v>SEM 27</v>
      </c>
      <c r="AB276" s="66" t="str">
        <f t="shared" si="227"/>
        <v>JUL</v>
      </c>
      <c r="AC276" s="73" t="s">
        <v>307</v>
      </c>
      <c r="AD276" s="73" t="s">
        <v>386</v>
      </c>
      <c r="AE276" s="73" t="s">
        <v>318</v>
      </c>
      <c r="AF276" s="73" t="s">
        <v>411</v>
      </c>
      <c r="AG276" s="8"/>
      <c r="AH276" s="8"/>
      <c r="AI276" s="8"/>
      <c r="AJ276" s="8"/>
      <c r="AK276" s="8"/>
      <c r="AL276" s="8"/>
      <c r="AM276" s="8"/>
      <c r="AN276" s="8"/>
      <c r="AO276" s="8"/>
      <c r="AP276" s="66" t="str">
        <f t="shared" si="217"/>
        <v>NA</v>
      </c>
      <c r="AQ276" s="66" t="str">
        <f t="shared" si="218"/>
        <v/>
      </c>
      <c r="AR276" s="66" t="str">
        <f t="shared" si="219"/>
        <v>NA</v>
      </c>
      <c r="AS276" s="66" t="str">
        <f t="shared" si="220"/>
        <v/>
      </c>
      <c r="AT276" s="66" t="str">
        <f t="shared" si="221"/>
        <v>NA</v>
      </c>
      <c r="AU276" s="66" t="str">
        <f t="shared" si="222"/>
        <v/>
      </c>
      <c r="AV276" s="66"/>
      <c r="AW276" s="66"/>
      <c r="AX276" s="66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>
        <f t="shared" si="223"/>
        <v>0</v>
      </c>
      <c r="BU276" s="8">
        <f t="shared" si="224"/>
        <v>0</v>
      </c>
      <c r="BV276" s="8">
        <f t="shared" si="225"/>
        <v>0</v>
      </c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63">
        <f t="shared" si="215"/>
        <v>0</v>
      </c>
    </row>
    <row r="277" spans="1:115" x14ac:dyDescent="0.25">
      <c r="A277" s="2"/>
      <c r="B277" s="2"/>
      <c r="C277" s="2"/>
      <c r="D277" s="2"/>
      <c r="E277" s="2"/>
      <c r="F277" s="2"/>
      <c r="G277" s="11"/>
      <c r="H277" s="4"/>
      <c r="I277" s="9"/>
      <c r="J277" s="10"/>
      <c r="K277" s="24"/>
      <c r="L277" s="7"/>
      <c r="M277" s="8"/>
      <c r="N277" s="25"/>
      <c r="O277" s="8"/>
      <c r="P277" s="26"/>
      <c r="Q277" s="8"/>
      <c r="R277" s="8"/>
      <c r="S277" s="7"/>
      <c r="T277" s="25">
        <v>41092</v>
      </c>
      <c r="U277" s="66" t="str">
        <f t="shared" ca="1" si="216"/>
        <v>2DA SEM</v>
      </c>
      <c r="V277" s="8" t="s">
        <v>359</v>
      </c>
      <c r="W277" s="8"/>
      <c r="X277" s="8"/>
      <c r="Y277" s="8"/>
      <c r="Z277" s="8"/>
      <c r="AA277" s="66" t="str">
        <f t="shared" si="226"/>
        <v>SEM 27</v>
      </c>
      <c r="AB277" s="66" t="str">
        <f t="shared" si="227"/>
        <v>JUL</v>
      </c>
      <c r="AC277" s="73" t="s">
        <v>306</v>
      </c>
      <c r="AD277" s="73" t="s">
        <v>313</v>
      </c>
      <c r="AE277" s="73" t="s">
        <v>315</v>
      </c>
      <c r="AF277" s="73" t="s">
        <v>411</v>
      </c>
      <c r="AG277" s="8"/>
      <c r="AH277" s="8"/>
      <c r="AI277" s="8"/>
      <c r="AJ277" s="8"/>
      <c r="AK277" s="8"/>
      <c r="AL277" s="8"/>
      <c r="AM277" s="8"/>
      <c r="AN277" s="8"/>
      <c r="AO277" s="8"/>
      <c r="AP277" s="66" t="str">
        <f t="shared" si="217"/>
        <v>NA</v>
      </c>
      <c r="AQ277" s="66" t="str">
        <f t="shared" si="218"/>
        <v/>
      </c>
      <c r="AR277" s="66" t="str">
        <f t="shared" si="219"/>
        <v>NA</v>
      </c>
      <c r="AS277" s="66" t="str">
        <f t="shared" si="220"/>
        <v/>
      </c>
      <c r="AT277" s="66" t="str">
        <f t="shared" si="221"/>
        <v>NA</v>
      </c>
      <c r="AU277" s="66" t="str">
        <f t="shared" si="222"/>
        <v/>
      </c>
      <c r="AV277" s="66"/>
      <c r="AW277" s="66"/>
      <c r="AX277" s="66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>
        <f t="shared" si="223"/>
        <v>0</v>
      </c>
      <c r="BU277" s="8">
        <f t="shared" si="224"/>
        <v>0</v>
      </c>
      <c r="BV277" s="8">
        <f t="shared" si="225"/>
        <v>0</v>
      </c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63">
        <f t="shared" si="215"/>
        <v>0</v>
      </c>
    </row>
    <row r="278" spans="1:115" x14ac:dyDescent="0.25">
      <c r="A278" s="2"/>
      <c r="B278" s="2"/>
      <c r="C278" s="2"/>
      <c r="D278" s="2"/>
      <c r="E278" s="2"/>
      <c r="F278" s="2"/>
      <c r="G278" s="11"/>
      <c r="H278" s="4"/>
      <c r="I278" s="9"/>
      <c r="J278" s="10"/>
      <c r="K278" s="24"/>
      <c r="L278" s="7"/>
      <c r="M278" s="8"/>
      <c r="N278" s="25"/>
      <c r="O278" s="8"/>
      <c r="P278" s="26"/>
      <c r="Q278" s="8"/>
      <c r="R278" s="8"/>
      <c r="S278" s="7"/>
      <c r="T278" s="25">
        <v>41092</v>
      </c>
      <c r="U278" s="66" t="str">
        <f t="shared" ca="1" si="216"/>
        <v>2DA SEM</v>
      </c>
      <c r="V278" s="8" t="s">
        <v>370</v>
      </c>
      <c r="W278" s="8"/>
      <c r="X278" s="8"/>
      <c r="Y278" s="8"/>
      <c r="Z278" s="8"/>
      <c r="AA278" s="66" t="str">
        <f t="shared" si="226"/>
        <v>SEM 27</v>
      </c>
      <c r="AB278" s="66" t="str">
        <f t="shared" si="227"/>
        <v>JUL</v>
      </c>
      <c r="AC278" s="73" t="s">
        <v>309</v>
      </c>
      <c r="AD278" s="73" t="s">
        <v>312</v>
      </c>
      <c r="AE278" s="73" t="s">
        <v>321</v>
      </c>
      <c r="AF278" s="73" t="s">
        <v>413</v>
      </c>
      <c r="AG278" s="8"/>
      <c r="AH278" s="8"/>
      <c r="AI278" s="8"/>
      <c r="AJ278" s="8"/>
      <c r="AK278" s="8"/>
      <c r="AL278" s="8"/>
      <c r="AM278" s="8"/>
      <c r="AN278" s="8"/>
      <c r="AO278" s="8"/>
      <c r="AP278" s="66" t="str">
        <f t="shared" si="217"/>
        <v>NA</v>
      </c>
      <c r="AQ278" s="66" t="str">
        <f t="shared" si="218"/>
        <v/>
      </c>
      <c r="AR278" s="66" t="str">
        <f t="shared" si="219"/>
        <v>NA</v>
      </c>
      <c r="AS278" s="66" t="str">
        <f t="shared" si="220"/>
        <v/>
      </c>
      <c r="AT278" s="66" t="str">
        <f t="shared" si="221"/>
        <v>NA</v>
      </c>
      <c r="AU278" s="66" t="str">
        <f t="shared" si="222"/>
        <v/>
      </c>
      <c r="AV278" s="66"/>
      <c r="AW278" s="66"/>
      <c r="AX278" s="66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>
        <f t="shared" si="223"/>
        <v>0</v>
      </c>
      <c r="BU278" s="8">
        <f t="shared" si="224"/>
        <v>0</v>
      </c>
      <c r="BV278" s="8">
        <f t="shared" si="225"/>
        <v>0</v>
      </c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63">
        <f t="shared" si="215"/>
        <v>0</v>
      </c>
    </row>
    <row r="279" spans="1:115" x14ac:dyDescent="0.25">
      <c r="A279" s="2"/>
      <c r="B279" s="2"/>
      <c r="C279" s="2"/>
      <c r="D279" s="2"/>
      <c r="E279" s="2"/>
      <c r="F279" s="2"/>
      <c r="G279" s="11"/>
      <c r="H279" s="4"/>
      <c r="I279" s="9"/>
      <c r="J279" s="10"/>
      <c r="K279" s="24"/>
      <c r="L279" s="7"/>
      <c r="M279" s="8"/>
      <c r="N279" s="25"/>
      <c r="O279" s="8"/>
      <c r="P279" s="26"/>
      <c r="Q279" s="8"/>
      <c r="R279" s="8"/>
      <c r="S279" s="7"/>
      <c r="T279" s="25">
        <v>41095</v>
      </c>
      <c r="U279" s="66" t="str">
        <f t="shared" ca="1" si="216"/>
        <v>1RA SEM</v>
      </c>
      <c r="V279" s="8" t="s">
        <v>371</v>
      </c>
      <c r="W279" s="8"/>
      <c r="X279" s="8"/>
      <c r="Y279" s="8"/>
      <c r="Z279" s="8"/>
      <c r="AA279" s="66" t="str">
        <f t="shared" si="226"/>
        <v>SEM 27</v>
      </c>
      <c r="AB279" s="66" t="str">
        <f t="shared" si="227"/>
        <v>JUL</v>
      </c>
      <c r="AC279" s="73" t="s">
        <v>309</v>
      </c>
      <c r="AD279" s="73" t="s">
        <v>314</v>
      </c>
      <c r="AE279" s="73" t="s">
        <v>316</v>
      </c>
      <c r="AF279" s="73" t="s">
        <v>414</v>
      </c>
      <c r="AG279" s="8"/>
      <c r="AH279" s="8"/>
      <c r="AI279" s="8"/>
      <c r="AJ279" s="8"/>
      <c r="AK279" s="8"/>
      <c r="AL279" s="8"/>
      <c r="AM279" s="8"/>
      <c r="AN279" s="8"/>
      <c r="AO279" s="8"/>
      <c r="AP279" s="66" t="str">
        <f t="shared" si="217"/>
        <v>NA</v>
      </c>
      <c r="AQ279" s="66" t="str">
        <f t="shared" si="218"/>
        <v/>
      </c>
      <c r="AR279" s="66" t="str">
        <f t="shared" si="219"/>
        <v>NA</v>
      </c>
      <c r="AS279" s="66" t="str">
        <f t="shared" si="220"/>
        <v/>
      </c>
      <c r="AT279" s="66" t="str">
        <f t="shared" si="221"/>
        <v>NA</v>
      </c>
      <c r="AU279" s="66" t="str">
        <f t="shared" si="222"/>
        <v/>
      </c>
      <c r="AV279" s="66"/>
      <c r="AW279" s="66"/>
      <c r="AX279" s="66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>
        <f t="shared" si="223"/>
        <v>0</v>
      </c>
      <c r="BU279" s="8">
        <f t="shared" si="224"/>
        <v>0</v>
      </c>
      <c r="BV279" s="8">
        <f t="shared" si="225"/>
        <v>0</v>
      </c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63">
        <f t="shared" si="215"/>
        <v>0</v>
      </c>
    </row>
    <row r="280" spans="1:115" x14ac:dyDescent="0.25">
      <c r="A280" s="2"/>
      <c r="B280" s="2"/>
      <c r="C280" s="2"/>
      <c r="D280" s="2"/>
      <c r="E280" s="2"/>
      <c r="F280" s="2"/>
      <c r="G280" s="11"/>
      <c r="H280" s="4"/>
      <c r="I280" s="9"/>
      <c r="J280" s="10"/>
      <c r="K280" s="24"/>
      <c r="L280" s="7"/>
      <c r="M280" s="8"/>
      <c r="N280" s="25"/>
      <c r="O280" s="8"/>
      <c r="P280" s="26"/>
      <c r="Q280" s="8"/>
      <c r="R280" s="8"/>
      <c r="S280" s="7"/>
      <c r="T280" s="25">
        <v>41095</v>
      </c>
      <c r="U280" s="66" t="str">
        <f t="shared" ca="1" si="216"/>
        <v>1RA SEM</v>
      </c>
      <c r="V280" s="8" t="s">
        <v>372</v>
      </c>
      <c r="W280" s="8"/>
      <c r="X280" s="8"/>
      <c r="Y280" s="8"/>
      <c r="Z280" s="8"/>
      <c r="AA280" s="66" t="str">
        <f t="shared" si="226"/>
        <v>SEM 27</v>
      </c>
      <c r="AB280" s="66" t="str">
        <f t="shared" si="227"/>
        <v>JUL</v>
      </c>
      <c r="AC280" s="73" t="s">
        <v>309</v>
      </c>
      <c r="AD280" s="73" t="s">
        <v>312</v>
      </c>
      <c r="AE280" s="73" t="s">
        <v>316</v>
      </c>
      <c r="AF280" s="73" t="s">
        <v>414</v>
      </c>
      <c r="AG280" s="8"/>
      <c r="AH280" s="8"/>
      <c r="AI280" s="8"/>
      <c r="AJ280" s="8"/>
      <c r="AK280" s="8"/>
      <c r="AL280" s="8"/>
      <c r="AM280" s="8"/>
      <c r="AN280" s="8"/>
      <c r="AO280" s="8"/>
      <c r="AP280" s="66" t="str">
        <f t="shared" si="217"/>
        <v>NA</v>
      </c>
      <c r="AQ280" s="66" t="str">
        <f t="shared" si="218"/>
        <v/>
      </c>
      <c r="AR280" s="66" t="str">
        <f t="shared" si="219"/>
        <v>NA</v>
      </c>
      <c r="AS280" s="66" t="str">
        <f t="shared" si="220"/>
        <v/>
      </c>
      <c r="AT280" s="66" t="str">
        <f t="shared" si="221"/>
        <v>NA</v>
      </c>
      <c r="AU280" s="66" t="str">
        <f t="shared" si="222"/>
        <v/>
      </c>
      <c r="AV280" s="66"/>
      <c r="AW280" s="66"/>
      <c r="AX280" s="66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>
        <f t="shared" si="223"/>
        <v>0</v>
      </c>
      <c r="BU280" s="8">
        <f t="shared" si="224"/>
        <v>0</v>
      </c>
      <c r="BV280" s="8">
        <f t="shared" si="225"/>
        <v>0</v>
      </c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63">
        <f t="shared" si="215"/>
        <v>0</v>
      </c>
    </row>
    <row r="281" spans="1:115" x14ac:dyDescent="0.25">
      <c r="A281" s="2"/>
      <c r="B281" s="2"/>
      <c r="C281" s="2"/>
      <c r="D281" s="2"/>
      <c r="E281" s="2"/>
      <c r="F281" s="2"/>
      <c r="G281" s="11"/>
      <c r="H281" s="4"/>
      <c r="I281" s="9"/>
      <c r="J281" s="10"/>
      <c r="K281" s="24"/>
      <c r="L281" s="7"/>
      <c r="M281" s="8"/>
      <c r="N281" s="25"/>
      <c r="O281" s="8"/>
      <c r="P281" s="26"/>
      <c r="Q281" s="8"/>
      <c r="R281" s="8"/>
      <c r="S281" s="7"/>
      <c r="T281" s="25">
        <v>41095</v>
      </c>
      <c r="U281" s="66" t="str">
        <f t="shared" ca="1" si="216"/>
        <v>1RA SEM</v>
      </c>
      <c r="V281" s="8" t="s">
        <v>373</v>
      </c>
      <c r="W281" s="8"/>
      <c r="X281" s="8"/>
      <c r="Y281" s="8"/>
      <c r="Z281" s="8"/>
      <c r="AA281" s="66" t="str">
        <f t="shared" si="226"/>
        <v>SEM 27</v>
      </c>
      <c r="AB281" s="66" t="str">
        <f t="shared" si="227"/>
        <v>JUL</v>
      </c>
      <c r="AC281" s="73" t="s">
        <v>309</v>
      </c>
      <c r="AD281" s="73" t="s">
        <v>314</v>
      </c>
      <c r="AE281" s="73" t="s">
        <v>316</v>
      </c>
      <c r="AF281" s="73" t="s">
        <v>414</v>
      </c>
      <c r="AG281" s="8"/>
      <c r="AH281" s="8"/>
      <c r="AI281" s="8"/>
      <c r="AJ281" s="8"/>
      <c r="AK281" s="8"/>
      <c r="AL281" s="8"/>
      <c r="AM281" s="8"/>
      <c r="AN281" s="8"/>
      <c r="AO281" s="8"/>
      <c r="AP281" s="66" t="str">
        <f t="shared" si="217"/>
        <v>NA</v>
      </c>
      <c r="AQ281" s="66" t="str">
        <f t="shared" si="218"/>
        <v/>
      </c>
      <c r="AR281" s="66" t="str">
        <f t="shared" si="219"/>
        <v>NA</v>
      </c>
      <c r="AS281" s="66" t="str">
        <f t="shared" si="220"/>
        <v/>
      </c>
      <c r="AT281" s="66" t="str">
        <f t="shared" si="221"/>
        <v>NA</v>
      </c>
      <c r="AU281" s="66" t="str">
        <f t="shared" si="222"/>
        <v/>
      </c>
      <c r="AV281" s="66"/>
      <c r="AW281" s="66"/>
      <c r="AX281" s="66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>
        <f t="shared" si="223"/>
        <v>0</v>
      </c>
      <c r="BU281" s="8">
        <f t="shared" si="224"/>
        <v>0</v>
      </c>
      <c r="BV281" s="8">
        <f t="shared" si="225"/>
        <v>0</v>
      </c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63">
        <f t="shared" si="215"/>
        <v>0</v>
      </c>
    </row>
    <row r="282" spans="1:115" x14ac:dyDescent="0.25">
      <c r="A282" s="2"/>
      <c r="B282" s="2"/>
      <c r="C282" s="2"/>
      <c r="D282" s="2"/>
      <c r="E282" s="2"/>
      <c r="F282" s="2"/>
      <c r="G282" s="11"/>
      <c r="H282" s="4"/>
      <c r="I282" s="9"/>
      <c r="J282" s="10"/>
      <c r="K282" s="24"/>
      <c r="L282" s="7"/>
      <c r="M282" s="8"/>
      <c r="N282" s="25"/>
      <c r="O282" s="8"/>
      <c r="P282" s="26"/>
      <c r="Q282" s="8"/>
      <c r="R282" s="8"/>
      <c r="S282" s="7"/>
      <c r="T282" s="25">
        <v>41095</v>
      </c>
      <c r="U282" s="66" t="str">
        <f t="shared" ca="1" si="216"/>
        <v>1RA SEM</v>
      </c>
      <c r="V282" s="8" t="s">
        <v>374</v>
      </c>
      <c r="W282" s="8"/>
      <c r="X282" s="8"/>
      <c r="Y282" s="8"/>
      <c r="Z282" s="8"/>
      <c r="AA282" s="66" t="str">
        <f t="shared" si="226"/>
        <v>SEM 27</v>
      </c>
      <c r="AB282" s="66" t="str">
        <f t="shared" si="227"/>
        <v>JUL</v>
      </c>
      <c r="AC282" s="73" t="s">
        <v>309</v>
      </c>
      <c r="AD282" s="73" t="s">
        <v>312</v>
      </c>
      <c r="AE282" s="73" t="s">
        <v>321</v>
      </c>
      <c r="AF282" s="73" t="s">
        <v>412</v>
      </c>
      <c r="AG282" s="8"/>
      <c r="AH282" s="8"/>
      <c r="AI282" s="8"/>
      <c r="AJ282" s="8"/>
      <c r="AK282" s="8"/>
      <c r="AL282" s="8"/>
      <c r="AM282" s="8"/>
      <c r="AN282" s="8"/>
      <c r="AO282" s="8"/>
      <c r="AP282" s="66" t="str">
        <f t="shared" si="217"/>
        <v>NA</v>
      </c>
      <c r="AQ282" s="66" t="str">
        <f t="shared" si="218"/>
        <v/>
      </c>
      <c r="AR282" s="66" t="str">
        <f t="shared" si="219"/>
        <v>NA</v>
      </c>
      <c r="AS282" s="66" t="str">
        <f t="shared" si="220"/>
        <v/>
      </c>
      <c r="AT282" s="66" t="str">
        <f t="shared" si="221"/>
        <v>NA</v>
      </c>
      <c r="AU282" s="66" t="str">
        <f t="shared" si="222"/>
        <v/>
      </c>
      <c r="AV282" s="66"/>
      <c r="AW282" s="66"/>
      <c r="AX282" s="66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>
        <f t="shared" si="223"/>
        <v>0</v>
      </c>
      <c r="BU282" s="8">
        <f t="shared" si="224"/>
        <v>0</v>
      </c>
      <c r="BV282" s="8">
        <f t="shared" si="225"/>
        <v>0</v>
      </c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63">
        <f t="shared" si="215"/>
        <v>0</v>
      </c>
    </row>
    <row r="283" spans="1:115" x14ac:dyDescent="0.25">
      <c r="A283" s="2"/>
      <c r="B283" s="2"/>
      <c r="C283" s="2"/>
      <c r="D283" s="2"/>
      <c r="E283" s="2"/>
      <c r="F283" s="2"/>
      <c r="G283" s="11"/>
      <c r="H283" s="4"/>
      <c r="I283" s="9"/>
      <c r="J283" s="10"/>
      <c r="K283" s="24"/>
      <c r="L283" s="7"/>
      <c r="M283" s="8"/>
      <c r="N283" s="25"/>
      <c r="O283" s="8"/>
      <c r="P283" s="26"/>
      <c r="Q283" s="8"/>
      <c r="R283" s="8"/>
      <c r="S283" s="7"/>
      <c r="T283" s="25">
        <v>41095</v>
      </c>
      <c r="U283" s="66" t="str">
        <f t="shared" ca="1" si="216"/>
        <v>1RA SEM</v>
      </c>
      <c r="V283" s="8" t="s">
        <v>375</v>
      </c>
      <c r="W283" s="8"/>
      <c r="X283" s="8"/>
      <c r="Y283" s="8"/>
      <c r="Z283" s="8"/>
      <c r="AA283" s="66" t="str">
        <f t="shared" si="226"/>
        <v>SEM 27</v>
      </c>
      <c r="AB283" s="66" t="str">
        <f t="shared" si="227"/>
        <v>JUL</v>
      </c>
      <c r="AC283" s="73" t="s">
        <v>384</v>
      </c>
      <c r="AD283" s="73" t="s">
        <v>314</v>
      </c>
      <c r="AE283" s="73" t="s">
        <v>321</v>
      </c>
      <c r="AF283" s="73" t="s">
        <v>412</v>
      </c>
      <c r="AG283" s="8"/>
      <c r="AH283" s="8"/>
      <c r="AI283" s="8"/>
      <c r="AJ283" s="8"/>
      <c r="AK283" s="8"/>
      <c r="AL283" s="8"/>
      <c r="AM283" s="8"/>
      <c r="AN283" s="8"/>
      <c r="AO283" s="8"/>
      <c r="AP283" s="66" t="str">
        <f t="shared" si="217"/>
        <v>NA</v>
      </c>
      <c r="AQ283" s="66" t="str">
        <f t="shared" si="218"/>
        <v/>
      </c>
      <c r="AR283" s="66" t="str">
        <f t="shared" si="219"/>
        <v>NA</v>
      </c>
      <c r="AS283" s="66" t="str">
        <f t="shared" si="220"/>
        <v/>
      </c>
      <c r="AT283" s="66" t="str">
        <f t="shared" si="221"/>
        <v>NA</v>
      </c>
      <c r="AU283" s="66" t="str">
        <f t="shared" si="222"/>
        <v/>
      </c>
      <c r="AV283" s="66"/>
      <c r="AW283" s="66"/>
      <c r="AX283" s="66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>
        <f t="shared" si="223"/>
        <v>0</v>
      </c>
      <c r="BU283" s="8">
        <f t="shared" si="224"/>
        <v>0</v>
      </c>
      <c r="BV283" s="8">
        <f t="shared" si="225"/>
        <v>0</v>
      </c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63">
        <f t="shared" si="215"/>
        <v>0</v>
      </c>
    </row>
    <row r="284" spans="1:115" x14ac:dyDescent="0.25">
      <c r="A284" s="2"/>
      <c r="B284" s="2"/>
      <c r="C284" s="2"/>
      <c r="D284" s="2"/>
      <c r="E284" s="2"/>
      <c r="F284" s="2"/>
      <c r="G284" s="11"/>
      <c r="H284" s="4"/>
      <c r="I284" s="9"/>
      <c r="J284" s="10"/>
      <c r="K284" s="24"/>
      <c r="L284" s="7"/>
      <c r="M284" s="8"/>
      <c r="N284" s="25"/>
      <c r="O284" s="8"/>
      <c r="P284" s="26"/>
      <c r="Q284" s="8"/>
      <c r="R284" s="8"/>
      <c r="S284" s="7"/>
      <c r="T284" s="25">
        <v>41095</v>
      </c>
      <c r="U284" s="66" t="str">
        <f t="shared" ca="1" si="216"/>
        <v>1RA SEM</v>
      </c>
      <c r="V284" s="8" t="s">
        <v>376</v>
      </c>
      <c r="W284" s="8"/>
      <c r="X284" s="8"/>
      <c r="Y284" s="8"/>
      <c r="Z284" s="8"/>
      <c r="AA284" s="66" t="str">
        <f t="shared" si="226"/>
        <v>SEM 27</v>
      </c>
      <c r="AB284" s="66" t="str">
        <f t="shared" si="227"/>
        <v>JUL</v>
      </c>
      <c r="AC284" s="73" t="s">
        <v>383</v>
      </c>
      <c r="AD284" s="73" t="s">
        <v>314</v>
      </c>
      <c r="AE284" s="73" t="s">
        <v>321</v>
      </c>
      <c r="AF284" s="73" t="s">
        <v>412</v>
      </c>
      <c r="AG284" s="8"/>
      <c r="AH284" s="8"/>
      <c r="AI284" s="8"/>
      <c r="AJ284" s="8"/>
      <c r="AK284" s="8"/>
      <c r="AL284" s="8"/>
      <c r="AM284" s="8"/>
      <c r="AN284" s="8"/>
      <c r="AO284" s="8"/>
      <c r="AP284" s="66" t="str">
        <f t="shared" si="217"/>
        <v>NA</v>
      </c>
      <c r="AQ284" s="66" t="str">
        <f t="shared" si="218"/>
        <v/>
      </c>
      <c r="AR284" s="66" t="str">
        <f t="shared" si="219"/>
        <v>NA</v>
      </c>
      <c r="AS284" s="66" t="str">
        <f t="shared" si="220"/>
        <v/>
      </c>
      <c r="AT284" s="66" t="str">
        <f t="shared" si="221"/>
        <v>NA</v>
      </c>
      <c r="AU284" s="66" t="str">
        <f t="shared" si="222"/>
        <v/>
      </c>
      <c r="AV284" s="66"/>
      <c r="AW284" s="66"/>
      <c r="AX284" s="66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>
        <f t="shared" si="223"/>
        <v>0</v>
      </c>
      <c r="BU284" s="8">
        <f t="shared" si="224"/>
        <v>0</v>
      </c>
      <c r="BV284" s="8">
        <f t="shared" si="225"/>
        <v>0</v>
      </c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63">
        <f t="shared" si="215"/>
        <v>0</v>
      </c>
    </row>
    <row r="285" spans="1:115" x14ac:dyDescent="0.25">
      <c r="A285" s="2"/>
      <c r="B285" s="2"/>
      <c r="C285" s="2"/>
      <c r="D285" s="2"/>
      <c r="E285" s="2"/>
      <c r="F285" s="2"/>
      <c r="G285" s="11"/>
      <c r="H285" s="4"/>
      <c r="I285" s="9"/>
      <c r="J285" s="10"/>
      <c r="K285" s="24"/>
      <c r="L285" s="7"/>
      <c r="M285" s="8"/>
      <c r="N285" s="25"/>
      <c r="O285" s="8"/>
      <c r="P285" s="26"/>
      <c r="Q285" s="8"/>
      <c r="R285" s="8"/>
      <c r="S285" s="7"/>
      <c r="T285" s="25">
        <v>41095</v>
      </c>
      <c r="U285" s="66" t="str">
        <f t="shared" ca="1" si="216"/>
        <v>1RA SEM</v>
      </c>
      <c r="V285" s="8" t="s">
        <v>377</v>
      </c>
      <c r="W285" s="8"/>
      <c r="X285" s="8"/>
      <c r="Y285" s="8"/>
      <c r="Z285" s="8"/>
      <c r="AA285" s="66" t="str">
        <f t="shared" si="226"/>
        <v>SEM 27</v>
      </c>
      <c r="AB285" s="66" t="str">
        <f t="shared" si="227"/>
        <v>JUL</v>
      </c>
      <c r="AC285" s="73" t="s">
        <v>310</v>
      </c>
      <c r="AD285" s="73" t="s">
        <v>313</v>
      </c>
      <c r="AE285" s="73" t="s">
        <v>321</v>
      </c>
      <c r="AF285" s="73" t="s">
        <v>412</v>
      </c>
      <c r="AG285" s="8"/>
      <c r="AH285" s="8"/>
      <c r="AI285" s="8"/>
      <c r="AJ285" s="8"/>
      <c r="AK285" s="8"/>
      <c r="AL285" s="8"/>
      <c r="AM285" s="8"/>
      <c r="AN285" s="8"/>
      <c r="AO285" s="8"/>
      <c r="AP285" s="66" t="str">
        <f t="shared" si="217"/>
        <v>NA</v>
      </c>
      <c r="AQ285" s="66" t="str">
        <f t="shared" si="218"/>
        <v/>
      </c>
      <c r="AR285" s="66" t="str">
        <f t="shared" si="219"/>
        <v>NA</v>
      </c>
      <c r="AS285" s="66" t="str">
        <f t="shared" si="220"/>
        <v/>
      </c>
      <c r="AT285" s="66" t="str">
        <f t="shared" si="221"/>
        <v>NA</v>
      </c>
      <c r="AU285" s="66" t="str">
        <f t="shared" si="222"/>
        <v/>
      </c>
      <c r="AV285" s="66"/>
      <c r="AW285" s="66"/>
      <c r="AX285" s="66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>
        <f t="shared" si="223"/>
        <v>0</v>
      </c>
      <c r="BU285" s="8">
        <f t="shared" si="224"/>
        <v>0</v>
      </c>
      <c r="BV285" s="8">
        <f t="shared" si="225"/>
        <v>0</v>
      </c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63">
        <f t="shared" si="215"/>
        <v>0</v>
      </c>
    </row>
    <row r="286" spans="1:115" x14ac:dyDescent="0.25">
      <c r="A286" s="2"/>
      <c r="B286" s="2"/>
      <c r="C286" s="2"/>
      <c r="D286" s="2"/>
      <c r="E286" s="2"/>
      <c r="F286" s="2"/>
      <c r="G286" s="11"/>
      <c r="H286" s="4"/>
      <c r="I286" s="9"/>
      <c r="J286" s="10"/>
      <c r="K286" s="24"/>
      <c r="L286" s="7"/>
      <c r="M286" s="8"/>
      <c r="N286" s="25"/>
      <c r="O286" s="8"/>
      <c r="P286" s="26"/>
      <c r="Q286" s="8"/>
      <c r="R286" s="8"/>
      <c r="S286" s="7"/>
      <c r="T286" s="25">
        <v>41102</v>
      </c>
      <c r="U286" s="66" t="str">
        <f t="shared" ca="1" si="216"/>
        <v>HASTA 3 DIAS</v>
      </c>
      <c r="V286" s="8" t="s">
        <v>378</v>
      </c>
      <c r="W286" s="8"/>
      <c r="X286" s="8"/>
      <c r="Y286" s="8"/>
      <c r="Z286" s="8"/>
      <c r="AA286" s="66" t="str">
        <f t="shared" si="226"/>
        <v>SEM 28</v>
      </c>
      <c r="AB286" s="66" t="str">
        <f t="shared" si="227"/>
        <v>JUL</v>
      </c>
      <c r="AC286" s="73" t="s">
        <v>308</v>
      </c>
      <c r="AD286" s="73" t="s">
        <v>313</v>
      </c>
      <c r="AE286" s="73" t="s">
        <v>321</v>
      </c>
      <c r="AF286" s="73" t="s">
        <v>413</v>
      </c>
      <c r="AG286" s="8"/>
      <c r="AH286" s="8"/>
      <c r="AI286" s="8"/>
      <c r="AJ286" s="8"/>
      <c r="AK286" s="8"/>
      <c r="AL286" s="8"/>
      <c r="AM286" s="8"/>
      <c r="AN286" s="8"/>
      <c r="AO286" s="8"/>
      <c r="AP286" s="66" t="str">
        <f t="shared" si="217"/>
        <v>NA</v>
      </c>
      <c r="AQ286" s="66" t="str">
        <f t="shared" si="218"/>
        <v/>
      </c>
      <c r="AR286" s="66" t="str">
        <f t="shared" si="219"/>
        <v>NA</v>
      </c>
      <c r="AS286" s="66" t="str">
        <f t="shared" si="220"/>
        <v/>
      </c>
      <c r="AT286" s="66" t="str">
        <f t="shared" si="221"/>
        <v>NA</v>
      </c>
      <c r="AU286" s="66" t="str">
        <f t="shared" si="222"/>
        <v/>
      </c>
      <c r="AV286" s="66"/>
      <c r="AW286" s="66"/>
      <c r="AX286" s="66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>
        <f t="shared" si="223"/>
        <v>0</v>
      </c>
      <c r="BU286" s="8">
        <f t="shared" si="224"/>
        <v>0</v>
      </c>
      <c r="BV286" s="8">
        <f t="shared" si="225"/>
        <v>0</v>
      </c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63">
        <f t="shared" si="215"/>
        <v>0</v>
      </c>
    </row>
    <row r="287" spans="1:115" x14ac:dyDescent="0.25">
      <c r="A287" s="2"/>
      <c r="B287" s="2"/>
      <c r="C287" s="2"/>
      <c r="D287" s="2"/>
      <c r="E287" s="2"/>
      <c r="F287" s="2"/>
      <c r="G287" s="11"/>
      <c r="H287" s="4"/>
      <c r="I287" s="9"/>
      <c r="J287" s="10"/>
      <c r="K287" s="24"/>
      <c r="L287" s="7"/>
      <c r="M287" s="8"/>
      <c r="N287" s="25"/>
      <c r="O287" s="8"/>
      <c r="P287" s="26"/>
      <c r="Q287" s="8"/>
      <c r="R287" s="8"/>
      <c r="S287" s="7"/>
      <c r="T287" s="25">
        <v>41102</v>
      </c>
      <c r="U287" s="66" t="str">
        <f t="shared" ca="1" si="216"/>
        <v>HASTA 3 DIAS</v>
      </c>
      <c r="V287" s="8" t="s">
        <v>379</v>
      </c>
      <c r="W287" s="8"/>
      <c r="X287" s="8"/>
      <c r="Y287" s="8"/>
      <c r="Z287" s="8"/>
      <c r="AA287" s="66" t="str">
        <f t="shared" si="226"/>
        <v>SEM 28</v>
      </c>
      <c r="AB287" s="66" t="str">
        <f t="shared" si="227"/>
        <v>JUL</v>
      </c>
      <c r="AC287" s="73" t="s">
        <v>306</v>
      </c>
      <c r="AD287" s="73" t="s">
        <v>313</v>
      </c>
      <c r="AE287" s="73" t="s">
        <v>320</v>
      </c>
      <c r="AF287" s="73" t="s">
        <v>413</v>
      </c>
      <c r="AG287" s="8"/>
      <c r="AH287" s="8"/>
      <c r="AI287" s="8"/>
      <c r="AJ287" s="8"/>
      <c r="AK287" s="8"/>
      <c r="AL287" s="8"/>
      <c r="AM287" s="8"/>
      <c r="AN287" s="8"/>
      <c r="AO287" s="8"/>
      <c r="AP287" s="66" t="str">
        <f t="shared" si="217"/>
        <v>NA</v>
      </c>
      <c r="AQ287" s="66" t="str">
        <f t="shared" si="218"/>
        <v/>
      </c>
      <c r="AR287" s="66" t="str">
        <f t="shared" si="219"/>
        <v>NA</v>
      </c>
      <c r="AS287" s="66" t="str">
        <f t="shared" si="220"/>
        <v/>
      </c>
      <c r="AT287" s="66" t="str">
        <f t="shared" si="221"/>
        <v>NA</v>
      </c>
      <c r="AU287" s="66" t="str">
        <f t="shared" si="222"/>
        <v/>
      </c>
      <c r="AV287" s="66"/>
      <c r="AW287" s="66"/>
      <c r="AX287" s="66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>
        <f t="shared" si="223"/>
        <v>0</v>
      </c>
      <c r="BU287" s="8">
        <f t="shared" si="224"/>
        <v>0</v>
      </c>
      <c r="BV287" s="8">
        <f t="shared" si="225"/>
        <v>0</v>
      </c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63">
        <f t="shared" si="215"/>
        <v>0</v>
      </c>
    </row>
    <row r="288" spans="1:115" x14ac:dyDescent="0.25">
      <c r="A288" s="2"/>
      <c r="B288" s="2"/>
      <c r="C288" s="2"/>
      <c r="D288" s="2"/>
      <c r="E288" s="2"/>
      <c r="F288" s="2"/>
      <c r="G288" s="11"/>
      <c r="H288" s="4"/>
      <c r="I288" s="9"/>
      <c r="J288" s="10"/>
      <c r="K288" s="24"/>
      <c r="L288" s="7"/>
      <c r="M288" s="8"/>
      <c r="N288" s="25"/>
      <c r="O288" s="8"/>
      <c r="P288" s="26"/>
      <c r="Q288" s="8"/>
      <c r="R288" s="8"/>
      <c r="S288" s="7"/>
      <c r="T288" s="25">
        <v>41102</v>
      </c>
      <c r="U288" s="66" t="str">
        <f t="shared" ca="1" si="216"/>
        <v>HASTA 3 DIAS</v>
      </c>
      <c r="V288" s="8" t="s">
        <v>380</v>
      </c>
      <c r="W288" s="8"/>
      <c r="X288" s="8"/>
      <c r="Y288" s="8"/>
      <c r="Z288" s="8"/>
      <c r="AA288" s="66" t="str">
        <f t="shared" si="226"/>
        <v>SEM 28</v>
      </c>
      <c r="AB288" s="66" t="str">
        <f t="shared" si="227"/>
        <v>JUL</v>
      </c>
      <c r="AC288" s="73" t="s">
        <v>306</v>
      </c>
      <c r="AD288" s="73" t="s">
        <v>313</v>
      </c>
      <c r="AE288" s="73" t="s">
        <v>320</v>
      </c>
      <c r="AF288" s="73" t="s">
        <v>413</v>
      </c>
      <c r="AG288" s="8"/>
      <c r="AH288" s="8"/>
      <c r="AI288" s="8"/>
      <c r="AJ288" s="8"/>
      <c r="AK288" s="8"/>
      <c r="AL288" s="8"/>
      <c r="AM288" s="8"/>
      <c r="AN288" s="8"/>
      <c r="AO288" s="8"/>
      <c r="AP288" s="66" t="str">
        <f t="shared" si="217"/>
        <v>NA</v>
      </c>
      <c r="AQ288" s="66" t="str">
        <f t="shared" si="218"/>
        <v/>
      </c>
      <c r="AR288" s="66" t="str">
        <f t="shared" si="219"/>
        <v>NA</v>
      </c>
      <c r="AS288" s="66" t="str">
        <f t="shared" si="220"/>
        <v/>
      </c>
      <c r="AT288" s="66" t="str">
        <f t="shared" si="221"/>
        <v>NA</v>
      </c>
      <c r="AU288" s="66" t="str">
        <f t="shared" si="222"/>
        <v/>
      </c>
      <c r="AV288" s="66"/>
      <c r="AW288" s="66"/>
      <c r="AX288" s="66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>
        <f t="shared" si="223"/>
        <v>0</v>
      </c>
      <c r="BU288" s="8">
        <f t="shared" si="224"/>
        <v>0</v>
      </c>
      <c r="BV288" s="8">
        <f t="shared" si="225"/>
        <v>0</v>
      </c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63">
        <f t="shared" si="215"/>
        <v>0</v>
      </c>
    </row>
    <row r="289" spans="1:115" x14ac:dyDescent="0.25">
      <c r="A289" s="2"/>
      <c r="B289" s="2"/>
      <c r="C289" s="2"/>
      <c r="D289" s="2"/>
      <c r="E289" s="2"/>
      <c r="F289" s="2"/>
      <c r="G289" s="11"/>
      <c r="H289" s="4"/>
      <c r="I289" s="9"/>
      <c r="J289" s="10"/>
      <c r="K289" s="24"/>
      <c r="L289" s="7"/>
      <c r="M289" s="8"/>
      <c r="N289" s="25"/>
      <c r="O289" s="8"/>
      <c r="P289" s="26"/>
      <c r="Q289" s="8"/>
      <c r="R289" s="8"/>
      <c r="S289" s="7"/>
      <c r="T289" s="25">
        <v>41101</v>
      </c>
      <c r="U289" s="66" t="str">
        <f t="shared" ca="1" si="216"/>
        <v>HASTA 3 DIAS</v>
      </c>
      <c r="V289" s="8" t="s">
        <v>387</v>
      </c>
      <c r="W289" s="8"/>
      <c r="X289" s="8"/>
      <c r="Y289" s="8"/>
      <c r="Z289" s="8"/>
      <c r="AA289" s="66" t="str">
        <f t="shared" si="226"/>
        <v>SEM 28</v>
      </c>
      <c r="AB289" s="66" t="str">
        <f t="shared" si="227"/>
        <v>JUL</v>
      </c>
      <c r="AC289" s="73" t="s">
        <v>306</v>
      </c>
      <c r="AD289" s="73" t="s">
        <v>313</v>
      </c>
      <c r="AE289" s="73" t="s">
        <v>319</v>
      </c>
      <c r="AF289" s="73" t="s">
        <v>410</v>
      </c>
      <c r="AG289" s="8"/>
      <c r="AH289" s="8"/>
      <c r="AI289" s="8"/>
      <c r="AJ289" s="8"/>
      <c r="AK289" s="8"/>
      <c r="AL289" s="8"/>
      <c r="AM289" s="8"/>
      <c r="AN289" s="8"/>
      <c r="AO289" s="8"/>
      <c r="AP289" s="66" t="str">
        <f t="shared" si="217"/>
        <v>NA</v>
      </c>
      <c r="AQ289" s="66" t="str">
        <f t="shared" si="218"/>
        <v/>
      </c>
      <c r="AR289" s="66" t="str">
        <f t="shared" si="219"/>
        <v>NA</v>
      </c>
      <c r="AS289" s="66" t="str">
        <f t="shared" si="220"/>
        <v/>
      </c>
      <c r="AT289" s="66" t="str">
        <f t="shared" si="221"/>
        <v>NA</v>
      </c>
      <c r="AU289" s="66" t="str">
        <f t="shared" si="222"/>
        <v/>
      </c>
      <c r="AV289" s="66"/>
      <c r="AW289" s="66"/>
      <c r="AX289" s="66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>
        <f t="shared" si="223"/>
        <v>0</v>
      </c>
      <c r="BU289" s="8">
        <f t="shared" si="224"/>
        <v>0</v>
      </c>
      <c r="BV289" s="8">
        <f t="shared" si="225"/>
        <v>0</v>
      </c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63">
        <f t="shared" si="215"/>
        <v>0</v>
      </c>
    </row>
    <row r="290" spans="1:115" x14ac:dyDescent="0.25">
      <c r="A290" s="2"/>
      <c r="B290" s="2"/>
      <c r="C290" s="2"/>
      <c r="D290" s="2"/>
      <c r="E290" s="2"/>
      <c r="F290" s="2"/>
      <c r="G290" s="11"/>
      <c r="H290" s="4"/>
      <c r="I290" s="9"/>
      <c r="J290" s="10"/>
      <c r="K290" s="24"/>
      <c r="L290" s="7"/>
      <c r="M290" s="8"/>
      <c r="N290" s="25"/>
      <c r="O290" s="8"/>
      <c r="P290" s="26"/>
      <c r="Q290" s="8"/>
      <c r="R290" s="8"/>
      <c r="S290" s="7"/>
      <c r="T290" s="25">
        <v>41067</v>
      </c>
      <c r="U290" s="66" t="str">
        <f t="shared" ca="1" si="216"/>
        <v>5TA SEM</v>
      </c>
      <c r="V290" s="8" t="s">
        <v>388</v>
      </c>
      <c r="W290" s="8"/>
      <c r="X290" s="8"/>
      <c r="Y290" s="8"/>
      <c r="Z290" s="8"/>
      <c r="AA290" s="66" t="str">
        <f t="shared" si="226"/>
        <v>SEM 23</v>
      </c>
      <c r="AB290" s="66" t="str">
        <f t="shared" si="227"/>
        <v>JUN</v>
      </c>
      <c r="AC290" s="73" t="s">
        <v>306</v>
      </c>
      <c r="AD290" s="73" t="s">
        <v>313</v>
      </c>
      <c r="AE290" s="73" t="s">
        <v>318</v>
      </c>
      <c r="AF290" s="73" t="s">
        <v>410</v>
      </c>
      <c r="AG290" s="8"/>
      <c r="AH290" s="8"/>
      <c r="AI290" s="8"/>
      <c r="AJ290" s="8"/>
      <c r="AK290" s="8"/>
      <c r="AL290" s="8"/>
      <c r="AM290" s="8"/>
      <c r="AN290" s="8"/>
      <c r="AO290" s="8"/>
      <c r="AP290" s="66" t="str">
        <f t="shared" si="217"/>
        <v>NA</v>
      </c>
      <c r="AQ290" s="66" t="str">
        <f t="shared" si="218"/>
        <v/>
      </c>
      <c r="AR290" s="66" t="str">
        <f t="shared" si="219"/>
        <v>NA</v>
      </c>
      <c r="AS290" s="66" t="str">
        <f t="shared" si="220"/>
        <v/>
      </c>
      <c r="AT290" s="66" t="str">
        <f t="shared" si="221"/>
        <v>NA</v>
      </c>
      <c r="AU290" s="66" t="str">
        <f t="shared" si="222"/>
        <v/>
      </c>
      <c r="AV290" s="66"/>
      <c r="AW290" s="66"/>
      <c r="AX290" s="66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>
        <f t="shared" si="223"/>
        <v>0</v>
      </c>
      <c r="BU290" s="8">
        <f t="shared" si="224"/>
        <v>0</v>
      </c>
      <c r="BV290" s="8">
        <f t="shared" si="225"/>
        <v>0</v>
      </c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63">
        <f t="shared" si="215"/>
        <v>0</v>
      </c>
    </row>
    <row r="291" spans="1:115" x14ac:dyDescent="0.25">
      <c r="A291" s="2"/>
      <c r="B291" s="2"/>
      <c r="C291" s="2"/>
      <c r="D291" s="2"/>
      <c r="E291" s="2"/>
      <c r="F291" s="2"/>
      <c r="G291" s="11"/>
      <c r="H291" s="4"/>
      <c r="I291" s="9"/>
      <c r="J291" s="10"/>
      <c r="K291" s="24"/>
      <c r="L291" s="7"/>
      <c r="M291" s="8"/>
      <c r="N291" s="25"/>
      <c r="O291" s="8"/>
      <c r="P291" s="26"/>
      <c r="Q291" s="8"/>
      <c r="R291" s="8"/>
      <c r="S291" s="7"/>
      <c r="T291" s="25">
        <v>41067</v>
      </c>
      <c r="U291" s="66" t="str">
        <f t="shared" ca="1" si="216"/>
        <v>5TA SEM</v>
      </c>
      <c r="V291" s="8" t="s">
        <v>389</v>
      </c>
      <c r="W291" s="8"/>
      <c r="X291" s="8"/>
      <c r="Y291" s="8"/>
      <c r="Z291" s="8"/>
      <c r="AA291" s="66" t="str">
        <f t="shared" si="226"/>
        <v>SEM 23</v>
      </c>
      <c r="AB291" s="66" t="str">
        <f t="shared" si="227"/>
        <v>JUN</v>
      </c>
      <c r="AC291" s="73" t="s">
        <v>307</v>
      </c>
      <c r="AD291" s="73" t="s">
        <v>313</v>
      </c>
      <c r="AE291" s="73" t="s">
        <v>318</v>
      </c>
      <c r="AF291" s="73" t="s">
        <v>411</v>
      </c>
      <c r="AG291" s="8"/>
      <c r="AH291" s="8"/>
      <c r="AI291" s="8"/>
      <c r="AJ291" s="8"/>
      <c r="AK291" s="8"/>
      <c r="AL291" s="8"/>
      <c r="AM291" s="8"/>
      <c r="AN291" s="8"/>
      <c r="AO291" s="8"/>
      <c r="AP291" s="66" t="str">
        <f t="shared" si="217"/>
        <v>NA</v>
      </c>
      <c r="AQ291" s="66" t="str">
        <f t="shared" si="218"/>
        <v/>
      </c>
      <c r="AR291" s="66" t="str">
        <f t="shared" si="219"/>
        <v>NA</v>
      </c>
      <c r="AS291" s="66" t="str">
        <f t="shared" si="220"/>
        <v/>
      </c>
      <c r="AT291" s="66" t="str">
        <f t="shared" si="221"/>
        <v>NA</v>
      </c>
      <c r="AU291" s="66" t="str">
        <f t="shared" si="222"/>
        <v/>
      </c>
      <c r="AV291" s="66"/>
      <c r="AW291" s="66"/>
      <c r="AX291" s="66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>
        <f t="shared" si="223"/>
        <v>0</v>
      </c>
      <c r="BU291" s="8">
        <f t="shared" si="224"/>
        <v>0</v>
      </c>
      <c r="BV291" s="8">
        <f t="shared" si="225"/>
        <v>0</v>
      </c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63">
        <f t="shared" si="215"/>
        <v>0</v>
      </c>
    </row>
    <row r="292" spans="1:115" x14ac:dyDescent="0.25">
      <c r="A292" s="2"/>
      <c r="B292" s="2"/>
      <c r="C292" s="2"/>
      <c r="D292" s="2"/>
      <c r="E292" s="2"/>
      <c r="F292" s="2"/>
      <c r="G292" s="11"/>
      <c r="H292" s="4"/>
      <c r="I292" s="9"/>
      <c r="J292" s="10"/>
      <c r="K292" s="24"/>
      <c r="L292" s="7"/>
      <c r="M292" s="8"/>
      <c r="N292" s="25"/>
      <c r="O292" s="8"/>
      <c r="P292" s="26"/>
      <c r="Q292" s="8"/>
      <c r="R292" s="8"/>
      <c r="S292" s="7"/>
      <c r="T292" s="25">
        <v>41067</v>
      </c>
      <c r="U292" s="66" t="str">
        <f t="shared" ca="1" si="216"/>
        <v>5TA SEM</v>
      </c>
      <c r="V292" s="8" t="s">
        <v>390</v>
      </c>
      <c r="W292" s="8"/>
      <c r="X292" s="8"/>
      <c r="Y292" s="8"/>
      <c r="Z292" s="8"/>
      <c r="AA292" s="66" t="str">
        <f t="shared" si="226"/>
        <v>SEM 23</v>
      </c>
      <c r="AB292" s="66" t="str">
        <f t="shared" si="227"/>
        <v>JUN</v>
      </c>
      <c r="AC292" s="73" t="s">
        <v>307</v>
      </c>
      <c r="AD292" s="73" t="s">
        <v>313</v>
      </c>
      <c r="AE292" s="73" t="s">
        <v>315</v>
      </c>
      <c r="AF292" s="73" t="s">
        <v>411</v>
      </c>
      <c r="AG292" s="8"/>
      <c r="AH292" s="8"/>
      <c r="AI292" s="8"/>
      <c r="AJ292" s="8"/>
      <c r="AK292" s="8"/>
      <c r="AL292" s="8"/>
      <c r="AM292" s="8"/>
      <c r="AN292" s="8"/>
      <c r="AO292" s="8"/>
      <c r="AP292" s="66" t="str">
        <f t="shared" si="217"/>
        <v>NA</v>
      </c>
      <c r="AQ292" s="66" t="str">
        <f t="shared" si="218"/>
        <v/>
      </c>
      <c r="AR292" s="66" t="str">
        <f t="shared" si="219"/>
        <v>NA</v>
      </c>
      <c r="AS292" s="66" t="str">
        <f t="shared" si="220"/>
        <v/>
      </c>
      <c r="AT292" s="66" t="str">
        <f t="shared" si="221"/>
        <v>NA</v>
      </c>
      <c r="AU292" s="66" t="str">
        <f t="shared" si="222"/>
        <v/>
      </c>
      <c r="AV292" s="66"/>
      <c r="AW292" s="66"/>
      <c r="AX292" s="66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>
        <f t="shared" si="223"/>
        <v>0</v>
      </c>
      <c r="BU292" s="8">
        <f t="shared" si="224"/>
        <v>0</v>
      </c>
      <c r="BV292" s="8">
        <f t="shared" si="225"/>
        <v>0</v>
      </c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63">
        <f t="shared" si="215"/>
        <v>0</v>
      </c>
    </row>
    <row r="293" spans="1:115" x14ac:dyDescent="0.25">
      <c r="A293" s="2"/>
      <c r="B293" s="2"/>
      <c r="C293" s="2"/>
      <c r="D293" s="2"/>
      <c r="E293" s="2"/>
      <c r="F293" s="2"/>
      <c r="G293" s="11"/>
      <c r="H293" s="4"/>
      <c r="I293" s="9"/>
      <c r="J293" s="10"/>
      <c r="K293" s="24"/>
      <c r="L293" s="7"/>
      <c r="M293" s="8"/>
      <c r="N293" s="25"/>
      <c r="O293" s="8"/>
      <c r="P293" s="26"/>
      <c r="Q293" s="8"/>
      <c r="R293" s="8"/>
      <c r="S293" s="7"/>
      <c r="T293" s="25">
        <v>41091</v>
      </c>
      <c r="U293" s="66" t="str">
        <f t="shared" ca="1" si="216"/>
        <v>2DA SEM</v>
      </c>
      <c r="V293" s="8" t="s">
        <v>391</v>
      </c>
      <c r="W293" s="8"/>
      <c r="X293" s="8"/>
      <c r="Y293" s="8"/>
      <c r="Z293" s="8"/>
      <c r="AA293" s="66" t="str">
        <f t="shared" si="226"/>
        <v>SEM 27</v>
      </c>
      <c r="AB293" s="66" t="str">
        <f t="shared" si="227"/>
        <v>JUL</v>
      </c>
      <c r="AC293" s="73" t="s">
        <v>383</v>
      </c>
      <c r="AD293" s="73" t="s">
        <v>312</v>
      </c>
      <c r="AE293" s="73" t="s">
        <v>315</v>
      </c>
      <c r="AF293" s="73" t="s">
        <v>413</v>
      </c>
      <c r="AG293" s="8"/>
      <c r="AH293" s="8"/>
      <c r="AI293" s="8"/>
      <c r="AJ293" s="8"/>
      <c r="AK293" s="8"/>
      <c r="AL293" s="8"/>
      <c r="AM293" s="8"/>
      <c r="AN293" s="8"/>
      <c r="AO293" s="8"/>
      <c r="AP293" s="66" t="str">
        <f t="shared" si="217"/>
        <v>NA</v>
      </c>
      <c r="AQ293" s="66" t="str">
        <f t="shared" si="218"/>
        <v/>
      </c>
      <c r="AR293" s="66" t="str">
        <f t="shared" si="219"/>
        <v>NA</v>
      </c>
      <c r="AS293" s="66" t="str">
        <f t="shared" si="220"/>
        <v/>
      </c>
      <c r="AT293" s="66" t="str">
        <f t="shared" si="221"/>
        <v>NA</v>
      </c>
      <c r="AU293" s="66" t="str">
        <f t="shared" si="222"/>
        <v/>
      </c>
      <c r="AV293" s="66"/>
      <c r="AW293" s="66"/>
      <c r="AX293" s="66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>
        <f t="shared" si="223"/>
        <v>0</v>
      </c>
      <c r="BU293" s="8">
        <f t="shared" si="224"/>
        <v>0</v>
      </c>
      <c r="BV293" s="8">
        <f t="shared" si="225"/>
        <v>0</v>
      </c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63">
        <f t="shared" si="215"/>
        <v>0</v>
      </c>
    </row>
    <row r="294" spans="1:115" x14ac:dyDescent="0.25">
      <c r="A294" s="2"/>
      <c r="B294" s="2"/>
      <c r="C294" s="2"/>
      <c r="D294" s="2"/>
      <c r="E294" s="2"/>
      <c r="F294" s="2"/>
      <c r="G294" s="11"/>
      <c r="H294" s="4"/>
      <c r="I294" s="9"/>
      <c r="J294" s="10"/>
      <c r="K294" s="24"/>
      <c r="L294" s="7"/>
      <c r="M294" s="8"/>
      <c r="N294" s="25"/>
      <c r="O294" s="8"/>
      <c r="P294" s="26"/>
      <c r="Q294" s="8"/>
      <c r="R294" s="8"/>
      <c r="S294" s="7"/>
      <c r="T294" s="25">
        <v>41092</v>
      </c>
      <c r="U294" s="66" t="str">
        <f t="shared" ca="1" si="216"/>
        <v>2DA SEM</v>
      </c>
      <c r="V294" s="8" t="s">
        <v>392</v>
      </c>
      <c r="W294" s="8"/>
      <c r="X294" s="8"/>
      <c r="Y294" s="8"/>
      <c r="Z294" s="8"/>
      <c r="AA294" s="66" t="str">
        <f t="shared" si="226"/>
        <v>SEM 27</v>
      </c>
      <c r="AB294" s="66" t="str">
        <f t="shared" si="227"/>
        <v>JUL</v>
      </c>
      <c r="AC294" s="73" t="s">
        <v>383</v>
      </c>
      <c r="AD294" s="73" t="s">
        <v>312</v>
      </c>
      <c r="AE294" s="73" t="s">
        <v>315</v>
      </c>
      <c r="AF294" s="73" t="s">
        <v>414</v>
      </c>
      <c r="AG294" s="8"/>
      <c r="AH294" s="8"/>
      <c r="AI294" s="8"/>
      <c r="AJ294" s="8"/>
      <c r="AK294" s="8"/>
      <c r="AL294" s="8"/>
      <c r="AM294" s="8"/>
      <c r="AN294" s="8"/>
      <c r="AO294" s="8"/>
      <c r="AP294" s="66" t="str">
        <f t="shared" si="217"/>
        <v>NA</v>
      </c>
      <c r="AQ294" s="66" t="str">
        <f t="shared" si="218"/>
        <v/>
      </c>
      <c r="AR294" s="66" t="str">
        <f t="shared" si="219"/>
        <v>NA</v>
      </c>
      <c r="AS294" s="66" t="str">
        <f t="shared" si="220"/>
        <v/>
      </c>
      <c r="AT294" s="66" t="str">
        <f t="shared" si="221"/>
        <v>NA</v>
      </c>
      <c r="AU294" s="66" t="str">
        <f t="shared" si="222"/>
        <v/>
      </c>
      <c r="AV294" s="66"/>
      <c r="AW294" s="66"/>
      <c r="AX294" s="66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>
        <f t="shared" si="223"/>
        <v>0</v>
      </c>
      <c r="BU294" s="8">
        <f t="shared" si="224"/>
        <v>0</v>
      </c>
      <c r="BV294" s="8">
        <f t="shared" si="225"/>
        <v>0</v>
      </c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63">
        <f t="shared" si="215"/>
        <v>0</v>
      </c>
    </row>
    <row r="295" spans="1:115" x14ac:dyDescent="0.25">
      <c r="A295" s="2"/>
      <c r="B295" s="2"/>
      <c r="C295" s="2"/>
      <c r="D295" s="2"/>
      <c r="E295" s="2"/>
      <c r="F295" s="2"/>
      <c r="G295" s="11"/>
      <c r="H295" s="4"/>
      <c r="I295" s="9"/>
      <c r="J295" s="10"/>
      <c r="K295" s="24"/>
      <c r="L295" s="7"/>
      <c r="M295" s="8"/>
      <c r="N295" s="25"/>
      <c r="O295" s="8"/>
      <c r="P295" s="26"/>
      <c r="Q295" s="8"/>
      <c r="R295" s="8"/>
      <c r="S295" s="7"/>
      <c r="T295" s="25">
        <v>41095</v>
      </c>
      <c r="U295" s="66" t="str">
        <f t="shared" ca="1" si="216"/>
        <v>1RA SEM</v>
      </c>
      <c r="V295" s="8" t="s">
        <v>393</v>
      </c>
      <c r="W295" s="8"/>
      <c r="X295" s="8"/>
      <c r="Y295" s="8"/>
      <c r="Z295" s="8"/>
      <c r="AA295" s="66" t="str">
        <f t="shared" si="226"/>
        <v>SEM 27</v>
      </c>
      <c r="AB295" s="66" t="str">
        <f t="shared" si="227"/>
        <v>JUL</v>
      </c>
      <c r="AC295" s="73" t="s">
        <v>384</v>
      </c>
      <c r="AD295" s="73" t="s">
        <v>312</v>
      </c>
      <c r="AE295" s="73" t="s">
        <v>315</v>
      </c>
      <c r="AF295" s="73" t="s">
        <v>412</v>
      </c>
      <c r="AG295" s="8"/>
      <c r="AH295" s="8"/>
      <c r="AI295" s="8"/>
      <c r="AJ295" s="8"/>
      <c r="AK295" s="8"/>
      <c r="AL295" s="8"/>
      <c r="AM295" s="8"/>
      <c r="AN295" s="8"/>
      <c r="AO295" s="8"/>
      <c r="AP295" s="66" t="str">
        <f t="shared" si="217"/>
        <v>NA</v>
      </c>
      <c r="AQ295" s="66" t="str">
        <f t="shared" si="218"/>
        <v/>
      </c>
      <c r="AR295" s="66" t="str">
        <f t="shared" si="219"/>
        <v>NA</v>
      </c>
      <c r="AS295" s="66" t="str">
        <f t="shared" si="220"/>
        <v/>
      </c>
      <c r="AT295" s="66" t="str">
        <f t="shared" si="221"/>
        <v>NA</v>
      </c>
      <c r="AU295" s="66" t="str">
        <f t="shared" si="222"/>
        <v/>
      </c>
      <c r="AV295" s="66"/>
      <c r="AW295" s="66"/>
      <c r="AX295" s="66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>
        <f t="shared" si="223"/>
        <v>0</v>
      </c>
      <c r="BU295" s="8">
        <f t="shared" si="224"/>
        <v>0</v>
      </c>
      <c r="BV295" s="8">
        <f t="shared" si="225"/>
        <v>0</v>
      </c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63">
        <f t="shared" si="215"/>
        <v>0</v>
      </c>
    </row>
    <row r="296" spans="1:115" x14ac:dyDescent="0.25">
      <c r="A296" s="2"/>
      <c r="B296" s="2"/>
      <c r="C296" s="2"/>
      <c r="D296" s="2"/>
      <c r="E296" s="2"/>
      <c r="F296" s="2"/>
      <c r="G296" s="11"/>
      <c r="H296" s="4"/>
      <c r="I296" s="9"/>
      <c r="J296" s="10"/>
      <c r="K296" s="24"/>
      <c r="L296" s="7"/>
      <c r="M296" s="8"/>
      <c r="N296" s="25"/>
      <c r="O296" s="8"/>
      <c r="P296" s="26"/>
      <c r="Q296" s="8"/>
      <c r="R296" s="8"/>
      <c r="S296" s="7"/>
      <c r="T296" s="25">
        <v>41095</v>
      </c>
      <c r="U296" s="66" t="str">
        <f t="shared" ca="1" si="216"/>
        <v>1RA SEM</v>
      </c>
      <c r="V296" s="8" t="s">
        <v>394</v>
      </c>
      <c r="W296" s="8"/>
      <c r="X296" s="8"/>
      <c r="Y296" s="8"/>
      <c r="Z296" s="8"/>
      <c r="AA296" s="66" t="str">
        <f t="shared" si="226"/>
        <v>SEM 27</v>
      </c>
      <c r="AB296" s="66" t="str">
        <f t="shared" si="227"/>
        <v>JUL</v>
      </c>
      <c r="AC296" s="73" t="s">
        <v>384</v>
      </c>
      <c r="AD296" s="73" t="s">
        <v>386</v>
      </c>
      <c r="AE296" s="73" t="s">
        <v>315</v>
      </c>
      <c r="AF296" s="73" t="s">
        <v>414</v>
      </c>
      <c r="AG296" s="8"/>
      <c r="AH296" s="8"/>
      <c r="AI296" s="8"/>
      <c r="AJ296" s="8"/>
      <c r="AK296" s="8"/>
      <c r="AL296" s="8"/>
      <c r="AM296" s="8"/>
      <c r="AN296" s="8"/>
      <c r="AO296" s="8"/>
      <c r="AP296" s="66" t="str">
        <f t="shared" si="217"/>
        <v>NA</v>
      </c>
      <c r="AQ296" s="66" t="str">
        <f t="shared" si="218"/>
        <v/>
      </c>
      <c r="AR296" s="66" t="str">
        <f t="shared" si="219"/>
        <v>NA</v>
      </c>
      <c r="AS296" s="66" t="str">
        <f t="shared" si="220"/>
        <v/>
      </c>
      <c r="AT296" s="66" t="str">
        <f t="shared" si="221"/>
        <v>NA</v>
      </c>
      <c r="AU296" s="66" t="str">
        <f t="shared" si="222"/>
        <v/>
      </c>
      <c r="AV296" s="66"/>
      <c r="AW296" s="66"/>
      <c r="AX296" s="66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>
        <f t="shared" si="223"/>
        <v>0</v>
      </c>
      <c r="BU296" s="8">
        <f t="shared" si="224"/>
        <v>0</v>
      </c>
      <c r="BV296" s="8">
        <f t="shared" si="225"/>
        <v>0</v>
      </c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63">
        <f t="shared" si="215"/>
        <v>0</v>
      </c>
    </row>
    <row r="297" spans="1:115" x14ac:dyDescent="0.25">
      <c r="A297" s="2"/>
      <c r="B297" s="2"/>
      <c r="C297" s="2"/>
      <c r="D297" s="2"/>
      <c r="E297" s="2"/>
      <c r="F297" s="2"/>
      <c r="G297" s="11"/>
      <c r="H297" s="4"/>
      <c r="I297" s="9"/>
      <c r="J297" s="10"/>
      <c r="K297" s="24"/>
      <c r="L297" s="7"/>
      <c r="M297" s="8"/>
      <c r="N297" s="25"/>
      <c r="O297" s="8"/>
      <c r="P297" s="26"/>
      <c r="Q297" s="8"/>
      <c r="R297" s="8"/>
      <c r="S297" s="7"/>
      <c r="T297" s="25">
        <v>41095</v>
      </c>
      <c r="U297" s="66" t="str">
        <f t="shared" ca="1" si="216"/>
        <v>1RA SEM</v>
      </c>
      <c r="V297" s="8" t="s">
        <v>395</v>
      </c>
      <c r="W297" s="8"/>
      <c r="X297" s="8"/>
      <c r="Y297" s="8"/>
      <c r="Z297" s="8"/>
      <c r="AA297" s="66" t="str">
        <f t="shared" si="226"/>
        <v>SEM 27</v>
      </c>
      <c r="AB297" s="66" t="str">
        <f t="shared" si="227"/>
        <v>JUL</v>
      </c>
      <c r="AC297" s="73" t="s">
        <v>307</v>
      </c>
      <c r="AD297" s="73" t="s">
        <v>386</v>
      </c>
      <c r="AE297" s="73" t="s">
        <v>318</v>
      </c>
      <c r="AF297" s="73" t="s">
        <v>413</v>
      </c>
      <c r="AG297" s="8"/>
      <c r="AH297" s="8"/>
      <c r="AI297" s="8"/>
      <c r="AJ297" s="8"/>
      <c r="AK297" s="8"/>
      <c r="AL297" s="8"/>
      <c r="AM297" s="8"/>
      <c r="AN297" s="8"/>
      <c r="AO297" s="8"/>
      <c r="AP297" s="66" t="str">
        <f t="shared" si="217"/>
        <v>NA</v>
      </c>
      <c r="AQ297" s="66" t="str">
        <f t="shared" si="218"/>
        <v/>
      </c>
      <c r="AR297" s="66" t="str">
        <f t="shared" si="219"/>
        <v>NA</v>
      </c>
      <c r="AS297" s="66" t="str">
        <f t="shared" si="220"/>
        <v/>
      </c>
      <c r="AT297" s="66" t="str">
        <f t="shared" si="221"/>
        <v>NA</v>
      </c>
      <c r="AU297" s="66" t="str">
        <f t="shared" si="222"/>
        <v/>
      </c>
      <c r="AV297" s="66"/>
      <c r="AW297" s="66"/>
      <c r="AX297" s="66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>
        <f t="shared" si="223"/>
        <v>0</v>
      </c>
      <c r="BU297" s="8">
        <f t="shared" si="224"/>
        <v>0</v>
      </c>
      <c r="BV297" s="8">
        <f t="shared" si="225"/>
        <v>0</v>
      </c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63">
        <f t="shared" si="215"/>
        <v>0</v>
      </c>
    </row>
    <row r="304" spans="1:115" x14ac:dyDescent="0.25">
      <c r="T304" s="81"/>
    </row>
    <row r="305" spans="20:21" x14ac:dyDescent="0.25">
      <c r="T305" s="81"/>
    </row>
    <row r="306" spans="20:21" x14ac:dyDescent="0.25">
      <c r="T306" s="81"/>
    </row>
    <row r="307" spans="20:21" x14ac:dyDescent="0.25">
      <c r="T307" s="81"/>
    </row>
    <row r="308" spans="20:21" x14ac:dyDescent="0.25">
      <c r="T308" s="81"/>
    </row>
    <row r="309" spans="20:21" x14ac:dyDescent="0.25">
      <c r="T309" s="81"/>
      <c r="U309" s="82"/>
    </row>
    <row r="310" spans="20:21" x14ac:dyDescent="0.25">
      <c r="T310" s="81"/>
      <c r="U310" s="82"/>
    </row>
    <row r="311" spans="20:21" x14ac:dyDescent="0.25">
      <c r="T311" s="81"/>
      <c r="U311" s="82"/>
    </row>
    <row r="312" spans="20:21" x14ac:dyDescent="0.25">
      <c r="T312" s="81"/>
      <c r="U312" s="82"/>
    </row>
    <row r="313" spans="20:21" x14ac:dyDescent="0.25">
      <c r="T313" s="81"/>
      <c r="U313" s="82"/>
    </row>
    <row r="314" spans="20:21" x14ac:dyDescent="0.25">
      <c r="T314" s="81"/>
      <c r="U314" s="82"/>
    </row>
    <row r="315" spans="20:21" x14ac:dyDescent="0.25">
      <c r="T315" s="81"/>
      <c r="U315" s="82"/>
    </row>
    <row r="316" spans="20:21" x14ac:dyDescent="0.25">
      <c r="T316" s="81"/>
      <c r="U316" s="82"/>
    </row>
    <row r="317" spans="20:21" x14ac:dyDescent="0.25">
      <c r="T317" s="81"/>
      <c r="U317" s="82"/>
    </row>
    <row r="318" spans="20:21" x14ac:dyDescent="0.25">
      <c r="T318" s="81"/>
      <c r="U318" s="82"/>
    </row>
    <row r="319" spans="20:21" x14ac:dyDescent="0.25">
      <c r="T319" s="81"/>
      <c r="U319" s="82"/>
    </row>
    <row r="320" spans="20:21" x14ac:dyDescent="0.25">
      <c r="T320" s="81"/>
      <c r="U320" s="82"/>
    </row>
    <row r="321" spans="20:21" x14ac:dyDescent="0.25">
      <c r="T321" s="81"/>
      <c r="U321" s="82"/>
    </row>
    <row r="322" spans="20:21" x14ac:dyDescent="0.25">
      <c r="T322" s="81"/>
      <c r="U322" s="82"/>
    </row>
    <row r="323" spans="20:21" x14ac:dyDescent="0.25">
      <c r="T323" s="81"/>
      <c r="U323" s="82"/>
    </row>
    <row r="324" spans="20:21" x14ac:dyDescent="0.25">
      <c r="T324" s="81"/>
      <c r="U324" s="82"/>
    </row>
    <row r="325" spans="20:21" x14ac:dyDescent="0.25">
      <c r="T325" s="81"/>
      <c r="U325" s="82"/>
    </row>
    <row r="326" spans="20:21" x14ac:dyDescent="0.25">
      <c r="T326" s="81"/>
      <c r="U326" s="82"/>
    </row>
    <row r="327" spans="20:21" x14ac:dyDescent="0.25">
      <c r="T327" s="81"/>
      <c r="U327" s="82"/>
    </row>
    <row r="328" spans="20:21" x14ac:dyDescent="0.25">
      <c r="T328" s="81"/>
      <c r="U328" s="82"/>
    </row>
    <row r="329" spans="20:21" x14ac:dyDescent="0.25">
      <c r="T329" s="81"/>
      <c r="U329" s="82"/>
    </row>
    <row r="330" spans="20:21" x14ac:dyDescent="0.25">
      <c r="T330" s="81"/>
      <c r="U330" s="82"/>
    </row>
    <row r="331" spans="20:21" x14ac:dyDescent="0.25">
      <c r="T331" s="81"/>
      <c r="U331" s="82"/>
    </row>
    <row r="332" spans="20:21" x14ac:dyDescent="0.25">
      <c r="T332" s="81"/>
      <c r="U332" s="82"/>
    </row>
    <row r="333" spans="20:21" x14ac:dyDescent="0.25">
      <c r="T333" s="81"/>
      <c r="U333" s="82"/>
    </row>
    <row r="334" spans="20:21" x14ac:dyDescent="0.25">
      <c r="T334" s="81"/>
      <c r="U334" s="82"/>
    </row>
    <row r="335" spans="20:21" x14ac:dyDescent="0.25">
      <c r="T335" s="81"/>
      <c r="U335" s="82"/>
    </row>
    <row r="336" spans="20:21" x14ac:dyDescent="0.25">
      <c r="T336" s="81"/>
      <c r="U336" s="82"/>
    </row>
    <row r="337" spans="20:21" x14ac:dyDescent="0.25">
      <c r="T337" s="81"/>
      <c r="U337" s="82"/>
    </row>
    <row r="338" spans="20:21" x14ac:dyDescent="0.25">
      <c r="T338" s="81"/>
      <c r="U338" s="82"/>
    </row>
    <row r="339" spans="20:21" x14ac:dyDescent="0.25">
      <c r="T339" s="81"/>
      <c r="U339" s="82"/>
    </row>
    <row r="340" spans="20:21" x14ac:dyDescent="0.25">
      <c r="T340" s="81"/>
      <c r="U340" s="82"/>
    </row>
    <row r="341" spans="20:21" x14ac:dyDescent="0.25">
      <c r="T341" s="81"/>
      <c r="U341" s="82"/>
    </row>
    <row r="342" spans="20:21" x14ac:dyDescent="0.25">
      <c r="T342" s="81"/>
      <c r="U342" s="82"/>
    </row>
    <row r="343" spans="20:21" x14ac:dyDescent="0.25">
      <c r="T343" s="81"/>
      <c r="U343" s="82"/>
    </row>
    <row r="344" spans="20:21" x14ac:dyDescent="0.25">
      <c r="T344" s="81"/>
      <c r="U344" s="82"/>
    </row>
    <row r="345" spans="20:21" x14ac:dyDescent="0.25">
      <c r="T345" s="81"/>
      <c r="U345" s="82"/>
    </row>
    <row r="346" spans="20:21" x14ac:dyDescent="0.25">
      <c r="T346" s="81"/>
      <c r="U346" s="82"/>
    </row>
    <row r="347" spans="20:21" x14ac:dyDescent="0.25">
      <c r="T347" s="81"/>
      <c r="U347" s="82"/>
    </row>
    <row r="348" spans="20:21" x14ac:dyDescent="0.25">
      <c r="T348" s="81"/>
      <c r="U348" s="82"/>
    </row>
    <row r="349" spans="20:21" x14ac:dyDescent="0.25">
      <c r="T349" s="81"/>
      <c r="U349" s="82"/>
    </row>
    <row r="350" spans="20:21" x14ac:dyDescent="0.25">
      <c r="T350" s="81"/>
      <c r="U350" s="82"/>
    </row>
    <row r="351" spans="20:21" x14ac:dyDescent="0.25">
      <c r="T351" s="81"/>
      <c r="U351" s="82"/>
    </row>
    <row r="352" spans="20:21" x14ac:dyDescent="0.25">
      <c r="T352" s="81"/>
      <c r="U352" s="82"/>
    </row>
    <row r="353" spans="20:21" x14ac:dyDescent="0.25">
      <c r="T353" s="81"/>
      <c r="U353" s="82"/>
    </row>
    <row r="354" spans="20:21" x14ac:dyDescent="0.25">
      <c r="T354" s="81"/>
      <c r="U354" s="82"/>
    </row>
    <row r="355" spans="20:21" x14ac:dyDescent="0.25">
      <c r="T355" s="81"/>
      <c r="U355" s="82"/>
    </row>
    <row r="356" spans="20:21" x14ac:dyDescent="0.25">
      <c r="T356" s="81"/>
      <c r="U356" s="82"/>
    </row>
    <row r="357" spans="20:21" x14ac:dyDescent="0.25">
      <c r="T357" s="81"/>
      <c r="U357" s="82"/>
    </row>
    <row r="358" spans="20:21" x14ac:dyDescent="0.25">
      <c r="T358" s="81"/>
      <c r="U358" s="82"/>
    </row>
    <row r="359" spans="20:21" x14ac:dyDescent="0.25">
      <c r="T359" s="81"/>
      <c r="U359" s="82"/>
    </row>
    <row r="360" spans="20:21" x14ac:dyDescent="0.25">
      <c r="T360" s="81"/>
      <c r="U360" s="82"/>
    </row>
    <row r="361" spans="20:21" x14ac:dyDescent="0.25">
      <c r="T361" s="81"/>
      <c r="U361" s="82"/>
    </row>
    <row r="362" spans="20:21" x14ac:dyDescent="0.25">
      <c r="T362" s="81"/>
      <c r="U362" s="82"/>
    </row>
    <row r="363" spans="20:21" x14ac:dyDescent="0.25">
      <c r="T363" s="81"/>
      <c r="U363" s="82"/>
    </row>
    <row r="364" spans="20:21" x14ac:dyDescent="0.25">
      <c r="T364" s="81"/>
      <c r="U364" s="82"/>
    </row>
    <row r="365" spans="20:21" x14ac:dyDescent="0.25">
      <c r="T365" s="81"/>
      <c r="U365" s="82"/>
    </row>
    <row r="366" spans="20:21" x14ac:dyDescent="0.25">
      <c r="T366" s="81"/>
      <c r="U366" s="82"/>
    </row>
    <row r="367" spans="20:21" x14ac:dyDescent="0.25">
      <c r="T367" s="81"/>
      <c r="U367" s="82"/>
    </row>
    <row r="368" spans="20:21" x14ac:dyDescent="0.25">
      <c r="T368" s="81"/>
      <c r="U368" s="82"/>
    </row>
    <row r="369" spans="20:21" x14ac:dyDescent="0.25">
      <c r="T369" s="81"/>
      <c r="U369" s="82"/>
    </row>
    <row r="370" spans="20:21" x14ac:dyDescent="0.25">
      <c r="T370" s="81"/>
      <c r="U370" s="82"/>
    </row>
    <row r="371" spans="20:21" x14ac:dyDescent="0.25">
      <c r="T371" s="81"/>
      <c r="U371" s="82"/>
    </row>
    <row r="372" spans="20:21" x14ac:dyDescent="0.25">
      <c r="T372" s="81"/>
      <c r="U372" s="82"/>
    </row>
    <row r="373" spans="20:21" x14ac:dyDescent="0.25">
      <c r="T373" s="81"/>
      <c r="U373" s="82"/>
    </row>
    <row r="374" spans="20:21" x14ac:dyDescent="0.25">
      <c r="T374" s="81"/>
      <c r="U374" s="82"/>
    </row>
    <row r="375" spans="20:21" x14ac:dyDescent="0.25">
      <c r="T375" s="81"/>
      <c r="U375" s="82"/>
    </row>
    <row r="376" spans="20:21" x14ac:dyDescent="0.25">
      <c r="T376" s="81"/>
      <c r="U376" s="82"/>
    </row>
    <row r="377" spans="20:21" x14ac:dyDescent="0.25">
      <c r="T377" s="81"/>
      <c r="U377" s="82"/>
    </row>
    <row r="378" spans="20:21" x14ac:dyDescent="0.25">
      <c r="T378" s="81"/>
      <c r="U378" s="82"/>
    </row>
    <row r="379" spans="20:21" x14ac:dyDescent="0.25">
      <c r="T379" s="81"/>
      <c r="U379" s="82"/>
    </row>
    <row r="380" spans="20:21" x14ac:dyDescent="0.25">
      <c r="T380" s="81"/>
      <c r="U380" s="82"/>
    </row>
    <row r="381" spans="20:21" x14ac:dyDescent="0.25">
      <c r="T381" s="81"/>
      <c r="U381" s="82"/>
    </row>
    <row r="382" spans="20:21" x14ac:dyDescent="0.25">
      <c r="T382" s="81"/>
      <c r="U382" s="82"/>
    </row>
    <row r="383" spans="20:21" x14ac:dyDescent="0.25">
      <c r="T383" s="81"/>
      <c r="U383" s="82"/>
    </row>
    <row r="384" spans="20:21" x14ac:dyDescent="0.25">
      <c r="T384" s="81"/>
      <c r="U384" s="82"/>
    </row>
    <row r="385" spans="20:21" x14ac:dyDescent="0.25">
      <c r="T385" s="81"/>
      <c r="U385" s="82"/>
    </row>
    <row r="386" spans="20:21" x14ac:dyDescent="0.25">
      <c r="T386" s="81"/>
      <c r="U386" s="82"/>
    </row>
    <row r="387" spans="20:21" x14ac:dyDescent="0.25">
      <c r="T387" s="81"/>
    </row>
    <row r="388" spans="20:21" x14ac:dyDescent="0.25">
      <c r="T388" s="81"/>
    </row>
    <row r="389" spans="20:21" x14ac:dyDescent="0.25">
      <c r="T389" s="81"/>
    </row>
    <row r="390" spans="20:21" x14ac:dyDescent="0.25">
      <c r="T390" s="81"/>
    </row>
    <row r="391" spans="20:21" x14ac:dyDescent="0.25">
      <c r="T391" s="81"/>
    </row>
    <row r="392" spans="20:21" x14ac:dyDescent="0.25">
      <c r="T392" s="81"/>
    </row>
    <row r="393" spans="20:21" x14ac:dyDescent="0.25">
      <c r="T393" s="81"/>
    </row>
    <row r="394" spans="20:21" x14ac:dyDescent="0.25">
      <c r="T394" s="81"/>
    </row>
  </sheetData>
  <autoFilter ref="A1:CC255"/>
  <dataValidations count="6">
    <dataValidation type="list" allowBlank="1" showInputMessage="1" showErrorMessage="1" sqref="H2:H234">
      <formula1>$DM$2:$DM$6</formula1>
    </dataValidation>
    <dataValidation type="list" allowBlank="1" showInputMessage="1" showErrorMessage="1" sqref="Q2:Q234">
      <formula1>$DN$2:$DN$3</formula1>
    </dataValidation>
    <dataValidation type="list" allowBlank="1" showInputMessage="1" showErrorMessage="1" sqref="AC2:AC297">
      <formula1>$DO$2:$DO$10</formula1>
    </dataValidation>
    <dataValidation type="list" allowBlank="1" showInputMessage="1" showErrorMessage="1" sqref="AD2:AD297">
      <formula1>$DP$2:$DP$7</formula1>
    </dataValidation>
    <dataValidation type="list" allowBlank="1" showInputMessage="1" showErrorMessage="1" sqref="AE2:AE297">
      <formula1>$DQ$2:$DQ$8</formula1>
    </dataValidation>
    <dataValidation type="list" allowBlank="1" showInputMessage="1" showErrorMessage="1" sqref="BJ2:BS297">
      <formula1>$DS$2:$DS$4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35"/>
  <sheetViews>
    <sheetView topLeftCell="A7" workbookViewId="0">
      <selection activeCell="E13" sqref="E13"/>
    </sheetView>
  </sheetViews>
  <sheetFormatPr baseColWidth="10" defaultRowHeight="15" x14ac:dyDescent="0.25"/>
  <cols>
    <col min="1" max="2" width="11.42578125" style="1"/>
    <col min="3" max="3" width="19.85546875" style="1" bestFit="1" customWidth="1"/>
    <col min="4" max="8" width="9.85546875" style="1" customWidth="1"/>
    <col min="9" max="9" width="12.5703125" style="1" bestFit="1" customWidth="1"/>
    <col min="10" max="11" width="9.85546875" style="1" customWidth="1"/>
    <col min="12" max="12" width="12.5703125" style="1" bestFit="1" customWidth="1"/>
    <col min="13" max="16384" width="11.42578125" style="1"/>
  </cols>
  <sheetData>
    <row r="4" spans="3:9" x14ac:dyDescent="0.25">
      <c r="C4" s="27" t="s">
        <v>7</v>
      </c>
      <c r="D4" s="27" t="s">
        <v>277</v>
      </c>
    </row>
    <row r="6" spans="3:9" x14ac:dyDescent="0.25">
      <c r="C6" s="27" t="s">
        <v>268</v>
      </c>
      <c r="D6" s="27" t="s">
        <v>278</v>
      </c>
      <c r="E6" s="27"/>
      <c r="F6" s="27"/>
      <c r="G6" s="27"/>
      <c r="H6" s="27"/>
      <c r="I6" s="27"/>
    </row>
    <row r="7" spans="3:9" x14ac:dyDescent="0.25">
      <c r="C7" s="36" t="s">
        <v>265</v>
      </c>
      <c r="D7" s="47" t="s">
        <v>353</v>
      </c>
      <c r="E7" s="47" t="s">
        <v>352</v>
      </c>
      <c r="F7" s="47" t="s">
        <v>354</v>
      </c>
      <c r="G7" s="47" t="s">
        <v>355</v>
      </c>
      <c r="H7" s="47" t="s">
        <v>356</v>
      </c>
      <c r="I7" s="47" t="s">
        <v>266</v>
      </c>
    </row>
    <row r="8" spans="3:9" x14ac:dyDescent="0.25">
      <c r="C8" s="32" t="s">
        <v>417</v>
      </c>
      <c r="D8" s="33"/>
      <c r="E8" s="33"/>
      <c r="F8" s="33"/>
      <c r="G8" s="33">
        <v>51</v>
      </c>
      <c r="H8" s="33">
        <v>33</v>
      </c>
      <c r="I8" s="33">
        <v>84</v>
      </c>
    </row>
    <row r="9" spans="3:9" x14ac:dyDescent="0.25">
      <c r="C9" s="51">
        <v>2</v>
      </c>
      <c r="D9" s="30"/>
      <c r="E9" s="30"/>
      <c r="F9" s="30"/>
      <c r="G9" s="30">
        <v>51</v>
      </c>
      <c r="H9" s="30">
        <v>20</v>
      </c>
      <c r="I9" s="30">
        <v>71</v>
      </c>
    </row>
    <row r="10" spans="3:9" x14ac:dyDescent="0.25">
      <c r="C10" s="49">
        <v>0</v>
      </c>
      <c r="D10" s="29"/>
      <c r="E10" s="29"/>
      <c r="F10" s="29"/>
      <c r="G10" s="29">
        <v>28</v>
      </c>
      <c r="H10" s="29">
        <v>20</v>
      </c>
      <c r="I10" s="29">
        <v>48</v>
      </c>
    </row>
    <row r="11" spans="3:9" x14ac:dyDescent="0.25">
      <c r="C11" s="49">
        <v>0.1</v>
      </c>
      <c r="D11" s="29"/>
      <c r="E11" s="29"/>
      <c r="F11" s="29"/>
      <c r="G11" s="29">
        <v>23</v>
      </c>
      <c r="H11" s="29"/>
      <c r="I11" s="29">
        <v>23</v>
      </c>
    </row>
    <row r="12" spans="3:9" x14ac:dyDescent="0.25">
      <c r="C12" s="51">
        <v>5</v>
      </c>
      <c r="D12" s="30"/>
      <c r="E12" s="30"/>
      <c r="F12" s="30"/>
      <c r="G12" s="30"/>
      <c r="H12" s="30">
        <v>1</v>
      </c>
      <c r="I12" s="30">
        <v>1</v>
      </c>
    </row>
    <row r="13" spans="3:9" x14ac:dyDescent="0.25">
      <c r="C13" s="48">
        <v>0</v>
      </c>
      <c r="D13" s="29"/>
      <c r="E13" s="29"/>
      <c r="F13" s="29"/>
      <c r="G13" s="29"/>
      <c r="H13" s="29">
        <v>1</v>
      </c>
      <c r="I13" s="29">
        <v>1</v>
      </c>
    </row>
    <row r="14" spans="3:9" x14ac:dyDescent="0.25">
      <c r="C14" s="51">
        <v>6</v>
      </c>
      <c r="D14" s="30"/>
      <c r="E14" s="30"/>
      <c r="F14" s="30"/>
      <c r="G14" s="30"/>
      <c r="H14" s="30">
        <v>12</v>
      </c>
      <c r="I14" s="30">
        <v>12</v>
      </c>
    </row>
    <row r="15" spans="3:9" x14ac:dyDescent="0.25">
      <c r="C15" s="48">
        <v>0</v>
      </c>
      <c r="D15" s="29"/>
      <c r="E15" s="29"/>
      <c r="F15" s="29"/>
      <c r="G15" s="29"/>
      <c r="H15" s="29">
        <v>12</v>
      </c>
      <c r="I15" s="29">
        <v>12</v>
      </c>
    </row>
    <row r="16" spans="3:9" x14ac:dyDescent="0.25">
      <c r="C16" s="32" t="s">
        <v>416</v>
      </c>
      <c r="D16" s="33"/>
      <c r="E16" s="33">
        <v>11</v>
      </c>
      <c r="F16" s="33">
        <v>72</v>
      </c>
      <c r="G16" s="33"/>
      <c r="H16" s="33"/>
      <c r="I16" s="33">
        <v>83</v>
      </c>
    </row>
    <row r="17" spans="3:9" x14ac:dyDescent="0.25">
      <c r="C17" s="50">
        <v>2</v>
      </c>
      <c r="D17" s="30"/>
      <c r="E17" s="30">
        <v>11</v>
      </c>
      <c r="F17" s="30">
        <v>70</v>
      </c>
      <c r="G17" s="30"/>
      <c r="H17" s="30"/>
      <c r="I17" s="30">
        <v>81</v>
      </c>
    </row>
    <row r="18" spans="3:9" x14ac:dyDescent="0.25">
      <c r="C18" s="48">
        <v>0.1</v>
      </c>
      <c r="D18" s="29"/>
      <c r="E18" s="29">
        <v>2</v>
      </c>
      <c r="F18" s="29">
        <v>70</v>
      </c>
      <c r="G18" s="29"/>
      <c r="H18" s="29"/>
      <c r="I18" s="29">
        <v>72</v>
      </c>
    </row>
    <row r="19" spans="3:9" x14ac:dyDescent="0.25">
      <c r="C19" s="48">
        <v>0.2</v>
      </c>
      <c r="D19" s="29"/>
      <c r="E19" s="29">
        <v>9</v>
      </c>
      <c r="F19" s="29"/>
      <c r="G19" s="29"/>
      <c r="H19" s="29"/>
      <c r="I19" s="29">
        <v>9</v>
      </c>
    </row>
    <row r="20" spans="3:9" x14ac:dyDescent="0.25">
      <c r="C20" s="50">
        <v>4</v>
      </c>
      <c r="D20" s="30"/>
      <c r="E20" s="30"/>
      <c r="F20" s="30">
        <v>2</v>
      </c>
      <c r="G20" s="30"/>
      <c r="H20" s="30"/>
      <c r="I20" s="30">
        <v>2</v>
      </c>
    </row>
    <row r="21" spans="3:9" x14ac:dyDescent="0.25">
      <c r="C21" s="48">
        <v>0.1</v>
      </c>
      <c r="D21" s="29"/>
      <c r="E21" s="29"/>
      <c r="F21" s="29">
        <v>2</v>
      </c>
      <c r="G21" s="29"/>
      <c r="H21" s="29"/>
      <c r="I21" s="29">
        <v>2</v>
      </c>
    </row>
    <row r="22" spans="3:9" x14ac:dyDescent="0.25">
      <c r="C22" s="32" t="s">
        <v>415</v>
      </c>
      <c r="D22" s="33">
        <v>26</v>
      </c>
      <c r="E22" s="33">
        <v>40</v>
      </c>
      <c r="F22" s="33"/>
      <c r="G22" s="33"/>
      <c r="H22" s="33"/>
      <c r="I22" s="33">
        <v>66</v>
      </c>
    </row>
    <row r="23" spans="3:9" x14ac:dyDescent="0.25">
      <c r="C23" s="50">
        <v>2</v>
      </c>
      <c r="D23" s="30">
        <v>11</v>
      </c>
      <c r="E23" s="30"/>
      <c r="F23" s="30"/>
      <c r="G23" s="30"/>
      <c r="H23" s="30"/>
      <c r="I23" s="30">
        <v>11</v>
      </c>
    </row>
    <row r="24" spans="3:9" x14ac:dyDescent="0.25">
      <c r="C24" s="48">
        <v>0.8</v>
      </c>
      <c r="D24" s="29">
        <v>5</v>
      </c>
      <c r="E24" s="29"/>
      <c r="F24" s="29"/>
      <c r="G24" s="29"/>
      <c r="H24" s="29"/>
      <c r="I24" s="29">
        <v>5</v>
      </c>
    </row>
    <row r="25" spans="3:9" x14ac:dyDescent="0.25">
      <c r="C25" s="48">
        <v>0.9</v>
      </c>
      <c r="D25" s="29">
        <v>4</v>
      </c>
      <c r="E25" s="29"/>
      <c r="F25" s="29"/>
      <c r="G25" s="29"/>
      <c r="H25" s="29"/>
      <c r="I25" s="29">
        <v>4</v>
      </c>
    </row>
    <row r="26" spans="3:9" x14ac:dyDescent="0.25">
      <c r="C26" s="48">
        <v>1</v>
      </c>
      <c r="D26" s="29">
        <v>2</v>
      </c>
      <c r="E26" s="29"/>
      <c r="F26" s="29"/>
      <c r="G26" s="29"/>
      <c r="H26" s="29"/>
      <c r="I26" s="29">
        <v>2</v>
      </c>
    </row>
    <row r="27" spans="3:9" x14ac:dyDescent="0.25">
      <c r="C27" s="50">
        <v>3</v>
      </c>
      <c r="D27" s="30">
        <v>15</v>
      </c>
      <c r="E27" s="30">
        <v>40</v>
      </c>
      <c r="F27" s="30"/>
      <c r="G27" s="30"/>
      <c r="H27" s="30"/>
      <c r="I27" s="30">
        <v>55</v>
      </c>
    </row>
    <row r="28" spans="3:9" x14ac:dyDescent="0.25">
      <c r="C28" s="48">
        <v>0.3</v>
      </c>
      <c r="D28" s="29"/>
      <c r="E28" s="29">
        <v>35</v>
      </c>
      <c r="F28" s="29"/>
      <c r="G28" s="29"/>
      <c r="H28" s="29"/>
      <c r="I28" s="29">
        <v>35</v>
      </c>
    </row>
    <row r="29" spans="3:9" x14ac:dyDescent="0.25">
      <c r="C29" s="48">
        <v>0.4</v>
      </c>
      <c r="D29" s="29"/>
      <c r="E29" s="29">
        <v>2</v>
      </c>
      <c r="F29" s="29"/>
      <c r="G29" s="29"/>
      <c r="H29" s="29"/>
      <c r="I29" s="29">
        <v>2</v>
      </c>
    </row>
    <row r="30" spans="3:9" x14ac:dyDescent="0.25">
      <c r="C30" s="48">
        <v>0.5</v>
      </c>
      <c r="D30" s="29"/>
      <c r="E30" s="29">
        <v>3</v>
      </c>
      <c r="F30" s="29"/>
      <c r="G30" s="29"/>
      <c r="H30" s="29"/>
      <c r="I30" s="29">
        <v>3</v>
      </c>
    </row>
    <row r="31" spans="3:9" x14ac:dyDescent="0.25">
      <c r="C31" s="48">
        <v>0.6</v>
      </c>
      <c r="D31" s="29">
        <v>9</v>
      </c>
      <c r="E31" s="29"/>
      <c r="F31" s="29"/>
      <c r="G31" s="29"/>
      <c r="H31" s="29"/>
      <c r="I31" s="29">
        <v>9</v>
      </c>
    </row>
    <row r="32" spans="3:9" x14ac:dyDescent="0.25">
      <c r="C32" s="48">
        <v>0.7</v>
      </c>
      <c r="D32" s="29">
        <v>2</v>
      </c>
      <c r="E32" s="29"/>
      <c r="F32" s="29"/>
      <c r="G32" s="29"/>
      <c r="H32" s="29"/>
      <c r="I32" s="29">
        <v>2</v>
      </c>
    </row>
    <row r="33" spans="3:9" x14ac:dyDescent="0.25">
      <c r="C33" s="48">
        <v>0.8</v>
      </c>
      <c r="D33" s="29">
        <v>2</v>
      </c>
      <c r="E33" s="29"/>
      <c r="F33" s="29"/>
      <c r="G33" s="29"/>
      <c r="H33" s="29"/>
      <c r="I33" s="29">
        <v>2</v>
      </c>
    </row>
    <row r="34" spans="3:9" x14ac:dyDescent="0.25">
      <c r="C34" s="48">
        <v>0.9</v>
      </c>
      <c r="D34" s="29">
        <v>2</v>
      </c>
      <c r="E34" s="29"/>
      <c r="F34" s="29"/>
      <c r="G34" s="29"/>
      <c r="H34" s="29"/>
      <c r="I34" s="29">
        <v>2</v>
      </c>
    </row>
    <row r="35" spans="3:9" x14ac:dyDescent="0.25">
      <c r="C35" s="34" t="s">
        <v>266</v>
      </c>
      <c r="D35" s="35">
        <v>26</v>
      </c>
      <c r="E35" s="35">
        <v>51</v>
      </c>
      <c r="F35" s="35">
        <v>72</v>
      </c>
      <c r="G35" s="35">
        <v>51</v>
      </c>
      <c r="H35" s="35">
        <v>33</v>
      </c>
      <c r="I35" s="35">
        <v>233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14"/>
  <sheetViews>
    <sheetView workbookViewId="0">
      <selection activeCell="D21" sqref="D21"/>
    </sheetView>
  </sheetViews>
  <sheetFormatPr baseColWidth="10" defaultRowHeight="15" x14ac:dyDescent="0.25"/>
  <cols>
    <col min="1" max="2" width="11.42578125" style="1"/>
    <col min="3" max="3" width="19.85546875" style="1" bestFit="1" customWidth="1"/>
    <col min="4" max="6" width="13.5703125" style="1" customWidth="1"/>
    <col min="7" max="8" width="9.85546875" style="1" customWidth="1"/>
    <col min="9" max="9" width="13" style="1" bestFit="1" customWidth="1"/>
    <col min="10" max="11" width="9.85546875" style="1" customWidth="1"/>
    <col min="12" max="12" width="13" style="1" bestFit="1" customWidth="1"/>
    <col min="13" max="13" width="12.5703125" style="1" bestFit="1" customWidth="1"/>
    <col min="14" max="16384" width="11.42578125" style="1"/>
  </cols>
  <sheetData>
    <row r="6" spans="3:13" x14ac:dyDescent="0.25">
      <c r="C6" s="27" t="s">
        <v>268</v>
      </c>
      <c r="D6" s="36" t="s">
        <v>278</v>
      </c>
      <c r="E6" s="27"/>
      <c r="F6" s="27"/>
      <c r="G6" s="27"/>
      <c r="H6" s="27"/>
      <c r="I6" s="27"/>
      <c r="J6" s="27"/>
      <c r="K6" s="27"/>
      <c r="L6" s="27"/>
      <c r="M6" s="27"/>
    </row>
    <row r="7" spans="3:13" x14ac:dyDescent="0.25">
      <c r="C7" s="27"/>
      <c r="D7" s="32" t="s">
        <v>415</v>
      </c>
      <c r="E7" s="32"/>
      <c r="F7" s="55" t="s">
        <v>420</v>
      </c>
      <c r="G7" s="32" t="s">
        <v>416</v>
      </c>
      <c r="H7" s="32"/>
      <c r="I7" s="55" t="s">
        <v>419</v>
      </c>
      <c r="J7" s="32" t="s">
        <v>417</v>
      </c>
      <c r="K7" s="32"/>
      <c r="L7" s="55" t="s">
        <v>418</v>
      </c>
      <c r="M7" s="88" t="s">
        <v>266</v>
      </c>
    </row>
    <row r="8" spans="3:13" x14ac:dyDescent="0.25">
      <c r="C8" s="27" t="s">
        <v>265</v>
      </c>
      <c r="D8" s="46" t="s">
        <v>10</v>
      </c>
      <c r="E8" s="46" t="s">
        <v>11</v>
      </c>
      <c r="F8" s="55"/>
      <c r="G8" s="46" t="s">
        <v>10</v>
      </c>
      <c r="H8" s="46" t="s">
        <v>11</v>
      </c>
      <c r="I8" s="55"/>
      <c r="J8" s="46" t="s">
        <v>10</v>
      </c>
      <c r="K8" s="46" t="s">
        <v>11</v>
      </c>
      <c r="L8" s="55"/>
      <c r="M8" s="61"/>
    </row>
    <row r="9" spans="3:13" x14ac:dyDescent="0.25">
      <c r="C9" s="56" t="s">
        <v>276</v>
      </c>
      <c r="D9" s="53">
        <v>1</v>
      </c>
      <c r="E9" s="53">
        <v>1</v>
      </c>
      <c r="F9" s="33">
        <v>2</v>
      </c>
      <c r="G9" s="53"/>
      <c r="H9" s="53"/>
      <c r="I9" s="33"/>
      <c r="J9" s="53">
        <v>1</v>
      </c>
      <c r="K9" s="53"/>
      <c r="L9" s="33">
        <v>1</v>
      </c>
      <c r="M9" s="53">
        <v>3</v>
      </c>
    </row>
    <row r="10" spans="3:13" x14ac:dyDescent="0.25">
      <c r="C10" s="27" t="s">
        <v>296</v>
      </c>
      <c r="D10" s="53">
        <v>7</v>
      </c>
      <c r="E10" s="53">
        <v>3</v>
      </c>
      <c r="F10" s="33">
        <v>10</v>
      </c>
      <c r="G10" s="53"/>
      <c r="H10" s="53"/>
      <c r="I10" s="33"/>
      <c r="J10" s="53">
        <v>1</v>
      </c>
      <c r="K10" s="53"/>
      <c r="L10" s="33">
        <v>1</v>
      </c>
      <c r="M10" s="29">
        <v>11</v>
      </c>
    </row>
    <row r="11" spans="3:13" x14ac:dyDescent="0.25">
      <c r="C11" s="27" t="s">
        <v>275</v>
      </c>
      <c r="D11" s="53">
        <v>1</v>
      </c>
      <c r="E11" s="53">
        <v>1</v>
      </c>
      <c r="F11" s="33">
        <v>2</v>
      </c>
      <c r="G11" s="53"/>
      <c r="H11" s="53"/>
      <c r="I11" s="33"/>
      <c r="J11" s="53"/>
      <c r="K11" s="53">
        <v>1</v>
      </c>
      <c r="L11" s="33">
        <v>1</v>
      </c>
      <c r="M11" s="29">
        <v>3</v>
      </c>
    </row>
    <row r="12" spans="3:13" x14ac:dyDescent="0.25">
      <c r="C12" s="54" t="s">
        <v>295</v>
      </c>
      <c r="D12" s="89">
        <v>1</v>
      </c>
      <c r="E12" s="89">
        <v>2</v>
      </c>
      <c r="F12" s="33">
        <v>3</v>
      </c>
      <c r="G12" s="89"/>
      <c r="H12" s="89"/>
      <c r="I12" s="33"/>
      <c r="J12" s="89">
        <v>1</v>
      </c>
      <c r="K12" s="89"/>
      <c r="L12" s="33">
        <v>1</v>
      </c>
      <c r="M12" s="89">
        <v>4</v>
      </c>
    </row>
    <row r="13" spans="3:13" x14ac:dyDescent="0.25">
      <c r="C13" s="57" t="s">
        <v>294</v>
      </c>
      <c r="D13" s="90">
        <v>32</v>
      </c>
      <c r="E13" s="90">
        <v>17</v>
      </c>
      <c r="F13" s="58">
        <v>49</v>
      </c>
      <c r="G13" s="90">
        <v>52</v>
      </c>
      <c r="H13" s="90">
        <v>31</v>
      </c>
      <c r="I13" s="58">
        <v>83</v>
      </c>
      <c r="J13" s="90">
        <v>48</v>
      </c>
      <c r="K13" s="90">
        <v>32</v>
      </c>
      <c r="L13" s="58">
        <v>80</v>
      </c>
      <c r="M13" s="90">
        <v>212</v>
      </c>
    </row>
    <row r="14" spans="3:13" x14ac:dyDescent="0.25">
      <c r="C14" s="60" t="s">
        <v>266</v>
      </c>
      <c r="D14" s="59">
        <v>42</v>
      </c>
      <c r="E14" s="59">
        <v>24</v>
      </c>
      <c r="F14" s="33">
        <v>66</v>
      </c>
      <c r="G14" s="59">
        <v>52</v>
      </c>
      <c r="H14" s="59">
        <v>31</v>
      </c>
      <c r="I14" s="33">
        <v>83</v>
      </c>
      <c r="J14" s="59">
        <v>51</v>
      </c>
      <c r="K14" s="59">
        <v>33</v>
      </c>
      <c r="L14" s="33">
        <v>84</v>
      </c>
      <c r="M14" s="59">
        <v>233</v>
      </c>
    </row>
  </sheetData>
  <pageMargins left="0.7" right="0.7" top="0.75" bottom="0.75" header="0.3" footer="0.3"/>
  <pageSetup orientation="portrait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64"/>
  <sheetViews>
    <sheetView topLeftCell="A10" workbookViewId="0">
      <selection activeCell="E37" sqref="E37"/>
    </sheetView>
  </sheetViews>
  <sheetFormatPr baseColWidth="10" defaultRowHeight="15" x14ac:dyDescent="0.25"/>
  <cols>
    <col min="1" max="2" width="11.42578125" style="1"/>
    <col min="3" max="3" width="19.85546875" style="1" bestFit="1" customWidth="1"/>
    <col min="4" max="4" width="18.42578125" style="1" customWidth="1"/>
    <col min="5" max="5" width="12" style="1" bestFit="1" customWidth="1"/>
    <col min="6" max="6" width="14" style="1" bestFit="1" customWidth="1"/>
    <col min="7" max="7" width="11.5703125" style="1" bestFit="1" customWidth="1"/>
    <col min="8" max="8" width="11.85546875" style="1" bestFit="1" customWidth="1"/>
    <col min="9" max="9" width="12.5703125" style="1" bestFit="1" customWidth="1"/>
    <col min="10" max="11" width="9.85546875" style="1" customWidth="1"/>
    <col min="12" max="12" width="12.5703125" style="1" bestFit="1" customWidth="1"/>
    <col min="13" max="16384" width="11.42578125" style="1"/>
  </cols>
  <sheetData>
    <row r="4" spans="3:9" x14ac:dyDescent="0.25">
      <c r="C4" s="27" t="s">
        <v>286</v>
      </c>
      <c r="D4" s="27" t="s">
        <v>398</v>
      </c>
    </row>
    <row r="6" spans="3:9" x14ac:dyDescent="0.25">
      <c r="C6" s="27" t="s">
        <v>396</v>
      </c>
      <c r="D6" s="27" t="s">
        <v>278</v>
      </c>
      <c r="E6" s="27"/>
      <c r="F6" s="27"/>
      <c r="G6" s="27"/>
      <c r="H6" s="27"/>
      <c r="I6" s="27"/>
    </row>
    <row r="7" spans="3:9" x14ac:dyDescent="0.25">
      <c r="C7" s="27" t="s">
        <v>265</v>
      </c>
      <c r="D7" s="54" t="s">
        <v>274</v>
      </c>
      <c r="E7" s="78" t="s">
        <v>313</v>
      </c>
      <c r="F7" s="85" t="s">
        <v>312</v>
      </c>
      <c r="G7" s="85" t="s">
        <v>314</v>
      </c>
      <c r="H7" s="79" t="s">
        <v>386</v>
      </c>
      <c r="I7" s="61" t="s">
        <v>266</v>
      </c>
    </row>
    <row r="8" spans="3:9" x14ac:dyDescent="0.25">
      <c r="C8" s="83" t="s">
        <v>404</v>
      </c>
      <c r="D8" s="29"/>
      <c r="E8" s="29">
        <v>5</v>
      </c>
      <c r="F8" s="29"/>
      <c r="G8" s="29"/>
      <c r="H8" s="29"/>
      <c r="I8" s="29">
        <v>5</v>
      </c>
    </row>
    <row r="9" spans="3:9" x14ac:dyDescent="0.25">
      <c r="C9" s="83" t="s">
        <v>409</v>
      </c>
      <c r="D9" s="29"/>
      <c r="E9" s="29">
        <v>1</v>
      </c>
      <c r="F9" s="29">
        <v>3</v>
      </c>
      <c r="G9" s="29">
        <v>4</v>
      </c>
      <c r="H9" s="29">
        <v>2</v>
      </c>
      <c r="I9" s="29">
        <v>10</v>
      </c>
    </row>
    <row r="10" spans="3:9" x14ac:dyDescent="0.25">
      <c r="C10" s="83" t="s">
        <v>399</v>
      </c>
      <c r="D10" s="29"/>
      <c r="E10" s="29">
        <v>1</v>
      </c>
      <c r="F10" s="29">
        <v>5</v>
      </c>
      <c r="G10" s="29">
        <v>1</v>
      </c>
      <c r="H10" s="29">
        <v>2</v>
      </c>
      <c r="I10" s="29">
        <v>9</v>
      </c>
    </row>
    <row r="11" spans="3:9" x14ac:dyDescent="0.25">
      <c r="C11" s="83" t="s">
        <v>408</v>
      </c>
      <c r="D11" s="29"/>
      <c r="E11" s="29">
        <v>3</v>
      </c>
      <c r="F11" s="29">
        <v>3</v>
      </c>
      <c r="G11" s="29"/>
      <c r="H11" s="29"/>
      <c r="I11" s="29">
        <v>6</v>
      </c>
    </row>
    <row r="12" spans="3:9" x14ac:dyDescent="0.25">
      <c r="C12" s="83" t="s">
        <v>400</v>
      </c>
      <c r="D12" s="29">
        <v>1</v>
      </c>
      <c r="E12" s="29">
        <v>4</v>
      </c>
      <c r="F12" s="29"/>
      <c r="G12" s="29"/>
      <c r="H12" s="29"/>
      <c r="I12" s="29">
        <v>5</v>
      </c>
    </row>
    <row r="13" spans="3:9" x14ac:dyDescent="0.25">
      <c r="C13" s="83" t="s">
        <v>401</v>
      </c>
      <c r="D13" s="29"/>
      <c r="E13" s="29">
        <v>9</v>
      </c>
      <c r="F13" s="29">
        <v>1</v>
      </c>
      <c r="G13" s="29">
        <v>1</v>
      </c>
      <c r="H13" s="29"/>
      <c r="I13" s="29">
        <v>11</v>
      </c>
    </row>
    <row r="14" spans="3:9" x14ac:dyDescent="0.25">
      <c r="C14" s="83" t="s">
        <v>402</v>
      </c>
      <c r="D14" s="29"/>
      <c r="E14" s="29"/>
      <c r="F14" s="29"/>
      <c r="G14" s="29">
        <v>1</v>
      </c>
      <c r="H14" s="29"/>
      <c r="I14" s="29">
        <v>1</v>
      </c>
    </row>
    <row r="15" spans="3:9" x14ac:dyDescent="0.25">
      <c r="C15" s="83" t="s">
        <v>407</v>
      </c>
      <c r="D15" s="29"/>
      <c r="E15" s="29"/>
      <c r="F15" s="29">
        <v>2</v>
      </c>
      <c r="G15" s="29">
        <v>2</v>
      </c>
      <c r="H15" s="29"/>
      <c r="I15" s="29">
        <v>4</v>
      </c>
    </row>
    <row r="16" spans="3:9" x14ac:dyDescent="0.25">
      <c r="C16" s="83" t="s">
        <v>403</v>
      </c>
      <c r="D16" s="29">
        <v>1</v>
      </c>
      <c r="E16" s="29"/>
      <c r="F16" s="29"/>
      <c r="G16" s="29">
        <v>1</v>
      </c>
      <c r="H16" s="29"/>
      <c r="I16" s="29">
        <v>2</v>
      </c>
    </row>
    <row r="17" spans="3:9" x14ac:dyDescent="0.25">
      <c r="C17" s="84" t="s">
        <v>405</v>
      </c>
      <c r="D17" s="29">
        <v>12</v>
      </c>
      <c r="E17" s="29">
        <v>4</v>
      </c>
      <c r="F17" s="29">
        <v>4</v>
      </c>
      <c r="G17" s="29">
        <v>2</v>
      </c>
      <c r="H17" s="29">
        <v>2</v>
      </c>
      <c r="I17" s="29">
        <v>24</v>
      </c>
    </row>
    <row r="18" spans="3:9" x14ac:dyDescent="0.25">
      <c r="C18" s="60" t="s">
        <v>266</v>
      </c>
      <c r="D18" s="59">
        <v>14</v>
      </c>
      <c r="E18" s="59">
        <v>27</v>
      </c>
      <c r="F18" s="59">
        <v>18</v>
      </c>
      <c r="G18" s="59">
        <v>12</v>
      </c>
      <c r="H18" s="59">
        <v>6</v>
      </c>
      <c r="I18" s="59">
        <v>77</v>
      </c>
    </row>
    <row r="24" spans="3:9" x14ac:dyDescent="0.25">
      <c r="C24" s="27" t="s">
        <v>286</v>
      </c>
      <c r="D24" s="27" t="s">
        <v>398</v>
      </c>
    </row>
    <row r="26" spans="3:9" x14ac:dyDescent="0.25">
      <c r="C26" s="27" t="s">
        <v>396</v>
      </c>
      <c r="D26" s="27" t="s">
        <v>278</v>
      </c>
      <c r="E26" s="27"/>
      <c r="F26" s="27"/>
      <c r="G26" s="27"/>
      <c r="H26" s="27"/>
      <c r="I26" s="27"/>
    </row>
    <row r="27" spans="3:9" x14ac:dyDescent="0.25">
      <c r="C27" s="27" t="s">
        <v>265</v>
      </c>
      <c r="D27" s="54" t="s">
        <v>274</v>
      </c>
      <c r="E27" s="78" t="s">
        <v>313</v>
      </c>
      <c r="F27" s="85" t="s">
        <v>312</v>
      </c>
      <c r="G27" s="85" t="s">
        <v>314</v>
      </c>
      <c r="H27" s="79" t="s">
        <v>386</v>
      </c>
      <c r="I27" s="61" t="s">
        <v>266</v>
      </c>
    </row>
    <row r="28" spans="3:9" x14ac:dyDescent="0.25">
      <c r="C28" s="87" t="s">
        <v>412</v>
      </c>
      <c r="D28" s="30"/>
      <c r="E28" s="30"/>
      <c r="F28" s="30"/>
      <c r="G28" s="30"/>
      <c r="H28" s="30"/>
      <c r="I28" s="30"/>
    </row>
    <row r="29" spans="3:9" x14ac:dyDescent="0.25">
      <c r="C29" s="86" t="s">
        <v>409</v>
      </c>
      <c r="D29" s="29"/>
      <c r="E29" s="29">
        <v>1</v>
      </c>
      <c r="F29" s="29">
        <v>2</v>
      </c>
      <c r="G29" s="29">
        <v>2</v>
      </c>
      <c r="H29" s="29"/>
      <c r="I29" s="29">
        <v>5</v>
      </c>
    </row>
    <row r="30" spans="3:9" x14ac:dyDescent="0.25">
      <c r="C30" s="83" t="s">
        <v>399</v>
      </c>
      <c r="D30" s="29"/>
      <c r="E30" s="29"/>
      <c r="F30" s="29">
        <v>1</v>
      </c>
      <c r="G30" s="29"/>
      <c r="H30" s="29"/>
      <c r="I30" s="29">
        <v>1</v>
      </c>
    </row>
    <row r="31" spans="3:9" x14ac:dyDescent="0.25">
      <c r="C31" s="83" t="s">
        <v>408</v>
      </c>
      <c r="D31" s="29"/>
      <c r="E31" s="29">
        <v>2</v>
      </c>
      <c r="F31" s="29"/>
      <c r="G31" s="29"/>
      <c r="H31" s="29"/>
      <c r="I31" s="29">
        <v>2</v>
      </c>
    </row>
    <row r="32" spans="3:9" x14ac:dyDescent="0.25">
      <c r="C32" s="83" t="s">
        <v>400</v>
      </c>
      <c r="D32" s="29"/>
      <c r="E32" s="29">
        <v>2</v>
      </c>
      <c r="F32" s="29"/>
      <c r="G32" s="29"/>
      <c r="H32" s="29"/>
      <c r="I32" s="29">
        <v>2</v>
      </c>
    </row>
    <row r="33" spans="3:9" x14ac:dyDescent="0.25">
      <c r="C33" s="83" t="s">
        <v>407</v>
      </c>
      <c r="D33" s="29"/>
      <c r="E33" s="29"/>
      <c r="F33" s="29">
        <v>1</v>
      </c>
      <c r="G33" s="29">
        <v>2</v>
      </c>
      <c r="H33" s="29"/>
      <c r="I33" s="29">
        <v>3</v>
      </c>
    </row>
    <row r="34" spans="3:9" x14ac:dyDescent="0.25">
      <c r="C34" s="84" t="s">
        <v>405</v>
      </c>
      <c r="D34" s="29">
        <v>5</v>
      </c>
      <c r="E34" s="29"/>
      <c r="F34" s="29">
        <v>2</v>
      </c>
      <c r="G34" s="29"/>
      <c r="H34" s="29">
        <v>2</v>
      </c>
      <c r="I34" s="29">
        <v>9</v>
      </c>
    </row>
    <row r="35" spans="3:9" x14ac:dyDescent="0.25">
      <c r="C35" s="87" t="s">
        <v>414</v>
      </c>
      <c r="D35" s="30"/>
      <c r="E35" s="30"/>
      <c r="F35" s="30"/>
      <c r="G35" s="30"/>
      <c r="H35" s="30"/>
      <c r="I35" s="30"/>
    </row>
    <row r="36" spans="3:9" x14ac:dyDescent="0.25">
      <c r="C36" s="86" t="s">
        <v>409</v>
      </c>
      <c r="D36" s="29"/>
      <c r="E36" s="29"/>
      <c r="F36" s="29">
        <v>1</v>
      </c>
      <c r="G36" s="29">
        <v>2</v>
      </c>
      <c r="H36" s="29">
        <v>1</v>
      </c>
      <c r="I36" s="29">
        <v>4</v>
      </c>
    </row>
    <row r="37" spans="3:9" x14ac:dyDescent="0.25">
      <c r="C37" s="83" t="s">
        <v>399</v>
      </c>
      <c r="D37" s="29"/>
      <c r="E37" s="29"/>
      <c r="F37" s="29">
        <v>2</v>
      </c>
      <c r="G37" s="29"/>
      <c r="H37" s="29"/>
      <c r="I37" s="29">
        <v>2</v>
      </c>
    </row>
    <row r="38" spans="3:9" x14ac:dyDescent="0.25">
      <c r="C38" s="83" t="s">
        <v>400</v>
      </c>
      <c r="D38" s="29"/>
      <c r="E38" s="29">
        <v>2</v>
      </c>
      <c r="F38" s="29"/>
      <c r="G38" s="29"/>
      <c r="H38" s="29"/>
      <c r="I38" s="29">
        <v>2</v>
      </c>
    </row>
    <row r="39" spans="3:9" x14ac:dyDescent="0.25">
      <c r="C39" s="83" t="s">
        <v>401</v>
      </c>
      <c r="D39" s="29"/>
      <c r="E39" s="29">
        <v>3</v>
      </c>
      <c r="F39" s="29">
        <v>1</v>
      </c>
      <c r="G39" s="29"/>
      <c r="H39" s="29"/>
      <c r="I39" s="29">
        <v>4</v>
      </c>
    </row>
    <row r="40" spans="3:9" x14ac:dyDescent="0.25">
      <c r="C40" s="84" t="s">
        <v>405</v>
      </c>
      <c r="D40" s="29">
        <v>2</v>
      </c>
      <c r="E40" s="29">
        <v>1</v>
      </c>
      <c r="F40" s="29"/>
      <c r="G40" s="29"/>
      <c r="H40" s="29"/>
      <c r="I40" s="29">
        <v>3</v>
      </c>
    </row>
    <row r="41" spans="3:9" x14ac:dyDescent="0.25">
      <c r="C41" s="87" t="s">
        <v>410</v>
      </c>
      <c r="D41" s="30"/>
      <c r="E41" s="30"/>
      <c r="F41" s="30"/>
      <c r="G41" s="30"/>
      <c r="H41" s="30"/>
      <c r="I41" s="30"/>
    </row>
    <row r="42" spans="3:9" x14ac:dyDescent="0.25">
      <c r="C42" s="83" t="s">
        <v>404</v>
      </c>
      <c r="D42" s="29"/>
      <c r="E42" s="29">
        <v>1</v>
      </c>
      <c r="F42" s="29"/>
      <c r="G42" s="29"/>
      <c r="H42" s="29"/>
      <c r="I42" s="29">
        <v>1</v>
      </c>
    </row>
    <row r="43" spans="3:9" x14ac:dyDescent="0.25">
      <c r="C43" s="83" t="s">
        <v>399</v>
      </c>
      <c r="D43" s="29"/>
      <c r="E43" s="29"/>
      <c r="F43" s="29"/>
      <c r="G43" s="29"/>
      <c r="H43" s="29">
        <v>1</v>
      </c>
      <c r="I43" s="29">
        <v>1</v>
      </c>
    </row>
    <row r="44" spans="3:9" x14ac:dyDescent="0.25">
      <c r="C44" s="83" t="s">
        <v>408</v>
      </c>
      <c r="D44" s="29"/>
      <c r="E44" s="29"/>
      <c r="F44" s="29">
        <v>1</v>
      </c>
      <c r="G44" s="29"/>
      <c r="H44" s="29"/>
      <c r="I44" s="29">
        <v>1</v>
      </c>
    </row>
    <row r="45" spans="3:9" x14ac:dyDescent="0.25">
      <c r="C45" s="83" t="s">
        <v>401</v>
      </c>
      <c r="D45" s="29"/>
      <c r="E45" s="29">
        <v>3</v>
      </c>
      <c r="F45" s="29"/>
      <c r="G45" s="29"/>
      <c r="H45" s="29"/>
      <c r="I45" s="29">
        <v>3</v>
      </c>
    </row>
    <row r="46" spans="3:9" x14ac:dyDescent="0.25">
      <c r="C46" s="83" t="s">
        <v>403</v>
      </c>
      <c r="D46" s="29"/>
      <c r="E46" s="29"/>
      <c r="F46" s="29"/>
      <c r="G46" s="29">
        <v>1</v>
      </c>
      <c r="H46" s="29"/>
      <c r="I46" s="29">
        <v>1</v>
      </c>
    </row>
    <row r="47" spans="3:9" x14ac:dyDescent="0.25">
      <c r="C47" s="84" t="s">
        <v>405</v>
      </c>
      <c r="D47" s="29">
        <v>2</v>
      </c>
      <c r="E47" s="29"/>
      <c r="F47" s="29">
        <v>1</v>
      </c>
      <c r="G47" s="29"/>
      <c r="H47" s="29"/>
      <c r="I47" s="29">
        <v>3</v>
      </c>
    </row>
    <row r="48" spans="3:9" x14ac:dyDescent="0.25">
      <c r="C48" s="87" t="s">
        <v>411</v>
      </c>
      <c r="D48" s="30"/>
      <c r="E48" s="30"/>
      <c r="F48" s="30"/>
      <c r="G48" s="30"/>
      <c r="H48" s="30"/>
      <c r="I48" s="30"/>
    </row>
    <row r="49" spans="3:9" x14ac:dyDescent="0.25">
      <c r="C49" s="83" t="s">
        <v>404</v>
      </c>
      <c r="D49" s="29"/>
      <c r="E49" s="29">
        <v>1</v>
      </c>
      <c r="F49" s="29"/>
      <c r="G49" s="29"/>
      <c r="H49" s="29"/>
      <c r="I49" s="29">
        <v>1</v>
      </c>
    </row>
    <row r="50" spans="3:9" x14ac:dyDescent="0.25">
      <c r="C50" s="83" t="s">
        <v>399</v>
      </c>
      <c r="D50" s="29"/>
      <c r="E50" s="29">
        <v>1</v>
      </c>
      <c r="F50" s="29"/>
      <c r="G50" s="29"/>
      <c r="H50" s="29">
        <v>1</v>
      </c>
      <c r="I50" s="29">
        <v>2</v>
      </c>
    </row>
    <row r="51" spans="3:9" x14ac:dyDescent="0.25">
      <c r="C51" s="83" t="s">
        <v>401</v>
      </c>
      <c r="D51" s="29"/>
      <c r="E51" s="29">
        <v>2</v>
      </c>
      <c r="F51" s="29"/>
      <c r="G51" s="29"/>
      <c r="H51" s="29"/>
      <c r="I51" s="29">
        <v>2</v>
      </c>
    </row>
    <row r="52" spans="3:9" x14ac:dyDescent="0.25">
      <c r="C52" s="83" t="s">
        <v>402</v>
      </c>
      <c r="D52" s="29"/>
      <c r="E52" s="29"/>
      <c r="F52" s="29"/>
      <c r="G52" s="29">
        <v>1</v>
      </c>
      <c r="H52" s="29"/>
      <c r="I52" s="29">
        <v>1</v>
      </c>
    </row>
    <row r="53" spans="3:9" x14ac:dyDescent="0.25">
      <c r="C53" s="83" t="s">
        <v>407</v>
      </c>
      <c r="D53" s="29"/>
      <c r="E53" s="29"/>
      <c r="F53" s="29">
        <v>1</v>
      </c>
      <c r="G53" s="29"/>
      <c r="H53" s="29"/>
      <c r="I53" s="29">
        <v>1</v>
      </c>
    </row>
    <row r="54" spans="3:9" x14ac:dyDescent="0.25">
      <c r="C54" s="84" t="s">
        <v>405</v>
      </c>
      <c r="D54" s="29">
        <v>1</v>
      </c>
      <c r="E54" s="29">
        <v>1</v>
      </c>
      <c r="F54" s="29"/>
      <c r="G54" s="29"/>
      <c r="H54" s="29"/>
      <c r="I54" s="29">
        <v>2</v>
      </c>
    </row>
    <row r="55" spans="3:9" x14ac:dyDescent="0.25">
      <c r="C55" s="87" t="s">
        <v>413</v>
      </c>
      <c r="D55" s="30"/>
      <c r="E55" s="30"/>
      <c r="F55" s="30"/>
      <c r="G55" s="30"/>
      <c r="H55" s="30"/>
      <c r="I55" s="30"/>
    </row>
    <row r="56" spans="3:9" x14ac:dyDescent="0.25">
      <c r="C56" s="83" t="s">
        <v>404</v>
      </c>
      <c r="D56" s="29"/>
      <c r="E56" s="29">
        <v>3</v>
      </c>
      <c r="F56" s="29"/>
      <c r="G56" s="29"/>
      <c r="H56" s="29"/>
      <c r="I56" s="29">
        <v>3</v>
      </c>
    </row>
    <row r="57" spans="3:9" x14ac:dyDescent="0.25">
      <c r="C57" s="83" t="s">
        <v>409</v>
      </c>
      <c r="D57" s="29"/>
      <c r="E57" s="29"/>
      <c r="F57" s="29"/>
      <c r="G57" s="29"/>
      <c r="H57" s="29">
        <v>1</v>
      </c>
      <c r="I57" s="29">
        <v>1</v>
      </c>
    </row>
    <row r="58" spans="3:9" x14ac:dyDescent="0.25">
      <c r="C58" s="83" t="s">
        <v>399</v>
      </c>
      <c r="D58" s="29"/>
      <c r="E58" s="29"/>
      <c r="F58" s="29">
        <v>2</v>
      </c>
      <c r="G58" s="29">
        <v>1</v>
      </c>
      <c r="H58" s="29"/>
      <c r="I58" s="29">
        <v>3</v>
      </c>
    </row>
    <row r="59" spans="3:9" x14ac:dyDescent="0.25">
      <c r="C59" s="83" t="s">
        <v>408</v>
      </c>
      <c r="D59" s="29"/>
      <c r="E59" s="29">
        <v>1</v>
      </c>
      <c r="F59" s="29">
        <v>2</v>
      </c>
      <c r="G59" s="29"/>
      <c r="H59" s="29"/>
      <c r="I59" s="29">
        <v>3</v>
      </c>
    </row>
    <row r="60" spans="3:9" x14ac:dyDescent="0.25">
      <c r="C60" s="83" t="s">
        <v>400</v>
      </c>
      <c r="D60" s="29">
        <v>1</v>
      </c>
      <c r="E60" s="29"/>
      <c r="F60" s="29"/>
      <c r="G60" s="29"/>
      <c r="H60" s="29"/>
      <c r="I60" s="29">
        <v>1</v>
      </c>
    </row>
    <row r="61" spans="3:9" x14ac:dyDescent="0.25">
      <c r="C61" s="83" t="s">
        <v>401</v>
      </c>
      <c r="D61" s="29"/>
      <c r="E61" s="29">
        <v>1</v>
      </c>
      <c r="F61" s="29"/>
      <c r="G61" s="29">
        <v>1</v>
      </c>
      <c r="H61" s="29"/>
      <c r="I61" s="29">
        <v>2</v>
      </c>
    </row>
    <row r="62" spans="3:9" x14ac:dyDescent="0.25">
      <c r="C62" s="83" t="s">
        <v>403</v>
      </c>
      <c r="D62" s="29">
        <v>1</v>
      </c>
      <c r="E62" s="29"/>
      <c r="F62" s="29"/>
      <c r="G62" s="29"/>
      <c r="H62" s="29"/>
      <c r="I62" s="29">
        <v>1</v>
      </c>
    </row>
    <row r="63" spans="3:9" x14ac:dyDescent="0.25">
      <c r="C63" s="84" t="s">
        <v>405</v>
      </c>
      <c r="D63" s="29">
        <v>2</v>
      </c>
      <c r="E63" s="29">
        <v>2</v>
      </c>
      <c r="F63" s="29">
        <v>1</v>
      </c>
      <c r="G63" s="29">
        <v>2</v>
      </c>
      <c r="H63" s="29"/>
      <c r="I63" s="29">
        <v>7</v>
      </c>
    </row>
    <row r="64" spans="3:9" x14ac:dyDescent="0.25">
      <c r="C64" s="60" t="s">
        <v>266</v>
      </c>
      <c r="D64" s="59">
        <v>14</v>
      </c>
      <c r="E64" s="59">
        <v>27</v>
      </c>
      <c r="F64" s="59">
        <v>18</v>
      </c>
      <c r="G64" s="59">
        <v>12</v>
      </c>
      <c r="H64" s="59">
        <v>6</v>
      </c>
      <c r="I64" s="59">
        <v>77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25"/>
  <sheetViews>
    <sheetView topLeftCell="A4" workbookViewId="0">
      <selection activeCell="B5" sqref="B5"/>
    </sheetView>
  </sheetViews>
  <sheetFormatPr baseColWidth="10" defaultRowHeight="15" x14ac:dyDescent="0.25"/>
  <cols>
    <col min="1" max="2" width="11.42578125" style="1"/>
    <col min="3" max="3" width="19.85546875" style="1" bestFit="1" customWidth="1"/>
    <col min="4" max="4" width="18.42578125" style="1" customWidth="1"/>
    <col min="5" max="5" width="13.28515625" style="1" customWidth="1"/>
    <col min="6" max="6" width="14" style="1" bestFit="1" customWidth="1"/>
    <col min="7" max="7" width="11.5703125" style="1" bestFit="1" customWidth="1"/>
    <col min="8" max="8" width="11.85546875" style="1" bestFit="1" customWidth="1"/>
    <col min="9" max="9" width="12.5703125" style="1" bestFit="1" customWidth="1"/>
    <col min="10" max="11" width="9.85546875" style="1" customWidth="1"/>
    <col min="12" max="12" width="12.5703125" style="1" bestFit="1" customWidth="1"/>
    <col min="13" max="16384" width="11.42578125" style="1"/>
  </cols>
  <sheetData>
    <row r="6" spans="3:6" x14ac:dyDescent="0.25">
      <c r="C6" s="27" t="s">
        <v>422</v>
      </c>
      <c r="D6" s="27" t="s">
        <v>278</v>
      </c>
      <c r="E6" s="27"/>
      <c r="F6" s="27"/>
    </row>
    <row r="7" spans="3:6" x14ac:dyDescent="0.25">
      <c r="C7" s="27" t="s">
        <v>265</v>
      </c>
      <c r="D7" s="91" t="s">
        <v>269</v>
      </c>
      <c r="E7" s="92" t="s">
        <v>270</v>
      </c>
      <c r="F7" s="61" t="s">
        <v>266</v>
      </c>
    </row>
    <row r="8" spans="3:6" x14ac:dyDescent="0.25">
      <c r="C8" s="84" t="s">
        <v>276</v>
      </c>
      <c r="D8" s="29">
        <v>2</v>
      </c>
      <c r="E8" s="29">
        <v>1</v>
      </c>
      <c r="F8" s="29">
        <v>3</v>
      </c>
    </row>
    <row r="9" spans="3:6" x14ac:dyDescent="0.25">
      <c r="C9" s="31" t="s">
        <v>296</v>
      </c>
      <c r="D9" s="29">
        <v>10</v>
      </c>
      <c r="E9" s="29">
        <v>1</v>
      </c>
      <c r="F9" s="29">
        <v>11</v>
      </c>
    </row>
    <row r="10" spans="3:6" x14ac:dyDescent="0.25">
      <c r="C10" s="31" t="s">
        <v>275</v>
      </c>
      <c r="D10" s="29">
        <v>2</v>
      </c>
      <c r="E10" s="29">
        <v>1</v>
      </c>
      <c r="F10" s="29">
        <v>3</v>
      </c>
    </row>
    <row r="11" spans="3:6" x14ac:dyDescent="0.25">
      <c r="C11" s="31" t="s">
        <v>295</v>
      </c>
      <c r="D11" s="29"/>
      <c r="E11" s="29">
        <v>4</v>
      </c>
      <c r="F11" s="29">
        <v>4</v>
      </c>
    </row>
    <row r="12" spans="3:6" x14ac:dyDescent="0.25">
      <c r="C12" s="31" t="s">
        <v>294</v>
      </c>
      <c r="D12" s="29">
        <v>1</v>
      </c>
      <c r="E12" s="29">
        <v>211</v>
      </c>
      <c r="F12" s="29">
        <v>212</v>
      </c>
    </row>
    <row r="13" spans="3:6" x14ac:dyDescent="0.25">
      <c r="C13" s="60" t="s">
        <v>266</v>
      </c>
      <c r="D13" s="59">
        <v>15</v>
      </c>
      <c r="E13" s="59">
        <v>218</v>
      </c>
      <c r="F13" s="59">
        <v>233</v>
      </c>
    </row>
    <row r="18" spans="3:6" x14ac:dyDescent="0.25">
      <c r="C18" s="27" t="s">
        <v>428</v>
      </c>
      <c r="D18" s="27" t="s">
        <v>278</v>
      </c>
      <c r="E18" s="27"/>
      <c r="F18" s="27"/>
    </row>
    <row r="19" spans="3:6" x14ac:dyDescent="0.25">
      <c r="C19" s="27" t="s">
        <v>265</v>
      </c>
      <c r="D19" s="91" t="s">
        <v>269</v>
      </c>
      <c r="E19" s="92" t="s">
        <v>270</v>
      </c>
      <c r="F19" s="61" t="s">
        <v>266</v>
      </c>
    </row>
    <row r="20" spans="3:6" x14ac:dyDescent="0.25">
      <c r="C20" s="84" t="s">
        <v>276</v>
      </c>
      <c r="D20" s="40">
        <v>1133342.3999999999</v>
      </c>
      <c r="E20" s="40">
        <v>588781.1</v>
      </c>
      <c r="F20" s="40">
        <v>1722123.5</v>
      </c>
    </row>
    <row r="21" spans="3:6" x14ac:dyDescent="0.25">
      <c r="C21" s="31" t="s">
        <v>296</v>
      </c>
      <c r="D21" s="40">
        <v>6060105.4000000004</v>
      </c>
      <c r="E21" s="40">
        <v>585258.5</v>
      </c>
      <c r="F21" s="40">
        <v>6645363.9000000004</v>
      </c>
    </row>
    <row r="22" spans="3:6" x14ac:dyDescent="0.25">
      <c r="C22" s="31" t="s">
        <v>275</v>
      </c>
      <c r="D22" s="40">
        <v>1130500</v>
      </c>
      <c r="E22" s="40">
        <v>586234</v>
      </c>
      <c r="F22" s="40">
        <v>1716734</v>
      </c>
    </row>
    <row r="23" spans="3:6" x14ac:dyDescent="0.25">
      <c r="C23" s="31" t="s">
        <v>295</v>
      </c>
      <c r="D23" s="40"/>
      <c r="E23" s="40">
        <v>2492268</v>
      </c>
      <c r="F23" s="40">
        <v>2492268</v>
      </c>
    </row>
    <row r="24" spans="3:6" x14ac:dyDescent="0.25">
      <c r="C24" s="31" t="s">
        <v>294</v>
      </c>
      <c r="D24" s="40">
        <v>582340.1</v>
      </c>
      <c r="E24" s="40">
        <v>120707207.59999999</v>
      </c>
      <c r="F24" s="40">
        <v>121289547.69999999</v>
      </c>
    </row>
    <row r="25" spans="3:6" x14ac:dyDescent="0.25">
      <c r="C25" s="60" t="s">
        <v>266</v>
      </c>
      <c r="D25" s="95">
        <v>8906287.9000000004</v>
      </c>
      <c r="E25" s="95">
        <v>124959749.19999999</v>
      </c>
      <c r="F25" s="95">
        <v>133866037.09999999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27"/>
  <sheetViews>
    <sheetView topLeftCell="A4" workbookViewId="0">
      <selection activeCell="A4" sqref="A4"/>
    </sheetView>
  </sheetViews>
  <sheetFormatPr baseColWidth="10" defaultRowHeight="15" x14ac:dyDescent="0.25"/>
  <cols>
    <col min="1" max="3" width="11.42578125" style="1"/>
    <col min="4" max="4" width="19.85546875" style="1" bestFit="1" customWidth="1"/>
    <col min="5" max="11" width="11.42578125" style="1"/>
    <col min="12" max="12" width="13" style="1" customWidth="1"/>
    <col min="13" max="13" width="11.42578125" style="1"/>
    <col min="14" max="14" width="12.5703125" style="1" bestFit="1" customWidth="1"/>
    <col min="15" max="16384" width="11.42578125" style="1"/>
  </cols>
  <sheetData>
    <row r="7" spans="4:12" x14ac:dyDescent="0.25">
      <c r="D7" s="27" t="s">
        <v>422</v>
      </c>
      <c r="E7" s="27" t="s">
        <v>278</v>
      </c>
      <c r="F7" s="27"/>
      <c r="G7" s="27"/>
      <c r="H7" s="27"/>
      <c r="I7" s="27"/>
      <c r="J7" s="27"/>
      <c r="K7" s="27"/>
      <c r="L7" s="27"/>
    </row>
    <row r="8" spans="4:12" x14ac:dyDescent="0.25">
      <c r="D8" s="27" t="s">
        <v>265</v>
      </c>
      <c r="E8" s="93" t="s">
        <v>425</v>
      </c>
      <c r="F8" s="93" t="s">
        <v>424</v>
      </c>
      <c r="G8" s="93" t="s">
        <v>427</v>
      </c>
      <c r="H8" s="93" t="s">
        <v>426</v>
      </c>
      <c r="I8" s="93" t="s">
        <v>353</v>
      </c>
      <c r="J8" s="93" t="s">
        <v>355</v>
      </c>
      <c r="K8" s="94" t="s">
        <v>421</v>
      </c>
      <c r="L8" s="61" t="s">
        <v>266</v>
      </c>
    </row>
    <row r="9" spans="4:12" x14ac:dyDescent="0.25">
      <c r="D9" s="84" t="s">
        <v>303</v>
      </c>
      <c r="E9" s="29"/>
      <c r="F9" s="29">
        <v>1</v>
      </c>
      <c r="G9" s="29">
        <v>1</v>
      </c>
      <c r="H9" s="29"/>
      <c r="I9" s="29"/>
      <c r="J9" s="29"/>
      <c r="K9" s="29"/>
      <c r="L9" s="29">
        <v>2</v>
      </c>
    </row>
    <row r="10" spans="4:12" x14ac:dyDescent="0.25">
      <c r="D10" s="31" t="s">
        <v>276</v>
      </c>
      <c r="E10" s="29">
        <v>1</v>
      </c>
      <c r="F10" s="29"/>
      <c r="G10" s="29"/>
      <c r="H10" s="29">
        <v>1</v>
      </c>
      <c r="I10" s="29"/>
      <c r="J10" s="29"/>
      <c r="K10" s="29"/>
      <c r="L10" s="29">
        <v>2</v>
      </c>
    </row>
    <row r="11" spans="4:12" x14ac:dyDescent="0.25">
      <c r="D11" s="31" t="s">
        <v>272</v>
      </c>
      <c r="E11" s="29"/>
      <c r="F11" s="29"/>
      <c r="G11" s="29"/>
      <c r="H11" s="29"/>
      <c r="I11" s="29">
        <v>3</v>
      </c>
      <c r="J11" s="29">
        <v>1</v>
      </c>
      <c r="K11" s="29"/>
      <c r="L11" s="29">
        <v>4</v>
      </c>
    </row>
    <row r="12" spans="4:12" x14ac:dyDescent="0.25">
      <c r="D12" s="31" t="s">
        <v>301</v>
      </c>
      <c r="E12" s="29"/>
      <c r="F12" s="29"/>
      <c r="G12" s="29"/>
      <c r="H12" s="29"/>
      <c r="I12" s="29">
        <v>3</v>
      </c>
      <c r="J12" s="29"/>
      <c r="K12" s="29"/>
      <c r="L12" s="29">
        <v>3</v>
      </c>
    </row>
    <row r="13" spans="4:12" x14ac:dyDescent="0.25">
      <c r="D13" s="31" t="s">
        <v>302</v>
      </c>
      <c r="E13" s="29"/>
      <c r="F13" s="29"/>
      <c r="G13" s="29"/>
      <c r="H13" s="29"/>
      <c r="I13" s="29">
        <v>3</v>
      </c>
      <c r="J13" s="29"/>
      <c r="K13" s="29"/>
      <c r="L13" s="29">
        <v>3</v>
      </c>
    </row>
    <row r="14" spans="4:12" x14ac:dyDescent="0.25">
      <c r="D14" s="31" t="s">
        <v>273</v>
      </c>
      <c r="E14" s="29"/>
      <c r="F14" s="29"/>
      <c r="G14" s="29"/>
      <c r="H14" s="29"/>
      <c r="I14" s="29"/>
      <c r="J14" s="29"/>
      <c r="K14" s="29">
        <v>219</v>
      </c>
      <c r="L14" s="29">
        <v>219</v>
      </c>
    </row>
    <row r="15" spans="4:12" x14ac:dyDescent="0.25">
      <c r="D15" s="60" t="s">
        <v>266</v>
      </c>
      <c r="E15" s="59">
        <v>1</v>
      </c>
      <c r="F15" s="59">
        <v>1</v>
      </c>
      <c r="G15" s="59">
        <v>1</v>
      </c>
      <c r="H15" s="59">
        <v>1</v>
      </c>
      <c r="I15" s="59">
        <v>9</v>
      </c>
      <c r="J15" s="59">
        <v>1</v>
      </c>
      <c r="K15" s="59">
        <v>219</v>
      </c>
      <c r="L15" s="59">
        <v>233</v>
      </c>
    </row>
    <row r="19" spans="4:12" x14ac:dyDescent="0.25">
      <c r="D19" s="27" t="s">
        <v>267</v>
      </c>
      <c r="E19" s="27" t="s">
        <v>278</v>
      </c>
      <c r="F19" s="27"/>
      <c r="G19" s="27"/>
      <c r="H19" s="27"/>
      <c r="I19" s="27"/>
      <c r="J19" s="27"/>
      <c r="K19" s="27"/>
      <c r="L19" s="27"/>
    </row>
    <row r="20" spans="4:12" x14ac:dyDescent="0.25">
      <c r="D20" s="27" t="s">
        <v>265</v>
      </c>
      <c r="E20" s="93" t="s">
        <v>425</v>
      </c>
      <c r="F20" s="93" t="s">
        <v>424</v>
      </c>
      <c r="G20" s="93" t="s">
        <v>427</v>
      </c>
      <c r="H20" s="93" t="s">
        <v>426</v>
      </c>
      <c r="I20" s="93" t="s">
        <v>353</v>
      </c>
      <c r="J20" s="93" t="s">
        <v>355</v>
      </c>
      <c r="K20" s="94" t="s">
        <v>421</v>
      </c>
      <c r="L20" s="61" t="s">
        <v>266</v>
      </c>
    </row>
    <row r="21" spans="4:12" x14ac:dyDescent="0.25">
      <c r="D21" s="84" t="s">
        <v>303</v>
      </c>
      <c r="E21" s="40"/>
      <c r="F21" s="40">
        <v>1126000</v>
      </c>
      <c r="G21" s="40">
        <v>1177562.2</v>
      </c>
      <c r="H21" s="40"/>
      <c r="I21" s="40"/>
      <c r="J21" s="40"/>
      <c r="K21" s="40"/>
      <c r="L21" s="40">
        <v>2303562.2000000002</v>
      </c>
    </row>
    <row r="22" spans="4:12" x14ac:dyDescent="0.25">
      <c r="D22" s="31" t="s">
        <v>276</v>
      </c>
      <c r="E22" s="40">
        <v>1140684.8</v>
      </c>
      <c r="F22" s="40"/>
      <c r="G22" s="40"/>
      <c r="H22" s="40">
        <v>1925023.8</v>
      </c>
      <c r="I22" s="40"/>
      <c r="J22" s="40"/>
      <c r="K22" s="40"/>
      <c r="L22" s="40">
        <v>3065708.6</v>
      </c>
    </row>
    <row r="23" spans="4:12" x14ac:dyDescent="0.25">
      <c r="D23" s="31" t="s">
        <v>272</v>
      </c>
      <c r="E23" s="40"/>
      <c r="F23" s="40"/>
      <c r="G23" s="40"/>
      <c r="H23" s="40"/>
      <c r="I23" s="40">
        <v>3405895.8</v>
      </c>
      <c r="J23" s="40">
        <v>1170517</v>
      </c>
      <c r="K23" s="40"/>
      <c r="L23" s="40">
        <v>4576412.8</v>
      </c>
    </row>
    <row r="24" spans="4:12" x14ac:dyDescent="0.25">
      <c r="D24" s="31" t="s">
        <v>301</v>
      </c>
      <c r="E24" s="40"/>
      <c r="F24" s="40"/>
      <c r="G24" s="40"/>
      <c r="H24" s="40"/>
      <c r="I24" s="40">
        <v>3387000</v>
      </c>
      <c r="J24" s="40"/>
      <c r="K24" s="40"/>
      <c r="L24" s="40">
        <v>3387000</v>
      </c>
    </row>
    <row r="25" spans="4:12" x14ac:dyDescent="0.25">
      <c r="D25" s="31" t="s">
        <v>302</v>
      </c>
      <c r="E25" s="40"/>
      <c r="F25" s="40"/>
      <c r="G25" s="40"/>
      <c r="H25" s="40"/>
      <c r="I25" s="40">
        <v>3402291.1999999997</v>
      </c>
      <c r="J25" s="40"/>
      <c r="K25" s="40"/>
      <c r="L25" s="40">
        <v>3402291.1999999997</v>
      </c>
    </row>
    <row r="26" spans="4:12" x14ac:dyDescent="0.25">
      <c r="D26" s="31" t="s">
        <v>273</v>
      </c>
      <c r="E26" s="40"/>
      <c r="F26" s="40"/>
      <c r="G26" s="40"/>
      <c r="H26" s="40"/>
      <c r="I26" s="40"/>
      <c r="J26" s="40"/>
      <c r="K26" s="40">
        <v>250997099.40000001</v>
      </c>
      <c r="L26" s="40">
        <v>250997099.40000001</v>
      </c>
    </row>
    <row r="27" spans="4:12" x14ac:dyDescent="0.25">
      <c r="D27" s="60" t="s">
        <v>266</v>
      </c>
      <c r="E27" s="95">
        <v>1140684.8</v>
      </c>
      <c r="F27" s="95">
        <v>1126000</v>
      </c>
      <c r="G27" s="95">
        <v>1177562.2</v>
      </c>
      <c r="H27" s="95">
        <v>1925023.8</v>
      </c>
      <c r="I27" s="95">
        <v>10195187</v>
      </c>
      <c r="J27" s="95">
        <v>1170517</v>
      </c>
      <c r="K27" s="95">
        <v>250997099.40000001</v>
      </c>
      <c r="L27" s="95">
        <v>267732074.20000002</v>
      </c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9"/>
  <sheetViews>
    <sheetView workbookViewId="0">
      <selection activeCell="J5" sqref="J5:N5"/>
    </sheetView>
  </sheetViews>
  <sheetFormatPr baseColWidth="10" defaultRowHeight="15" x14ac:dyDescent="0.25"/>
  <cols>
    <col min="1" max="1" width="3.5703125" style="1" customWidth="1"/>
    <col min="2" max="7" width="11.42578125" style="1"/>
    <col min="8" max="8" width="4.28515625" style="1" customWidth="1"/>
    <col min="9" max="14" width="11.42578125" style="1"/>
    <col min="15" max="15" width="3.7109375" style="1" customWidth="1"/>
    <col min="16" max="16384" width="11.42578125" style="1"/>
  </cols>
  <sheetData>
    <row r="3" spans="2:21" ht="21" x14ac:dyDescent="0.35">
      <c r="C3" s="100" t="s">
        <v>442</v>
      </c>
      <c r="J3" s="100" t="s">
        <v>444</v>
      </c>
      <c r="Q3" s="100" t="s">
        <v>443</v>
      </c>
    </row>
    <row r="5" spans="2:21" x14ac:dyDescent="0.25">
      <c r="C5" s="109" t="str">
        <f ca="1">"SEM "&amp;WEEKNUM(TODAY())-1</f>
        <v>SEM 27</v>
      </c>
      <c r="D5" s="109"/>
      <c r="E5" s="109" t="str">
        <f ca="1">"SEM "&amp;WEEKNUM(TODAY())</f>
        <v>SEM 28</v>
      </c>
      <c r="F5" s="109"/>
      <c r="G5" s="28" t="str">
        <f ca="1">"SEM "&amp;WEEKNUM(TODAY())+1</f>
        <v>SEM 29</v>
      </c>
      <c r="H5" s="98"/>
      <c r="J5" s="109" t="str">
        <f ca="1">"SEM "&amp;WEEKNUM(TODAY())-1</f>
        <v>SEM 27</v>
      </c>
      <c r="K5" s="109"/>
      <c r="L5" s="109" t="str">
        <f ca="1">"SEM "&amp;WEEKNUM(TODAY())</f>
        <v>SEM 28</v>
      </c>
      <c r="M5" s="109"/>
      <c r="N5" s="28" t="str">
        <f ca="1">"SEM "&amp;WEEKNUM(TODAY())+1</f>
        <v>SEM 29</v>
      </c>
      <c r="Q5" s="109" t="str">
        <f ca="1">"SEM "&amp;WEEKNUM(TODAY())-1</f>
        <v>SEM 27</v>
      </c>
      <c r="R5" s="109"/>
      <c r="S5" s="109" t="str">
        <f ca="1">"SEM "&amp;WEEKNUM(TODAY())</f>
        <v>SEM 28</v>
      </c>
      <c r="T5" s="109"/>
      <c r="U5" s="28" t="str">
        <f ca="1">"SEM "&amp;WEEKNUM(TODAY())+1</f>
        <v>SEM 29</v>
      </c>
    </row>
    <row r="6" spans="2:21" x14ac:dyDescent="0.25">
      <c r="C6" s="28" t="s">
        <v>437</v>
      </c>
      <c r="D6" s="28" t="s">
        <v>438</v>
      </c>
      <c r="E6" s="28" t="s">
        <v>437</v>
      </c>
      <c r="F6" s="28" t="s">
        <v>438</v>
      </c>
      <c r="G6" s="28" t="s">
        <v>437</v>
      </c>
      <c r="J6" s="28" t="s">
        <v>437</v>
      </c>
      <c r="K6" s="28" t="s">
        <v>438</v>
      </c>
      <c r="L6" s="28" t="s">
        <v>437</v>
      </c>
      <c r="M6" s="28" t="s">
        <v>438</v>
      </c>
      <c r="N6" s="28" t="s">
        <v>437</v>
      </c>
      <c r="Q6" s="28" t="s">
        <v>437</v>
      </c>
      <c r="R6" s="28" t="s">
        <v>438</v>
      </c>
      <c r="S6" s="28" t="s">
        <v>437</v>
      </c>
      <c r="T6" s="28" t="s">
        <v>438</v>
      </c>
      <c r="U6" s="28" t="s">
        <v>437</v>
      </c>
    </row>
    <row r="7" spans="2:21" x14ac:dyDescent="0.25">
      <c r="B7" s="99" t="s">
        <v>439</v>
      </c>
      <c r="C7" s="28">
        <v>15</v>
      </c>
      <c r="D7" s="28"/>
      <c r="E7" s="28">
        <v>15</v>
      </c>
      <c r="F7" s="28"/>
      <c r="G7" s="28">
        <v>15</v>
      </c>
      <c r="I7" s="99" t="s">
        <v>439</v>
      </c>
      <c r="J7" s="101">
        <f>C7/3</f>
        <v>5</v>
      </c>
      <c r="K7" s="28"/>
      <c r="L7" s="101">
        <f>J7</f>
        <v>5</v>
      </c>
      <c r="M7" s="28"/>
      <c r="N7" s="101">
        <f>L7</f>
        <v>5</v>
      </c>
      <c r="P7" s="99" t="s">
        <v>439</v>
      </c>
      <c r="Q7" s="101">
        <f t="shared" ref="Q7:Q13" si="0">J7*0.85</f>
        <v>4.25</v>
      </c>
      <c r="R7" s="28"/>
      <c r="S7" s="101">
        <f>Q7</f>
        <v>4.25</v>
      </c>
      <c r="T7" s="101"/>
      <c r="U7" s="101">
        <f>S7</f>
        <v>4.25</v>
      </c>
    </row>
    <row r="8" spans="2:21" x14ac:dyDescent="0.25">
      <c r="B8" s="99" t="s">
        <v>440</v>
      </c>
      <c r="C8" s="28">
        <v>5</v>
      </c>
      <c r="D8" s="28"/>
      <c r="E8" s="28">
        <v>5</v>
      </c>
      <c r="F8" s="28"/>
      <c r="G8" s="28">
        <v>5</v>
      </c>
      <c r="I8" s="99" t="s">
        <v>440</v>
      </c>
      <c r="J8" s="101">
        <f t="shared" ref="J8:J13" si="1">C8/3</f>
        <v>1.6666666666666667</v>
      </c>
      <c r="K8" s="28"/>
      <c r="L8" s="101">
        <f t="shared" ref="L8:L13" si="2">J8</f>
        <v>1.6666666666666667</v>
      </c>
      <c r="M8" s="28"/>
      <c r="N8" s="101">
        <f t="shared" ref="N8:N13" si="3">L8</f>
        <v>1.6666666666666667</v>
      </c>
      <c r="P8" s="99" t="s">
        <v>440</v>
      </c>
      <c r="Q8" s="101">
        <f t="shared" si="0"/>
        <v>1.4166666666666667</v>
      </c>
      <c r="R8" s="28"/>
      <c r="S8" s="101">
        <f t="shared" ref="S8:S13" si="4">Q8</f>
        <v>1.4166666666666667</v>
      </c>
      <c r="T8" s="101"/>
      <c r="U8" s="101">
        <f t="shared" ref="U8:U13" si="5">S8</f>
        <v>1.4166666666666667</v>
      </c>
    </row>
    <row r="9" spans="2:21" x14ac:dyDescent="0.25">
      <c r="B9" s="99" t="s">
        <v>321</v>
      </c>
      <c r="C9" s="28">
        <v>2</v>
      </c>
      <c r="D9" s="28"/>
      <c r="E9" s="28">
        <v>2</v>
      </c>
      <c r="F9" s="28"/>
      <c r="G9" s="28">
        <v>2</v>
      </c>
      <c r="I9" s="99" t="s">
        <v>321</v>
      </c>
      <c r="J9" s="101">
        <f t="shared" si="1"/>
        <v>0.66666666666666663</v>
      </c>
      <c r="K9" s="28"/>
      <c r="L9" s="101">
        <f t="shared" si="2"/>
        <v>0.66666666666666663</v>
      </c>
      <c r="M9" s="28"/>
      <c r="N9" s="101">
        <f t="shared" si="3"/>
        <v>0.66666666666666663</v>
      </c>
      <c r="P9" s="99" t="s">
        <v>321</v>
      </c>
      <c r="Q9" s="101">
        <f t="shared" si="0"/>
        <v>0.56666666666666665</v>
      </c>
      <c r="R9" s="28"/>
      <c r="S9" s="101">
        <f t="shared" si="4"/>
        <v>0.56666666666666665</v>
      </c>
      <c r="T9" s="101"/>
      <c r="U9" s="101">
        <f t="shared" si="5"/>
        <v>0.56666666666666665</v>
      </c>
    </row>
    <row r="10" spans="2:21" x14ac:dyDescent="0.25">
      <c r="B10" s="99" t="s">
        <v>318</v>
      </c>
      <c r="C10" s="28">
        <v>10</v>
      </c>
      <c r="D10" s="28"/>
      <c r="E10" s="28">
        <v>10</v>
      </c>
      <c r="F10" s="28"/>
      <c r="G10" s="28">
        <v>10</v>
      </c>
      <c r="I10" s="99" t="s">
        <v>318</v>
      </c>
      <c r="J10" s="101">
        <f t="shared" si="1"/>
        <v>3.3333333333333335</v>
      </c>
      <c r="K10" s="28"/>
      <c r="L10" s="101">
        <f t="shared" si="2"/>
        <v>3.3333333333333335</v>
      </c>
      <c r="M10" s="28"/>
      <c r="N10" s="101">
        <f t="shared" si="3"/>
        <v>3.3333333333333335</v>
      </c>
      <c r="P10" s="99" t="s">
        <v>318</v>
      </c>
      <c r="Q10" s="101">
        <f t="shared" si="0"/>
        <v>2.8333333333333335</v>
      </c>
      <c r="R10" s="28"/>
      <c r="S10" s="101">
        <f t="shared" si="4"/>
        <v>2.8333333333333335</v>
      </c>
      <c r="T10" s="101"/>
      <c r="U10" s="101">
        <f t="shared" si="5"/>
        <v>2.8333333333333335</v>
      </c>
    </row>
    <row r="11" spans="2:21" x14ac:dyDescent="0.25">
      <c r="B11" s="99" t="s">
        <v>317</v>
      </c>
      <c r="C11" s="28">
        <v>1</v>
      </c>
      <c r="D11" s="28"/>
      <c r="E11" s="28">
        <v>1</v>
      </c>
      <c r="F11" s="28"/>
      <c r="G11" s="28">
        <v>1</v>
      </c>
      <c r="I11" s="99" t="s">
        <v>317</v>
      </c>
      <c r="J11" s="101">
        <f t="shared" si="1"/>
        <v>0.33333333333333331</v>
      </c>
      <c r="K11" s="28"/>
      <c r="L11" s="101">
        <f t="shared" si="2"/>
        <v>0.33333333333333331</v>
      </c>
      <c r="M11" s="28"/>
      <c r="N11" s="101">
        <f t="shared" si="3"/>
        <v>0.33333333333333331</v>
      </c>
      <c r="P11" s="99" t="s">
        <v>317</v>
      </c>
      <c r="Q11" s="101">
        <f t="shared" si="0"/>
        <v>0.28333333333333333</v>
      </c>
      <c r="R11" s="28"/>
      <c r="S11" s="101">
        <f t="shared" si="4"/>
        <v>0.28333333333333333</v>
      </c>
      <c r="T11" s="101"/>
      <c r="U11" s="101">
        <f t="shared" si="5"/>
        <v>0.28333333333333333</v>
      </c>
    </row>
    <row r="12" spans="2:21" x14ac:dyDescent="0.25">
      <c r="B12" s="99" t="s">
        <v>319</v>
      </c>
      <c r="C12" s="28">
        <v>0</v>
      </c>
      <c r="D12" s="28"/>
      <c r="E12" s="28">
        <v>0</v>
      </c>
      <c r="F12" s="28"/>
      <c r="G12" s="28">
        <v>0</v>
      </c>
      <c r="I12" s="99" t="s">
        <v>319</v>
      </c>
      <c r="J12" s="101">
        <f t="shared" si="1"/>
        <v>0</v>
      </c>
      <c r="K12" s="28"/>
      <c r="L12" s="101">
        <f t="shared" si="2"/>
        <v>0</v>
      </c>
      <c r="M12" s="28"/>
      <c r="N12" s="101">
        <f t="shared" si="3"/>
        <v>0</v>
      </c>
      <c r="P12" s="99" t="s">
        <v>319</v>
      </c>
      <c r="Q12" s="101">
        <f t="shared" si="0"/>
        <v>0</v>
      </c>
      <c r="R12" s="28"/>
      <c r="S12" s="101">
        <f t="shared" si="4"/>
        <v>0</v>
      </c>
      <c r="T12" s="101"/>
      <c r="U12" s="101">
        <f t="shared" si="5"/>
        <v>0</v>
      </c>
    </row>
    <row r="13" spans="2:21" x14ac:dyDescent="0.25">
      <c r="B13" s="99" t="s">
        <v>320</v>
      </c>
      <c r="C13" s="28">
        <v>0</v>
      </c>
      <c r="D13" s="28"/>
      <c r="E13" s="28">
        <v>0</v>
      </c>
      <c r="F13" s="28"/>
      <c r="G13" s="28">
        <v>0</v>
      </c>
      <c r="I13" s="99" t="s">
        <v>320</v>
      </c>
      <c r="J13" s="101">
        <f t="shared" si="1"/>
        <v>0</v>
      </c>
      <c r="K13" s="28"/>
      <c r="L13" s="101">
        <f t="shared" si="2"/>
        <v>0</v>
      </c>
      <c r="M13" s="28"/>
      <c r="N13" s="101">
        <f t="shared" si="3"/>
        <v>0</v>
      </c>
      <c r="P13" s="99" t="s">
        <v>320</v>
      </c>
      <c r="Q13" s="101">
        <f t="shared" si="0"/>
        <v>0</v>
      </c>
      <c r="R13" s="28"/>
      <c r="S13" s="101">
        <f t="shared" si="4"/>
        <v>0</v>
      </c>
      <c r="T13" s="101"/>
      <c r="U13" s="101">
        <f t="shared" si="5"/>
        <v>0</v>
      </c>
    </row>
    <row r="14" spans="2:21" x14ac:dyDescent="0.25">
      <c r="B14" s="99" t="s">
        <v>441</v>
      </c>
      <c r="C14" s="28">
        <f>SUM(C7:C13)</f>
        <v>33</v>
      </c>
      <c r="D14" s="28">
        <f t="shared" ref="D14:G14" si="6">SUM(D7:D13)</f>
        <v>0</v>
      </c>
      <c r="E14" s="28">
        <f t="shared" si="6"/>
        <v>33</v>
      </c>
      <c r="F14" s="28">
        <f t="shared" si="6"/>
        <v>0</v>
      </c>
      <c r="G14" s="28">
        <f t="shared" si="6"/>
        <v>33</v>
      </c>
      <c r="I14" s="99" t="s">
        <v>441</v>
      </c>
      <c r="J14" s="28">
        <f>SUM(J7:J13)</f>
        <v>11.000000000000002</v>
      </c>
      <c r="K14" s="28">
        <f t="shared" ref="K14" si="7">SUM(K7:K13)</f>
        <v>0</v>
      </c>
      <c r="L14" s="28">
        <f t="shared" ref="L14" si="8">SUM(L7:L13)</f>
        <v>11.000000000000002</v>
      </c>
      <c r="M14" s="28">
        <f t="shared" ref="M14" si="9">SUM(M7:M13)</f>
        <v>0</v>
      </c>
      <c r="N14" s="28">
        <f t="shared" ref="N14" si="10">SUM(N7:N13)</f>
        <v>11.000000000000002</v>
      </c>
      <c r="P14" s="99" t="s">
        <v>441</v>
      </c>
      <c r="Q14" s="101">
        <f>SUM(Q7:Q13)</f>
        <v>9.35</v>
      </c>
      <c r="R14" s="28">
        <f t="shared" ref="R14" si="11">SUM(R7:R13)</f>
        <v>0</v>
      </c>
      <c r="S14" s="101">
        <f t="shared" ref="S14" si="12">SUM(S7:S13)</f>
        <v>9.35</v>
      </c>
      <c r="T14" s="101">
        <f t="shared" ref="T14" si="13">SUM(T7:T13)</f>
        <v>0</v>
      </c>
      <c r="U14" s="101">
        <f t="shared" ref="U14" si="14">SUM(U7:U13)</f>
        <v>9.35</v>
      </c>
    </row>
    <row r="18" spans="2:21" ht="21" x14ac:dyDescent="0.35">
      <c r="C18" s="100" t="s">
        <v>445</v>
      </c>
      <c r="J18" s="100" t="s">
        <v>446</v>
      </c>
      <c r="Q18" s="100" t="s">
        <v>447</v>
      </c>
    </row>
    <row r="20" spans="2:21" x14ac:dyDescent="0.25">
      <c r="C20" s="109" t="str">
        <f ca="1">"MES "&amp;(IF(MONTH(TODAY())-1=1,"ENE","")&amp;IF(MONTH(TODAY())-1=2,"FEB","")&amp;IF(MONTH(TODAY())-1=3,"MAR","")&amp;IF(MONTH(TODAY())-1=4,"ABR","")&amp;IF(MONTH(TODAY())-1=5,"MAY","")&amp;IF(MONTH(TODAY())-1=6,"JUN","")&amp;IF(MONTH(TODAY())-1=7,"JUL","")&amp;IF(MONTH(TODAY())-1=8,"AGO","")&amp;IF(MONTH(TODAY())-1=9,"SEP","")&amp;IF(MONTH(TODAY())-1=10,"OCT","")&amp;IF(MONTH(TODAY())-1=11,"NOV","")&amp;IF(MONTH(TODAY())-1=12,"DIC",""))</f>
        <v>MES JUN</v>
      </c>
      <c r="D20" s="109"/>
      <c r="E20" s="109" t="str">
        <f ca="1">"MES "&amp;(IF(MONTH(TODAY())=1,"ENE","")&amp;IF(MONTH(TODAY())=2,"FEB","")&amp;IF(MONTH(TODAY())=3,"MAR","")&amp;IF(MONTH(TODAY())=4,"ABR","")&amp;IF(MONTH(TODAY())=5,"MAY","")&amp;IF(MONTH(TODAY())=6,"JUN","")&amp;IF(MONTH(TODAY())=7,"JUL","")&amp;IF(MONTH(TODAY())=8,"AGO","")&amp;IF(MONTH(TODAY())=9,"SEP","")&amp;IF(MONTH(TODAY())=10,"OCT","")&amp;IF(MONTH(TODAY())=11,"NOV","")&amp;IF(MONTH(TODAY())=12,"DIC",""))</f>
        <v>MES JUL</v>
      </c>
      <c r="F20" s="109"/>
      <c r="G20" s="28" t="str">
        <f ca="1">"MES "&amp;(IF(MONTH(TODAY())+1=1,"ENE","")&amp;IF(MONTH(TODAY())+1=2,"FEB","")&amp;IF(MONTH(TODAY())+1=3,"MAR","")&amp;IF(MONTH(TODAY())+1=4,"ABR","")&amp;IF(MONTH(TODAY())+1=5,"MAY","")&amp;IF(MONTH(TODAY())+1=6,"JUN","")&amp;IF(MONTH(TODAY())+1=7,"JUL","")&amp;IF(MONTH(TODAY())+1=8,"AGO","")&amp;IF(MONTH(TODAY())+1=9,"SEP","")&amp;IF(MONTH(TODAY())+1=10,"OCT","")&amp;IF(MONTH(TODAY())+1=11,"NOV","")&amp;IF(MONTH(TODAY())+1=12,"DIC",""))</f>
        <v>MES AGO</v>
      </c>
      <c r="H20" s="98"/>
      <c r="J20" s="109" t="str">
        <f ca="1">"MES "&amp;(IF(MONTH(TODAY())-1=1,"ENE","")&amp;IF(MONTH(TODAY())-1=2,"FEB","")&amp;IF(MONTH(TODAY())-1=3,"MAR","")&amp;IF(MONTH(TODAY())-1=4,"ABR","")&amp;IF(MONTH(TODAY())-1=5,"MAY","")&amp;IF(MONTH(TODAY())-1=6,"JUN","")&amp;IF(MONTH(TODAY())-1=7,"JUL","")&amp;IF(MONTH(TODAY())-1=8,"AGO","")&amp;IF(MONTH(TODAY())-1=9,"SEP","")&amp;IF(MONTH(TODAY())-1=10,"OCT","")&amp;IF(MONTH(TODAY())-1=11,"NOV","")&amp;IF(MONTH(TODAY())-1=12,"DIC",""))</f>
        <v>MES JUN</v>
      </c>
      <c r="K20" s="109"/>
      <c r="L20" s="109" t="str">
        <f ca="1">"MES "&amp;(IF(MONTH(TODAY())=1,"ENE","")&amp;IF(MONTH(TODAY())=2,"FEB","")&amp;IF(MONTH(TODAY())=3,"MAR","")&amp;IF(MONTH(TODAY())=4,"ABR","")&amp;IF(MONTH(TODAY())=5,"MAY","")&amp;IF(MONTH(TODAY())=6,"JUN","")&amp;IF(MONTH(TODAY())=7,"JUL","")&amp;IF(MONTH(TODAY())=8,"AGO","")&amp;IF(MONTH(TODAY())=9,"SEP","")&amp;IF(MONTH(TODAY())=10,"OCT","")&amp;IF(MONTH(TODAY())=11,"NOV","")&amp;IF(MONTH(TODAY())=12,"DIC",""))</f>
        <v>MES JUL</v>
      </c>
      <c r="M20" s="109"/>
      <c r="N20" s="28" t="str">
        <f ca="1">"MES "&amp;(IF(MONTH(TODAY())+1=1,"ENE","")&amp;IF(MONTH(TODAY())+1=2,"FEB","")&amp;IF(MONTH(TODAY())+1=3,"MAR","")&amp;IF(MONTH(TODAY())+1=4,"ABR","")&amp;IF(MONTH(TODAY())+1=5,"MAY","")&amp;IF(MONTH(TODAY())+1=6,"JUN","")&amp;IF(MONTH(TODAY())+1=7,"JUL","")&amp;IF(MONTH(TODAY())+1=8,"AGO","")&amp;IF(MONTH(TODAY())+1=9,"SEP","")&amp;IF(MONTH(TODAY())+1=10,"OCT","")&amp;IF(MONTH(TODAY())+1=11,"NOV","")&amp;IF(MONTH(TODAY())+1=12,"DIC",""))</f>
        <v>MES AGO</v>
      </c>
      <c r="Q20" s="109" t="str">
        <f ca="1">"MES "&amp;(IF(MONTH(TODAY())-1=1,"ENE","")&amp;IF(MONTH(TODAY())-1=2,"FEB","")&amp;IF(MONTH(TODAY())-1=3,"MAR","")&amp;IF(MONTH(TODAY())-1=4,"ABR","")&amp;IF(MONTH(TODAY())-1=5,"MAY","")&amp;IF(MONTH(TODAY())-1=6,"JUN","")&amp;IF(MONTH(TODAY())-1=7,"JUL","")&amp;IF(MONTH(TODAY())-1=8,"AGO","")&amp;IF(MONTH(TODAY())-1=9,"SEP","")&amp;IF(MONTH(TODAY())-1=10,"OCT","")&amp;IF(MONTH(TODAY())-1=11,"NOV","")&amp;IF(MONTH(TODAY())-1=12,"DIC",""))</f>
        <v>MES JUN</v>
      </c>
      <c r="R20" s="109"/>
      <c r="S20" s="109" t="str">
        <f ca="1">"MES "&amp;(IF(MONTH(TODAY())=1,"ENE","")&amp;IF(MONTH(TODAY())=2,"FEB","")&amp;IF(MONTH(TODAY())=3,"MAR","")&amp;IF(MONTH(TODAY())=4,"ABR","")&amp;IF(MONTH(TODAY())=5,"MAY","")&amp;IF(MONTH(TODAY())=6,"JUN","")&amp;IF(MONTH(TODAY())=7,"JUL","")&amp;IF(MONTH(TODAY())=8,"AGO","")&amp;IF(MONTH(TODAY())=9,"SEP","")&amp;IF(MONTH(TODAY())=10,"OCT","")&amp;IF(MONTH(TODAY())=11,"NOV","")&amp;IF(MONTH(TODAY())=12,"DIC",""))</f>
        <v>MES JUL</v>
      </c>
      <c r="T20" s="109"/>
      <c r="U20" s="28" t="str">
        <f ca="1">"MES "&amp;(IF(MONTH(TODAY())+1=1,"ENE","")&amp;IF(MONTH(TODAY())+1=2,"FEB","")&amp;IF(MONTH(TODAY())+1=3,"MAR","")&amp;IF(MONTH(TODAY())+1=4,"ABR","")&amp;IF(MONTH(TODAY())+1=5,"MAY","")&amp;IF(MONTH(TODAY())+1=6,"JUN","")&amp;IF(MONTH(TODAY())+1=7,"JUL","")&amp;IF(MONTH(TODAY())+1=8,"AGO","")&amp;IF(MONTH(TODAY())+1=9,"SEP","")&amp;IF(MONTH(TODAY())+1=10,"OCT","")&amp;IF(MONTH(TODAY())+1=11,"NOV","")&amp;IF(MONTH(TODAY())+1=12,"DIC",""))</f>
        <v>MES AGO</v>
      </c>
    </row>
    <row r="21" spans="2:21" x14ac:dyDescent="0.25">
      <c r="C21" s="28" t="s">
        <v>437</v>
      </c>
      <c r="D21" s="28" t="s">
        <v>438</v>
      </c>
      <c r="E21" s="28" t="s">
        <v>437</v>
      </c>
      <c r="F21" s="28" t="s">
        <v>438</v>
      </c>
      <c r="G21" s="28" t="s">
        <v>437</v>
      </c>
      <c r="J21" s="28" t="s">
        <v>437</v>
      </c>
      <c r="K21" s="28" t="s">
        <v>438</v>
      </c>
      <c r="L21" s="28" t="s">
        <v>437</v>
      </c>
      <c r="M21" s="28" t="s">
        <v>438</v>
      </c>
      <c r="N21" s="28" t="s">
        <v>437</v>
      </c>
      <c r="Q21" s="28" t="s">
        <v>437</v>
      </c>
      <c r="R21" s="28" t="s">
        <v>438</v>
      </c>
      <c r="S21" s="28" t="s">
        <v>437</v>
      </c>
      <c r="T21" s="28" t="s">
        <v>438</v>
      </c>
      <c r="U21" s="28" t="s">
        <v>437</v>
      </c>
    </row>
    <row r="22" spans="2:21" x14ac:dyDescent="0.25">
      <c r="B22" s="99" t="s">
        <v>439</v>
      </c>
      <c r="C22" s="28">
        <f>+C7*4</f>
        <v>60</v>
      </c>
      <c r="D22" s="28"/>
      <c r="E22" s="28">
        <f>+C22</f>
        <v>60</v>
      </c>
      <c r="F22" s="28"/>
      <c r="G22" s="28">
        <f>+E22</f>
        <v>60</v>
      </c>
      <c r="I22" s="99" t="s">
        <v>439</v>
      </c>
      <c r="J22" s="101">
        <f>+J7*4</f>
        <v>20</v>
      </c>
      <c r="K22" s="28"/>
      <c r="L22" s="101">
        <f>J22</f>
        <v>20</v>
      </c>
      <c r="M22" s="28"/>
      <c r="N22" s="101">
        <f>L22</f>
        <v>20</v>
      </c>
      <c r="P22" s="99" t="s">
        <v>439</v>
      </c>
      <c r="Q22" s="101">
        <f>+Q7*4</f>
        <v>17</v>
      </c>
      <c r="R22" s="28"/>
      <c r="S22" s="101">
        <f>Q22</f>
        <v>17</v>
      </c>
      <c r="T22" s="101"/>
      <c r="U22" s="101">
        <f>S22</f>
        <v>17</v>
      </c>
    </row>
    <row r="23" spans="2:21" x14ac:dyDescent="0.25">
      <c r="B23" s="99" t="s">
        <v>440</v>
      </c>
      <c r="C23" s="28">
        <f t="shared" ref="C23:C28" si="15">+C8*4</f>
        <v>20</v>
      </c>
      <c r="D23" s="28"/>
      <c r="E23" s="28">
        <f t="shared" ref="E23:E28" si="16">+C23</f>
        <v>20</v>
      </c>
      <c r="F23" s="28"/>
      <c r="G23" s="28">
        <f t="shared" ref="G23:G28" si="17">+E23</f>
        <v>20</v>
      </c>
      <c r="I23" s="99" t="s">
        <v>440</v>
      </c>
      <c r="J23" s="101">
        <f t="shared" ref="J23:J28" si="18">+J8*4</f>
        <v>6.666666666666667</v>
      </c>
      <c r="K23" s="28"/>
      <c r="L23" s="101">
        <f t="shared" ref="L23:L28" si="19">J23</f>
        <v>6.666666666666667</v>
      </c>
      <c r="M23" s="28"/>
      <c r="N23" s="101">
        <f t="shared" ref="N23:N28" si="20">L23</f>
        <v>6.666666666666667</v>
      </c>
      <c r="P23" s="99" t="s">
        <v>440</v>
      </c>
      <c r="Q23" s="101">
        <f t="shared" ref="Q23:Q28" si="21">+Q8*4</f>
        <v>5.666666666666667</v>
      </c>
      <c r="R23" s="28"/>
      <c r="S23" s="101">
        <f t="shared" ref="S23:S28" si="22">Q23</f>
        <v>5.666666666666667</v>
      </c>
      <c r="T23" s="101"/>
      <c r="U23" s="101">
        <f t="shared" ref="U23:U28" si="23">S23</f>
        <v>5.666666666666667</v>
      </c>
    </row>
    <row r="24" spans="2:21" x14ac:dyDescent="0.25">
      <c r="B24" s="99" t="s">
        <v>321</v>
      </c>
      <c r="C24" s="28">
        <f t="shared" si="15"/>
        <v>8</v>
      </c>
      <c r="D24" s="28"/>
      <c r="E24" s="28">
        <f t="shared" si="16"/>
        <v>8</v>
      </c>
      <c r="F24" s="28"/>
      <c r="G24" s="28">
        <f t="shared" si="17"/>
        <v>8</v>
      </c>
      <c r="I24" s="99" t="s">
        <v>321</v>
      </c>
      <c r="J24" s="101">
        <f t="shared" si="18"/>
        <v>2.6666666666666665</v>
      </c>
      <c r="K24" s="28"/>
      <c r="L24" s="101">
        <f t="shared" si="19"/>
        <v>2.6666666666666665</v>
      </c>
      <c r="M24" s="28"/>
      <c r="N24" s="101">
        <f t="shared" si="20"/>
        <v>2.6666666666666665</v>
      </c>
      <c r="P24" s="99" t="s">
        <v>321</v>
      </c>
      <c r="Q24" s="101">
        <f t="shared" si="21"/>
        <v>2.2666666666666666</v>
      </c>
      <c r="R24" s="28"/>
      <c r="S24" s="101">
        <f t="shared" si="22"/>
        <v>2.2666666666666666</v>
      </c>
      <c r="T24" s="101"/>
      <c r="U24" s="101">
        <f t="shared" si="23"/>
        <v>2.2666666666666666</v>
      </c>
    </row>
    <row r="25" spans="2:21" x14ac:dyDescent="0.25">
      <c r="B25" s="99" t="s">
        <v>318</v>
      </c>
      <c r="C25" s="28">
        <f t="shared" si="15"/>
        <v>40</v>
      </c>
      <c r="D25" s="28"/>
      <c r="E25" s="28">
        <f t="shared" si="16"/>
        <v>40</v>
      </c>
      <c r="F25" s="28"/>
      <c r="G25" s="28">
        <f t="shared" si="17"/>
        <v>40</v>
      </c>
      <c r="I25" s="99" t="s">
        <v>318</v>
      </c>
      <c r="J25" s="101">
        <f t="shared" si="18"/>
        <v>13.333333333333334</v>
      </c>
      <c r="K25" s="28"/>
      <c r="L25" s="101">
        <f t="shared" si="19"/>
        <v>13.333333333333334</v>
      </c>
      <c r="M25" s="28"/>
      <c r="N25" s="101">
        <f t="shared" si="20"/>
        <v>13.333333333333334</v>
      </c>
      <c r="P25" s="99" t="s">
        <v>318</v>
      </c>
      <c r="Q25" s="101">
        <f t="shared" si="21"/>
        <v>11.333333333333334</v>
      </c>
      <c r="R25" s="28"/>
      <c r="S25" s="101">
        <f t="shared" si="22"/>
        <v>11.333333333333334</v>
      </c>
      <c r="T25" s="101"/>
      <c r="U25" s="101">
        <f t="shared" si="23"/>
        <v>11.333333333333334</v>
      </c>
    </row>
    <row r="26" spans="2:21" x14ac:dyDescent="0.25">
      <c r="B26" s="99" t="s">
        <v>317</v>
      </c>
      <c r="C26" s="28">
        <f t="shared" si="15"/>
        <v>4</v>
      </c>
      <c r="D26" s="28"/>
      <c r="E26" s="28">
        <f t="shared" si="16"/>
        <v>4</v>
      </c>
      <c r="F26" s="28"/>
      <c r="G26" s="28">
        <f t="shared" si="17"/>
        <v>4</v>
      </c>
      <c r="I26" s="99" t="s">
        <v>317</v>
      </c>
      <c r="J26" s="101">
        <f t="shared" si="18"/>
        <v>1.3333333333333333</v>
      </c>
      <c r="K26" s="28"/>
      <c r="L26" s="101">
        <f t="shared" si="19"/>
        <v>1.3333333333333333</v>
      </c>
      <c r="M26" s="28"/>
      <c r="N26" s="101">
        <f t="shared" si="20"/>
        <v>1.3333333333333333</v>
      </c>
      <c r="P26" s="99" t="s">
        <v>317</v>
      </c>
      <c r="Q26" s="101">
        <f t="shared" si="21"/>
        <v>1.1333333333333333</v>
      </c>
      <c r="R26" s="28"/>
      <c r="S26" s="101">
        <f t="shared" si="22"/>
        <v>1.1333333333333333</v>
      </c>
      <c r="T26" s="101"/>
      <c r="U26" s="101">
        <f t="shared" si="23"/>
        <v>1.1333333333333333</v>
      </c>
    </row>
    <row r="27" spans="2:21" x14ac:dyDescent="0.25">
      <c r="B27" s="99" t="s">
        <v>319</v>
      </c>
      <c r="C27" s="28">
        <f t="shared" si="15"/>
        <v>0</v>
      </c>
      <c r="D27" s="28"/>
      <c r="E27" s="28">
        <f t="shared" si="16"/>
        <v>0</v>
      </c>
      <c r="F27" s="28"/>
      <c r="G27" s="28">
        <f t="shared" si="17"/>
        <v>0</v>
      </c>
      <c r="I27" s="99" t="s">
        <v>319</v>
      </c>
      <c r="J27" s="101">
        <f t="shared" si="18"/>
        <v>0</v>
      </c>
      <c r="K27" s="28"/>
      <c r="L27" s="101">
        <f t="shared" si="19"/>
        <v>0</v>
      </c>
      <c r="M27" s="28"/>
      <c r="N27" s="101">
        <f t="shared" si="20"/>
        <v>0</v>
      </c>
      <c r="P27" s="99" t="s">
        <v>319</v>
      </c>
      <c r="Q27" s="101">
        <f t="shared" si="21"/>
        <v>0</v>
      </c>
      <c r="R27" s="28"/>
      <c r="S27" s="101">
        <f t="shared" si="22"/>
        <v>0</v>
      </c>
      <c r="T27" s="101"/>
      <c r="U27" s="101">
        <f t="shared" si="23"/>
        <v>0</v>
      </c>
    </row>
    <row r="28" spans="2:21" x14ac:dyDescent="0.25">
      <c r="B28" s="99" t="s">
        <v>320</v>
      </c>
      <c r="C28" s="28">
        <f t="shared" si="15"/>
        <v>0</v>
      </c>
      <c r="D28" s="28"/>
      <c r="E28" s="28">
        <f t="shared" si="16"/>
        <v>0</v>
      </c>
      <c r="F28" s="28"/>
      <c r="G28" s="28">
        <f t="shared" si="17"/>
        <v>0</v>
      </c>
      <c r="I28" s="99" t="s">
        <v>320</v>
      </c>
      <c r="J28" s="101">
        <f t="shared" si="18"/>
        <v>0</v>
      </c>
      <c r="K28" s="28"/>
      <c r="L28" s="101">
        <f t="shared" si="19"/>
        <v>0</v>
      </c>
      <c r="M28" s="28"/>
      <c r="N28" s="101">
        <f t="shared" si="20"/>
        <v>0</v>
      </c>
      <c r="P28" s="99" t="s">
        <v>320</v>
      </c>
      <c r="Q28" s="101">
        <f t="shared" si="21"/>
        <v>0</v>
      </c>
      <c r="R28" s="28"/>
      <c r="S28" s="101">
        <f t="shared" si="22"/>
        <v>0</v>
      </c>
      <c r="T28" s="101"/>
      <c r="U28" s="101">
        <f t="shared" si="23"/>
        <v>0</v>
      </c>
    </row>
    <row r="29" spans="2:21" x14ac:dyDescent="0.25">
      <c r="B29" s="99" t="s">
        <v>441</v>
      </c>
      <c r="C29" s="28">
        <f>SUM(C22:C28)</f>
        <v>132</v>
      </c>
      <c r="D29" s="28">
        <f t="shared" ref="D29" si="24">SUM(D22:D28)</f>
        <v>0</v>
      </c>
      <c r="E29" s="28">
        <f t="shared" ref="E29" si="25">SUM(E22:E28)</f>
        <v>132</v>
      </c>
      <c r="F29" s="28">
        <f t="shared" ref="F29" si="26">SUM(F22:F28)</f>
        <v>0</v>
      </c>
      <c r="G29" s="28">
        <f t="shared" ref="G29" si="27">SUM(G22:G28)</f>
        <v>132</v>
      </c>
      <c r="I29" s="99" t="s">
        <v>441</v>
      </c>
      <c r="J29" s="28">
        <f>SUM(J22:J28)</f>
        <v>44.000000000000007</v>
      </c>
      <c r="K29" s="28">
        <f t="shared" ref="K29" si="28">SUM(K22:K28)</f>
        <v>0</v>
      </c>
      <c r="L29" s="28">
        <f t="shared" ref="L29" si="29">SUM(L22:L28)</f>
        <v>44.000000000000007</v>
      </c>
      <c r="M29" s="28">
        <f t="shared" ref="M29" si="30">SUM(M22:M28)</f>
        <v>0</v>
      </c>
      <c r="N29" s="28">
        <f t="shared" ref="N29" si="31">SUM(N22:N28)</f>
        <v>44.000000000000007</v>
      </c>
      <c r="P29" s="99" t="s">
        <v>441</v>
      </c>
      <c r="Q29" s="101">
        <f>SUM(Q22:Q28)</f>
        <v>37.4</v>
      </c>
      <c r="R29" s="28">
        <f t="shared" ref="R29" si="32">SUM(R22:R28)</f>
        <v>0</v>
      </c>
      <c r="S29" s="101">
        <f t="shared" ref="S29" si="33">SUM(S22:S28)</f>
        <v>37.4</v>
      </c>
      <c r="T29" s="101">
        <f t="shared" ref="T29" si="34">SUM(T22:T28)</f>
        <v>0</v>
      </c>
      <c r="U29" s="101">
        <f t="shared" ref="U29" si="35">SUM(U22:U28)</f>
        <v>37.4</v>
      </c>
    </row>
  </sheetData>
  <mergeCells count="12">
    <mergeCell ref="S20:T20"/>
    <mergeCell ref="C5:D5"/>
    <mergeCell ref="E5:F5"/>
    <mergeCell ref="J5:K5"/>
    <mergeCell ref="L5:M5"/>
    <mergeCell ref="Q5:R5"/>
    <mergeCell ref="S5:T5"/>
    <mergeCell ref="C20:D20"/>
    <mergeCell ref="E20:F20"/>
    <mergeCell ref="J20:K20"/>
    <mergeCell ref="L20:M20"/>
    <mergeCell ref="Q20:R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G142"/>
  <sheetViews>
    <sheetView workbookViewId="0">
      <selection activeCell="E18" sqref="E18"/>
    </sheetView>
  </sheetViews>
  <sheetFormatPr baseColWidth="10" defaultRowHeight="15" x14ac:dyDescent="0.25"/>
  <cols>
    <col min="1" max="2" width="11.42578125" style="1"/>
    <col min="3" max="3" width="27.42578125" style="1" bestFit="1" customWidth="1"/>
    <col min="4" max="15" width="9" style="1" customWidth="1"/>
    <col min="16" max="16384" width="11.42578125" style="1"/>
  </cols>
  <sheetData>
    <row r="1" spans="3:17" x14ac:dyDescent="0.25">
      <c r="C1" s="106"/>
    </row>
    <row r="2" spans="3:17" x14ac:dyDescent="0.25">
      <c r="C2" s="106"/>
    </row>
    <row r="3" spans="3:17" ht="23.25" x14ac:dyDescent="0.35">
      <c r="C3" s="106"/>
      <c r="E3" s="124" t="s">
        <v>536</v>
      </c>
    </row>
    <row r="4" spans="3:17" x14ac:dyDescent="0.25">
      <c r="C4" s="106"/>
    </row>
    <row r="5" spans="3:17" x14ac:dyDescent="0.25">
      <c r="C5" s="106"/>
      <c r="D5" s="121" t="s">
        <v>499</v>
      </c>
      <c r="E5" s="121" t="s">
        <v>500</v>
      </c>
      <c r="F5" s="121" t="s">
        <v>498</v>
      </c>
      <c r="G5" s="121" t="s">
        <v>494</v>
      </c>
      <c r="H5" s="121" t="s">
        <v>495</v>
      </c>
      <c r="I5" s="121" t="s">
        <v>496</v>
      </c>
      <c r="J5" s="121" t="s">
        <v>497</v>
      </c>
      <c r="K5" s="121" t="s">
        <v>501</v>
      </c>
      <c r="L5" s="121" t="s">
        <v>502</v>
      </c>
      <c r="M5" s="121" t="s">
        <v>503</v>
      </c>
      <c r="N5" s="121" t="s">
        <v>504</v>
      </c>
      <c r="O5" s="121" t="s">
        <v>505</v>
      </c>
      <c r="P5" s="121" t="s">
        <v>441</v>
      </c>
    </row>
    <row r="6" spans="3:17" x14ac:dyDescent="0.25">
      <c r="C6" s="118" t="s">
        <v>533</v>
      </c>
      <c r="D6" s="116">
        <f>IFERROR(VLOOKUP(D$5,$D$94:$E$107,2,FALSE),0)+IFERROR(VLOOKUP(D$5,$F$94:$G$107,2,FALSE),0)+IFERROR(VLOOKUP(D$5,$H$94:$I$107,2,FALSE),0)+IFERROR(VLOOKUP(D$5,$J$94:$K$107,2,FALSE),0)+IFERROR(VLOOKUP(D$5,$L$94:$M$107,2,FALSE),0)+IFERROR(VLOOKUP(D$5,$N$94:$O$107,2,FALSE),0)+IFERROR(VLOOKUP(D$5,$P$94:$Q$107,2,FALSE),0)+IFERROR(VLOOKUP(D$5,$R$94:$S$107,2,FALSE),0)+IFERROR(VLOOKUP(D$5,$T$94:$U$107,2,FALSE),0)+IFERROR(VLOOKUP(D$5,$V$94:$W$107,2,FALSE),0)</f>
        <v>0</v>
      </c>
      <c r="E6" s="116">
        <f t="shared" ref="E6:O6" si="0">IFERROR(VLOOKUP(E$5,$D$94:$E$107,2,FALSE),0)+IFERROR(VLOOKUP(E$5,$F$94:$G$107,2,FALSE),0)+IFERROR(VLOOKUP(E$5,$H$94:$I$107,2,FALSE),0)+IFERROR(VLOOKUP(E$5,$J$94:$K$107,2,FALSE),0)+IFERROR(VLOOKUP(E$5,$L$94:$M$107,2,FALSE),0)+IFERROR(VLOOKUP(E$5,$N$94:$O$107,2,FALSE),0)+IFERROR(VLOOKUP(E$5,$P$94:$Q$107,2,FALSE),0)+IFERROR(VLOOKUP(E$5,$R$94:$S$107,2,FALSE),0)+IFERROR(VLOOKUP(E$5,$T$94:$U$107,2,FALSE),0)+IFERROR(VLOOKUP(E$5,$V$94:$W$107,2,FALSE),0)</f>
        <v>0</v>
      </c>
      <c r="F6" s="116">
        <f t="shared" si="0"/>
        <v>0</v>
      </c>
      <c r="G6" s="116">
        <f t="shared" si="0"/>
        <v>0</v>
      </c>
      <c r="H6" s="116">
        <f t="shared" si="0"/>
        <v>2</v>
      </c>
      <c r="I6" s="116">
        <f t="shared" si="0"/>
        <v>4</v>
      </c>
      <c r="J6" s="116">
        <f t="shared" si="0"/>
        <v>0</v>
      </c>
      <c r="K6" s="116">
        <f t="shared" si="0"/>
        <v>0</v>
      </c>
      <c r="L6" s="116">
        <f t="shared" si="0"/>
        <v>0</v>
      </c>
      <c r="M6" s="116">
        <f t="shared" si="0"/>
        <v>0</v>
      </c>
      <c r="N6" s="116">
        <f t="shared" si="0"/>
        <v>0</v>
      </c>
      <c r="O6" s="116">
        <f t="shared" si="0"/>
        <v>0</v>
      </c>
      <c r="P6" s="122">
        <f>SUM(D6:O6)</f>
        <v>6</v>
      </c>
    </row>
    <row r="7" spans="3:17" x14ac:dyDescent="0.25">
      <c r="C7" s="118" t="s">
        <v>530</v>
      </c>
      <c r="D7" s="117">
        <f>IFERROR(VLOOKUP(D$5,$D$37:$E$50,2,FALSE),0)+IFERROR(VLOOKUP(D$5,$F$37:$G$50,2,FALSE),0)+IFERROR(VLOOKUP(D$5,$H$37:$I$50,2,FALSE),0)+IFERROR(VLOOKUP(D$5,$J$37:$K$50,2,FALSE),0)+IFERROR(VLOOKUP(D$5,$L$37:$M$50,2,FALSE),0)+IFERROR(VLOOKUP(D$5,$N$37:$O$50,2,FALSE),0)+IFERROR(VLOOKUP(D$5,$P$37:$Q$50,2,FALSE),0)+IFERROR(VLOOKUP(D$5,$R$37:$S$50,2,FALSE),0)+IFERROR(VLOOKUP(D$5,$T$37:$U$50,2,FALSE),0)+IFERROR(VLOOKUP(D$5,$V$37:$W$50,2,FALSE),0)</f>
        <v>0</v>
      </c>
      <c r="E7" s="117">
        <f>IFERROR(VLOOKUP(E$5,$D$37:$E$50,2,FALSE),0)+IFERROR(VLOOKUP(E$5,$F$37:$G$50,2,FALSE),0)+IFERROR(VLOOKUP(E$5,$H$37:$I$50,2,FALSE),0)+IFERROR(VLOOKUP(E$5,$J$37:$K$50,2,FALSE),0)+IFERROR(VLOOKUP(E$5,$L$37:$M$50,2,FALSE),0)+IFERROR(VLOOKUP(E$5,$N$37:$O$50,2,FALSE),0)+IFERROR(VLOOKUP(E$5,$P$37:$Q$50,2,FALSE),0)+IFERROR(VLOOKUP(E$5,$R$37:$S$50,2,FALSE),0)+IFERROR(VLOOKUP(E$5,$T$37:$U$50,2,FALSE),0)+IFERROR(VLOOKUP(E$5,$V$37:$W$50,2,FALSE),0)</f>
        <v>0</v>
      </c>
      <c r="F7" s="117">
        <f>IFERROR(VLOOKUP(F$5,$D$37:$E$50,2,FALSE),0)+IFERROR(VLOOKUP(F$5,$F$37:$G$50,2,FALSE),0)+IFERROR(VLOOKUP(F$5,$H$37:$I$50,2,FALSE),0)+IFERROR(VLOOKUP(F$5,$J$37:$K$50,2,FALSE),0)+IFERROR(VLOOKUP(F$5,$L$37:$M$50,2,FALSE),0)+IFERROR(VLOOKUP(F$5,$N$37:$O$50,2,FALSE),0)+IFERROR(VLOOKUP(F$5,$P$37:$Q$50,2,FALSE),0)+IFERROR(VLOOKUP(F$5,$R$37:$S$50,2,FALSE),0)+IFERROR(VLOOKUP(F$5,$T$37:$U$50,2,FALSE),0)+IFERROR(VLOOKUP(F$5,$V$37:$W$50,2,FALSE),0)</f>
        <v>0</v>
      </c>
      <c r="G7" s="117">
        <f>IFERROR(VLOOKUP(G$5,$D$37:$E$50,2,FALSE),0)+IFERROR(VLOOKUP(G$5,$F$37:$G$50,2,FALSE),0)+IFERROR(VLOOKUP(G$5,$H$37:$I$50,2,FALSE),0)+IFERROR(VLOOKUP(G$5,$J$37:$K$50,2,FALSE),0)+IFERROR(VLOOKUP(G$5,$L$37:$M$50,2,FALSE),0)+IFERROR(VLOOKUP(G$5,$N$37:$O$50,2,FALSE),0)+IFERROR(VLOOKUP(G$5,$P$37:$Q$50,2,FALSE),0)+IFERROR(VLOOKUP(G$5,$R$37:$S$50,2,FALSE),0)+IFERROR(VLOOKUP(G$5,$T$37:$U$50,2,FALSE),0)+IFERROR(VLOOKUP(G$5,$V$37:$W$50,2,FALSE),0)</f>
        <v>0</v>
      </c>
      <c r="H7" s="117">
        <f>IFERROR(VLOOKUP(H$5,$D$37:$E$50,2,FALSE),0)+IFERROR(VLOOKUP(H$5,$F$37:$G$50,2,FALSE),0)+IFERROR(VLOOKUP(H$5,$H$37:$I$50,2,FALSE),0)+IFERROR(VLOOKUP(H$5,$J$37:$K$50,2,FALSE),0)+IFERROR(VLOOKUP(H$5,$L$37:$M$50,2,FALSE),0)+IFERROR(VLOOKUP(H$5,$N$37:$O$50,2,FALSE),0)+IFERROR(VLOOKUP(H$5,$P$37:$Q$50,2,FALSE),0)+IFERROR(VLOOKUP(H$5,$R$37:$S$50,2,FALSE),0)+IFERROR(VLOOKUP(H$5,$T$37:$U$50,2,FALSE),0)+IFERROR(VLOOKUP(H$5,$V$37:$W$50,2,FALSE),0)</f>
        <v>60000</v>
      </c>
      <c r="I7" s="117">
        <f>IFERROR(VLOOKUP(I$5,$D$37:$E$50,2,FALSE),0)+IFERROR(VLOOKUP(I$5,$F$37:$G$50,2,FALSE),0)+IFERROR(VLOOKUP(I$5,$H$37:$I$50,2,FALSE),0)+IFERROR(VLOOKUP(I$5,$J$37:$K$50,2,FALSE),0)+IFERROR(VLOOKUP(I$5,$L$37:$M$50,2,FALSE),0)+IFERROR(VLOOKUP(I$5,$N$37:$O$50,2,FALSE),0)+IFERROR(VLOOKUP(I$5,$P$37:$Q$50,2,FALSE),0)+IFERROR(VLOOKUP(I$5,$R$37:$S$50,2,FALSE),0)+IFERROR(VLOOKUP(I$5,$T$37:$U$50,2,FALSE),0)+IFERROR(VLOOKUP(I$5,$V$37:$W$50,2,FALSE),0)</f>
        <v>47000</v>
      </c>
      <c r="J7" s="117">
        <f>IFERROR(VLOOKUP(J$5,$D$37:$E$50,2,FALSE),0)+IFERROR(VLOOKUP(J$5,$F$37:$G$50,2,FALSE),0)+IFERROR(VLOOKUP(J$5,$H$37:$I$50,2,FALSE),0)+IFERROR(VLOOKUP(J$5,$J$37:$K$50,2,FALSE),0)+IFERROR(VLOOKUP(J$5,$L$37:$M$50,2,FALSE),0)+IFERROR(VLOOKUP(J$5,$N$37:$O$50,2,FALSE),0)+IFERROR(VLOOKUP(J$5,$P$37:$Q$50,2,FALSE),0)+IFERROR(VLOOKUP(J$5,$R$37:$S$50,2,FALSE),0)+IFERROR(VLOOKUP(J$5,$T$37:$U$50,2,FALSE),0)+IFERROR(VLOOKUP(J$5,$V$37:$W$50,2,FALSE),0)</f>
        <v>0</v>
      </c>
      <c r="K7" s="117">
        <f>IFERROR(VLOOKUP(K$5,$D$37:$E$50,2,FALSE),0)+IFERROR(VLOOKUP(K$5,$F$37:$G$50,2,FALSE),0)+IFERROR(VLOOKUP(K$5,$H$37:$I$50,2,FALSE),0)+IFERROR(VLOOKUP(K$5,$J$37:$K$50,2,FALSE),0)+IFERROR(VLOOKUP(K$5,$L$37:$M$50,2,FALSE),0)+IFERROR(VLOOKUP(K$5,$N$37:$O$50,2,FALSE),0)+IFERROR(VLOOKUP(K$5,$P$37:$Q$50,2,FALSE),0)+IFERROR(VLOOKUP(K$5,$R$37:$S$50,2,FALSE),0)+IFERROR(VLOOKUP(K$5,$T$37:$U$50,2,FALSE),0)+IFERROR(VLOOKUP(K$5,$V$37:$W$50,2,FALSE),0)</f>
        <v>0</v>
      </c>
      <c r="L7" s="117">
        <f>IFERROR(VLOOKUP(L$5,$D$37:$E$50,2,FALSE),0)+IFERROR(VLOOKUP(L$5,$F$37:$G$50,2,FALSE),0)+IFERROR(VLOOKUP(L$5,$H$37:$I$50,2,FALSE),0)+IFERROR(VLOOKUP(L$5,$J$37:$K$50,2,FALSE),0)+IFERROR(VLOOKUP(L$5,$L$37:$M$50,2,FALSE),0)+IFERROR(VLOOKUP(L$5,$N$37:$O$50,2,FALSE),0)+IFERROR(VLOOKUP(L$5,$P$37:$Q$50,2,FALSE),0)+IFERROR(VLOOKUP(L$5,$R$37:$S$50,2,FALSE),0)+IFERROR(VLOOKUP(L$5,$T$37:$U$50,2,FALSE),0)+IFERROR(VLOOKUP(L$5,$V$37:$W$50,2,FALSE),0)</f>
        <v>0</v>
      </c>
      <c r="M7" s="117">
        <f>IFERROR(VLOOKUP(M$5,$D$37:$E$50,2,FALSE),0)+IFERROR(VLOOKUP(M$5,$F$37:$G$50,2,FALSE),0)+IFERROR(VLOOKUP(M$5,$H$37:$I$50,2,FALSE),0)+IFERROR(VLOOKUP(M$5,$J$37:$K$50,2,FALSE),0)+IFERROR(VLOOKUP(M$5,$L$37:$M$50,2,FALSE),0)+IFERROR(VLOOKUP(M$5,$N$37:$O$50,2,FALSE),0)+IFERROR(VLOOKUP(M$5,$P$37:$Q$50,2,FALSE),0)+IFERROR(VLOOKUP(M$5,$R$37:$S$50,2,FALSE),0)+IFERROR(VLOOKUP(M$5,$T$37:$U$50,2,FALSE),0)+IFERROR(VLOOKUP(M$5,$V$37:$W$50,2,FALSE),0)</f>
        <v>0</v>
      </c>
      <c r="N7" s="117">
        <f>IFERROR(VLOOKUP(N$5,$D$37:$E$50,2,FALSE),0)+IFERROR(VLOOKUP(N$5,$F$37:$G$50,2,FALSE),0)+IFERROR(VLOOKUP(N$5,$H$37:$I$50,2,FALSE),0)+IFERROR(VLOOKUP(N$5,$J$37:$K$50,2,FALSE),0)+IFERROR(VLOOKUP(N$5,$L$37:$M$50,2,FALSE),0)+IFERROR(VLOOKUP(N$5,$N$37:$O$50,2,FALSE),0)+IFERROR(VLOOKUP(N$5,$P$37:$Q$50,2,FALSE),0)+IFERROR(VLOOKUP(N$5,$R$37:$S$50,2,FALSE),0)+IFERROR(VLOOKUP(N$5,$T$37:$U$50,2,FALSE),0)+IFERROR(VLOOKUP(N$5,$V$37:$W$50,2,FALSE),0)</f>
        <v>0</v>
      </c>
      <c r="O7" s="117">
        <f>IFERROR(VLOOKUP(O$5,$D$37:$E$50,2,FALSE),0)+IFERROR(VLOOKUP(O$5,$F$37:$G$50,2,FALSE),0)+IFERROR(VLOOKUP(O$5,$H$37:$I$50,2,FALSE),0)+IFERROR(VLOOKUP(O$5,$J$37:$K$50,2,FALSE),0)+IFERROR(VLOOKUP(O$5,$L$37:$M$50,2,FALSE),0)+IFERROR(VLOOKUP(O$5,$N$37:$O$50,2,FALSE),0)+IFERROR(VLOOKUP(O$5,$P$37:$Q$50,2,FALSE),0)+IFERROR(VLOOKUP(O$5,$R$37:$S$50,2,FALSE),0)+IFERROR(VLOOKUP(O$5,$T$37:$U$50,2,FALSE),0)+IFERROR(VLOOKUP(O$5,$V$37:$W$50,2,FALSE),0)</f>
        <v>0</v>
      </c>
      <c r="P7" s="123">
        <f t="shared" ref="P7:P11" si="1">SUM(D7:O7)</f>
        <v>107000</v>
      </c>
    </row>
    <row r="8" spans="3:17" x14ac:dyDescent="0.25">
      <c r="C8" s="119" t="s">
        <v>534</v>
      </c>
      <c r="D8" s="116">
        <f>IFERROR(VLOOKUP(D$5,$D$118:$E$131,2,FALSE),0)+IFERROR(VLOOKUP(D$5,$F$118:$G$131,2,FALSE),0)+IFERROR(VLOOKUP(D$5,$H$118:$I$131,2,FALSE),0)+IFERROR(VLOOKUP(D$5,$J$118:$K$131,2,FALSE),0)+IFERROR(VLOOKUP(D$5,$L$118:$M$131,2,FALSE),0)+IFERROR(VLOOKUP(D$5,$N$118:$O$131,2,FALSE),0)+IFERROR(VLOOKUP(D$5,$P$118:$Q$131,2,FALSE),0)+IFERROR(VLOOKUP(D$5,$R$118:$S$131,2,FALSE),0)+IFERROR(VLOOKUP(D$5,$T$118:$U$131,2,FALSE),0)+IFERROR(VLOOKUP(D$5,$V$118:$W$131,2,FALSE),0)</f>
        <v>0</v>
      </c>
      <c r="E8" s="116">
        <f t="shared" ref="E8:O8" si="2">IFERROR(VLOOKUP(E$5,$D$118:$E$131,2,FALSE),0)+IFERROR(VLOOKUP(E$5,$F$118:$G$131,2,FALSE),0)+IFERROR(VLOOKUP(E$5,$H$118:$I$131,2,FALSE),0)+IFERROR(VLOOKUP(E$5,$J$118:$K$131,2,FALSE),0)+IFERROR(VLOOKUP(E$5,$L$118:$M$131,2,FALSE),0)+IFERROR(VLOOKUP(E$5,$N$118:$O$131,2,FALSE),0)+IFERROR(VLOOKUP(E$5,$P$118:$Q$131,2,FALSE),0)+IFERROR(VLOOKUP(E$5,$R$118:$S$131,2,FALSE),0)+IFERROR(VLOOKUP(E$5,$T$118:$U$131,2,FALSE),0)+IFERROR(VLOOKUP(E$5,$V$118:$W$131,2,FALSE),0)</f>
        <v>0</v>
      </c>
      <c r="F8" s="116">
        <f t="shared" si="2"/>
        <v>0</v>
      </c>
      <c r="G8" s="116">
        <f t="shared" si="2"/>
        <v>0</v>
      </c>
      <c r="H8" s="116">
        <f t="shared" si="2"/>
        <v>0</v>
      </c>
      <c r="I8" s="116">
        <f t="shared" si="2"/>
        <v>0</v>
      </c>
      <c r="J8" s="116">
        <f t="shared" si="2"/>
        <v>4</v>
      </c>
      <c r="K8" s="116">
        <f t="shared" si="2"/>
        <v>0</v>
      </c>
      <c r="L8" s="116">
        <f t="shared" si="2"/>
        <v>0</v>
      </c>
      <c r="M8" s="116">
        <f t="shared" si="2"/>
        <v>0</v>
      </c>
      <c r="N8" s="116">
        <f t="shared" si="2"/>
        <v>0</v>
      </c>
      <c r="O8" s="116">
        <f t="shared" si="2"/>
        <v>0</v>
      </c>
      <c r="P8" s="122">
        <f t="shared" si="1"/>
        <v>4</v>
      </c>
    </row>
    <row r="9" spans="3:17" x14ac:dyDescent="0.25">
      <c r="C9" s="119" t="s">
        <v>531</v>
      </c>
      <c r="D9" s="117">
        <f>IFERROR(VLOOKUP(D$5,$E$60:$E$69,2,FALSE),0)+IFERROR(VLOOKUP(D$5,$F$60:$G$69,2,FALSE),0)+IFERROR(VLOOKUP(D$5,$H$60:$I$69,2,FALSE),0)+IFERROR(VLOOKUP(D$5,$J$60:$K$69,2,FALSE),0)+IFERROR(VLOOKUP(D$5,$L$60:$M$69,2,FALSE),0)+IFERROR(VLOOKUP(D$5,$N$60:$O$69,2,FALSE),0)+IFERROR(VLOOKUP(D$5,$P$60:$Q$69,2,FALSE),0)+IFERROR(VLOOKUP(D$5,$R$60:$S$69,2,FALSE),0)+IFERROR(VLOOKUP(D$5,$T$60:$U$69,2,FALSE),0)+IFERROR(VLOOKUP(D$5,$V$60:$W$69,2,FALSE),0)</f>
        <v>0</v>
      </c>
      <c r="E9" s="117">
        <f>IFERROR(VLOOKUP(E$5,$E$60:$E$69,2,FALSE),0)+IFERROR(VLOOKUP(E$5,$F$60:$G$69,2,FALSE),0)+IFERROR(VLOOKUP(E$5,$H$60:$I$69,2,FALSE),0)+IFERROR(VLOOKUP(E$5,$J$60:$K$69,2,FALSE),0)+IFERROR(VLOOKUP(E$5,$L$60:$M$69,2,FALSE),0)+IFERROR(VLOOKUP(E$5,$N$60:$O$69,2,FALSE),0)+IFERROR(VLOOKUP(E$5,$P$60:$Q$69,2,FALSE),0)+IFERROR(VLOOKUP(E$5,$R$60:$S$69,2,FALSE),0)+IFERROR(VLOOKUP(E$5,$T$60:$U$69,2,FALSE),0)+IFERROR(VLOOKUP(E$5,$V$60:$W$69,2,FALSE),0)</f>
        <v>0</v>
      </c>
      <c r="F9" s="117">
        <f>IFERROR(VLOOKUP(F$5,$E$60:$E$69,2,FALSE),0)+IFERROR(VLOOKUP(F$5,$F$60:$G$69,2,FALSE),0)+IFERROR(VLOOKUP(F$5,$H$60:$I$69,2,FALSE),0)+IFERROR(VLOOKUP(F$5,$J$60:$K$69,2,FALSE),0)+IFERROR(VLOOKUP(F$5,$L$60:$M$69,2,FALSE),0)+IFERROR(VLOOKUP(F$5,$N$60:$O$69,2,FALSE),0)+IFERROR(VLOOKUP(F$5,$P$60:$Q$69,2,FALSE),0)+IFERROR(VLOOKUP(F$5,$R$60:$S$69,2,FALSE),0)+IFERROR(VLOOKUP(F$5,$T$60:$U$69,2,FALSE),0)+IFERROR(VLOOKUP(F$5,$V$60:$W$69,2,FALSE),0)</f>
        <v>0</v>
      </c>
      <c r="G9" s="117">
        <f>IFERROR(VLOOKUP(G$5,$E$60:$E$69,2,FALSE),0)+IFERROR(VLOOKUP(G$5,$F$60:$G$69,2,FALSE),0)+IFERROR(VLOOKUP(G$5,$H$60:$I$69,2,FALSE),0)+IFERROR(VLOOKUP(G$5,$J$60:$K$69,2,FALSE),0)+IFERROR(VLOOKUP(G$5,$L$60:$M$69,2,FALSE),0)+IFERROR(VLOOKUP(G$5,$N$60:$O$69,2,FALSE),0)+IFERROR(VLOOKUP(G$5,$P$60:$Q$69,2,FALSE),0)+IFERROR(VLOOKUP(G$5,$R$60:$S$69,2,FALSE),0)+IFERROR(VLOOKUP(G$5,$T$60:$U$69,2,FALSE),0)+IFERROR(VLOOKUP(G$5,$V$60:$W$69,2,FALSE),0)</f>
        <v>0</v>
      </c>
      <c r="H9" s="117">
        <f>IFERROR(VLOOKUP(H$5,$E$60:$E$69,2,FALSE),0)+IFERROR(VLOOKUP(H$5,$F$60:$G$69,2,FALSE),0)+IFERROR(VLOOKUP(H$5,$H$60:$I$69,2,FALSE),0)+IFERROR(VLOOKUP(H$5,$J$60:$K$69,2,FALSE),0)+IFERROR(VLOOKUP(H$5,$L$60:$M$69,2,FALSE),0)+IFERROR(VLOOKUP(H$5,$N$60:$O$69,2,FALSE),0)+IFERROR(VLOOKUP(H$5,$P$60:$Q$69,2,FALSE),0)+IFERROR(VLOOKUP(H$5,$R$60:$S$69,2,FALSE),0)+IFERROR(VLOOKUP(H$5,$T$60:$U$69,2,FALSE),0)+IFERROR(VLOOKUP(H$5,$V$60:$W$69,2,FALSE),0)</f>
        <v>0</v>
      </c>
      <c r="I9" s="117">
        <f>IFERROR(VLOOKUP(I$5,$E$60:$E$69,2,FALSE),0)+IFERROR(VLOOKUP(I$5,$F$60:$G$69,2,FALSE),0)+IFERROR(VLOOKUP(I$5,$H$60:$I$69,2,FALSE),0)+IFERROR(VLOOKUP(I$5,$J$60:$K$69,2,FALSE),0)+IFERROR(VLOOKUP(I$5,$L$60:$M$69,2,FALSE),0)+IFERROR(VLOOKUP(I$5,$N$60:$O$69,2,FALSE),0)+IFERROR(VLOOKUP(I$5,$P$60:$Q$69,2,FALSE),0)+IFERROR(VLOOKUP(I$5,$R$60:$S$69,2,FALSE),0)+IFERROR(VLOOKUP(I$5,$T$60:$U$69,2,FALSE),0)+IFERROR(VLOOKUP(I$5,$V$60:$W$69,2,FALSE),0)</f>
        <v>0</v>
      </c>
      <c r="J9" s="117">
        <f>IFERROR(VLOOKUP(J$5,$E$60:$E$69,2,FALSE),0)+IFERROR(VLOOKUP(J$5,$F$60:$G$69,2,FALSE),0)+IFERROR(VLOOKUP(J$5,$H$60:$I$69,2,FALSE),0)+IFERROR(VLOOKUP(J$5,$J$60:$K$69,2,FALSE),0)+IFERROR(VLOOKUP(J$5,$L$60:$M$69,2,FALSE),0)+IFERROR(VLOOKUP(J$5,$N$60:$O$69,2,FALSE),0)+IFERROR(VLOOKUP(J$5,$P$60:$Q$69,2,FALSE),0)+IFERROR(VLOOKUP(J$5,$R$60:$S$69,2,FALSE),0)+IFERROR(VLOOKUP(J$5,$T$60:$U$69,2,FALSE),0)+IFERROR(VLOOKUP(J$5,$V$60:$W$69,2,FALSE),0)</f>
        <v>122000</v>
      </c>
      <c r="K9" s="117">
        <f>IFERROR(VLOOKUP(K$5,$E$60:$E$69,2,FALSE),0)+IFERROR(VLOOKUP(K$5,$F$60:$G$69,2,FALSE),0)+IFERROR(VLOOKUP(K$5,$H$60:$I$69,2,FALSE),0)+IFERROR(VLOOKUP(K$5,$J$60:$K$69,2,FALSE),0)+IFERROR(VLOOKUP(K$5,$L$60:$M$69,2,FALSE),0)+IFERROR(VLOOKUP(K$5,$N$60:$O$69,2,FALSE),0)+IFERROR(VLOOKUP(K$5,$P$60:$Q$69,2,FALSE),0)+IFERROR(VLOOKUP(K$5,$R$60:$S$69,2,FALSE),0)+IFERROR(VLOOKUP(K$5,$T$60:$U$69,2,FALSE),0)+IFERROR(VLOOKUP(K$5,$V$60:$W$69,2,FALSE),0)</f>
        <v>0</v>
      </c>
      <c r="L9" s="117">
        <f>IFERROR(VLOOKUP(L$5,$E$60:$E$69,2,FALSE),0)+IFERROR(VLOOKUP(L$5,$F$60:$G$69,2,FALSE),0)+IFERROR(VLOOKUP(L$5,$H$60:$I$69,2,FALSE),0)+IFERROR(VLOOKUP(L$5,$J$60:$K$69,2,FALSE),0)+IFERROR(VLOOKUP(L$5,$L$60:$M$69,2,FALSE),0)+IFERROR(VLOOKUP(L$5,$N$60:$O$69,2,FALSE),0)+IFERROR(VLOOKUP(L$5,$P$60:$Q$69,2,FALSE),0)+IFERROR(VLOOKUP(L$5,$R$60:$S$69,2,FALSE),0)+IFERROR(VLOOKUP(L$5,$T$60:$U$69,2,FALSE),0)+IFERROR(VLOOKUP(L$5,$V$60:$W$69,2,FALSE),0)</f>
        <v>0</v>
      </c>
      <c r="M9" s="117">
        <f>IFERROR(VLOOKUP(M$5,$E$60:$E$69,2,FALSE),0)+IFERROR(VLOOKUP(M$5,$F$60:$G$69,2,FALSE),0)+IFERROR(VLOOKUP(M$5,$H$60:$I$69,2,FALSE),0)+IFERROR(VLOOKUP(M$5,$J$60:$K$69,2,FALSE),0)+IFERROR(VLOOKUP(M$5,$L$60:$M$69,2,FALSE),0)+IFERROR(VLOOKUP(M$5,$N$60:$O$69,2,FALSE),0)+IFERROR(VLOOKUP(M$5,$P$60:$Q$69,2,FALSE),0)+IFERROR(VLOOKUP(M$5,$R$60:$S$69,2,FALSE),0)+IFERROR(VLOOKUP(M$5,$T$60:$U$69,2,FALSE),0)+IFERROR(VLOOKUP(M$5,$V$60:$W$69,2,FALSE),0)</f>
        <v>0</v>
      </c>
      <c r="N9" s="117">
        <f>IFERROR(VLOOKUP(N$5,$E$60:$E$69,2,FALSE),0)+IFERROR(VLOOKUP(N$5,$F$60:$G$69,2,FALSE),0)+IFERROR(VLOOKUP(N$5,$H$60:$I$69,2,FALSE),0)+IFERROR(VLOOKUP(N$5,$J$60:$K$69,2,FALSE),0)+IFERROR(VLOOKUP(N$5,$L$60:$M$69,2,FALSE),0)+IFERROR(VLOOKUP(N$5,$N$60:$O$69,2,FALSE),0)+IFERROR(VLOOKUP(N$5,$P$60:$Q$69,2,FALSE),0)+IFERROR(VLOOKUP(N$5,$R$60:$S$69,2,FALSE),0)+IFERROR(VLOOKUP(N$5,$T$60:$U$69,2,FALSE),0)+IFERROR(VLOOKUP(N$5,$V$60:$W$69,2,FALSE),0)</f>
        <v>0</v>
      </c>
      <c r="O9" s="117">
        <f>IFERROR(VLOOKUP(O$5,$E$60:$E$69,2,FALSE),0)+IFERROR(VLOOKUP(O$5,$F$60:$G$69,2,FALSE),0)+IFERROR(VLOOKUP(O$5,$H$60:$I$69,2,FALSE),0)+IFERROR(VLOOKUP(O$5,$J$60:$K$69,2,FALSE),0)+IFERROR(VLOOKUP(O$5,$L$60:$M$69,2,FALSE),0)+IFERROR(VLOOKUP(O$5,$N$60:$O$69,2,FALSE),0)+IFERROR(VLOOKUP(O$5,$P$60:$Q$69,2,FALSE),0)+IFERROR(VLOOKUP(O$5,$R$60:$S$69,2,FALSE),0)+IFERROR(VLOOKUP(O$5,$T$60:$U$69,2,FALSE),0)+IFERROR(VLOOKUP(O$5,$V$60:$W$69,2,FALSE),0)</f>
        <v>0</v>
      </c>
      <c r="P9" s="123">
        <f t="shared" si="1"/>
        <v>122000</v>
      </c>
      <c r="Q9" s="115"/>
    </row>
    <row r="10" spans="3:17" x14ac:dyDescent="0.25">
      <c r="C10" s="120" t="s">
        <v>535</v>
      </c>
      <c r="D10" s="116">
        <f>IFERROR(VLOOKUP(D$5,$D$137:$E$150,2,FALSE),0)+IFERROR(VLOOKUP(D$5,$F$137:$G$150,2,FALSE),0)+IFERROR(VLOOKUP(D$5,$H$137:$I$150,2,FALSE),0)+IFERROR(VLOOKUP(D$5,$J$137:$K$150,2,FALSE),0)+IFERROR(VLOOKUP(D$5,$L$137:$M$150,2,FALSE),0)+IFERROR(VLOOKUP(D$5,$N$137:$O$150,2,FALSE),0)+IFERROR(VLOOKUP(D$5,$P$137:$Q$150,2,FALSE),0)+IFERROR(VLOOKUP(D$5,$R$137:$S$150,2,FALSE),0)+IFERROR(VLOOKUP(D$5,$T$137:$U$150,2,FALSE),0)+IFERROR(VLOOKUP(D$5,$V$137:$W$150,2,FALSE),0)</f>
        <v>0</v>
      </c>
      <c r="E10" s="116">
        <f t="shared" ref="E10:O10" si="3">IFERROR(VLOOKUP(E$5,$D$137:$E$150,2,FALSE),0)+IFERROR(VLOOKUP(E$5,$F$137:$G$150,2,FALSE),0)+IFERROR(VLOOKUP(E$5,$H$137:$I$150,2,FALSE),0)+IFERROR(VLOOKUP(E$5,$J$137:$K$150,2,FALSE),0)+IFERROR(VLOOKUP(E$5,$L$137:$M$150,2,FALSE),0)+IFERROR(VLOOKUP(E$5,$N$137:$O$150,2,FALSE),0)+IFERROR(VLOOKUP(E$5,$P$137:$Q$150,2,FALSE),0)+IFERROR(VLOOKUP(E$5,$R$137:$S$150,2,FALSE),0)+IFERROR(VLOOKUP(E$5,$T$137:$U$150,2,FALSE),0)+IFERROR(VLOOKUP(E$5,$V$137:$W$150,2,FALSE),0)</f>
        <v>0</v>
      </c>
      <c r="F10" s="116">
        <f t="shared" si="3"/>
        <v>0</v>
      </c>
      <c r="G10" s="116">
        <f t="shared" si="3"/>
        <v>7</v>
      </c>
      <c r="H10" s="116">
        <f t="shared" si="3"/>
        <v>12</v>
      </c>
      <c r="I10" s="116">
        <f t="shared" si="3"/>
        <v>9</v>
      </c>
      <c r="J10" s="116">
        <f t="shared" si="3"/>
        <v>2</v>
      </c>
      <c r="K10" s="116">
        <f t="shared" si="3"/>
        <v>0</v>
      </c>
      <c r="L10" s="116">
        <f t="shared" si="3"/>
        <v>0</v>
      </c>
      <c r="M10" s="116">
        <f t="shared" si="3"/>
        <v>0</v>
      </c>
      <c r="N10" s="116">
        <f t="shared" si="3"/>
        <v>0</v>
      </c>
      <c r="O10" s="116">
        <f t="shared" si="3"/>
        <v>0</v>
      </c>
      <c r="P10" s="122">
        <f t="shared" si="1"/>
        <v>30</v>
      </c>
    </row>
    <row r="11" spans="3:17" x14ac:dyDescent="0.25">
      <c r="C11" s="120" t="s">
        <v>532</v>
      </c>
      <c r="D11" s="117">
        <f>IFERROR(VLOOKUP(D$5,$D$80:$E$93,2,FALSE),0)+IFERROR(VLOOKUP(D$5,$F$80:$G$93,2,FALSE),0)+IFERROR(VLOOKUP(D$5,$H$80:$I$93,2,FALSE),0)+IFERROR(VLOOKUP(D$5,$J$80:$K$93,2,FALSE),0)+IFERROR(VLOOKUP(D$5,$L$80:$M$93,2,FALSE),0)+IFERROR(VLOOKUP(D$5,$N$80:$O$93,2,FALSE),0)+IFERROR(VLOOKUP(D$5,$P$80:$Q$93,2,FALSE),0)+IFERROR(VLOOKUP(D$5,$R$80:$S$93,2,FALSE),0)+IFERROR(VLOOKUP(D$5,$T$80:$U$93,2,FALSE),0)+IFERROR(VLOOKUP(D$5,$V$80:$W$93,2,FALSE),0)</f>
        <v>0</v>
      </c>
      <c r="E11" s="117">
        <f>IFERROR(VLOOKUP(E$5,$D$80:$E$93,2,FALSE),0)+IFERROR(VLOOKUP(E$5,$F$80:$G$93,2,FALSE),0)+IFERROR(VLOOKUP(E$5,$H$80:$I$93,2,FALSE),0)+IFERROR(VLOOKUP(E$5,$J$80:$K$93,2,FALSE),0)+IFERROR(VLOOKUP(E$5,$L$80:$M$93,2,FALSE),0)+IFERROR(VLOOKUP(E$5,$N$80:$O$93,2,FALSE),0)+IFERROR(VLOOKUP(E$5,$P$80:$Q$93,2,FALSE),0)+IFERROR(VLOOKUP(E$5,$R$80:$S$93,2,FALSE),0)+IFERROR(VLOOKUP(E$5,$T$80:$U$93,2,FALSE),0)+IFERROR(VLOOKUP(E$5,$V$80:$W$93,2,FALSE),0)</f>
        <v>0</v>
      </c>
      <c r="F11" s="117">
        <f>IFERROR(VLOOKUP(F$5,$D$80:$E$93,2,FALSE),0)+IFERROR(VLOOKUP(F$5,$F$80:$G$93,2,FALSE),0)+IFERROR(VLOOKUP(F$5,$H$80:$I$93,2,FALSE),0)+IFERROR(VLOOKUP(F$5,$J$80:$K$93,2,FALSE),0)+IFERROR(VLOOKUP(F$5,$L$80:$M$93,2,FALSE),0)+IFERROR(VLOOKUP(F$5,$N$80:$O$93,2,FALSE),0)+IFERROR(VLOOKUP(F$5,$P$80:$Q$93,2,FALSE),0)+IFERROR(VLOOKUP(F$5,$R$80:$S$93,2,FALSE),0)+IFERROR(VLOOKUP(F$5,$T$80:$U$93,2,FALSE),0)+IFERROR(VLOOKUP(F$5,$V$80:$W$93,2,FALSE),0)</f>
        <v>0</v>
      </c>
      <c r="G11" s="117">
        <f>IFERROR(VLOOKUP(G$5,$D$80:$E$93,2,FALSE),0)+IFERROR(VLOOKUP(G$5,$F$80:$G$93,2,FALSE),0)+IFERROR(VLOOKUP(G$5,$H$80:$I$93,2,FALSE),0)+IFERROR(VLOOKUP(G$5,$J$80:$K$93,2,FALSE),0)+IFERROR(VLOOKUP(G$5,$L$80:$M$93,2,FALSE),0)+IFERROR(VLOOKUP(G$5,$N$80:$O$93,2,FALSE),0)+IFERROR(VLOOKUP(G$5,$P$80:$Q$93,2,FALSE),0)+IFERROR(VLOOKUP(G$5,$R$80:$S$93,2,FALSE),0)+IFERROR(VLOOKUP(G$5,$T$80:$U$93,2,FALSE),0)+IFERROR(VLOOKUP(G$5,$V$80:$W$93,2,FALSE),0)</f>
        <v>287000</v>
      </c>
      <c r="H11" s="117">
        <f>IFERROR(VLOOKUP(H$5,$D$80:$E$93,2,FALSE),0)+IFERROR(VLOOKUP(H$5,$F$80:$G$93,2,FALSE),0)+IFERROR(VLOOKUP(H$5,$H$80:$I$93,2,FALSE),0)+IFERROR(VLOOKUP(H$5,$J$80:$K$93,2,FALSE),0)+IFERROR(VLOOKUP(H$5,$L$80:$M$93,2,FALSE),0)+IFERROR(VLOOKUP(H$5,$N$80:$O$93,2,FALSE),0)+IFERROR(VLOOKUP(H$5,$P$80:$Q$93,2,FALSE),0)+IFERROR(VLOOKUP(H$5,$R$80:$S$93,2,FALSE),0)+IFERROR(VLOOKUP(H$5,$T$80:$U$93,2,FALSE),0)+IFERROR(VLOOKUP(H$5,$V$80:$W$93,2,FALSE),0)</f>
        <v>1007000</v>
      </c>
      <c r="I11" s="117">
        <f>IFERROR(VLOOKUP(I$5,$D$80:$E$93,2,FALSE),0)+IFERROR(VLOOKUP(I$5,$F$80:$G$93,2,FALSE),0)+IFERROR(VLOOKUP(I$5,$H$80:$I$93,2,FALSE),0)+IFERROR(VLOOKUP(I$5,$J$80:$K$93,2,FALSE),0)+IFERROR(VLOOKUP(I$5,$L$80:$M$93,2,FALSE),0)+IFERROR(VLOOKUP(I$5,$N$80:$O$93,2,FALSE),0)+IFERROR(VLOOKUP(I$5,$P$80:$Q$93,2,FALSE),0)+IFERROR(VLOOKUP(I$5,$R$80:$S$93,2,FALSE),0)+IFERROR(VLOOKUP(I$5,$T$80:$U$93,2,FALSE),0)+IFERROR(VLOOKUP(I$5,$V$80:$W$93,2,FALSE),0)</f>
        <v>425000</v>
      </c>
      <c r="J11" s="117">
        <f>IFERROR(VLOOKUP(J$5,$D$80:$E$93,2,FALSE),0)+IFERROR(VLOOKUP(J$5,$F$80:$G$93,2,FALSE),0)+IFERROR(VLOOKUP(J$5,$H$80:$I$93,2,FALSE),0)+IFERROR(VLOOKUP(J$5,$J$80:$K$93,2,FALSE),0)+IFERROR(VLOOKUP(J$5,$L$80:$M$93,2,FALSE),0)+IFERROR(VLOOKUP(J$5,$N$80:$O$93,2,FALSE),0)+IFERROR(VLOOKUP(J$5,$P$80:$Q$93,2,FALSE),0)+IFERROR(VLOOKUP(J$5,$R$80:$S$93,2,FALSE),0)+IFERROR(VLOOKUP(J$5,$T$80:$U$93,2,FALSE),0)+IFERROR(VLOOKUP(J$5,$V$80:$W$93,2,FALSE),0)</f>
        <v>20000</v>
      </c>
      <c r="K11" s="117">
        <f>IFERROR(VLOOKUP(K$5,$D$80:$E$93,2,FALSE),0)+IFERROR(VLOOKUP(K$5,$F$80:$G$93,2,FALSE),0)+IFERROR(VLOOKUP(K$5,$H$80:$I$93,2,FALSE),0)+IFERROR(VLOOKUP(K$5,$J$80:$K$93,2,FALSE),0)+IFERROR(VLOOKUP(K$5,$L$80:$M$93,2,FALSE),0)+IFERROR(VLOOKUP(K$5,$N$80:$O$93,2,FALSE),0)+IFERROR(VLOOKUP(K$5,$P$80:$Q$93,2,FALSE),0)+IFERROR(VLOOKUP(K$5,$R$80:$S$93,2,FALSE),0)+IFERROR(VLOOKUP(K$5,$T$80:$U$93,2,FALSE),0)+IFERROR(VLOOKUP(K$5,$V$80:$W$93,2,FALSE),0)</f>
        <v>0</v>
      </c>
      <c r="L11" s="117">
        <f>IFERROR(VLOOKUP(L$5,$D$80:$E$93,2,FALSE),0)+IFERROR(VLOOKUP(L$5,$F$80:$G$93,2,FALSE),0)+IFERROR(VLOOKUP(L$5,$H$80:$I$93,2,FALSE),0)+IFERROR(VLOOKUP(L$5,$J$80:$K$93,2,FALSE),0)+IFERROR(VLOOKUP(L$5,$L$80:$M$93,2,FALSE),0)+IFERROR(VLOOKUP(L$5,$N$80:$O$93,2,FALSE),0)+IFERROR(VLOOKUP(L$5,$P$80:$Q$93,2,FALSE),0)+IFERROR(VLOOKUP(L$5,$R$80:$S$93,2,FALSE),0)+IFERROR(VLOOKUP(L$5,$T$80:$U$93,2,FALSE),0)+IFERROR(VLOOKUP(L$5,$V$80:$W$93,2,FALSE),0)</f>
        <v>0</v>
      </c>
      <c r="M11" s="117">
        <f>IFERROR(VLOOKUP(M$5,$D$80:$E$93,2,FALSE),0)+IFERROR(VLOOKUP(M$5,$F$80:$G$93,2,FALSE),0)+IFERROR(VLOOKUP(M$5,$H$80:$I$93,2,FALSE),0)+IFERROR(VLOOKUP(M$5,$J$80:$K$93,2,FALSE),0)+IFERROR(VLOOKUP(M$5,$L$80:$M$93,2,FALSE),0)+IFERROR(VLOOKUP(M$5,$N$80:$O$93,2,FALSE),0)+IFERROR(VLOOKUP(M$5,$P$80:$Q$93,2,FALSE),0)+IFERROR(VLOOKUP(M$5,$R$80:$S$93,2,FALSE),0)+IFERROR(VLOOKUP(M$5,$T$80:$U$93,2,FALSE),0)+IFERROR(VLOOKUP(M$5,$V$80:$W$93,2,FALSE),0)</f>
        <v>0</v>
      </c>
      <c r="N11" s="117">
        <f>IFERROR(VLOOKUP(N$5,$D$80:$E$93,2,FALSE),0)+IFERROR(VLOOKUP(N$5,$F$80:$G$93,2,FALSE),0)+IFERROR(VLOOKUP(N$5,$H$80:$I$93,2,FALSE),0)+IFERROR(VLOOKUP(N$5,$J$80:$K$93,2,FALSE),0)+IFERROR(VLOOKUP(N$5,$L$80:$M$93,2,FALSE),0)+IFERROR(VLOOKUP(N$5,$N$80:$O$93,2,FALSE),0)+IFERROR(VLOOKUP(N$5,$P$80:$Q$93,2,FALSE),0)+IFERROR(VLOOKUP(N$5,$R$80:$S$93,2,FALSE),0)+IFERROR(VLOOKUP(N$5,$T$80:$U$93,2,FALSE),0)+IFERROR(VLOOKUP(N$5,$V$80:$W$93,2,FALSE),0)</f>
        <v>0</v>
      </c>
      <c r="O11" s="117">
        <f>IFERROR(VLOOKUP(O$5,$D$80:$E$93,2,FALSE),0)+IFERROR(VLOOKUP(O$5,$F$80:$G$93,2,FALSE),0)+IFERROR(VLOOKUP(O$5,$H$80:$I$93,2,FALSE),0)+IFERROR(VLOOKUP(O$5,$J$80:$K$93,2,FALSE),0)+IFERROR(VLOOKUP(O$5,$L$80:$M$93,2,FALSE),0)+IFERROR(VLOOKUP(O$5,$N$80:$O$93,2,FALSE),0)+IFERROR(VLOOKUP(O$5,$P$80:$Q$93,2,FALSE),0)+IFERROR(VLOOKUP(O$5,$R$80:$S$93,2,FALSE),0)+IFERROR(VLOOKUP(O$5,$T$80:$U$93,2,FALSE),0)+IFERROR(VLOOKUP(O$5,$V$80:$W$93,2,FALSE),0)</f>
        <v>0</v>
      </c>
      <c r="P11" s="123">
        <f t="shared" si="1"/>
        <v>1739000</v>
      </c>
      <c r="Q11" s="115"/>
    </row>
    <row r="12" spans="3:17" x14ac:dyDescent="0.25">
      <c r="C12" s="106"/>
    </row>
    <row r="13" spans="3:17" x14ac:dyDescent="0.25">
      <c r="C13" s="107"/>
    </row>
    <row r="27" spans="4:33" x14ac:dyDescent="0.25">
      <c r="F27"/>
      <c r="G27"/>
      <c r="H27"/>
      <c r="I27"/>
      <c r="J27"/>
      <c r="K27"/>
      <c r="L27"/>
    </row>
    <row r="28" spans="4:33" x14ac:dyDescent="0.25">
      <c r="F28"/>
      <c r="G28"/>
      <c r="H28"/>
    </row>
    <row r="29" spans="4:33" x14ac:dyDescent="0.25">
      <c r="F29"/>
      <c r="G29"/>
    </row>
    <row r="30" spans="4:33" x14ac:dyDescent="0.25">
      <c r="F30"/>
      <c r="J30"/>
    </row>
    <row r="31" spans="4:33" x14ac:dyDescent="0.25">
      <c r="N31"/>
      <c r="O31"/>
      <c r="P31"/>
      <c r="Q31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 spans="4:33" x14ac:dyDescent="0.25">
      <c r="D32" s="27" t="s">
        <v>271</v>
      </c>
      <c r="E32" s="84" t="s">
        <v>398</v>
      </c>
      <c r="F32" s="27" t="s">
        <v>271</v>
      </c>
      <c r="G32" s="84" t="s">
        <v>398</v>
      </c>
      <c r="H32" s="27" t="s">
        <v>271</v>
      </c>
      <c r="I32" s="84" t="s">
        <v>398</v>
      </c>
      <c r="J32" s="27" t="s">
        <v>271</v>
      </c>
      <c r="K32" s="84" t="s">
        <v>398</v>
      </c>
      <c r="L32" s="27" t="s">
        <v>271</v>
      </c>
      <c r="M32" s="84" t="s">
        <v>398</v>
      </c>
      <c r="N32" s="27" t="s">
        <v>271</v>
      </c>
      <c r="O32" s="84" t="s">
        <v>398</v>
      </c>
      <c r="P32" s="27" t="s">
        <v>271</v>
      </c>
      <c r="Q32" s="84" t="s">
        <v>398</v>
      </c>
      <c r="R32" s="27" t="s">
        <v>271</v>
      </c>
      <c r="S32" s="84" t="s">
        <v>398</v>
      </c>
      <c r="T32" s="27" t="s">
        <v>271</v>
      </c>
      <c r="U32" s="84" t="s">
        <v>398</v>
      </c>
      <c r="V32" s="27" t="s">
        <v>271</v>
      </c>
      <c r="W32" s="84" t="s">
        <v>398</v>
      </c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 spans="4:33" x14ac:dyDescent="0.25">
      <c r="D33" s="27" t="s">
        <v>478</v>
      </c>
      <c r="E33" s="27" t="s">
        <v>490</v>
      </c>
      <c r="F33" s="27" t="s">
        <v>479</v>
      </c>
      <c r="G33" s="27" t="s">
        <v>490</v>
      </c>
      <c r="H33" s="27" t="s">
        <v>480</v>
      </c>
      <c r="I33" s="27" t="s">
        <v>490</v>
      </c>
      <c r="J33" s="27" t="s">
        <v>481</v>
      </c>
      <c r="K33" s="27" t="s">
        <v>490</v>
      </c>
      <c r="L33" s="27" t="s">
        <v>482</v>
      </c>
      <c r="M33" s="27" t="s">
        <v>511</v>
      </c>
      <c r="N33" s="27" t="s">
        <v>483</v>
      </c>
      <c r="O33" s="27" t="s">
        <v>511</v>
      </c>
      <c r="P33" s="27" t="s">
        <v>484</v>
      </c>
      <c r="Q33" s="27" t="s">
        <v>277</v>
      </c>
      <c r="R33" s="27" t="s">
        <v>485</v>
      </c>
      <c r="S33" s="27" t="s">
        <v>511</v>
      </c>
      <c r="T33" s="27" t="s">
        <v>486</v>
      </c>
      <c r="U33" s="27" t="s">
        <v>277</v>
      </c>
      <c r="V33" s="27" t="s">
        <v>487</v>
      </c>
      <c r="W33" s="27" t="s">
        <v>277</v>
      </c>
      <c r="X33" s="110"/>
      <c r="Y33" s="110"/>
      <c r="Z33" s="110"/>
      <c r="AA33" s="110"/>
      <c r="AB33" s="110"/>
      <c r="AC33" s="110"/>
      <c r="AD33" s="110"/>
      <c r="AE33" s="110"/>
      <c r="AF33" s="110"/>
      <c r="AG33" s="16"/>
    </row>
    <row r="34" spans="4:33" x14ac:dyDescent="0.25"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 spans="4:33" x14ac:dyDescent="0.25">
      <c r="D35" s="27" t="s">
        <v>510</v>
      </c>
      <c r="E35" s="27"/>
      <c r="F35" s="27" t="s">
        <v>513</v>
      </c>
      <c r="G35" s="27"/>
      <c r="H35" s="27" t="s">
        <v>515</v>
      </c>
      <c r="I35" s="27"/>
      <c r="J35" s="27" t="s">
        <v>517</v>
      </c>
      <c r="K35" s="27"/>
      <c r="L35" s="27" t="s">
        <v>519</v>
      </c>
      <c r="M35" s="27"/>
      <c r="N35" s="27" t="s">
        <v>521</v>
      </c>
      <c r="O35" s="27"/>
      <c r="P35" s="27" t="s">
        <v>525</v>
      </c>
      <c r="Q35" s="27"/>
      <c r="R35" s="27" t="s">
        <v>526</v>
      </c>
      <c r="S35" s="27"/>
      <c r="T35" s="27" t="s">
        <v>527</v>
      </c>
      <c r="U35" s="27"/>
      <c r="V35" s="27" t="s">
        <v>529</v>
      </c>
      <c r="W35" s="27"/>
      <c r="X35"/>
      <c r="Y35"/>
      <c r="Z35"/>
      <c r="AA35"/>
      <c r="AB35"/>
      <c r="AC35"/>
      <c r="AD35" s="110"/>
      <c r="AE35" s="110"/>
      <c r="AF35" s="110"/>
      <c r="AG35" s="16"/>
    </row>
    <row r="36" spans="4:33" x14ac:dyDescent="0.25">
      <c r="D36" s="27" t="s">
        <v>458</v>
      </c>
      <c r="E36" s="61" t="s">
        <v>506</v>
      </c>
      <c r="F36" s="27" t="s">
        <v>459</v>
      </c>
      <c r="G36" s="61" t="s">
        <v>506</v>
      </c>
      <c r="H36" s="27" t="s">
        <v>460</v>
      </c>
      <c r="I36" s="61" t="s">
        <v>506</v>
      </c>
      <c r="J36" s="27" t="s">
        <v>461</v>
      </c>
      <c r="K36" s="61" t="s">
        <v>506</v>
      </c>
      <c r="L36" s="27" t="s">
        <v>462</v>
      </c>
      <c r="M36" s="61" t="s">
        <v>506</v>
      </c>
      <c r="N36" s="27" t="s">
        <v>463</v>
      </c>
      <c r="O36" s="61" t="s">
        <v>506</v>
      </c>
      <c r="P36" s="27" t="s">
        <v>464</v>
      </c>
      <c r="Q36" s="61" t="s">
        <v>506</v>
      </c>
      <c r="R36" s="27" t="s">
        <v>465</v>
      </c>
      <c r="S36" s="61" t="s">
        <v>506</v>
      </c>
      <c r="T36" s="27" t="s">
        <v>466</v>
      </c>
      <c r="U36" s="61" t="s">
        <v>506</v>
      </c>
      <c r="V36" s="27" t="s">
        <v>467</v>
      </c>
      <c r="W36" s="61" t="s">
        <v>506</v>
      </c>
      <c r="X36"/>
      <c r="Y36"/>
      <c r="Z36"/>
      <c r="AA36"/>
      <c r="AB36"/>
      <c r="AC36"/>
      <c r="AD36" s="112"/>
      <c r="AE36" s="110"/>
      <c r="AF36" s="112"/>
      <c r="AG36" s="16"/>
    </row>
    <row r="37" spans="4:33" x14ac:dyDescent="0.25">
      <c r="D37" s="27" t="s">
        <v>496</v>
      </c>
      <c r="E37" s="29">
        <v>10000</v>
      </c>
      <c r="F37" s="27" t="s">
        <v>496</v>
      </c>
      <c r="G37" s="29">
        <v>27000</v>
      </c>
      <c r="H37" s="27" t="s">
        <v>495</v>
      </c>
      <c r="I37" s="29">
        <v>50000</v>
      </c>
      <c r="J37" s="27" t="s">
        <v>495</v>
      </c>
      <c r="K37" s="29">
        <v>10000</v>
      </c>
      <c r="L37" s="27"/>
      <c r="M37" s="29"/>
      <c r="N37" s="27"/>
      <c r="O37" s="29"/>
      <c r="P37" s="27"/>
      <c r="Q37" s="29"/>
      <c r="R37" s="27"/>
      <c r="S37" s="29"/>
      <c r="T37" s="27"/>
      <c r="U37" s="29"/>
      <c r="V37" s="27"/>
      <c r="W37" s="29"/>
      <c r="X37"/>
      <c r="Y37"/>
      <c r="Z37"/>
      <c r="AA37"/>
      <c r="AB37"/>
      <c r="AC37"/>
      <c r="AD37" s="111"/>
      <c r="AE37" s="110"/>
      <c r="AF37" s="111"/>
      <c r="AG37" s="16"/>
    </row>
    <row r="38" spans="4:33" x14ac:dyDescent="0.25">
      <c r="D38" s="60" t="s">
        <v>266</v>
      </c>
      <c r="E38" s="59">
        <v>10000</v>
      </c>
      <c r="F38" s="60" t="s">
        <v>266</v>
      </c>
      <c r="G38" s="59">
        <v>27000</v>
      </c>
      <c r="H38" s="60" t="s">
        <v>266</v>
      </c>
      <c r="I38" s="59">
        <v>50000</v>
      </c>
      <c r="J38" s="27" t="s">
        <v>496</v>
      </c>
      <c r="K38" s="29">
        <v>10000</v>
      </c>
      <c r="L38" s="60" t="s">
        <v>266</v>
      </c>
      <c r="M38" s="59"/>
      <c r="N38" s="60" t="s">
        <v>266</v>
      </c>
      <c r="O38" s="59"/>
      <c r="P38" s="60" t="s">
        <v>266</v>
      </c>
      <c r="Q38" s="59"/>
      <c r="R38" s="60" t="s">
        <v>266</v>
      </c>
      <c r="S38" s="59"/>
      <c r="T38" s="60" t="s">
        <v>266</v>
      </c>
      <c r="U38" s="59"/>
      <c r="V38" s="60" t="s">
        <v>266</v>
      </c>
      <c r="W38" s="59"/>
      <c r="X38"/>
      <c r="Y38"/>
      <c r="Z38"/>
      <c r="AA38"/>
      <c r="AB38"/>
      <c r="AC38"/>
      <c r="AD38" s="114"/>
      <c r="AE38" s="113"/>
      <c r="AF38" s="114"/>
      <c r="AG38" s="16"/>
    </row>
    <row r="39" spans="4:33" x14ac:dyDescent="0.25">
      <c r="D39"/>
      <c r="E39"/>
      <c r="F39"/>
      <c r="G39"/>
      <c r="H39"/>
      <c r="I39"/>
      <c r="J39" s="60" t="s">
        <v>266</v>
      </c>
      <c r="K39" s="59">
        <v>20000</v>
      </c>
      <c r="L39"/>
      <c r="M39"/>
      <c r="N39"/>
      <c r="O39"/>
      <c r="P39"/>
      <c r="Q39"/>
      <c r="R39"/>
      <c r="S39"/>
      <c r="T39"/>
      <c r="U39"/>
      <c r="V39"/>
      <c r="W39"/>
      <c r="X39" s="114"/>
      <c r="Y39" s="16"/>
      <c r="Z39" s="16"/>
      <c r="AA39" s="16"/>
      <c r="AB39" s="16"/>
      <c r="AC39" s="16"/>
      <c r="AD39" s="16"/>
      <c r="AE39" s="16"/>
      <c r="AF39" s="16"/>
      <c r="AG39" s="16"/>
    </row>
    <row r="40" spans="4:33" x14ac:dyDescent="0.25"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 spans="4:33" x14ac:dyDescent="0.25"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 s="114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 spans="4:33" x14ac:dyDescent="0.25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</row>
    <row r="43" spans="4:33" x14ac:dyDescent="0.25">
      <c r="F43"/>
      <c r="G43"/>
      <c r="H43"/>
      <c r="I43"/>
      <c r="J43"/>
      <c r="K43"/>
      <c r="L43"/>
      <c r="M43"/>
      <c r="N43"/>
      <c r="O43"/>
    </row>
    <row r="44" spans="4:33" x14ac:dyDescent="0.25">
      <c r="F44"/>
      <c r="G44"/>
      <c r="H44"/>
      <c r="I44"/>
      <c r="J44"/>
      <c r="K44"/>
      <c r="L44"/>
      <c r="M44"/>
      <c r="N44"/>
      <c r="O44"/>
    </row>
    <row r="45" spans="4:33" x14ac:dyDescent="0.25">
      <c r="F45"/>
      <c r="G45"/>
      <c r="H45"/>
      <c r="I45"/>
      <c r="J45"/>
      <c r="K45"/>
      <c r="L45"/>
      <c r="M45"/>
      <c r="N45"/>
      <c r="O45"/>
    </row>
    <row r="46" spans="4:33" x14ac:dyDescent="0.25">
      <c r="F46"/>
      <c r="G46"/>
      <c r="H46"/>
      <c r="I46"/>
      <c r="J46"/>
      <c r="K46"/>
      <c r="L46"/>
      <c r="M46"/>
      <c r="N46"/>
      <c r="O46"/>
    </row>
    <row r="47" spans="4:33" x14ac:dyDescent="0.25">
      <c r="F47"/>
      <c r="G47"/>
      <c r="H47"/>
      <c r="I47"/>
      <c r="J47"/>
      <c r="K47"/>
      <c r="L47"/>
      <c r="M47"/>
      <c r="N47"/>
    </row>
    <row r="48" spans="4:33" x14ac:dyDescent="0.25">
      <c r="F48"/>
      <c r="G48"/>
      <c r="H48"/>
      <c r="I48"/>
      <c r="J48"/>
      <c r="K48"/>
      <c r="L48"/>
      <c r="M48"/>
      <c r="N48"/>
    </row>
    <row r="49" spans="4:33" x14ac:dyDescent="0.25">
      <c r="F49"/>
      <c r="G49"/>
      <c r="H49"/>
      <c r="I49"/>
      <c r="J49"/>
      <c r="K49"/>
      <c r="L49"/>
      <c r="M49"/>
      <c r="N49"/>
    </row>
    <row r="50" spans="4:33" x14ac:dyDescent="0.25">
      <c r="F50"/>
      <c r="G50"/>
      <c r="H50"/>
      <c r="I50"/>
      <c r="J50"/>
      <c r="K50"/>
      <c r="L50"/>
      <c r="M50"/>
      <c r="N50"/>
    </row>
    <row r="51" spans="4:33" x14ac:dyDescent="0.25">
      <c r="F51"/>
      <c r="G51"/>
      <c r="H51"/>
      <c r="I51"/>
      <c r="J51"/>
      <c r="K51"/>
      <c r="L51"/>
      <c r="M51"/>
      <c r="N51"/>
    </row>
    <row r="54" spans="4:33" x14ac:dyDescent="0.25">
      <c r="D54" s="1" t="s">
        <v>507</v>
      </c>
    </row>
    <row r="55" spans="4:33" x14ac:dyDescent="0.25"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4:33" x14ac:dyDescent="0.25">
      <c r="D56" s="27" t="s">
        <v>271</v>
      </c>
      <c r="E56" s="84" t="s">
        <v>398</v>
      </c>
      <c r="F56" s="27" t="s">
        <v>271</v>
      </c>
      <c r="G56" s="84" t="s">
        <v>398</v>
      </c>
      <c r="H56" s="27" t="s">
        <v>271</v>
      </c>
      <c r="I56" s="84" t="s">
        <v>398</v>
      </c>
      <c r="J56" s="27" t="s">
        <v>271</v>
      </c>
      <c r="K56" s="84" t="s">
        <v>398</v>
      </c>
      <c r="L56" s="27" t="s">
        <v>271</v>
      </c>
      <c r="M56" s="84" t="s">
        <v>398</v>
      </c>
      <c r="N56" s="27" t="s">
        <v>271</v>
      </c>
      <c r="O56" s="84" t="s">
        <v>398</v>
      </c>
      <c r="P56" s="27" t="s">
        <v>271</v>
      </c>
      <c r="Q56" s="84" t="s">
        <v>398</v>
      </c>
      <c r="R56" s="27" t="s">
        <v>271</v>
      </c>
      <c r="S56" s="84" t="s">
        <v>398</v>
      </c>
      <c r="T56" s="52" t="s">
        <v>271</v>
      </c>
      <c r="U56" s="84" t="s">
        <v>398</v>
      </c>
      <c r="V56" s="52" t="s">
        <v>271</v>
      </c>
      <c r="W56" s="84" t="s">
        <v>398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 spans="4:33" x14ac:dyDescent="0.25">
      <c r="D57" s="27" t="s">
        <v>478</v>
      </c>
      <c r="E57" s="27" t="s">
        <v>511</v>
      </c>
      <c r="F57" s="27" t="s">
        <v>479</v>
      </c>
      <c r="G57" s="27" t="s">
        <v>488</v>
      </c>
      <c r="H57" s="27" t="s">
        <v>480</v>
      </c>
      <c r="I57" s="27" t="s">
        <v>511</v>
      </c>
      <c r="J57" s="27" t="s">
        <v>481</v>
      </c>
      <c r="K57" s="27" t="s">
        <v>511</v>
      </c>
      <c r="L57" s="27" t="s">
        <v>482</v>
      </c>
      <c r="M57" s="27" t="s">
        <v>488</v>
      </c>
      <c r="N57" s="27" t="s">
        <v>483</v>
      </c>
      <c r="O57" s="27" t="s">
        <v>488</v>
      </c>
      <c r="P57" s="27" t="s">
        <v>484</v>
      </c>
      <c r="Q57" s="27" t="s">
        <v>277</v>
      </c>
      <c r="R57" s="27" t="s">
        <v>485</v>
      </c>
      <c r="S57" s="27" t="s">
        <v>277</v>
      </c>
      <c r="T57" s="52" t="s">
        <v>486</v>
      </c>
      <c r="U57" s="27" t="s">
        <v>277</v>
      </c>
      <c r="V57" s="52" t="s">
        <v>487</v>
      </c>
      <c r="W57" s="27" t="s">
        <v>277</v>
      </c>
      <c r="X57" s="110"/>
      <c r="Y57" s="110"/>
      <c r="Z57" s="110"/>
      <c r="AA57" s="110"/>
      <c r="AB57" s="110"/>
      <c r="AC57" s="110"/>
      <c r="AD57" s="110"/>
      <c r="AE57" s="110"/>
      <c r="AF57" s="110"/>
      <c r="AG57" s="16"/>
    </row>
    <row r="58" spans="4:33" x14ac:dyDescent="0.25"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59" spans="4:33" x14ac:dyDescent="0.25">
      <c r="D59" s="27" t="s">
        <v>510</v>
      </c>
      <c r="E59" s="27"/>
      <c r="F59" s="27" t="s">
        <v>513</v>
      </c>
      <c r="G59" s="27"/>
      <c r="H59" s="27" t="s">
        <v>515</v>
      </c>
      <c r="I59" s="27"/>
      <c r="J59" s="27" t="s">
        <v>517</v>
      </c>
      <c r="K59" s="27"/>
      <c r="L59" s="27" t="s">
        <v>519</v>
      </c>
      <c r="M59" s="27"/>
      <c r="N59" s="27" t="s">
        <v>521</v>
      </c>
      <c r="O59" s="27"/>
      <c r="P59" s="27" t="s">
        <v>525</v>
      </c>
      <c r="Q59" s="27"/>
      <c r="R59" s="27" t="s">
        <v>526</v>
      </c>
      <c r="S59" s="27"/>
      <c r="T59" s="52" t="s">
        <v>527</v>
      </c>
      <c r="U59" s="27"/>
      <c r="V59" s="52" t="s">
        <v>529</v>
      </c>
      <c r="W59" s="27"/>
      <c r="X59"/>
      <c r="Y59"/>
      <c r="Z59"/>
      <c r="AA59"/>
      <c r="AB59"/>
      <c r="AC59"/>
      <c r="AD59" s="110"/>
      <c r="AE59" s="110"/>
      <c r="AF59" s="110"/>
      <c r="AG59" s="16"/>
    </row>
    <row r="60" spans="4:33" x14ac:dyDescent="0.25">
      <c r="D60" s="27" t="s">
        <v>458</v>
      </c>
      <c r="E60" s="61" t="s">
        <v>506</v>
      </c>
      <c r="F60" s="27" t="s">
        <v>459</v>
      </c>
      <c r="G60" s="61" t="s">
        <v>506</v>
      </c>
      <c r="H60" s="27" t="s">
        <v>460</v>
      </c>
      <c r="I60" s="61" t="s">
        <v>506</v>
      </c>
      <c r="J60" s="27" t="s">
        <v>461</v>
      </c>
      <c r="K60" s="61" t="s">
        <v>506</v>
      </c>
      <c r="L60" s="27" t="s">
        <v>462</v>
      </c>
      <c r="M60" s="61" t="s">
        <v>506</v>
      </c>
      <c r="N60" s="27" t="s">
        <v>463</v>
      </c>
      <c r="O60" s="61" t="s">
        <v>506</v>
      </c>
      <c r="P60" s="27" t="s">
        <v>464</v>
      </c>
      <c r="Q60" s="61" t="s">
        <v>506</v>
      </c>
      <c r="R60" s="27" t="s">
        <v>465</v>
      </c>
      <c r="S60" s="61" t="s">
        <v>506</v>
      </c>
      <c r="T60" s="52" t="s">
        <v>466</v>
      </c>
      <c r="U60" s="61" t="s">
        <v>506</v>
      </c>
      <c r="V60" s="52" t="s">
        <v>467</v>
      </c>
      <c r="W60" s="61" t="s">
        <v>506</v>
      </c>
      <c r="X60"/>
      <c r="Y60"/>
      <c r="Z60"/>
      <c r="AA60"/>
      <c r="AB60"/>
      <c r="AC60"/>
      <c r="AD60" s="112"/>
      <c r="AE60" s="110"/>
      <c r="AF60" s="112"/>
      <c r="AG60" s="16"/>
    </row>
    <row r="61" spans="4:33" x14ac:dyDescent="0.25">
      <c r="D61" s="60" t="s">
        <v>266</v>
      </c>
      <c r="E61" s="59"/>
      <c r="F61" s="27" t="s">
        <v>497</v>
      </c>
      <c r="G61" s="29">
        <v>12000</v>
      </c>
      <c r="H61" s="27"/>
      <c r="I61" s="29"/>
      <c r="J61" s="27"/>
      <c r="K61" s="29"/>
      <c r="L61" s="27" t="s">
        <v>497</v>
      </c>
      <c r="M61" s="29">
        <v>100000</v>
      </c>
      <c r="N61" s="27" t="s">
        <v>497</v>
      </c>
      <c r="O61" s="29">
        <v>10000</v>
      </c>
      <c r="P61" s="27"/>
      <c r="Q61" s="29"/>
      <c r="R61" s="27"/>
      <c r="S61" s="29"/>
      <c r="T61" s="27"/>
      <c r="U61" s="29"/>
      <c r="V61" s="27"/>
      <c r="W61" s="29"/>
      <c r="X61"/>
      <c r="Y61"/>
      <c r="Z61"/>
      <c r="AA61"/>
      <c r="AB61"/>
      <c r="AC61"/>
      <c r="AD61" s="111"/>
      <c r="AE61" s="110"/>
      <c r="AF61" s="111"/>
      <c r="AG61" s="16"/>
    </row>
    <row r="62" spans="4:33" x14ac:dyDescent="0.25">
      <c r="D62"/>
      <c r="E62"/>
      <c r="F62" s="60" t="s">
        <v>266</v>
      </c>
      <c r="G62" s="59">
        <v>12000</v>
      </c>
      <c r="H62" s="60" t="s">
        <v>266</v>
      </c>
      <c r="I62" s="59"/>
      <c r="J62" s="60" t="s">
        <v>266</v>
      </c>
      <c r="K62" s="59"/>
      <c r="L62" s="60" t="s">
        <v>266</v>
      </c>
      <c r="M62" s="59">
        <v>100000</v>
      </c>
      <c r="N62" s="60" t="s">
        <v>266</v>
      </c>
      <c r="O62" s="59">
        <v>10000</v>
      </c>
      <c r="P62" s="60" t="s">
        <v>266</v>
      </c>
      <c r="Q62" s="59"/>
      <c r="R62" s="60" t="s">
        <v>266</v>
      </c>
      <c r="S62" s="59"/>
      <c r="T62" s="60" t="s">
        <v>266</v>
      </c>
      <c r="U62" s="59"/>
      <c r="V62" s="60" t="s">
        <v>266</v>
      </c>
      <c r="W62" s="59"/>
      <c r="X62"/>
      <c r="Y62"/>
      <c r="Z62"/>
      <c r="AA62"/>
      <c r="AB62"/>
      <c r="AC62"/>
      <c r="AD62" s="114"/>
      <c r="AE62" s="113"/>
      <c r="AF62" s="114"/>
      <c r="AG62" s="16"/>
    </row>
    <row r="63" spans="4:33" x14ac:dyDescent="0.25"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114"/>
      <c r="Y63" s="16"/>
      <c r="Z63" s="16"/>
      <c r="AA63" s="16"/>
      <c r="AB63" s="16"/>
      <c r="AC63" s="16"/>
      <c r="AD63" s="16"/>
      <c r="AE63" s="16"/>
      <c r="AF63" s="16"/>
      <c r="AG63" s="16"/>
    </row>
    <row r="64" spans="4:33" x14ac:dyDescent="0.25"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16"/>
      <c r="Y64" s="16"/>
      <c r="Z64" s="16"/>
      <c r="AA64" s="16"/>
      <c r="AB64" s="16"/>
      <c r="AC64" s="16"/>
      <c r="AD64" s="16"/>
      <c r="AE64" s="16"/>
      <c r="AF64" s="16"/>
      <c r="AG64" s="16"/>
    </row>
    <row r="65" spans="4:33" x14ac:dyDescent="0.25"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 s="114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</row>
    <row r="66" spans="4:33" x14ac:dyDescent="0.25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</row>
    <row r="70" spans="4:33" x14ac:dyDescent="0.25">
      <c r="D70"/>
      <c r="E70"/>
      <c r="F70"/>
      <c r="G70"/>
      <c r="H70"/>
      <c r="I70"/>
      <c r="J70"/>
    </row>
    <row r="71" spans="4:33" x14ac:dyDescent="0.25">
      <c r="D71"/>
      <c r="E71"/>
      <c r="F71"/>
      <c r="G71"/>
      <c r="H71"/>
      <c r="I71"/>
      <c r="J71"/>
    </row>
    <row r="73" spans="4:33" x14ac:dyDescent="0.25">
      <c r="D73" s="1" t="s">
        <v>508</v>
      </c>
      <c r="F73" s="1">
        <v>2</v>
      </c>
      <c r="H73" s="1">
        <v>3</v>
      </c>
      <c r="J73" s="1">
        <v>4</v>
      </c>
      <c r="L73" s="1">
        <v>5</v>
      </c>
      <c r="N73" s="1">
        <v>6</v>
      </c>
      <c r="P73" s="1">
        <v>7</v>
      </c>
      <c r="R73" s="1">
        <v>8</v>
      </c>
      <c r="T73" s="1">
        <v>9</v>
      </c>
      <c r="V73" s="1">
        <v>10</v>
      </c>
    </row>
    <row r="74" spans="4:33" x14ac:dyDescent="0.25"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4:33" x14ac:dyDescent="0.25">
      <c r="D75" s="27" t="s">
        <v>271</v>
      </c>
      <c r="E75" s="84" t="s">
        <v>398</v>
      </c>
      <c r="F75" s="27" t="s">
        <v>271</v>
      </c>
      <c r="G75" s="84" t="s">
        <v>398</v>
      </c>
      <c r="H75" s="27" t="s">
        <v>271</v>
      </c>
      <c r="I75" s="84" t="s">
        <v>398</v>
      </c>
      <c r="J75" s="27" t="s">
        <v>271</v>
      </c>
      <c r="K75" s="84" t="s">
        <v>398</v>
      </c>
      <c r="L75" s="27" t="s">
        <v>271</v>
      </c>
      <c r="M75" s="84" t="s">
        <v>398</v>
      </c>
      <c r="N75" s="27" t="s">
        <v>271</v>
      </c>
      <c r="O75" s="84" t="s">
        <v>398</v>
      </c>
      <c r="P75" s="52" t="s">
        <v>271</v>
      </c>
      <c r="Q75" s="84" t="s">
        <v>398</v>
      </c>
      <c r="R75" s="52" t="s">
        <v>271</v>
      </c>
      <c r="S75" s="84" t="s">
        <v>398</v>
      </c>
      <c r="T75" s="52" t="s">
        <v>271</v>
      </c>
      <c r="U75" s="84" t="s">
        <v>398</v>
      </c>
      <c r="V75" s="52" t="s">
        <v>271</v>
      </c>
      <c r="W75" s="84" t="s">
        <v>398</v>
      </c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 spans="4:33" x14ac:dyDescent="0.25">
      <c r="D76" s="27" t="s">
        <v>478</v>
      </c>
      <c r="E76" s="27" t="s">
        <v>489</v>
      </c>
      <c r="F76" s="27" t="s">
        <v>479</v>
      </c>
      <c r="G76" s="27" t="s">
        <v>489</v>
      </c>
      <c r="H76" s="27" t="s">
        <v>480</v>
      </c>
      <c r="I76" s="27" t="s">
        <v>489</v>
      </c>
      <c r="J76" s="27" t="s">
        <v>481</v>
      </c>
      <c r="K76" s="27" t="s">
        <v>489</v>
      </c>
      <c r="L76" s="27" t="s">
        <v>482</v>
      </c>
      <c r="M76" s="27" t="s">
        <v>511</v>
      </c>
      <c r="N76" s="27" t="s">
        <v>483</v>
      </c>
      <c r="O76" s="27" t="s">
        <v>511</v>
      </c>
      <c r="P76" s="52" t="s">
        <v>484</v>
      </c>
      <c r="Q76" s="27" t="s">
        <v>277</v>
      </c>
      <c r="R76" s="52" t="s">
        <v>485</v>
      </c>
      <c r="S76" s="27" t="s">
        <v>277</v>
      </c>
      <c r="T76" s="52" t="s">
        <v>486</v>
      </c>
      <c r="U76" s="27" t="s">
        <v>277</v>
      </c>
      <c r="V76" s="52" t="s">
        <v>487</v>
      </c>
      <c r="W76" s="27" t="s">
        <v>277</v>
      </c>
      <c r="X76" s="110"/>
      <c r="Y76" s="110"/>
      <c r="Z76" s="110"/>
      <c r="AA76" s="110"/>
      <c r="AB76" s="110"/>
      <c r="AC76" s="110"/>
      <c r="AD76" s="110"/>
      <c r="AE76" s="110"/>
      <c r="AF76" s="110"/>
      <c r="AG76" s="16"/>
    </row>
    <row r="77" spans="4:33" x14ac:dyDescent="0.25">
      <c r="X77" s="16"/>
      <c r="Y77" s="16"/>
      <c r="Z77" s="16"/>
      <c r="AA77" s="16"/>
      <c r="AB77" s="16"/>
      <c r="AC77" s="16"/>
      <c r="AD77" s="16"/>
      <c r="AE77" s="16"/>
      <c r="AF77" s="16"/>
      <c r="AG77" s="16"/>
    </row>
    <row r="78" spans="4:33" x14ac:dyDescent="0.25">
      <c r="D78" s="27" t="s">
        <v>510</v>
      </c>
      <c r="E78" s="27"/>
      <c r="F78" s="27" t="s">
        <v>513</v>
      </c>
      <c r="G78" s="27"/>
      <c r="H78" s="27" t="s">
        <v>515</v>
      </c>
      <c r="I78" s="27"/>
      <c r="J78" s="27" t="s">
        <v>517</v>
      </c>
      <c r="K78" s="27"/>
      <c r="L78" s="27" t="s">
        <v>519</v>
      </c>
      <c r="M78" s="27"/>
      <c r="N78" s="27" t="s">
        <v>521</v>
      </c>
      <c r="O78" s="27"/>
      <c r="P78" s="52" t="s">
        <v>525</v>
      </c>
      <c r="Q78" s="27"/>
      <c r="R78" s="52" t="s">
        <v>526</v>
      </c>
      <c r="S78" s="27"/>
      <c r="T78" s="52" t="s">
        <v>527</v>
      </c>
      <c r="U78" s="27"/>
      <c r="V78" s="52" t="s">
        <v>529</v>
      </c>
      <c r="W78" s="27"/>
      <c r="X78"/>
      <c r="Y78"/>
      <c r="Z78"/>
      <c r="AA78"/>
      <c r="AB78"/>
      <c r="AC78"/>
      <c r="AD78" s="110"/>
      <c r="AE78" s="110"/>
      <c r="AF78" s="110"/>
      <c r="AG78" s="16"/>
    </row>
    <row r="79" spans="4:33" x14ac:dyDescent="0.25">
      <c r="D79" s="27" t="s">
        <v>458</v>
      </c>
      <c r="E79" s="61" t="s">
        <v>506</v>
      </c>
      <c r="F79" s="27" t="s">
        <v>459</v>
      </c>
      <c r="G79" s="61" t="s">
        <v>506</v>
      </c>
      <c r="H79" s="27" t="s">
        <v>460</v>
      </c>
      <c r="I79" s="61" t="s">
        <v>506</v>
      </c>
      <c r="J79" s="27" t="s">
        <v>461</v>
      </c>
      <c r="K79" s="61" t="s">
        <v>506</v>
      </c>
      <c r="L79" s="27" t="s">
        <v>462</v>
      </c>
      <c r="M79" s="61" t="s">
        <v>506</v>
      </c>
      <c r="N79" s="27" t="s">
        <v>463</v>
      </c>
      <c r="O79" s="61" t="s">
        <v>506</v>
      </c>
      <c r="P79" s="52" t="s">
        <v>464</v>
      </c>
      <c r="Q79" s="61" t="s">
        <v>506</v>
      </c>
      <c r="R79" s="52" t="s">
        <v>465</v>
      </c>
      <c r="S79" s="61" t="s">
        <v>506</v>
      </c>
      <c r="T79" s="52" t="s">
        <v>466</v>
      </c>
      <c r="U79" s="61" t="s">
        <v>506</v>
      </c>
      <c r="V79" s="52" t="s">
        <v>467</v>
      </c>
      <c r="W79" s="61" t="s">
        <v>506</v>
      </c>
      <c r="X79"/>
      <c r="Y79"/>
      <c r="Z79"/>
      <c r="AA79"/>
      <c r="AB79"/>
      <c r="AC79"/>
      <c r="AD79" s="112"/>
      <c r="AE79" s="110"/>
      <c r="AF79" s="112"/>
      <c r="AG79" s="16"/>
    </row>
    <row r="80" spans="4:33" x14ac:dyDescent="0.25">
      <c r="D80" s="27" t="s">
        <v>494</v>
      </c>
      <c r="E80" s="29">
        <v>162000</v>
      </c>
      <c r="F80" s="27" t="s">
        <v>494</v>
      </c>
      <c r="G80" s="29">
        <v>125000</v>
      </c>
      <c r="H80" s="27" t="s">
        <v>496</v>
      </c>
      <c r="I80" s="29">
        <v>175000</v>
      </c>
      <c r="J80" s="27" t="s">
        <v>496</v>
      </c>
      <c r="K80" s="29">
        <v>10000</v>
      </c>
      <c r="L80" s="27"/>
      <c r="M80" s="29"/>
      <c r="N80" s="27"/>
      <c r="O80" s="29"/>
      <c r="P80" s="27"/>
      <c r="Q80" s="29"/>
      <c r="R80" s="27"/>
      <c r="S80" s="29"/>
      <c r="T80" s="27"/>
      <c r="U80" s="29"/>
      <c r="V80" s="27"/>
      <c r="W80" s="29"/>
      <c r="X80"/>
      <c r="Y80"/>
      <c r="Z80"/>
      <c r="AA80"/>
      <c r="AB80"/>
      <c r="AC80"/>
      <c r="AD80" s="111"/>
      <c r="AE80" s="110"/>
      <c r="AF80" s="111"/>
      <c r="AG80" s="16"/>
    </row>
    <row r="81" spans="4:33" x14ac:dyDescent="0.25">
      <c r="D81" s="27" t="s">
        <v>495</v>
      </c>
      <c r="E81" s="29">
        <v>172000</v>
      </c>
      <c r="F81" s="27" t="s">
        <v>495</v>
      </c>
      <c r="G81" s="29">
        <v>835000</v>
      </c>
      <c r="H81" s="60" t="s">
        <v>266</v>
      </c>
      <c r="I81" s="59">
        <v>175000</v>
      </c>
      <c r="J81" s="27" t="s">
        <v>497</v>
      </c>
      <c r="K81" s="29">
        <v>5000</v>
      </c>
      <c r="L81" s="60" t="s">
        <v>266</v>
      </c>
      <c r="M81" s="59"/>
      <c r="N81" s="60" t="s">
        <v>266</v>
      </c>
      <c r="O81" s="59"/>
      <c r="P81" s="60" t="s">
        <v>266</v>
      </c>
      <c r="Q81" s="59"/>
      <c r="R81" s="60" t="s">
        <v>266</v>
      </c>
      <c r="S81" s="59"/>
      <c r="T81" s="60" t="s">
        <v>266</v>
      </c>
      <c r="U81" s="59"/>
      <c r="V81" s="60" t="s">
        <v>266</v>
      </c>
      <c r="W81" s="59"/>
      <c r="X81"/>
      <c r="Y81"/>
      <c r="Z81"/>
      <c r="AA81"/>
      <c r="AB81"/>
      <c r="AC81"/>
      <c r="AD81" s="114"/>
      <c r="AE81" s="113"/>
      <c r="AF81" s="114"/>
      <c r="AG81" s="16"/>
    </row>
    <row r="82" spans="4:33" x14ac:dyDescent="0.25">
      <c r="D82" s="27" t="s">
        <v>496</v>
      </c>
      <c r="E82" s="29">
        <v>20000</v>
      </c>
      <c r="F82" s="27" t="s">
        <v>496</v>
      </c>
      <c r="G82" s="29">
        <v>220000</v>
      </c>
      <c r="H82"/>
      <c r="I82"/>
      <c r="J82" s="60" t="s">
        <v>266</v>
      </c>
      <c r="K82" s="59">
        <v>15000</v>
      </c>
      <c r="L82"/>
      <c r="M82"/>
      <c r="N82"/>
      <c r="O82"/>
      <c r="P82"/>
      <c r="Q82"/>
      <c r="R82"/>
      <c r="S82"/>
      <c r="T82"/>
      <c r="U82"/>
      <c r="V82"/>
      <c r="W82"/>
      <c r="X82" s="114"/>
      <c r="Y82" s="16"/>
      <c r="Z82" s="16"/>
      <c r="AA82" s="16"/>
      <c r="AB82" s="16"/>
      <c r="AC82" s="16"/>
      <c r="AD82" s="16"/>
      <c r="AE82" s="16"/>
      <c r="AF82" s="16"/>
      <c r="AG82" s="16"/>
    </row>
    <row r="83" spans="4:33" x14ac:dyDescent="0.25">
      <c r="D83" s="27" t="s">
        <v>497</v>
      </c>
      <c r="E83" s="29">
        <v>15000</v>
      </c>
      <c r="F83" s="60" t="s">
        <v>266</v>
      </c>
      <c r="G83" s="59">
        <v>1180000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 spans="4:33" x14ac:dyDescent="0.25">
      <c r="D84" s="60" t="s">
        <v>266</v>
      </c>
      <c r="E84" s="59">
        <v>369000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 s="114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 spans="4:33" x14ac:dyDescent="0.25">
      <c r="E85"/>
      <c r="F85"/>
      <c r="G85"/>
      <c r="H85"/>
      <c r="I85"/>
      <c r="J85"/>
      <c r="K85"/>
    </row>
    <row r="86" spans="4:33" x14ac:dyDescent="0.25">
      <c r="E86"/>
      <c r="F86"/>
      <c r="G86"/>
      <c r="H86"/>
      <c r="I86"/>
      <c r="J86"/>
      <c r="K86"/>
    </row>
    <row r="87" spans="4:33" x14ac:dyDescent="0.25">
      <c r="F87"/>
      <c r="J87"/>
    </row>
    <row r="88" spans="4:33" x14ac:dyDescent="0.25">
      <c r="N88"/>
      <c r="O88"/>
      <c r="P88"/>
      <c r="Q88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 spans="4:33" x14ac:dyDescent="0.25">
      <c r="D89" s="27" t="s">
        <v>271</v>
      </c>
      <c r="E89" s="84" t="s">
        <v>398</v>
      </c>
      <c r="F89" s="27" t="s">
        <v>271</v>
      </c>
      <c r="G89" s="84" t="s">
        <v>398</v>
      </c>
      <c r="H89" s="27" t="s">
        <v>271</v>
      </c>
      <c r="I89" s="84" t="s">
        <v>398</v>
      </c>
      <c r="J89" s="27" t="s">
        <v>271</v>
      </c>
      <c r="K89" s="84" t="s">
        <v>398</v>
      </c>
      <c r="L89" s="27" t="s">
        <v>271</v>
      </c>
      <c r="M89" s="84" t="s">
        <v>398</v>
      </c>
      <c r="N89" s="27" t="s">
        <v>271</v>
      </c>
      <c r="O89" s="84" t="s">
        <v>398</v>
      </c>
      <c r="P89" s="27" t="s">
        <v>271</v>
      </c>
      <c r="Q89" s="84" t="s">
        <v>398</v>
      </c>
      <c r="R89" s="27" t="s">
        <v>271</v>
      </c>
      <c r="S89" s="84" t="s">
        <v>398</v>
      </c>
      <c r="T89" s="27" t="s">
        <v>271</v>
      </c>
      <c r="U89" s="84" t="s">
        <v>398</v>
      </c>
      <c r="V89" s="27" t="s">
        <v>271</v>
      </c>
      <c r="W89" s="84" t="s">
        <v>398</v>
      </c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 spans="4:33" x14ac:dyDescent="0.25">
      <c r="D90" s="27" t="s">
        <v>478</v>
      </c>
      <c r="E90" s="27" t="s">
        <v>490</v>
      </c>
      <c r="F90" s="27" t="s">
        <v>479</v>
      </c>
      <c r="G90" s="27" t="s">
        <v>490</v>
      </c>
      <c r="H90" s="27" t="s">
        <v>480</v>
      </c>
      <c r="I90" s="27" t="s">
        <v>490</v>
      </c>
      <c r="J90" s="27" t="s">
        <v>481</v>
      </c>
      <c r="K90" s="27" t="s">
        <v>490</v>
      </c>
      <c r="L90" s="27" t="s">
        <v>482</v>
      </c>
      <c r="M90" s="27" t="s">
        <v>511</v>
      </c>
      <c r="N90" s="27" t="s">
        <v>483</v>
      </c>
      <c r="O90" s="27" t="s">
        <v>511</v>
      </c>
      <c r="P90" s="27" t="s">
        <v>484</v>
      </c>
      <c r="Q90" s="27" t="s">
        <v>277</v>
      </c>
      <c r="R90" s="27" t="s">
        <v>485</v>
      </c>
      <c r="S90" s="27" t="s">
        <v>511</v>
      </c>
      <c r="T90" s="27" t="s">
        <v>486</v>
      </c>
      <c r="U90" s="27" t="s">
        <v>277</v>
      </c>
      <c r="V90" s="27" t="s">
        <v>487</v>
      </c>
      <c r="W90" s="27" t="s">
        <v>277</v>
      </c>
      <c r="X90" s="110"/>
      <c r="Y90" s="110"/>
      <c r="Z90" s="110"/>
      <c r="AA90" s="110"/>
      <c r="AB90" s="110"/>
      <c r="AC90" s="110"/>
      <c r="AD90" s="110"/>
      <c r="AE90" s="110"/>
      <c r="AF90" s="110"/>
      <c r="AG90" s="16"/>
    </row>
    <row r="91" spans="4:33" x14ac:dyDescent="0.25"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 spans="4:33" x14ac:dyDescent="0.25">
      <c r="D92" s="27" t="s">
        <v>509</v>
      </c>
      <c r="E92" s="27"/>
      <c r="F92" s="27" t="s">
        <v>512</v>
      </c>
      <c r="G92" s="27"/>
      <c r="H92" s="27" t="s">
        <v>514</v>
      </c>
      <c r="I92" s="27"/>
      <c r="J92" s="27" t="s">
        <v>516</v>
      </c>
      <c r="K92" s="27"/>
      <c r="L92" s="27" t="s">
        <v>518</v>
      </c>
      <c r="M92" s="27"/>
      <c r="N92" s="27" t="s">
        <v>520</v>
      </c>
      <c r="O92" s="27"/>
      <c r="P92" s="27" t="s">
        <v>522</v>
      </c>
      <c r="Q92" s="27"/>
      <c r="R92" s="27" t="s">
        <v>523</v>
      </c>
      <c r="S92" s="27"/>
      <c r="T92" s="27" t="s">
        <v>524</v>
      </c>
      <c r="U92" s="27"/>
      <c r="V92" s="27" t="s">
        <v>528</v>
      </c>
      <c r="W92" s="27"/>
      <c r="X92"/>
      <c r="Y92"/>
      <c r="Z92"/>
      <c r="AA92"/>
      <c r="AB92"/>
      <c r="AC92"/>
      <c r="AD92" s="110"/>
      <c r="AE92" s="110"/>
      <c r="AF92" s="110"/>
      <c r="AG92" s="16"/>
    </row>
    <row r="93" spans="4:33" x14ac:dyDescent="0.25">
      <c r="D93" s="27" t="s">
        <v>458</v>
      </c>
      <c r="E93" s="61" t="s">
        <v>506</v>
      </c>
      <c r="F93" s="27" t="s">
        <v>459</v>
      </c>
      <c r="G93" s="61" t="s">
        <v>506</v>
      </c>
      <c r="H93" s="27" t="s">
        <v>460</v>
      </c>
      <c r="I93" s="61" t="s">
        <v>506</v>
      </c>
      <c r="J93" s="27" t="s">
        <v>461</v>
      </c>
      <c r="K93" s="61" t="s">
        <v>506</v>
      </c>
      <c r="L93" s="27" t="s">
        <v>462</v>
      </c>
      <c r="M93" s="61" t="s">
        <v>506</v>
      </c>
      <c r="N93" s="27" t="s">
        <v>463</v>
      </c>
      <c r="O93" s="61" t="s">
        <v>506</v>
      </c>
      <c r="P93" s="27" t="s">
        <v>464</v>
      </c>
      <c r="Q93" s="61" t="s">
        <v>506</v>
      </c>
      <c r="R93" s="27" t="s">
        <v>465</v>
      </c>
      <c r="S93" s="61" t="s">
        <v>506</v>
      </c>
      <c r="T93" s="27" t="s">
        <v>466</v>
      </c>
      <c r="U93" s="61" t="s">
        <v>506</v>
      </c>
      <c r="V93" s="27" t="s">
        <v>467</v>
      </c>
      <c r="W93" s="61" t="s">
        <v>506</v>
      </c>
      <c r="X93"/>
      <c r="Y93"/>
      <c r="Z93"/>
      <c r="AA93"/>
      <c r="AB93"/>
      <c r="AC93"/>
      <c r="AD93" s="112"/>
      <c r="AE93" s="110"/>
      <c r="AF93" s="112"/>
      <c r="AG93" s="16"/>
    </row>
    <row r="94" spans="4:33" x14ac:dyDescent="0.25">
      <c r="D94" s="27" t="s">
        <v>496</v>
      </c>
      <c r="E94" s="29">
        <v>1</v>
      </c>
      <c r="F94" s="27" t="s">
        <v>496</v>
      </c>
      <c r="G94" s="29">
        <v>2</v>
      </c>
      <c r="H94" s="27" t="s">
        <v>495</v>
      </c>
      <c r="I94" s="29">
        <v>1</v>
      </c>
      <c r="J94" s="27" t="s">
        <v>495</v>
      </c>
      <c r="K94" s="29">
        <v>1</v>
      </c>
      <c r="L94" s="27"/>
      <c r="M94" s="29"/>
      <c r="N94" s="27"/>
      <c r="O94" s="29"/>
      <c r="P94" s="27"/>
      <c r="Q94" s="29"/>
      <c r="R94" s="27"/>
      <c r="S94" s="29"/>
      <c r="T94" s="27"/>
      <c r="U94" s="29"/>
      <c r="V94" s="27"/>
      <c r="W94" s="29"/>
      <c r="X94"/>
      <c r="Y94"/>
      <c r="Z94"/>
      <c r="AA94"/>
      <c r="AB94"/>
      <c r="AC94"/>
      <c r="AD94" s="111"/>
      <c r="AE94" s="110"/>
      <c r="AF94" s="111"/>
      <c r="AG94" s="16"/>
    </row>
    <row r="95" spans="4:33" x14ac:dyDescent="0.25">
      <c r="D95" s="60" t="s">
        <v>266</v>
      </c>
      <c r="E95" s="59">
        <v>1</v>
      </c>
      <c r="F95" s="60" t="s">
        <v>266</v>
      </c>
      <c r="G95" s="59">
        <v>2</v>
      </c>
      <c r="H95" s="60" t="s">
        <v>266</v>
      </c>
      <c r="I95" s="59">
        <v>1</v>
      </c>
      <c r="J95" s="27" t="s">
        <v>496</v>
      </c>
      <c r="K95" s="29">
        <v>1</v>
      </c>
      <c r="L95" s="60" t="s">
        <v>266</v>
      </c>
      <c r="M95" s="59"/>
      <c r="N95" s="60" t="s">
        <v>266</v>
      </c>
      <c r="O95" s="59"/>
      <c r="P95" s="60" t="s">
        <v>266</v>
      </c>
      <c r="Q95" s="59"/>
      <c r="R95" s="60" t="s">
        <v>266</v>
      </c>
      <c r="S95" s="59"/>
      <c r="T95" s="60" t="s">
        <v>266</v>
      </c>
      <c r="U95" s="59"/>
      <c r="V95" s="60" t="s">
        <v>266</v>
      </c>
      <c r="W95" s="59"/>
      <c r="X95"/>
      <c r="Y95"/>
      <c r="Z95"/>
      <c r="AA95"/>
      <c r="AB95"/>
      <c r="AC95"/>
      <c r="AD95" s="114"/>
      <c r="AE95" s="113"/>
      <c r="AF95" s="114"/>
      <c r="AG95" s="16"/>
    </row>
    <row r="96" spans="4:33" x14ac:dyDescent="0.25">
      <c r="D96"/>
      <c r="E96"/>
      <c r="F96"/>
      <c r="G96"/>
      <c r="H96"/>
      <c r="I96"/>
      <c r="J96" s="60" t="s">
        <v>266</v>
      </c>
      <c r="K96" s="59">
        <v>2</v>
      </c>
      <c r="L96"/>
      <c r="M96"/>
      <c r="N96"/>
      <c r="O96"/>
      <c r="P96"/>
      <c r="Q96"/>
      <c r="R96"/>
      <c r="S96"/>
      <c r="T96"/>
      <c r="U96"/>
      <c r="V96"/>
      <c r="W96"/>
      <c r="X96" s="114"/>
      <c r="Y96" s="16"/>
      <c r="Z96" s="16"/>
      <c r="AA96" s="16"/>
      <c r="AB96" s="16"/>
      <c r="AC96" s="16"/>
      <c r="AD96" s="16"/>
      <c r="AE96" s="16"/>
      <c r="AF96" s="16"/>
      <c r="AG96" s="16"/>
    </row>
    <row r="97" spans="4:33" x14ac:dyDescent="0.25"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16"/>
      <c r="Y97" s="16"/>
      <c r="Z97" s="16"/>
      <c r="AA97" s="16"/>
      <c r="AB97" s="16"/>
      <c r="AC97" s="16"/>
      <c r="AD97" s="16"/>
      <c r="AE97" s="16"/>
      <c r="AF97" s="16"/>
      <c r="AG97" s="16"/>
    </row>
    <row r="98" spans="4:33" x14ac:dyDescent="0.25"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 s="114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 spans="4:33" x14ac:dyDescent="0.25"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 spans="4:33" x14ac:dyDescent="0.25">
      <c r="F100"/>
      <c r="G100"/>
      <c r="H100"/>
      <c r="I100"/>
      <c r="J100"/>
      <c r="K100"/>
      <c r="L100"/>
      <c r="M100"/>
      <c r="N100"/>
      <c r="O100"/>
    </row>
    <row r="101" spans="4:33" x14ac:dyDescent="0.25">
      <c r="F101"/>
      <c r="G101"/>
      <c r="H101"/>
      <c r="I101"/>
      <c r="J101"/>
      <c r="K101"/>
      <c r="L101"/>
      <c r="M101"/>
      <c r="N101"/>
      <c r="O101"/>
    </row>
    <row r="102" spans="4:33" x14ac:dyDescent="0.25">
      <c r="F102"/>
      <c r="G102"/>
      <c r="H102"/>
      <c r="I102"/>
      <c r="J102"/>
      <c r="K102"/>
      <c r="L102"/>
      <c r="M102"/>
      <c r="N102"/>
      <c r="O102"/>
    </row>
    <row r="103" spans="4:33" x14ac:dyDescent="0.25">
      <c r="F103"/>
      <c r="G103"/>
      <c r="H103"/>
      <c r="I103"/>
      <c r="J103"/>
      <c r="K103"/>
      <c r="L103"/>
      <c r="M103"/>
      <c r="N103"/>
      <c r="O103"/>
    </row>
    <row r="104" spans="4:33" x14ac:dyDescent="0.25">
      <c r="F104"/>
      <c r="G104"/>
      <c r="H104"/>
      <c r="I104"/>
      <c r="J104"/>
      <c r="K104"/>
      <c r="L104"/>
      <c r="M104"/>
      <c r="N104"/>
    </row>
    <row r="105" spans="4:33" x14ac:dyDescent="0.25">
      <c r="F105"/>
      <c r="G105"/>
      <c r="H105"/>
      <c r="I105"/>
      <c r="J105"/>
      <c r="K105"/>
      <c r="L105"/>
      <c r="M105"/>
      <c r="N105"/>
    </row>
    <row r="106" spans="4:33" x14ac:dyDescent="0.25">
      <c r="F106"/>
      <c r="G106"/>
      <c r="H106"/>
      <c r="I106"/>
      <c r="J106"/>
      <c r="K106"/>
      <c r="L106"/>
      <c r="M106"/>
      <c r="N106"/>
    </row>
    <row r="107" spans="4:33" x14ac:dyDescent="0.25">
      <c r="F107"/>
      <c r="G107"/>
      <c r="H107"/>
      <c r="I107"/>
      <c r="J107"/>
      <c r="K107"/>
      <c r="L107"/>
      <c r="M107"/>
      <c r="N107"/>
    </row>
    <row r="108" spans="4:33" x14ac:dyDescent="0.25">
      <c r="F108"/>
      <c r="G108"/>
      <c r="H108"/>
      <c r="I108"/>
      <c r="J108"/>
      <c r="K108"/>
      <c r="L108"/>
      <c r="M108"/>
      <c r="N108"/>
    </row>
    <row r="111" spans="4:33" x14ac:dyDescent="0.25">
      <c r="D111" s="1" t="s">
        <v>507</v>
      </c>
    </row>
    <row r="112" spans="4:33" x14ac:dyDescent="0.25"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4:33" x14ac:dyDescent="0.25">
      <c r="D113" s="27" t="s">
        <v>271</v>
      </c>
      <c r="E113" s="84" t="s">
        <v>398</v>
      </c>
      <c r="F113" s="27" t="s">
        <v>271</v>
      </c>
      <c r="G113" s="84" t="s">
        <v>398</v>
      </c>
      <c r="H113" s="27" t="s">
        <v>271</v>
      </c>
      <c r="I113" s="84" t="s">
        <v>398</v>
      </c>
      <c r="J113" s="27" t="s">
        <v>271</v>
      </c>
      <c r="K113" s="84" t="s">
        <v>398</v>
      </c>
      <c r="L113" s="27" t="s">
        <v>271</v>
      </c>
      <c r="M113" s="84" t="s">
        <v>398</v>
      </c>
      <c r="N113" s="27" t="s">
        <v>271</v>
      </c>
      <c r="O113" s="84" t="s">
        <v>398</v>
      </c>
      <c r="P113" s="27" t="s">
        <v>271</v>
      </c>
      <c r="Q113" s="84" t="s">
        <v>398</v>
      </c>
      <c r="R113" s="27" t="s">
        <v>271</v>
      </c>
      <c r="S113" s="84" t="s">
        <v>398</v>
      </c>
      <c r="T113" s="27" t="s">
        <v>271</v>
      </c>
      <c r="U113" s="84" t="s">
        <v>398</v>
      </c>
      <c r="V113" s="27" t="s">
        <v>271</v>
      </c>
      <c r="W113" s="84" t="s">
        <v>398</v>
      </c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 spans="4:33" x14ac:dyDescent="0.25">
      <c r="D114" s="27" t="s">
        <v>478</v>
      </c>
      <c r="E114" s="27" t="s">
        <v>511</v>
      </c>
      <c r="F114" s="27" t="s">
        <v>479</v>
      </c>
      <c r="G114" s="27" t="s">
        <v>488</v>
      </c>
      <c r="H114" s="27" t="s">
        <v>480</v>
      </c>
      <c r="I114" s="27" t="s">
        <v>511</v>
      </c>
      <c r="J114" s="27" t="s">
        <v>481</v>
      </c>
      <c r="K114" s="27" t="s">
        <v>511</v>
      </c>
      <c r="L114" s="27" t="s">
        <v>482</v>
      </c>
      <c r="M114" s="27" t="s">
        <v>488</v>
      </c>
      <c r="N114" s="27" t="s">
        <v>483</v>
      </c>
      <c r="O114" s="27" t="s">
        <v>488</v>
      </c>
      <c r="P114" s="27" t="s">
        <v>484</v>
      </c>
      <c r="Q114" s="27" t="s">
        <v>277</v>
      </c>
      <c r="R114" s="27" t="s">
        <v>485</v>
      </c>
      <c r="S114" s="27" t="s">
        <v>277</v>
      </c>
      <c r="T114" s="27" t="s">
        <v>486</v>
      </c>
      <c r="U114" s="27" t="s">
        <v>277</v>
      </c>
      <c r="V114" s="27" t="s">
        <v>487</v>
      </c>
      <c r="W114" s="27" t="s">
        <v>277</v>
      </c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6"/>
    </row>
    <row r="115" spans="4:33" x14ac:dyDescent="0.25"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</row>
    <row r="116" spans="4:33" x14ac:dyDescent="0.25">
      <c r="D116" s="27" t="s">
        <v>509</v>
      </c>
      <c r="E116" s="27"/>
      <c r="F116" s="27" t="s">
        <v>512</v>
      </c>
      <c r="G116" s="27"/>
      <c r="H116" s="27" t="s">
        <v>514</v>
      </c>
      <c r="I116" s="27"/>
      <c r="J116" s="27" t="s">
        <v>516</v>
      </c>
      <c r="K116" s="27"/>
      <c r="L116" s="27" t="s">
        <v>518</v>
      </c>
      <c r="M116" s="27"/>
      <c r="N116" s="27" t="s">
        <v>520</v>
      </c>
      <c r="O116" s="27"/>
      <c r="P116" s="27" t="s">
        <v>522</v>
      </c>
      <c r="Q116" s="27"/>
      <c r="R116" s="27" t="s">
        <v>523</v>
      </c>
      <c r="S116" s="27"/>
      <c r="T116" s="27" t="s">
        <v>524</v>
      </c>
      <c r="U116" s="27"/>
      <c r="V116" s="27" t="s">
        <v>528</v>
      </c>
      <c r="W116" s="27"/>
      <c r="X116"/>
      <c r="Y116"/>
      <c r="Z116"/>
      <c r="AA116"/>
      <c r="AB116"/>
      <c r="AC116"/>
      <c r="AD116" s="110"/>
      <c r="AE116" s="110"/>
      <c r="AF116" s="110"/>
      <c r="AG116" s="16"/>
    </row>
    <row r="117" spans="4:33" x14ac:dyDescent="0.25">
      <c r="D117" s="27" t="s">
        <v>458</v>
      </c>
      <c r="E117" s="61" t="s">
        <v>506</v>
      </c>
      <c r="F117" s="27" t="s">
        <v>459</v>
      </c>
      <c r="G117" s="61" t="s">
        <v>506</v>
      </c>
      <c r="H117" s="27" t="s">
        <v>460</v>
      </c>
      <c r="I117" s="61" t="s">
        <v>506</v>
      </c>
      <c r="J117" s="27" t="s">
        <v>461</v>
      </c>
      <c r="K117" s="61" t="s">
        <v>506</v>
      </c>
      <c r="L117" s="27" t="s">
        <v>462</v>
      </c>
      <c r="M117" s="61" t="s">
        <v>506</v>
      </c>
      <c r="N117" s="27" t="s">
        <v>463</v>
      </c>
      <c r="O117" s="61" t="s">
        <v>506</v>
      </c>
      <c r="P117" s="27" t="s">
        <v>464</v>
      </c>
      <c r="Q117" s="61" t="s">
        <v>506</v>
      </c>
      <c r="R117" s="27" t="s">
        <v>465</v>
      </c>
      <c r="S117" s="61" t="s">
        <v>506</v>
      </c>
      <c r="T117" s="27" t="s">
        <v>466</v>
      </c>
      <c r="U117" s="61" t="s">
        <v>506</v>
      </c>
      <c r="V117" s="27" t="s">
        <v>467</v>
      </c>
      <c r="W117" s="61" t="s">
        <v>506</v>
      </c>
      <c r="X117"/>
      <c r="Y117"/>
      <c r="Z117"/>
      <c r="AA117"/>
      <c r="AB117"/>
      <c r="AC117"/>
      <c r="AD117" s="112"/>
      <c r="AE117" s="110"/>
      <c r="AF117" s="112"/>
      <c r="AG117" s="16"/>
    </row>
    <row r="118" spans="4:33" x14ac:dyDescent="0.25">
      <c r="D118" s="60" t="s">
        <v>266</v>
      </c>
      <c r="E118" s="59"/>
      <c r="F118" s="27" t="s">
        <v>497</v>
      </c>
      <c r="G118" s="29">
        <v>1</v>
      </c>
      <c r="H118" s="27"/>
      <c r="I118" s="29"/>
      <c r="J118" s="27"/>
      <c r="K118" s="29"/>
      <c r="L118" s="27" t="s">
        <v>497</v>
      </c>
      <c r="M118" s="29">
        <v>2</v>
      </c>
      <c r="N118" s="27" t="s">
        <v>497</v>
      </c>
      <c r="O118" s="29">
        <v>1</v>
      </c>
      <c r="P118" s="27"/>
      <c r="Q118" s="29"/>
      <c r="R118" s="27"/>
      <c r="S118" s="29"/>
      <c r="T118" s="27"/>
      <c r="U118" s="29"/>
      <c r="V118" s="27"/>
      <c r="W118" s="29"/>
      <c r="X118"/>
      <c r="Y118"/>
      <c r="Z118"/>
      <c r="AA118"/>
      <c r="AB118"/>
      <c r="AC118"/>
      <c r="AD118" s="111"/>
      <c r="AE118" s="110"/>
      <c r="AF118" s="111"/>
      <c r="AG118" s="16"/>
    </row>
    <row r="119" spans="4:33" x14ac:dyDescent="0.25">
      <c r="D119"/>
      <c r="E119"/>
      <c r="F119" s="60" t="s">
        <v>266</v>
      </c>
      <c r="G119" s="59">
        <v>1</v>
      </c>
      <c r="H119" s="60" t="s">
        <v>266</v>
      </c>
      <c r="I119" s="59"/>
      <c r="J119" s="60" t="s">
        <v>266</v>
      </c>
      <c r="K119" s="59"/>
      <c r="L119" s="60" t="s">
        <v>266</v>
      </c>
      <c r="M119" s="59">
        <v>2</v>
      </c>
      <c r="N119" s="60" t="s">
        <v>266</v>
      </c>
      <c r="O119" s="59">
        <v>1</v>
      </c>
      <c r="P119" s="60" t="s">
        <v>266</v>
      </c>
      <c r="Q119" s="59"/>
      <c r="R119" s="60" t="s">
        <v>266</v>
      </c>
      <c r="S119" s="59"/>
      <c r="T119" s="60" t="s">
        <v>266</v>
      </c>
      <c r="U119" s="59"/>
      <c r="V119" s="60" t="s">
        <v>266</v>
      </c>
      <c r="W119" s="59"/>
      <c r="X119"/>
      <c r="Y119"/>
      <c r="Z119"/>
      <c r="AA119"/>
      <c r="AB119"/>
      <c r="AC119"/>
      <c r="AD119" s="114"/>
      <c r="AE119" s="113"/>
      <c r="AF119" s="114"/>
      <c r="AG119" s="16"/>
    </row>
    <row r="120" spans="4:33" x14ac:dyDescent="0.25"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114"/>
      <c r="Y120" s="16"/>
      <c r="Z120" s="16"/>
      <c r="AA120" s="16"/>
      <c r="AB120" s="16"/>
      <c r="AC120" s="16"/>
      <c r="AD120" s="16"/>
      <c r="AE120" s="16"/>
      <c r="AF120" s="16"/>
      <c r="AG120" s="16"/>
    </row>
    <row r="121" spans="4:33" x14ac:dyDescent="0.25"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 spans="4:33" x14ac:dyDescent="0.25"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 s="114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</row>
    <row r="123" spans="4:33" x14ac:dyDescent="0.25"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7" spans="4:33" x14ac:dyDescent="0.25">
      <c r="D127"/>
      <c r="E127"/>
      <c r="F127"/>
      <c r="G127"/>
      <c r="H127"/>
      <c r="I127"/>
      <c r="J127"/>
    </row>
    <row r="128" spans="4:33" x14ac:dyDescent="0.25">
      <c r="D128"/>
      <c r="E128"/>
      <c r="F128"/>
      <c r="G128"/>
      <c r="H128"/>
      <c r="I128"/>
      <c r="J128"/>
    </row>
    <row r="130" spans="4:33" x14ac:dyDescent="0.25">
      <c r="D130" s="1" t="s">
        <v>508</v>
      </c>
      <c r="F130" s="1">
        <v>2</v>
      </c>
      <c r="H130" s="1">
        <v>3</v>
      </c>
      <c r="J130" s="1">
        <v>4</v>
      </c>
      <c r="L130" s="1">
        <v>5</v>
      </c>
      <c r="N130" s="1">
        <v>6</v>
      </c>
      <c r="P130" s="1">
        <v>7</v>
      </c>
      <c r="R130" s="1">
        <v>8</v>
      </c>
      <c r="T130" s="1">
        <v>9</v>
      </c>
      <c r="V130" s="1">
        <v>10</v>
      </c>
    </row>
    <row r="131" spans="4:33" x14ac:dyDescent="0.25"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 spans="4:33" x14ac:dyDescent="0.25">
      <c r="D132" s="27" t="s">
        <v>271</v>
      </c>
      <c r="E132" s="84" t="s">
        <v>398</v>
      </c>
      <c r="F132" s="27" t="s">
        <v>271</v>
      </c>
      <c r="G132" s="84" t="s">
        <v>398</v>
      </c>
      <c r="H132" s="27" t="s">
        <v>271</v>
      </c>
      <c r="I132" s="84" t="s">
        <v>398</v>
      </c>
      <c r="J132" s="27" t="s">
        <v>271</v>
      </c>
      <c r="K132" s="84" t="s">
        <v>398</v>
      </c>
      <c r="L132" s="27" t="s">
        <v>271</v>
      </c>
      <c r="M132" s="84" t="s">
        <v>398</v>
      </c>
      <c r="N132" s="27" t="s">
        <v>271</v>
      </c>
      <c r="O132" s="84" t="s">
        <v>398</v>
      </c>
      <c r="P132" s="27" t="s">
        <v>271</v>
      </c>
      <c r="Q132" s="84" t="s">
        <v>398</v>
      </c>
      <c r="R132" s="27" t="s">
        <v>271</v>
      </c>
      <c r="S132" s="84" t="s">
        <v>398</v>
      </c>
      <c r="T132" s="27" t="s">
        <v>271</v>
      </c>
      <c r="U132" s="84" t="s">
        <v>398</v>
      </c>
      <c r="V132" s="27" t="s">
        <v>271</v>
      </c>
      <c r="W132" s="84" t="s">
        <v>398</v>
      </c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 spans="4:33" x14ac:dyDescent="0.25">
      <c r="D133" s="27" t="s">
        <v>478</v>
      </c>
      <c r="E133" s="27" t="s">
        <v>489</v>
      </c>
      <c r="F133" s="27" t="s">
        <v>479</v>
      </c>
      <c r="G133" s="27" t="s">
        <v>489</v>
      </c>
      <c r="H133" s="27" t="s">
        <v>480</v>
      </c>
      <c r="I133" s="27" t="s">
        <v>489</v>
      </c>
      <c r="J133" s="27" t="s">
        <v>481</v>
      </c>
      <c r="K133" s="27" t="s">
        <v>489</v>
      </c>
      <c r="L133" s="27" t="s">
        <v>482</v>
      </c>
      <c r="M133" s="27" t="s">
        <v>511</v>
      </c>
      <c r="N133" s="27" t="s">
        <v>483</v>
      </c>
      <c r="O133" s="27" t="s">
        <v>511</v>
      </c>
      <c r="P133" s="27" t="s">
        <v>484</v>
      </c>
      <c r="Q133" s="27" t="s">
        <v>277</v>
      </c>
      <c r="R133" s="27" t="s">
        <v>485</v>
      </c>
      <c r="S133" s="27" t="s">
        <v>277</v>
      </c>
      <c r="T133" s="27" t="s">
        <v>486</v>
      </c>
      <c r="U133" s="27" t="s">
        <v>277</v>
      </c>
      <c r="V133" s="27" t="s">
        <v>487</v>
      </c>
      <c r="W133" s="27" t="s">
        <v>277</v>
      </c>
      <c r="X133" s="110"/>
      <c r="Y133" s="110"/>
      <c r="Z133" s="110"/>
      <c r="AA133" s="110"/>
      <c r="AB133" s="110"/>
      <c r="AC133" s="110"/>
      <c r="AD133" s="110"/>
      <c r="AE133" s="110"/>
      <c r="AF133" s="110"/>
      <c r="AG133" s="16"/>
    </row>
    <row r="134" spans="4:33" x14ac:dyDescent="0.25"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 spans="4:33" x14ac:dyDescent="0.25">
      <c r="D135" s="27" t="s">
        <v>509</v>
      </c>
      <c r="E135" s="27"/>
      <c r="F135" s="27" t="s">
        <v>512</v>
      </c>
      <c r="G135" s="27"/>
      <c r="H135" s="27" t="s">
        <v>514</v>
      </c>
      <c r="I135" s="27"/>
      <c r="J135" s="27" t="s">
        <v>516</v>
      </c>
      <c r="K135" s="27"/>
      <c r="L135" s="27" t="s">
        <v>518</v>
      </c>
      <c r="M135" s="27"/>
      <c r="N135" s="27" t="s">
        <v>520</v>
      </c>
      <c r="O135" s="27"/>
      <c r="P135" s="27" t="s">
        <v>522</v>
      </c>
      <c r="Q135" s="27"/>
      <c r="R135" s="27" t="s">
        <v>523</v>
      </c>
      <c r="S135" s="27"/>
      <c r="T135" s="27" t="s">
        <v>524</v>
      </c>
      <c r="U135" s="27"/>
      <c r="V135" s="27" t="s">
        <v>528</v>
      </c>
      <c r="W135" s="27"/>
      <c r="X135"/>
      <c r="Y135"/>
      <c r="Z135"/>
      <c r="AA135"/>
      <c r="AB135"/>
      <c r="AC135"/>
      <c r="AD135" s="110"/>
      <c r="AE135" s="110"/>
      <c r="AF135" s="110"/>
      <c r="AG135" s="16"/>
    </row>
    <row r="136" spans="4:33" x14ac:dyDescent="0.25">
      <c r="D136" s="27" t="s">
        <v>458</v>
      </c>
      <c r="E136" s="61" t="s">
        <v>506</v>
      </c>
      <c r="F136" s="27" t="s">
        <v>459</v>
      </c>
      <c r="G136" s="61" t="s">
        <v>506</v>
      </c>
      <c r="H136" s="27" t="s">
        <v>460</v>
      </c>
      <c r="I136" s="61" t="s">
        <v>506</v>
      </c>
      <c r="J136" s="27" t="s">
        <v>461</v>
      </c>
      <c r="K136" s="61" t="s">
        <v>506</v>
      </c>
      <c r="L136" s="27" t="s">
        <v>462</v>
      </c>
      <c r="M136" s="61" t="s">
        <v>506</v>
      </c>
      <c r="N136" s="27" t="s">
        <v>463</v>
      </c>
      <c r="O136" s="61" t="s">
        <v>506</v>
      </c>
      <c r="P136" s="27" t="s">
        <v>464</v>
      </c>
      <c r="Q136" s="61" t="s">
        <v>506</v>
      </c>
      <c r="R136" s="27" t="s">
        <v>465</v>
      </c>
      <c r="S136" s="61" t="s">
        <v>506</v>
      </c>
      <c r="T136" s="27" t="s">
        <v>466</v>
      </c>
      <c r="U136" s="61" t="s">
        <v>506</v>
      </c>
      <c r="V136" s="27" t="s">
        <v>467</v>
      </c>
      <c r="W136" s="61" t="s">
        <v>506</v>
      </c>
      <c r="X136"/>
      <c r="Y136"/>
      <c r="Z136"/>
      <c r="AA136"/>
      <c r="AB136"/>
      <c r="AC136"/>
      <c r="AD136" s="112"/>
      <c r="AE136" s="110"/>
      <c r="AF136" s="112"/>
      <c r="AG136" s="16"/>
    </row>
    <row r="137" spans="4:33" x14ac:dyDescent="0.25">
      <c r="D137" s="27" t="s">
        <v>494</v>
      </c>
      <c r="E137" s="29">
        <v>5</v>
      </c>
      <c r="F137" s="27" t="s">
        <v>494</v>
      </c>
      <c r="G137" s="29">
        <v>2</v>
      </c>
      <c r="H137" s="27" t="s">
        <v>496</v>
      </c>
      <c r="I137" s="29">
        <v>4</v>
      </c>
      <c r="J137" s="27" t="s">
        <v>496</v>
      </c>
      <c r="K137" s="29">
        <v>1</v>
      </c>
      <c r="L137" s="27"/>
      <c r="M137" s="29"/>
      <c r="N137" s="27"/>
      <c r="O137" s="29"/>
      <c r="P137" s="27"/>
      <c r="Q137" s="29"/>
      <c r="R137" s="27"/>
      <c r="S137" s="29"/>
      <c r="T137" s="27"/>
      <c r="U137" s="29"/>
      <c r="V137" s="27"/>
      <c r="W137" s="29"/>
      <c r="X137"/>
      <c r="Y137"/>
      <c r="Z137"/>
      <c r="AA137"/>
      <c r="AB137"/>
      <c r="AC137"/>
      <c r="AD137" s="111"/>
      <c r="AE137" s="110"/>
      <c r="AF137" s="111"/>
      <c r="AG137" s="16"/>
    </row>
    <row r="138" spans="4:33" x14ac:dyDescent="0.25">
      <c r="D138" s="27" t="s">
        <v>495</v>
      </c>
      <c r="E138" s="29">
        <v>6</v>
      </c>
      <c r="F138" s="27" t="s">
        <v>495</v>
      </c>
      <c r="G138" s="29">
        <v>6</v>
      </c>
      <c r="H138" s="60" t="s">
        <v>266</v>
      </c>
      <c r="I138" s="59">
        <v>4</v>
      </c>
      <c r="J138" s="27" t="s">
        <v>497</v>
      </c>
      <c r="K138" s="29">
        <v>1</v>
      </c>
      <c r="L138" s="60" t="s">
        <v>266</v>
      </c>
      <c r="M138" s="59"/>
      <c r="N138" s="60" t="s">
        <v>266</v>
      </c>
      <c r="O138" s="59"/>
      <c r="P138" s="60" t="s">
        <v>266</v>
      </c>
      <c r="Q138" s="59"/>
      <c r="R138" s="60" t="s">
        <v>266</v>
      </c>
      <c r="S138" s="59"/>
      <c r="T138" s="60" t="s">
        <v>266</v>
      </c>
      <c r="U138" s="59"/>
      <c r="V138" s="60" t="s">
        <v>266</v>
      </c>
      <c r="W138" s="59"/>
      <c r="X138"/>
      <c r="Y138"/>
      <c r="Z138"/>
      <c r="AA138"/>
      <c r="AB138"/>
      <c r="AC138"/>
      <c r="AD138" s="114"/>
      <c r="AE138" s="113"/>
      <c r="AF138" s="114"/>
      <c r="AG138" s="16"/>
    </row>
    <row r="139" spans="4:33" x14ac:dyDescent="0.25">
      <c r="D139" s="27" t="s">
        <v>496</v>
      </c>
      <c r="E139" s="29">
        <v>1</v>
      </c>
      <c r="F139" s="27" t="s">
        <v>496</v>
      </c>
      <c r="G139" s="29">
        <v>3</v>
      </c>
      <c r="H139"/>
      <c r="I139"/>
      <c r="J139" s="60" t="s">
        <v>266</v>
      </c>
      <c r="K139" s="59">
        <v>2</v>
      </c>
      <c r="L139"/>
      <c r="M139"/>
      <c r="N139"/>
      <c r="O139"/>
      <c r="P139"/>
      <c r="Q139"/>
      <c r="R139"/>
      <c r="S139"/>
      <c r="T139"/>
      <c r="U139"/>
      <c r="V139"/>
      <c r="W139"/>
      <c r="X139" s="114"/>
      <c r="Y139" s="16"/>
      <c r="Z139" s="16"/>
      <c r="AA139" s="16"/>
      <c r="AB139" s="16"/>
      <c r="AC139" s="16"/>
      <c r="AD139" s="16"/>
      <c r="AE139" s="16"/>
      <c r="AF139" s="16"/>
      <c r="AG139" s="16"/>
    </row>
    <row r="140" spans="4:33" x14ac:dyDescent="0.25">
      <c r="D140" s="27" t="s">
        <v>497</v>
      </c>
      <c r="E140" s="29">
        <v>1</v>
      </c>
      <c r="F140" s="60" t="s">
        <v>266</v>
      </c>
      <c r="G140" s="59">
        <v>11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 spans="4:33" x14ac:dyDescent="0.25">
      <c r="D141" s="60" t="s">
        <v>266</v>
      </c>
      <c r="E141" s="59">
        <v>13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 s="114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 spans="4:33" x14ac:dyDescent="0.25">
      <c r="E142"/>
      <c r="F142"/>
      <c r="G142"/>
      <c r="H142"/>
      <c r="I142"/>
      <c r="J142"/>
      <c r="K142"/>
    </row>
  </sheetData>
  <pageMargins left="0.7" right="0.7" top="0.75" bottom="0.75" header="0.3" footer="0.3"/>
  <pageSetup orientation="portrait" verticalDpi="0" r:id="rId6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9"/>
  <sheetViews>
    <sheetView tabSelected="1" workbookViewId="0">
      <selection activeCell="B20" sqref="B20"/>
    </sheetView>
  </sheetViews>
  <sheetFormatPr baseColWidth="10" defaultRowHeight="15" x14ac:dyDescent="0.25"/>
  <cols>
    <col min="1" max="16384" width="11.42578125" style="1"/>
  </cols>
  <sheetData>
    <row r="4" spans="2:6" x14ac:dyDescent="0.25">
      <c r="B4" s="1" t="s">
        <v>537</v>
      </c>
    </row>
    <row r="5" spans="2:6" ht="25.5" x14ac:dyDescent="0.25">
      <c r="C5" s="19" t="s">
        <v>293</v>
      </c>
      <c r="D5" s="20" t="s">
        <v>292</v>
      </c>
      <c r="E5" s="20" t="s">
        <v>263</v>
      </c>
      <c r="F5" s="21" t="s">
        <v>271</v>
      </c>
    </row>
    <row r="6" spans="2:6" x14ac:dyDescent="0.25">
      <c r="C6" s="42" t="s">
        <v>294</v>
      </c>
      <c r="D6" s="125">
        <v>0.1</v>
      </c>
      <c r="E6" s="42" t="s">
        <v>269</v>
      </c>
      <c r="F6" s="41" t="s">
        <v>273</v>
      </c>
    </row>
    <row r="7" spans="2:6" x14ac:dyDescent="0.25">
      <c r="C7" s="42" t="s">
        <v>295</v>
      </c>
      <c r="D7" s="125">
        <v>0.2</v>
      </c>
      <c r="E7" s="42" t="s">
        <v>270</v>
      </c>
      <c r="F7" s="41" t="s">
        <v>297</v>
      </c>
    </row>
    <row r="8" spans="2:6" x14ac:dyDescent="0.25">
      <c r="C8" s="42" t="s">
        <v>275</v>
      </c>
      <c r="D8" s="125">
        <v>0.3</v>
      </c>
      <c r="F8" s="41" t="s">
        <v>298</v>
      </c>
    </row>
    <row r="9" spans="2:6" x14ac:dyDescent="0.25">
      <c r="C9" s="42" t="s">
        <v>296</v>
      </c>
      <c r="D9" s="125">
        <v>0.4</v>
      </c>
      <c r="F9" s="41" t="s">
        <v>299</v>
      </c>
    </row>
    <row r="10" spans="2:6" x14ac:dyDescent="0.25">
      <c r="C10" s="42" t="s">
        <v>276</v>
      </c>
      <c r="D10" s="125">
        <v>0.5</v>
      </c>
      <c r="F10" s="41" t="s">
        <v>300</v>
      </c>
    </row>
    <row r="11" spans="2:6" x14ac:dyDescent="0.25">
      <c r="D11" s="125">
        <v>0.6</v>
      </c>
      <c r="F11" s="41" t="s">
        <v>272</v>
      </c>
    </row>
    <row r="12" spans="2:6" x14ac:dyDescent="0.25">
      <c r="D12" s="125">
        <v>0.7</v>
      </c>
      <c r="F12" s="41" t="s">
        <v>301</v>
      </c>
    </row>
    <row r="13" spans="2:6" x14ac:dyDescent="0.25">
      <c r="D13" s="125">
        <v>0.8</v>
      </c>
      <c r="F13" s="41" t="s">
        <v>302</v>
      </c>
    </row>
    <row r="14" spans="2:6" x14ac:dyDescent="0.25">
      <c r="D14" s="125">
        <v>0.9</v>
      </c>
      <c r="F14" s="41" t="s">
        <v>276</v>
      </c>
    </row>
    <row r="15" spans="2:6" x14ac:dyDescent="0.25">
      <c r="D15" s="125">
        <v>1</v>
      </c>
      <c r="F15" s="41" t="s">
        <v>303</v>
      </c>
    </row>
    <row r="16" spans="2:6" x14ac:dyDescent="0.25">
      <c r="F16" s="41" t="s">
        <v>304</v>
      </c>
    </row>
    <row r="17" spans="2:6" x14ac:dyDescent="0.25">
      <c r="F17" s="41" t="s">
        <v>386</v>
      </c>
    </row>
    <row r="18" spans="2:6" x14ac:dyDescent="0.25">
      <c r="B18" s="1" t="s">
        <v>538</v>
      </c>
    </row>
    <row r="19" spans="2:6" x14ac:dyDescent="0.25">
      <c r="B19" s="1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INVENTARIO</vt:lpstr>
      <vt:lpstr>BASE</vt:lpstr>
      <vt:lpstr>OBRA</vt:lpstr>
      <vt:lpstr>UBICACIONES VENTAS</vt:lpstr>
      <vt:lpstr>PROSPECCIÓN</vt:lpstr>
      <vt:lpstr>CRÉDITO PUENTE</vt:lpstr>
      <vt:lpstr>PROYECCIONES FIRMA</vt:lpstr>
      <vt:lpstr>METAS</vt:lpstr>
      <vt:lpstr>MADURACIÓN ENGANCHES</vt:lpstr>
      <vt:lpstr>TEMAS VARIOS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OMAR CASILLAS</cp:lastModifiedBy>
  <dcterms:created xsi:type="dcterms:W3CDTF">2012-05-15T20:54:04Z</dcterms:created>
  <dcterms:modified xsi:type="dcterms:W3CDTF">2012-07-12T18:58:26Z</dcterms:modified>
</cp:coreProperties>
</file>