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3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sperber/soft/sp-eu/"/>
    </mc:Choice>
  </mc:AlternateContent>
  <xr:revisionPtr revIDLastSave="0" documentId="13_ncr:1_{FCFC3240-3DF6-2346-BB06-27ACC6D4C945}" xr6:coauthVersionLast="47" xr6:coauthVersionMax="47" xr10:uidLastSave="{00000000-0000-0000-0000-000000000000}"/>
  <bookViews>
    <workbookView xWindow="38400" yWindow="500" windowWidth="38400" windowHeight="31500" tabRatio="696" firstSheet="3" activeTab="26" xr2:uid="{00000000-000D-0000-FFFF-FFFF00000000}"/>
  </bookViews>
  <sheets>
    <sheet name="Instructions" sheetId="30" r:id="rId1"/>
    <sheet name="BE list" sheetId="7" r:id="rId2"/>
    <sheet name="WP list" sheetId="35" r:id="rId3"/>
    <sheet name="BE-WP Tmpl" sheetId="4" state="hidden" r:id="rId4"/>
    <sheet name="Lump sum breakdown" sheetId="66" r:id="rId5"/>
    <sheet name="Budget for proposal" sheetId="431" state="hidden" r:id="rId6"/>
    <sheet name="Budget for proposal tmpl" sheetId="432" state="hidden" r:id="rId7"/>
    <sheet name="Proposal BudgetIA Tmpl" sheetId="48" state="hidden" r:id="rId8"/>
    <sheet name="Proposal Budget (RIA-CSA)" sheetId="390" state="hidden" r:id="rId9"/>
    <sheet name="Proposal Budget (IA)" sheetId="107" state="hidden" r:id="rId10"/>
    <sheet name="Person-months overview tpl" sheetId="436" state="hidden" r:id="rId11"/>
    <sheet name="Person-months overview" sheetId="435" r:id="rId12"/>
    <sheet name="Summary per WP" sheetId="70" r:id="rId13"/>
    <sheet name="Summary per WP tmpl" sheetId="37" state="hidden" r:id="rId14"/>
    <sheet name="BE Template" sheetId="62" state="hidden" r:id="rId15"/>
    <sheet name="BE1" sheetId="438" r:id="rId16"/>
    <sheet name="BE2" sheetId="439" r:id="rId17"/>
    <sheet name="BE3" sheetId="440" r:id="rId18"/>
    <sheet name="BE4" sheetId="441" r:id="rId19"/>
    <sheet name="BE5" sheetId="442" r:id="rId20"/>
    <sheet name="BE6" sheetId="443" r:id="rId21"/>
    <sheet name="BE7" sheetId="444" r:id="rId22"/>
    <sheet name="BE8" sheetId="445" r:id="rId23"/>
    <sheet name="BE9" sheetId="446" r:id="rId24"/>
    <sheet name="BE10" sheetId="447" r:id="rId25"/>
    <sheet name="BE11" sheetId="448" r:id="rId26"/>
    <sheet name="BE12" sheetId="449" r:id="rId27"/>
    <sheet name="BE13" sheetId="450" r:id="rId28"/>
    <sheet name="BE14" sheetId="451" r:id="rId29"/>
    <sheet name="BE15" sheetId="452" r:id="rId30"/>
    <sheet name="BE16" sheetId="453" r:id="rId31"/>
    <sheet name="BE17" sheetId="454" r:id="rId32"/>
    <sheet name="BE18" sheetId="455" r:id="rId33"/>
    <sheet name="BE19" sheetId="456" r:id="rId34"/>
    <sheet name="BE20" sheetId="457" r:id="rId35"/>
    <sheet name="Depreciation costs" sheetId="31" r:id="rId36"/>
    <sheet name="Any comments" sheetId="50" r:id="rId37"/>
    <sheet name="CountryList" sheetId="426" state="hidden" r:id="rId38"/>
  </sheets>
  <functionGroups builtInGroupCount="19"/>
  <definedNames>
    <definedName name="_xlnm._FilterDatabase" localSheetId="35" hidden="1">'Depreciation costs'!$A$2:$L$209</definedName>
    <definedName name="BES" localSheetId="5">'BE list'!#REF!</definedName>
    <definedName name="BES" localSheetId="6">'BE list'!#REF!</definedName>
    <definedName name="BES">'BE list'!#REF!</definedName>
    <definedName name="equipment">'Depreciation costs'!$A$2:$L$209</definedName>
    <definedName name="_xlnm.Print_Area" localSheetId="14">'BE Template'!$A$1:$I$531</definedName>
    <definedName name="_xlnm.Print_Area" localSheetId="10">'Person-months overview tpl'!$A$1:$D$5</definedName>
    <definedName name="TPS" localSheetId="5">'BE list'!#REF!</definedName>
    <definedName name="TPS" localSheetId="6">'BE list'!#REF!</definedName>
    <definedName name="TPS">'BE list'!#REF!</definedName>
    <definedName name="WPS">'WP list'!$A$3:$B$4</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0" i="450" l="1"/>
  <c r="B339" i="450"/>
  <c r="B380" i="451"/>
  <c r="B339" i="451"/>
  <c r="B380" i="453"/>
  <c r="B339" i="453"/>
  <c r="B380" i="444"/>
  <c r="B339" i="444"/>
  <c r="B380" i="442"/>
  <c r="B339" i="442"/>
  <c r="B380" i="448"/>
  <c r="B339" i="448"/>
  <c r="B380" i="445"/>
  <c r="B339" i="445"/>
  <c r="D174" i="445"/>
  <c r="D173" i="445"/>
  <c r="D175" i="445"/>
  <c r="D176" i="445"/>
  <c r="D177" i="445"/>
  <c r="D178" i="445"/>
  <c r="D179" i="445"/>
  <c r="C180" i="445"/>
  <c r="D180" i="445"/>
  <c r="D182" i="445"/>
  <c r="D184" i="445"/>
  <c r="D186" i="445"/>
  <c r="D187" i="445"/>
  <c r="D188" i="445"/>
  <c r="D190" i="445"/>
  <c r="D191" i="445"/>
  <c r="D192" i="445"/>
  <c r="D193" i="445"/>
  <c r="D194" i="445"/>
  <c r="D196" i="445"/>
  <c r="D197" i="445"/>
  <c r="D198" i="445"/>
  <c r="D199" i="445"/>
  <c r="D200" i="445"/>
  <c r="D203" i="445"/>
  <c r="D202" i="445"/>
  <c r="D205" i="445"/>
  <c r="D207" i="445"/>
  <c r="F11" i="66"/>
  <c r="D297" i="445"/>
  <c r="D301" i="445"/>
  <c r="D296" i="445"/>
  <c r="D298" i="445"/>
  <c r="D299" i="445"/>
  <c r="D300" i="445"/>
  <c r="D302" i="445"/>
  <c r="C303" i="445"/>
  <c r="D303" i="445"/>
  <c r="D305" i="445"/>
  <c r="D307" i="445"/>
  <c r="D309" i="445"/>
  <c r="D310" i="445"/>
  <c r="D311" i="445"/>
  <c r="D313" i="445"/>
  <c r="D314" i="445"/>
  <c r="D315" i="445"/>
  <c r="D316" i="445"/>
  <c r="D317" i="445"/>
  <c r="D319" i="445"/>
  <c r="D320" i="445"/>
  <c r="D321" i="445"/>
  <c r="D322" i="445"/>
  <c r="D323" i="445"/>
  <c r="D326" i="445"/>
  <c r="D325" i="445"/>
  <c r="D328" i="445"/>
  <c r="D330" i="445"/>
  <c r="I11" i="66"/>
  <c r="D338" i="445"/>
  <c r="D339" i="445"/>
  <c r="D337" i="445"/>
  <c r="D340" i="445"/>
  <c r="D341" i="445"/>
  <c r="D342" i="445"/>
  <c r="D343" i="445"/>
  <c r="C344" i="445"/>
  <c r="D344" i="445"/>
  <c r="D346" i="445"/>
  <c r="D348" i="445"/>
  <c r="D350" i="445"/>
  <c r="D351" i="445"/>
  <c r="D352" i="445"/>
  <c r="D354" i="445"/>
  <c r="D355" i="445"/>
  <c r="D356" i="445"/>
  <c r="D357" i="445"/>
  <c r="D358" i="445"/>
  <c r="D360" i="445"/>
  <c r="D361" i="445"/>
  <c r="D362" i="445"/>
  <c r="D363" i="445"/>
  <c r="D364" i="445"/>
  <c r="D367" i="445"/>
  <c r="D366" i="445"/>
  <c r="D369" i="445"/>
  <c r="D371" i="445"/>
  <c r="J11" i="66"/>
  <c r="D379" i="445"/>
  <c r="D380" i="445"/>
  <c r="D378" i="445"/>
  <c r="D381" i="445"/>
  <c r="D382" i="445"/>
  <c r="D383" i="445"/>
  <c r="D384" i="445"/>
  <c r="C385" i="445"/>
  <c r="D385" i="445"/>
  <c r="D387" i="445"/>
  <c r="D389" i="445"/>
  <c r="D391" i="445"/>
  <c r="D392" i="445"/>
  <c r="D393" i="445"/>
  <c r="D395" i="445"/>
  <c r="D396" i="445"/>
  <c r="D397" i="445"/>
  <c r="D398" i="445"/>
  <c r="D399" i="445"/>
  <c r="D401" i="445"/>
  <c r="D402" i="445"/>
  <c r="D403" i="445"/>
  <c r="D404" i="445"/>
  <c r="D405" i="445"/>
  <c r="D408" i="445"/>
  <c r="D407" i="445"/>
  <c r="D410" i="445"/>
  <c r="D412" i="445"/>
  <c r="K11" i="66"/>
  <c r="D584" i="445"/>
  <c r="D583" i="445"/>
  <c r="D585" i="445"/>
  <c r="D586" i="445"/>
  <c r="D587" i="445"/>
  <c r="D588" i="445"/>
  <c r="D589" i="445"/>
  <c r="C590" i="445"/>
  <c r="D590" i="445"/>
  <c r="D592" i="445"/>
  <c r="D594" i="445"/>
  <c r="D596" i="445"/>
  <c r="D597" i="445"/>
  <c r="D598" i="445"/>
  <c r="D600" i="445"/>
  <c r="D601" i="445"/>
  <c r="D602" i="445"/>
  <c r="D603" i="445"/>
  <c r="D604" i="445"/>
  <c r="D606" i="445"/>
  <c r="D607" i="445"/>
  <c r="D608" i="445"/>
  <c r="D609" i="445"/>
  <c r="D610" i="445"/>
  <c r="D613" i="445"/>
  <c r="D612" i="445"/>
  <c r="D615" i="445"/>
  <c r="D617" i="445"/>
  <c r="P11" i="66"/>
  <c r="D174" i="448"/>
  <c r="D173" i="448"/>
  <c r="D175" i="448"/>
  <c r="D176" i="448"/>
  <c r="D177" i="448"/>
  <c r="D178" i="448"/>
  <c r="D179" i="448"/>
  <c r="C180" i="448"/>
  <c r="D180" i="448"/>
  <c r="D182" i="448"/>
  <c r="D184" i="448"/>
  <c r="D186" i="448"/>
  <c r="D187" i="448"/>
  <c r="D188" i="448"/>
  <c r="D190" i="448"/>
  <c r="D191" i="448"/>
  <c r="D192" i="448"/>
  <c r="D193" i="448"/>
  <c r="D194" i="448"/>
  <c r="D196" i="448"/>
  <c r="D197" i="448"/>
  <c r="D198" i="448"/>
  <c r="D199" i="448"/>
  <c r="D200" i="448"/>
  <c r="D203" i="448"/>
  <c r="D202" i="448"/>
  <c r="D205" i="448"/>
  <c r="D207" i="448"/>
  <c r="F14" i="66"/>
  <c r="D297" i="448"/>
  <c r="D296" i="448"/>
  <c r="D298" i="448"/>
  <c r="D299" i="448"/>
  <c r="D300" i="448"/>
  <c r="D301" i="448"/>
  <c r="D302" i="448"/>
  <c r="C303" i="448"/>
  <c r="D303" i="448"/>
  <c r="D305" i="448"/>
  <c r="D307" i="448"/>
  <c r="D309" i="448"/>
  <c r="D310" i="448"/>
  <c r="D311" i="448"/>
  <c r="D313" i="448"/>
  <c r="D314" i="448"/>
  <c r="D315" i="448"/>
  <c r="D316" i="448"/>
  <c r="D317" i="448"/>
  <c r="D319" i="448"/>
  <c r="D320" i="448"/>
  <c r="D321" i="448"/>
  <c r="D322" i="448"/>
  <c r="D323" i="448"/>
  <c r="D326" i="448"/>
  <c r="D325" i="448"/>
  <c r="D328" i="448"/>
  <c r="D330" i="448"/>
  <c r="I14" i="66"/>
  <c r="D338" i="448"/>
  <c r="D339" i="448"/>
  <c r="D337" i="448"/>
  <c r="D340" i="448"/>
  <c r="D341" i="448"/>
  <c r="D342" i="448"/>
  <c r="D343" i="448"/>
  <c r="C344" i="448"/>
  <c r="D344" i="448"/>
  <c r="D346" i="448"/>
  <c r="D348" i="448"/>
  <c r="D350" i="448"/>
  <c r="D351" i="448"/>
  <c r="D352" i="448"/>
  <c r="D354" i="448"/>
  <c r="D355" i="448"/>
  <c r="D356" i="448"/>
  <c r="D357" i="448"/>
  <c r="D358" i="448"/>
  <c r="D360" i="448"/>
  <c r="D361" i="448"/>
  <c r="D362" i="448"/>
  <c r="D363" i="448"/>
  <c r="D364" i="448"/>
  <c r="D367" i="448"/>
  <c r="D366" i="448"/>
  <c r="D369" i="448"/>
  <c r="D371" i="448"/>
  <c r="J14" i="66"/>
  <c r="D379" i="448"/>
  <c r="D380" i="448"/>
  <c r="D378" i="448"/>
  <c r="D381" i="448"/>
  <c r="D382" i="448"/>
  <c r="D383" i="448"/>
  <c r="D384" i="448"/>
  <c r="C385" i="448"/>
  <c r="D385" i="448"/>
  <c r="D387" i="448"/>
  <c r="D389" i="448"/>
  <c r="D391" i="448"/>
  <c r="D392" i="448"/>
  <c r="D393" i="448"/>
  <c r="D395" i="448"/>
  <c r="D396" i="448"/>
  <c r="D397" i="448"/>
  <c r="D398" i="448"/>
  <c r="D399" i="448"/>
  <c r="D401" i="448"/>
  <c r="D402" i="448"/>
  <c r="D403" i="448"/>
  <c r="D404" i="448"/>
  <c r="D405" i="448"/>
  <c r="D408" i="448"/>
  <c r="D407" i="448"/>
  <c r="D410" i="448"/>
  <c r="D412" i="448"/>
  <c r="K14" i="66"/>
  <c r="D174" i="444"/>
  <c r="D173" i="444"/>
  <c r="D175" i="444"/>
  <c r="D176" i="444"/>
  <c r="D177" i="444"/>
  <c r="D178" i="444"/>
  <c r="D179" i="444"/>
  <c r="C180" i="444"/>
  <c r="D180" i="444"/>
  <c r="D182" i="444"/>
  <c r="D184" i="444"/>
  <c r="D186" i="444"/>
  <c r="D187" i="444"/>
  <c r="D188" i="444"/>
  <c r="D190" i="444"/>
  <c r="D191" i="444"/>
  <c r="D192" i="444"/>
  <c r="D193" i="444"/>
  <c r="D194" i="444"/>
  <c r="D196" i="444"/>
  <c r="D197" i="444"/>
  <c r="D198" i="444"/>
  <c r="D199" i="444"/>
  <c r="D200" i="444"/>
  <c r="D203" i="444"/>
  <c r="D202" i="444"/>
  <c r="D205" i="444"/>
  <c r="D207" i="444"/>
  <c r="F10" i="66"/>
  <c r="D297" i="444"/>
  <c r="D296" i="444"/>
  <c r="D298" i="444"/>
  <c r="D299" i="444"/>
  <c r="D300" i="444"/>
  <c r="D301" i="444"/>
  <c r="D302" i="444"/>
  <c r="C303" i="444"/>
  <c r="D303" i="444"/>
  <c r="D305" i="444"/>
  <c r="D307" i="444"/>
  <c r="D309" i="444"/>
  <c r="D310" i="444"/>
  <c r="D311" i="444"/>
  <c r="D313" i="444"/>
  <c r="D314" i="444"/>
  <c r="D315" i="444"/>
  <c r="D316" i="444"/>
  <c r="D317" i="444"/>
  <c r="D319" i="444"/>
  <c r="D320" i="444"/>
  <c r="D321" i="444"/>
  <c r="D322" i="444"/>
  <c r="D323" i="444"/>
  <c r="D326" i="444"/>
  <c r="D325" i="444"/>
  <c r="D328" i="444"/>
  <c r="D330" i="444"/>
  <c r="I10" i="66"/>
  <c r="D338" i="444"/>
  <c r="D339" i="444"/>
  <c r="D337" i="444"/>
  <c r="D340" i="444"/>
  <c r="D341" i="444"/>
  <c r="D342" i="444"/>
  <c r="D343" i="444"/>
  <c r="C344" i="444"/>
  <c r="D344" i="444"/>
  <c r="D346" i="444"/>
  <c r="D348" i="444"/>
  <c r="D350" i="444"/>
  <c r="D351" i="444"/>
  <c r="D352" i="444"/>
  <c r="D354" i="444"/>
  <c r="D355" i="444"/>
  <c r="D356" i="444"/>
  <c r="D357" i="444"/>
  <c r="D358" i="444"/>
  <c r="D360" i="444"/>
  <c r="D361" i="444"/>
  <c r="D362" i="444"/>
  <c r="D363" i="444"/>
  <c r="D364" i="444"/>
  <c r="D367" i="444"/>
  <c r="D366" i="444"/>
  <c r="D369" i="444"/>
  <c r="D371" i="444"/>
  <c r="J10" i="66"/>
  <c r="D379" i="444"/>
  <c r="D380" i="444"/>
  <c r="D378" i="444"/>
  <c r="D381" i="444"/>
  <c r="D382" i="444"/>
  <c r="D383" i="444"/>
  <c r="D384" i="444"/>
  <c r="C385" i="444"/>
  <c r="D385" i="444"/>
  <c r="D387" i="444"/>
  <c r="D389" i="444"/>
  <c r="D391" i="444"/>
  <c r="D392" i="444"/>
  <c r="D393" i="444"/>
  <c r="D395" i="444"/>
  <c r="D396" i="444"/>
  <c r="D397" i="444"/>
  <c r="D398" i="444"/>
  <c r="D399" i="444"/>
  <c r="D401" i="444"/>
  <c r="D402" i="444"/>
  <c r="D403" i="444"/>
  <c r="D404" i="444"/>
  <c r="D405" i="444"/>
  <c r="D408" i="444"/>
  <c r="D407" i="444"/>
  <c r="D410" i="444"/>
  <c r="D412" i="444"/>
  <c r="K10" i="66"/>
  <c r="D543" i="444"/>
  <c r="D542" i="444"/>
  <c r="D544" i="444"/>
  <c r="D545" i="444"/>
  <c r="D546" i="444"/>
  <c r="D547" i="444"/>
  <c r="D548" i="444"/>
  <c r="C549" i="444"/>
  <c r="D549" i="444"/>
  <c r="D551" i="444"/>
  <c r="D553" i="444"/>
  <c r="D555" i="444"/>
  <c r="D556" i="444"/>
  <c r="D557" i="444"/>
  <c r="D559" i="444"/>
  <c r="D560" i="444"/>
  <c r="D561" i="444"/>
  <c r="D562" i="444"/>
  <c r="D563" i="444"/>
  <c r="D565" i="444"/>
  <c r="D566" i="444"/>
  <c r="D567" i="444"/>
  <c r="D568" i="444"/>
  <c r="D569" i="444"/>
  <c r="D572" i="444"/>
  <c r="D571" i="444"/>
  <c r="D574" i="444"/>
  <c r="D576" i="444"/>
  <c r="O10" i="66"/>
  <c r="D584" i="444"/>
  <c r="D583" i="444"/>
  <c r="D585" i="444"/>
  <c r="D586" i="444"/>
  <c r="D587" i="444"/>
  <c r="D588" i="444"/>
  <c r="D589" i="444"/>
  <c r="C590" i="444"/>
  <c r="D590" i="444"/>
  <c r="D592" i="444"/>
  <c r="D594" i="444"/>
  <c r="D596" i="444"/>
  <c r="D597" i="444"/>
  <c r="D598" i="444"/>
  <c r="D600" i="444"/>
  <c r="D601" i="444"/>
  <c r="D602" i="444"/>
  <c r="D603" i="444"/>
  <c r="D604" i="444"/>
  <c r="D606" i="444"/>
  <c r="D607" i="444"/>
  <c r="D608" i="444"/>
  <c r="D609" i="444"/>
  <c r="D610" i="444"/>
  <c r="D613" i="444"/>
  <c r="D612" i="444"/>
  <c r="D615" i="444"/>
  <c r="D617" i="444"/>
  <c r="P10" i="66"/>
  <c r="D461" i="447"/>
  <c r="D460" i="447"/>
  <c r="D462" i="447"/>
  <c r="D463" i="447"/>
  <c r="D464" i="447"/>
  <c r="D465" i="447"/>
  <c r="D466" i="447"/>
  <c r="C467" i="447"/>
  <c r="D467" i="447"/>
  <c r="D469" i="447"/>
  <c r="D471" i="447"/>
  <c r="D473" i="447"/>
  <c r="D474" i="447"/>
  <c r="D475" i="447"/>
  <c r="D477" i="447"/>
  <c r="D478" i="447"/>
  <c r="D479" i="447"/>
  <c r="D480" i="447"/>
  <c r="D481" i="447"/>
  <c r="D483" i="447"/>
  <c r="D484" i="447"/>
  <c r="D485" i="447"/>
  <c r="D486" i="447"/>
  <c r="D487" i="447"/>
  <c r="D490" i="447"/>
  <c r="D489" i="447"/>
  <c r="D492" i="447"/>
  <c r="D494" i="447"/>
  <c r="M13" i="66"/>
  <c r="D543" i="447"/>
  <c r="D542" i="447"/>
  <c r="D544" i="447"/>
  <c r="D545" i="447"/>
  <c r="D546" i="447"/>
  <c r="D547" i="447"/>
  <c r="D548" i="447"/>
  <c r="C549" i="447"/>
  <c r="D549" i="447"/>
  <c r="D551" i="447"/>
  <c r="D553" i="447"/>
  <c r="D555" i="447"/>
  <c r="D556" i="447"/>
  <c r="D557" i="447"/>
  <c r="D559" i="447"/>
  <c r="D560" i="447"/>
  <c r="D561" i="447"/>
  <c r="D562" i="447"/>
  <c r="D563" i="447"/>
  <c r="D565" i="447"/>
  <c r="D566" i="447"/>
  <c r="D567" i="447"/>
  <c r="D568" i="447"/>
  <c r="D569" i="447"/>
  <c r="D572" i="447"/>
  <c r="D571" i="447"/>
  <c r="D574" i="447"/>
  <c r="D576" i="447"/>
  <c r="O13" i="66"/>
  <c r="D297" i="441"/>
  <c r="D296" i="441"/>
  <c r="D298" i="441"/>
  <c r="D299" i="441"/>
  <c r="D300" i="441"/>
  <c r="D301" i="441"/>
  <c r="D302" i="441"/>
  <c r="C303" i="441"/>
  <c r="D303" i="441"/>
  <c r="D305" i="441"/>
  <c r="D307" i="441"/>
  <c r="D309" i="441"/>
  <c r="D310" i="441"/>
  <c r="D311" i="441"/>
  <c r="D313" i="441"/>
  <c r="D314" i="441"/>
  <c r="D315" i="441"/>
  <c r="D316" i="441"/>
  <c r="D317" i="441"/>
  <c r="D319" i="441"/>
  <c r="D320" i="441"/>
  <c r="D321" i="441"/>
  <c r="D322" i="441"/>
  <c r="D323" i="441"/>
  <c r="D326" i="441"/>
  <c r="D325" i="441"/>
  <c r="D328" i="441"/>
  <c r="D330" i="441"/>
  <c r="I6" i="66"/>
  <c r="D338" i="441"/>
  <c r="D337" i="441"/>
  <c r="D339" i="441"/>
  <c r="D340" i="441"/>
  <c r="D341" i="441"/>
  <c r="D342" i="441"/>
  <c r="D343" i="441"/>
  <c r="C344" i="441"/>
  <c r="D344" i="441"/>
  <c r="D346" i="441"/>
  <c r="D348" i="441"/>
  <c r="D350" i="441"/>
  <c r="D351" i="441"/>
  <c r="D352" i="441"/>
  <c r="D354" i="441"/>
  <c r="D355" i="441"/>
  <c r="D356" i="441"/>
  <c r="D357" i="441"/>
  <c r="D358" i="441"/>
  <c r="D360" i="441"/>
  <c r="D361" i="441"/>
  <c r="D362" i="441"/>
  <c r="D363" i="441"/>
  <c r="D364" i="441"/>
  <c r="D367" i="441"/>
  <c r="D366" i="441"/>
  <c r="D369" i="441"/>
  <c r="D371" i="441"/>
  <c r="J6" i="66"/>
  <c r="D379" i="441"/>
  <c r="D378" i="441"/>
  <c r="D380" i="441"/>
  <c r="D381" i="441"/>
  <c r="D382" i="441"/>
  <c r="D383" i="441"/>
  <c r="D384" i="441"/>
  <c r="C385" i="441"/>
  <c r="D385" i="441"/>
  <c r="D387" i="441"/>
  <c r="D389" i="441"/>
  <c r="D391" i="441"/>
  <c r="D392" i="441"/>
  <c r="D393" i="441"/>
  <c r="D395" i="441"/>
  <c r="D396" i="441"/>
  <c r="D397" i="441"/>
  <c r="D398" i="441"/>
  <c r="D399" i="441"/>
  <c r="D401" i="441"/>
  <c r="D402" i="441"/>
  <c r="D403" i="441"/>
  <c r="D404" i="441"/>
  <c r="D405" i="441"/>
  <c r="D408" i="441"/>
  <c r="D407" i="441"/>
  <c r="D410" i="441"/>
  <c r="D412" i="441"/>
  <c r="K6" i="66"/>
  <c r="D461" i="441"/>
  <c r="D460" i="441"/>
  <c r="D462" i="441"/>
  <c r="D463" i="441"/>
  <c r="D464" i="441"/>
  <c r="D465" i="441"/>
  <c r="D466" i="441"/>
  <c r="C467" i="441"/>
  <c r="D467" i="441"/>
  <c r="D469" i="441"/>
  <c r="D471" i="441"/>
  <c r="D473" i="441"/>
  <c r="D474" i="441"/>
  <c r="D475" i="441"/>
  <c r="D477" i="441"/>
  <c r="D478" i="441"/>
  <c r="D479" i="441"/>
  <c r="D480" i="441"/>
  <c r="D481" i="441"/>
  <c r="D483" i="441"/>
  <c r="D484" i="441"/>
  <c r="D485" i="441"/>
  <c r="D486" i="441"/>
  <c r="D487" i="441"/>
  <c r="D490" i="441"/>
  <c r="D489" i="441"/>
  <c r="D492" i="441"/>
  <c r="D494" i="441"/>
  <c r="M6" i="66"/>
  <c r="D543" i="441"/>
  <c r="D553" i="441"/>
  <c r="D563" i="441"/>
  <c r="D542" i="441"/>
  <c r="D544" i="441"/>
  <c r="D545" i="441"/>
  <c r="D546" i="441"/>
  <c r="D547" i="441"/>
  <c r="D548" i="441"/>
  <c r="C549" i="441"/>
  <c r="D549" i="441"/>
  <c r="D551" i="441"/>
  <c r="D555" i="441"/>
  <c r="D556" i="441"/>
  <c r="D557" i="441"/>
  <c r="D559" i="441"/>
  <c r="D560" i="441"/>
  <c r="D561" i="441"/>
  <c r="D562" i="441"/>
  <c r="D565" i="441"/>
  <c r="D566" i="441"/>
  <c r="D567" i="441"/>
  <c r="D568" i="441"/>
  <c r="D569" i="441"/>
  <c r="D572" i="441"/>
  <c r="D571" i="441"/>
  <c r="D574" i="441"/>
  <c r="D576" i="441"/>
  <c r="O6" i="66"/>
  <c r="D543" i="439"/>
  <c r="D553" i="439"/>
  <c r="D562" i="439"/>
  <c r="D563" i="439"/>
  <c r="D542" i="439"/>
  <c r="D544" i="439"/>
  <c r="D545" i="439"/>
  <c r="D546" i="439"/>
  <c r="D547" i="439"/>
  <c r="D548" i="439"/>
  <c r="C549" i="439"/>
  <c r="D549" i="439"/>
  <c r="D551" i="439"/>
  <c r="D555" i="439"/>
  <c r="D556" i="439"/>
  <c r="D557" i="439"/>
  <c r="D559" i="439"/>
  <c r="D560" i="439"/>
  <c r="D561" i="439"/>
  <c r="D565" i="439"/>
  <c r="D566" i="439"/>
  <c r="D567" i="439"/>
  <c r="D568" i="439"/>
  <c r="D569" i="439"/>
  <c r="D572" i="439"/>
  <c r="D571" i="439"/>
  <c r="D574" i="439"/>
  <c r="D576" i="439"/>
  <c r="O4" i="66"/>
  <c r="D502" i="446"/>
  <c r="D501" i="446"/>
  <c r="D503" i="446"/>
  <c r="D504" i="446"/>
  <c r="D505" i="446"/>
  <c r="D506" i="446"/>
  <c r="D507" i="446"/>
  <c r="C508" i="446"/>
  <c r="D508" i="446"/>
  <c r="D510" i="446"/>
  <c r="D512" i="446"/>
  <c r="D514" i="446"/>
  <c r="D515" i="446"/>
  <c r="D516" i="446"/>
  <c r="D518" i="446"/>
  <c r="D519" i="446"/>
  <c r="D520" i="446"/>
  <c r="D521" i="446"/>
  <c r="D522" i="446"/>
  <c r="D524" i="446"/>
  <c r="D525" i="446"/>
  <c r="D526" i="446"/>
  <c r="D527" i="446"/>
  <c r="D528" i="446"/>
  <c r="D531" i="446"/>
  <c r="D530" i="446"/>
  <c r="D533" i="446"/>
  <c r="D535" i="446"/>
  <c r="N12" i="66"/>
  <c r="D543" i="446"/>
  <c r="D542" i="446"/>
  <c r="D544" i="446"/>
  <c r="D545" i="446"/>
  <c r="D546" i="446"/>
  <c r="D547" i="446"/>
  <c r="D548" i="446"/>
  <c r="C549" i="446"/>
  <c r="D549" i="446"/>
  <c r="D551" i="446"/>
  <c r="D553" i="446"/>
  <c r="D555" i="446"/>
  <c r="D556" i="446"/>
  <c r="D557" i="446"/>
  <c r="D559" i="446"/>
  <c r="D560" i="446"/>
  <c r="D561" i="446"/>
  <c r="D562" i="446"/>
  <c r="D563" i="446"/>
  <c r="D565" i="446"/>
  <c r="D566" i="446"/>
  <c r="D567" i="446"/>
  <c r="D568" i="446"/>
  <c r="D569" i="446"/>
  <c r="D572" i="446"/>
  <c r="D571" i="446"/>
  <c r="D574" i="446"/>
  <c r="D576" i="446"/>
  <c r="O12" i="66"/>
  <c r="D174" i="442"/>
  <c r="D173" i="442"/>
  <c r="D175" i="442"/>
  <c r="D176" i="442"/>
  <c r="D177" i="442"/>
  <c r="D178" i="442"/>
  <c r="D179" i="442"/>
  <c r="C180" i="442"/>
  <c r="D180" i="442"/>
  <c r="D182" i="442"/>
  <c r="D184" i="442"/>
  <c r="D186" i="442"/>
  <c r="D187" i="442"/>
  <c r="D188" i="442"/>
  <c r="D190" i="442"/>
  <c r="D191" i="442"/>
  <c r="D192" i="442"/>
  <c r="D193" i="442"/>
  <c r="D194" i="442"/>
  <c r="D196" i="442"/>
  <c r="D197" i="442"/>
  <c r="D198" i="442"/>
  <c r="D199" i="442"/>
  <c r="D200" i="442"/>
  <c r="D203" i="442"/>
  <c r="D202" i="442"/>
  <c r="D205" i="442"/>
  <c r="D207" i="442"/>
  <c r="F7" i="66"/>
  <c r="D297" i="442"/>
  <c r="D317" i="442"/>
  <c r="D296" i="442"/>
  <c r="D298" i="442"/>
  <c r="D299" i="442"/>
  <c r="D300" i="442"/>
  <c r="D301" i="442"/>
  <c r="D302" i="442"/>
  <c r="C303" i="442"/>
  <c r="D303" i="442"/>
  <c r="D305" i="442"/>
  <c r="D307" i="442"/>
  <c r="D309" i="442"/>
  <c r="D310" i="442"/>
  <c r="D311" i="442"/>
  <c r="D313" i="442"/>
  <c r="D314" i="442"/>
  <c r="D315" i="442"/>
  <c r="D316" i="442"/>
  <c r="D319" i="442"/>
  <c r="D320" i="442"/>
  <c r="D321" i="442"/>
  <c r="D322" i="442"/>
  <c r="D323" i="442"/>
  <c r="D326" i="442"/>
  <c r="D325" i="442"/>
  <c r="D328" i="442"/>
  <c r="D330" i="442"/>
  <c r="I7" i="66"/>
  <c r="D338" i="442"/>
  <c r="D339" i="442"/>
  <c r="D348" i="442"/>
  <c r="D358" i="442"/>
  <c r="D337" i="442"/>
  <c r="D340" i="442"/>
  <c r="D341" i="442"/>
  <c r="D342" i="442"/>
  <c r="D343" i="442"/>
  <c r="C344" i="442"/>
  <c r="D344" i="442"/>
  <c r="D346" i="442"/>
  <c r="D350" i="442"/>
  <c r="D351" i="442"/>
  <c r="D352" i="442"/>
  <c r="D354" i="442"/>
  <c r="D355" i="442"/>
  <c r="D356" i="442"/>
  <c r="D357" i="442"/>
  <c r="D360" i="442"/>
  <c r="D361" i="442"/>
  <c r="D362" i="442"/>
  <c r="D363" i="442"/>
  <c r="D364" i="442"/>
  <c r="D367" i="442"/>
  <c r="D366" i="442"/>
  <c r="D369" i="442"/>
  <c r="D371" i="442"/>
  <c r="J7" i="66"/>
  <c r="D379" i="442"/>
  <c r="D380" i="442"/>
  <c r="D389" i="442"/>
  <c r="D378" i="442"/>
  <c r="D381" i="442"/>
  <c r="D382" i="442"/>
  <c r="D383" i="442"/>
  <c r="D384" i="442"/>
  <c r="C385" i="442"/>
  <c r="D385" i="442"/>
  <c r="D387" i="442"/>
  <c r="D391" i="442"/>
  <c r="D392" i="442"/>
  <c r="D393" i="442"/>
  <c r="D395" i="442"/>
  <c r="D396" i="442"/>
  <c r="D397" i="442"/>
  <c r="D398" i="442"/>
  <c r="D399" i="442"/>
  <c r="D401" i="442"/>
  <c r="D402" i="442"/>
  <c r="D403" i="442"/>
  <c r="D404" i="442"/>
  <c r="D405" i="442"/>
  <c r="D408" i="442"/>
  <c r="D407" i="442"/>
  <c r="D410" i="442"/>
  <c r="D412" i="442"/>
  <c r="K7" i="66"/>
  <c r="D543" i="442"/>
  <c r="D563" i="442"/>
  <c r="D553" i="442"/>
  <c r="D542" i="442"/>
  <c r="D544" i="442"/>
  <c r="D545" i="442"/>
  <c r="D546" i="442"/>
  <c r="D547" i="442"/>
  <c r="D548" i="442"/>
  <c r="C549" i="442"/>
  <c r="D549" i="442"/>
  <c r="D551" i="442"/>
  <c r="D555" i="442"/>
  <c r="D556" i="442"/>
  <c r="D557" i="442"/>
  <c r="D559" i="442"/>
  <c r="D560" i="442"/>
  <c r="D561" i="442"/>
  <c r="D562" i="442"/>
  <c r="D565" i="442"/>
  <c r="D566" i="442"/>
  <c r="D567" i="442"/>
  <c r="D568" i="442"/>
  <c r="D569" i="442"/>
  <c r="D572" i="442"/>
  <c r="D571" i="442"/>
  <c r="D574" i="442"/>
  <c r="D576" i="442"/>
  <c r="O7" i="66"/>
  <c r="D174" i="443"/>
  <c r="D173" i="443"/>
  <c r="D175" i="443"/>
  <c r="D176" i="443"/>
  <c r="D177" i="443"/>
  <c r="D178" i="443"/>
  <c r="D179" i="443"/>
  <c r="C180" i="443"/>
  <c r="D180" i="443"/>
  <c r="D182" i="443"/>
  <c r="D184" i="443"/>
  <c r="D186" i="443"/>
  <c r="D187" i="443"/>
  <c r="D188" i="443"/>
  <c r="D190" i="443"/>
  <c r="D191" i="443"/>
  <c r="D192" i="443"/>
  <c r="D193" i="443"/>
  <c r="D194" i="443"/>
  <c r="D196" i="443"/>
  <c r="D197" i="443"/>
  <c r="D198" i="443"/>
  <c r="D199" i="443"/>
  <c r="D200" i="443"/>
  <c r="D203" i="443"/>
  <c r="D202" i="443"/>
  <c r="D205" i="443"/>
  <c r="D207" i="443"/>
  <c r="F8" i="66"/>
  <c r="D297" i="443"/>
  <c r="D317" i="443"/>
  <c r="D296" i="443"/>
  <c r="D298" i="443"/>
  <c r="D299" i="443"/>
  <c r="D300" i="443"/>
  <c r="D301" i="443"/>
  <c r="D302" i="443"/>
  <c r="C303" i="443"/>
  <c r="D303" i="443"/>
  <c r="D305" i="443"/>
  <c r="D307" i="443"/>
  <c r="D309" i="443"/>
  <c r="D310" i="443"/>
  <c r="D311" i="443"/>
  <c r="D313" i="443"/>
  <c r="D314" i="443"/>
  <c r="D315" i="443"/>
  <c r="D316" i="443"/>
  <c r="D319" i="443"/>
  <c r="D320" i="443"/>
  <c r="D321" i="443"/>
  <c r="D322" i="443"/>
  <c r="D323" i="443"/>
  <c r="D326" i="443"/>
  <c r="D325" i="443"/>
  <c r="D328" i="443"/>
  <c r="D330" i="443"/>
  <c r="I8" i="66"/>
  <c r="D338" i="443"/>
  <c r="D339" i="443"/>
  <c r="D348" i="443"/>
  <c r="D358" i="443"/>
  <c r="D337" i="443"/>
  <c r="D340" i="443"/>
  <c r="D341" i="443"/>
  <c r="D342" i="443"/>
  <c r="D343" i="443"/>
  <c r="C344" i="443"/>
  <c r="D344" i="443"/>
  <c r="D346" i="443"/>
  <c r="D350" i="443"/>
  <c r="D351" i="443"/>
  <c r="D352" i="443"/>
  <c r="D354" i="443"/>
  <c r="D355" i="443"/>
  <c r="D356" i="443"/>
  <c r="D357" i="443"/>
  <c r="D360" i="443"/>
  <c r="D361" i="443"/>
  <c r="D362" i="443"/>
  <c r="D363" i="443"/>
  <c r="D364" i="443"/>
  <c r="D367" i="443"/>
  <c r="D366" i="443"/>
  <c r="D369" i="443"/>
  <c r="D371" i="443"/>
  <c r="J8" i="66"/>
  <c r="D379" i="443"/>
  <c r="D380" i="443"/>
  <c r="D389" i="443"/>
  <c r="D378" i="443"/>
  <c r="D381" i="443"/>
  <c r="D382" i="443"/>
  <c r="D383" i="443"/>
  <c r="D384" i="443"/>
  <c r="C385" i="443"/>
  <c r="D385" i="443"/>
  <c r="D387" i="443"/>
  <c r="D391" i="443"/>
  <c r="D392" i="443"/>
  <c r="D393" i="443"/>
  <c r="D395" i="443"/>
  <c r="D396" i="443"/>
  <c r="D397" i="443"/>
  <c r="D398" i="443"/>
  <c r="D399" i="443"/>
  <c r="D401" i="443"/>
  <c r="D402" i="443"/>
  <c r="D403" i="443"/>
  <c r="D404" i="443"/>
  <c r="D405" i="443"/>
  <c r="D408" i="443"/>
  <c r="D407" i="443"/>
  <c r="D410" i="443"/>
  <c r="D412" i="443"/>
  <c r="K8" i="66"/>
  <c r="D174" i="453"/>
  <c r="D173" i="453"/>
  <c r="D175" i="453"/>
  <c r="D176" i="453"/>
  <c r="D177" i="453"/>
  <c r="D178" i="453"/>
  <c r="D179" i="453"/>
  <c r="C180" i="453"/>
  <c r="D180" i="453"/>
  <c r="D182" i="453"/>
  <c r="D184" i="453"/>
  <c r="D186" i="453"/>
  <c r="D187" i="453"/>
  <c r="D188" i="453"/>
  <c r="D190" i="453"/>
  <c r="D191" i="453"/>
  <c r="D192" i="453"/>
  <c r="D193" i="453"/>
  <c r="D194" i="453"/>
  <c r="D196" i="453"/>
  <c r="D197" i="453"/>
  <c r="D198" i="453"/>
  <c r="D199" i="453"/>
  <c r="D200" i="453"/>
  <c r="D203" i="453"/>
  <c r="D202" i="453"/>
  <c r="D205" i="453"/>
  <c r="D207" i="453"/>
  <c r="F19" i="66"/>
  <c r="D297" i="453"/>
  <c r="D296" i="453"/>
  <c r="D298" i="453"/>
  <c r="D299" i="453"/>
  <c r="D300" i="453"/>
  <c r="D301" i="453"/>
  <c r="D302" i="453"/>
  <c r="C303" i="453"/>
  <c r="D303" i="453"/>
  <c r="D305" i="453"/>
  <c r="D307" i="453"/>
  <c r="D309" i="453"/>
  <c r="D310" i="453"/>
  <c r="D311" i="453"/>
  <c r="D313" i="453"/>
  <c r="D314" i="453"/>
  <c r="D315" i="453"/>
  <c r="D316" i="453"/>
  <c r="D317" i="453"/>
  <c r="D319" i="453"/>
  <c r="D320" i="453"/>
  <c r="D321" i="453"/>
  <c r="D322" i="453"/>
  <c r="D323" i="453"/>
  <c r="D326" i="453"/>
  <c r="D325" i="453"/>
  <c r="D328" i="453"/>
  <c r="D330" i="453"/>
  <c r="I19" i="66"/>
  <c r="D338" i="453"/>
  <c r="D339" i="453"/>
  <c r="D337" i="453"/>
  <c r="D340" i="453"/>
  <c r="D341" i="453"/>
  <c r="D342" i="453"/>
  <c r="D343" i="453"/>
  <c r="C344" i="453"/>
  <c r="D344" i="453"/>
  <c r="D346" i="453"/>
  <c r="D348" i="453"/>
  <c r="D350" i="453"/>
  <c r="D351" i="453"/>
  <c r="D352" i="453"/>
  <c r="D354" i="453"/>
  <c r="D355" i="453"/>
  <c r="D356" i="453"/>
  <c r="D357" i="453"/>
  <c r="D358" i="453"/>
  <c r="D360" i="453"/>
  <c r="D361" i="453"/>
  <c r="D362" i="453"/>
  <c r="D363" i="453"/>
  <c r="D364" i="453"/>
  <c r="D367" i="453"/>
  <c r="D366" i="453"/>
  <c r="D369" i="453"/>
  <c r="D371" i="453"/>
  <c r="J19" i="66"/>
  <c r="D379" i="453"/>
  <c r="D380" i="453"/>
  <c r="D378" i="453"/>
  <c r="D381" i="453"/>
  <c r="D382" i="453"/>
  <c r="D383" i="453"/>
  <c r="D384" i="453"/>
  <c r="C385" i="453"/>
  <c r="D385" i="453"/>
  <c r="D387" i="453"/>
  <c r="D389" i="453"/>
  <c r="D391" i="453"/>
  <c r="D392" i="453"/>
  <c r="D393" i="453"/>
  <c r="D395" i="453"/>
  <c r="D396" i="453"/>
  <c r="D397" i="453"/>
  <c r="D398" i="453"/>
  <c r="D399" i="453"/>
  <c r="D401" i="453"/>
  <c r="D402" i="453"/>
  <c r="D403" i="453"/>
  <c r="D404" i="453"/>
  <c r="D405" i="453"/>
  <c r="D408" i="453"/>
  <c r="D407" i="453"/>
  <c r="D410" i="453"/>
  <c r="D412" i="453"/>
  <c r="K19" i="66"/>
  <c r="D174" i="451"/>
  <c r="D173" i="451"/>
  <c r="D175" i="451"/>
  <c r="D176" i="451"/>
  <c r="D177" i="451"/>
  <c r="D178" i="451"/>
  <c r="D179" i="451"/>
  <c r="C180" i="451"/>
  <c r="D180" i="451"/>
  <c r="D182" i="451"/>
  <c r="D184" i="451"/>
  <c r="D186" i="451"/>
  <c r="D187" i="451"/>
  <c r="D188" i="451"/>
  <c r="D190" i="451"/>
  <c r="D191" i="451"/>
  <c r="D192" i="451"/>
  <c r="D193" i="451"/>
  <c r="D194" i="451"/>
  <c r="D196" i="451"/>
  <c r="D197" i="451"/>
  <c r="D198" i="451"/>
  <c r="D199" i="451"/>
  <c r="D200" i="451"/>
  <c r="D203" i="451"/>
  <c r="D202" i="451"/>
  <c r="D205" i="451"/>
  <c r="D207" i="451"/>
  <c r="F17" i="66"/>
  <c r="D297" i="451"/>
  <c r="D296" i="451"/>
  <c r="D298" i="451"/>
  <c r="D299" i="451"/>
  <c r="D300" i="451"/>
  <c r="D301" i="451"/>
  <c r="D302" i="451"/>
  <c r="C303" i="451"/>
  <c r="D303" i="451"/>
  <c r="D305" i="451"/>
  <c r="D307" i="451"/>
  <c r="D309" i="451"/>
  <c r="D310" i="451"/>
  <c r="D311" i="451"/>
  <c r="D313" i="451"/>
  <c r="D314" i="451"/>
  <c r="D315" i="451"/>
  <c r="D316" i="451"/>
  <c r="D317" i="451"/>
  <c r="D319" i="451"/>
  <c r="D320" i="451"/>
  <c r="D321" i="451"/>
  <c r="D322" i="451"/>
  <c r="D323" i="451"/>
  <c r="D326" i="451"/>
  <c r="D325" i="451"/>
  <c r="D328" i="451"/>
  <c r="D330" i="451"/>
  <c r="I17" i="66"/>
  <c r="D338" i="451"/>
  <c r="D339" i="451"/>
  <c r="D337" i="451"/>
  <c r="D340" i="451"/>
  <c r="D341" i="451"/>
  <c r="D342" i="451"/>
  <c r="D343" i="451"/>
  <c r="C344" i="451"/>
  <c r="D344" i="451"/>
  <c r="D346" i="451"/>
  <c r="D348" i="451"/>
  <c r="D350" i="451"/>
  <c r="D351" i="451"/>
  <c r="D352" i="451"/>
  <c r="D354" i="451"/>
  <c r="D355" i="451"/>
  <c r="D356" i="451"/>
  <c r="D357" i="451"/>
  <c r="D358" i="451"/>
  <c r="D360" i="451"/>
  <c r="D361" i="451"/>
  <c r="D362" i="451"/>
  <c r="D363" i="451"/>
  <c r="D364" i="451"/>
  <c r="D367" i="451"/>
  <c r="D366" i="451"/>
  <c r="D369" i="451"/>
  <c r="D371" i="451"/>
  <c r="J17" i="66"/>
  <c r="D379" i="451"/>
  <c r="D380" i="451"/>
  <c r="D378" i="451"/>
  <c r="D381" i="451"/>
  <c r="D382" i="451"/>
  <c r="D383" i="451"/>
  <c r="D384" i="451"/>
  <c r="C385" i="451"/>
  <c r="D385" i="451"/>
  <c r="D387" i="451"/>
  <c r="D389" i="451"/>
  <c r="D391" i="451"/>
  <c r="D392" i="451"/>
  <c r="D393" i="451"/>
  <c r="D395" i="451"/>
  <c r="D396" i="451"/>
  <c r="D397" i="451"/>
  <c r="D398" i="451"/>
  <c r="D399" i="451"/>
  <c r="D401" i="451"/>
  <c r="D402" i="451"/>
  <c r="D403" i="451"/>
  <c r="D404" i="451"/>
  <c r="D405" i="451"/>
  <c r="D408" i="451"/>
  <c r="D407" i="451"/>
  <c r="D410" i="451"/>
  <c r="D412" i="451"/>
  <c r="K17" i="66"/>
  <c r="D174" i="450"/>
  <c r="D173" i="450"/>
  <c r="D175" i="450"/>
  <c r="D176" i="450"/>
  <c r="D177" i="450"/>
  <c r="D178" i="450"/>
  <c r="D179" i="450"/>
  <c r="C180" i="450"/>
  <c r="D180" i="450"/>
  <c r="D182" i="450"/>
  <c r="D184" i="450"/>
  <c r="D186" i="450"/>
  <c r="D187" i="450"/>
  <c r="D188" i="450"/>
  <c r="D190" i="450"/>
  <c r="D191" i="450"/>
  <c r="D192" i="450"/>
  <c r="D193" i="450"/>
  <c r="D194" i="450"/>
  <c r="D196" i="450"/>
  <c r="D197" i="450"/>
  <c r="D198" i="450"/>
  <c r="D199" i="450"/>
  <c r="D200" i="450"/>
  <c r="D203" i="450"/>
  <c r="D202" i="450"/>
  <c r="D205" i="450"/>
  <c r="D207" i="450"/>
  <c r="F16" i="66"/>
  <c r="D297" i="450"/>
  <c r="D296" i="450"/>
  <c r="D298" i="450"/>
  <c r="D299" i="450"/>
  <c r="D300" i="450"/>
  <c r="D301" i="450"/>
  <c r="D302" i="450"/>
  <c r="C303" i="450"/>
  <c r="D303" i="450"/>
  <c r="D305" i="450"/>
  <c r="D307" i="450"/>
  <c r="D309" i="450"/>
  <c r="D310" i="450"/>
  <c r="D311" i="450"/>
  <c r="D313" i="450"/>
  <c r="D314" i="450"/>
  <c r="D315" i="450"/>
  <c r="D316" i="450"/>
  <c r="D317" i="450"/>
  <c r="D319" i="450"/>
  <c r="D320" i="450"/>
  <c r="D321" i="450"/>
  <c r="D322" i="450"/>
  <c r="D323" i="450"/>
  <c r="D326" i="450"/>
  <c r="D325" i="450"/>
  <c r="D328" i="450"/>
  <c r="D330" i="450"/>
  <c r="I16" i="66"/>
  <c r="D338" i="450"/>
  <c r="D339" i="450"/>
  <c r="D337" i="450"/>
  <c r="D340" i="450"/>
  <c r="D341" i="450"/>
  <c r="D342" i="450"/>
  <c r="D343" i="450"/>
  <c r="C344" i="450"/>
  <c r="D344" i="450"/>
  <c r="D346" i="450"/>
  <c r="D348" i="450"/>
  <c r="D350" i="450"/>
  <c r="D351" i="450"/>
  <c r="D352" i="450"/>
  <c r="D354" i="450"/>
  <c r="D355" i="450"/>
  <c r="D356" i="450"/>
  <c r="D357" i="450"/>
  <c r="D358" i="450"/>
  <c r="D360" i="450"/>
  <c r="D361" i="450"/>
  <c r="D362" i="450"/>
  <c r="D363" i="450"/>
  <c r="D364" i="450"/>
  <c r="D367" i="450"/>
  <c r="D366" i="450"/>
  <c r="D369" i="450"/>
  <c r="D371" i="450"/>
  <c r="J16" i="66"/>
  <c r="D379" i="450"/>
  <c r="D380" i="450"/>
  <c r="D378" i="450"/>
  <c r="D381" i="450"/>
  <c r="D382" i="450"/>
  <c r="D383" i="450"/>
  <c r="D384" i="450"/>
  <c r="C385" i="450"/>
  <c r="D385" i="450"/>
  <c r="D387" i="450"/>
  <c r="D389" i="450"/>
  <c r="D391" i="450"/>
  <c r="D392" i="450"/>
  <c r="D393" i="450"/>
  <c r="D395" i="450"/>
  <c r="D396" i="450"/>
  <c r="D397" i="450"/>
  <c r="D398" i="450"/>
  <c r="D399" i="450"/>
  <c r="D401" i="450"/>
  <c r="D402" i="450"/>
  <c r="D403" i="450"/>
  <c r="D404" i="450"/>
  <c r="D405" i="450"/>
  <c r="D408" i="450"/>
  <c r="D407" i="450"/>
  <c r="D410" i="450"/>
  <c r="D412" i="450"/>
  <c r="K16" i="66"/>
  <c r="D20" i="442"/>
  <c r="D9" i="442"/>
  <c r="D10" i="442"/>
  <c r="D11" i="442"/>
  <c r="D12" i="442"/>
  <c r="D13" i="442"/>
  <c r="D14" i="442"/>
  <c r="D15" i="442"/>
  <c r="C16" i="442"/>
  <c r="D16" i="442"/>
  <c r="D18" i="442"/>
  <c r="D22" i="442"/>
  <c r="D23" i="442"/>
  <c r="D24" i="442"/>
  <c r="D26" i="442"/>
  <c r="D27" i="442"/>
  <c r="D28" i="442"/>
  <c r="D29" i="442"/>
  <c r="D30" i="442"/>
  <c r="D32" i="442"/>
  <c r="D33" i="442"/>
  <c r="D34" i="442"/>
  <c r="D35" i="442"/>
  <c r="D36" i="442"/>
  <c r="D39" i="442"/>
  <c r="D38" i="442"/>
  <c r="D41" i="442"/>
  <c r="D43" i="442"/>
  <c r="B7" i="66"/>
  <c r="D61" i="442"/>
  <c r="D50" i="442"/>
  <c r="D51" i="442"/>
  <c r="D52" i="442"/>
  <c r="D53" i="442"/>
  <c r="D54" i="442"/>
  <c r="D55" i="442"/>
  <c r="D56" i="442"/>
  <c r="C57" i="442"/>
  <c r="D57" i="442"/>
  <c r="D59" i="442"/>
  <c r="D63" i="442"/>
  <c r="D64" i="442"/>
  <c r="D65" i="442"/>
  <c r="D67" i="442"/>
  <c r="D68" i="442"/>
  <c r="D69" i="442"/>
  <c r="D70" i="442"/>
  <c r="D71" i="442"/>
  <c r="D73" i="442"/>
  <c r="D74" i="442"/>
  <c r="D75" i="442"/>
  <c r="D76" i="442"/>
  <c r="D77" i="442"/>
  <c r="D80" i="442"/>
  <c r="D79" i="442"/>
  <c r="D82" i="442"/>
  <c r="D84" i="442"/>
  <c r="C7" i="66"/>
  <c r="D102" i="442"/>
  <c r="D91" i="442"/>
  <c r="D92" i="442"/>
  <c r="D93" i="442"/>
  <c r="D94" i="442"/>
  <c r="D95" i="442"/>
  <c r="D96" i="442"/>
  <c r="D97" i="442"/>
  <c r="C98" i="442"/>
  <c r="D98" i="442"/>
  <c r="D100" i="442"/>
  <c r="D104" i="442"/>
  <c r="D105" i="442"/>
  <c r="D106" i="442"/>
  <c r="D108" i="442"/>
  <c r="D109" i="442"/>
  <c r="D110" i="442"/>
  <c r="D111" i="442"/>
  <c r="D112" i="442"/>
  <c r="D114" i="442"/>
  <c r="D115" i="442"/>
  <c r="D116" i="442"/>
  <c r="D117" i="442"/>
  <c r="D118" i="442"/>
  <c r="D121" i="442"/>
  <c r="D120" i="442"/>
  <c r="D123" i="442"/>
  <c r="D125" i="442"/>
  <c r="D7" i="66"/>
  <c r="D143" i="442"/>
  <c r="D132" i="442"/>
  <c r="D133" i="442"/>
  <c r="D134" i="442"/>
  <c r="D135" i="442"/>
  <c r="D136" i="442"/>
  <c r="D137" i="442"/>
  <c r="D138" i="442"/>
  <c r="C139" i="442"/>
  <c r="D139" i="442"/>
  <c r="D141" i="442"/>
  <c r="D145" i="442"/>
  <c r="D146" i="442"/>
  <c r="D147" i="442"/>
  <c r="D149" i="442"/>
  <c r="D150" i="442"/>
  <c r="D151" i="442"/>
  <c r="D152" i="442"/>
  <c r="D153" i="442"/>
  <c r="D155" i="442"/>
  <c r="D156" i="442"/>
  <c r="D157" i="442"/>
  <c r="D158" i="442"/>
  <c r="D159" i="442"/>
  <c r="D162" i="442"/>
  <c r="D161" i="442"/>
  <c r="D164" i="442"/>
  <c r="D166" i="442"/>
  <c r="E7" i="66"/>
  <c r="D717" i="442"/>
  <c r="D726" i="442"/>
  <c r="D706" i="442"/>
  <c r="D707" i="442"/>
  <c r="D708" i="442"/>
  <c r="D709" i="442"/>
  <c r="D710" i="442"/>
  <c r="D711" i="442"/>
  <c r="D712" i="442"/>
  <c r="C713" i="442"/>
  <c r="D713" i="442"/>
  <c r="D715" i="442"/>
  <c r="D719" i="442"/>
  <c r="D720" i="442"/>
  <c r="D721" i="442"/>
  <c r="D723" i="442"/>
  <c r="D724" i="442"/>
  <c r="D725" i="442"/>
  <c r="D727" i="442"/>
  <c r="D729" i="442"/>
  <c r="D730" i="442"/>
  <c r="D731" i="442"/>
  <c r="D732" i="442"/>
  <c r="D733" i="442"/>
  <c r="D736" i="442"/>
  <c r="D735" i="442"/>
  <c r="D738" i="442"/>
  <c r="D740" i="442"/>
  <c r="S7" i="66"/>
  <c r="D20" i="439"/>
  <c r="D9" i="439"/>
  <c r="D10" i="439"/>
  <c r="D11" i="439"/>
  <c r="D12" i="439"/>
  <c r="D13" i="439"/>
  <c r="D14" i="439"/>
  <c r="D15" i="439"/>
  <c r="C16" i="439"/>
  <c r="D16" i="439"/>
  <c r="D18" i="439"/>
  <c r="D22" i="439"/>
  <c r="D23" i="439"/>
  <c r="D24" i="439"/>
  <c r="D26" i="439"/>
  <c r="D27" i="439"/>
  <c r="D28" i="439"/>
  <c r="D29" i="439"/>
  <c r="D30" i="439"/>
  <c r="D32" i="439"/>
  <c r="D33" i="439"/>
  <c r="D34" i="439"/>
  <c r="D35" i="439"/>
  <c r="D36" i="439"/>
  <c r="D39" i="439"/>
  <c r="D38" i="439"/>
  <c r="D41" i="439"/>
  <c r="D43" i="439"/>
  <c r="B4" i="66"/>
  <c r="D61" i="439"/>
  <c r="D50" i="439"/>
  <c r="D51" i="439"/>
  <c r="D52" i="439"/>
  <c r="D53" i="439"/>
  <c r="D54" i="439"/>
  <c r="D55" i="439"/>
  <c r="D56" i="439"/>
  <c r="C57" i="439"/>
  <c r="D57" i="439"/>
  <c r="D59" i="439"/>
  <c r="D63" i="439"/>
  <c r="D64" i="439"/>
  <c r="D65" i="439"/>
  <c r="D67" i="439"/>
  <c r="D68" i="439"/>
  <c r="D69" i="439"/>
  <c r="D70" i="439"/>
  <c r="D71" i="439"/>
  <c r="D73" i="439"/>
  <c r="D74" i="439"/>
  <c r="D75" i="439"/>
  <c r="D76" i="439"/>
  <c r="D77" i="439"/>
  <c r="D80" i="439"/>
  <c r="D79" i="439"/>
  <c r="D82" i="439"/>
  <c r="D84" i="439"/>
  <c r="C4" i="66"/>
  <c r="D102" i="439"/>
  <c r="D91" i="439"/>
  <c r="D92" i="439"/>
  <c r="D93" i="439"/>
  <c r="D94" i="439"/>
  <c r="D95" i="439"/>
  <c r="D96" i="439"/>
  <c r="D97" i="439"/>
  <c r="C98" i="439"/>
  <c r="D98" i="439"/>
  <c r="D100" i="439"/>
  <c r="D104" i="439"/>
  <c r="D105" i="439"/>
  <c r="D106" i="439"/>
  <c r="D108" i="439"/>
  <c r="D109" i="439"/>
  <c r="D110" i="439"/>
  <c r="D111" i="439"/>
  <c r="D112" i="439"/>
  <c r="D114" i="439"/>
  <c r="D115" i="439"/>
  <c r="D116" i="439"/>
  <c r="D117" i="439"/>
  <c r="D118" i="439"/>
  <c r="D121" i="439"/>
  <c r="D120" i="439"/>
  <c r="D123" i="439"/>
  <c r="D125" i="439"/>
  <c r="D4" i="66"/>
  <c r="D717" i="439"/>
  <c r="D726" i="439"/>
  <c r="D706" i="439"/>
  <c r="D707" i="439"/>
  <c r="D708" i="439"/>
  <c r="D709" i="439"/>
  <c r="D710" i="439"/>
  <c r="D711" i="439"/>
  <c r="D712" i="439"/>
  <c r="C713" i="439"/>
  <c r="D713" i="439"/>
  <c r="D715" i="439"/>
  <c r="D719" i="439"/>
  <c r="D720" i="439"/>
  <c r="D721" i="439"/>
  <c r="D723" i="439"/>
  <c r="D724" i="439"/>
  <c r="D725" i="439"/>
  <c r="D727" i="439"/>
  <c r="D729" i="439"/>
  <c r="D730" i="439"/>
  <c r="D731" i="439"/>
  <c r="D732" i="439"/>
  <c r="D733" i="439"/>
  <c r="D736" i="439"/>
  <c r="D735" i="439"/>
  <c r="D738" i="439"/>
  <c r="D740" i="439"/>
  <c r="S4" i="66"/>
  <c r="D143" i="439"/>
  <c r="D132" i="439"/>
  <c r="D133" i="439"/>
  <c r="D134" i="439"/>
  <c r="D135" i="439"/>
  <c r="D136" i="439"/>
  <c r="D137" i="439"/>
  <c r="D138" i="439"/>
  <c r="C139" i="439"/>
  <c r="D139" i="439"/>
  <c r="D141" i="439"/>
  <c r="D145" i="439"/>
  <c r="D146" i="439"/>
  <c r="D147" i="439"/>
  <c r="D149" i="439"/>
  <c r="D150" i="439"/>
  <c r="D151" i="439"/>
  <c r="D152" i="439"/>
  <c r="D153" i="439"/>
  <c r="D155" i="439"/>
  <c r="D156" i="439"/>
  <c r="D157" i="439"/>
  <c r="D158" i="439"/>
  <c r="D159" i="439"/>
  <c r="D162" i="439"/>
  <c r="D161" i="439"/>
  <c r="D164" i="439"/>
  <c r="D166" i="439"/>
  <c r="E4" i="66"/>
  <c r="D20" i="441"/>
  <c r="D9" i="441"/>
  <c r="D10" i="441"/>
  <c r="D11" i="441"/>
  <c r="D12" i="441"/>
  <c r="D13" i="441"/>
  <c r="D14" i="441"/>
  <c r="D15" i="441"/>
  <c r="C16" i="441"/>
  <c r="D16" i="441"/>
  <c r="D18" i="441"/>
  <c r="D22" i="441"/>
  <c r="D23" i="441"/>
  <c r="D24" i="441"/>
  <c r="D26" i="441"/>
  <c r="D27" i="441"/>
  <c r="D28" i="441"/>
  <c r="D29" i="441"/>
  <c r="D30" i="441"/>
  <c r="D32" i="441"/>
  <c r="D33" i="441"/>
  <c r="D34" i="441"/>
  <c r="D35" i="441"/>
  <c r="D36" i="441"/>
  <c r="D39" i="441"/>
  <c r="D38" i="441"/>
  <c r="D41" i="441"/>
  <c r="D43" i="441"/>
  <c r="B6" i="66"/>
  <c r="D61" i="441"/>
  <c r="D50" i="441"/>
  <c r="D51" i="441"/>
  <c r="D52" i="441"/>
  <c r="D53" i="441"/>
  <c r="D54" i="441"/>
  <c r="D55" i="441"/>
  <c r="D56" i="441"/>
  <c r="C57" i="441"/>
  <c r="D57" i="441"/>
  <c r="D59" i="441"/>
  <c r="D63" i="441"/>
  <c r="D64" i="441"/>
  <c r="D65" i="441"/>
  <c r="D67" i="441"/>
  <c r="D68" i="441"/>
  <c r="D69" i="441"/>
  <c r="D70" i="441"/>
  <c r="D71" i="441"/>
  <c r="D73" i="441"/>
  <c r="D74" i="441"/>
  <c r="D75" i="441"/>
  <c r="D76" i="441"/>
  <c r="D77" i="441"/>
  <c r="D80" i="441"/>
  <c r="D79" i="441"/>
  <c r="D82" i="441"/>
  <c r="D84" i="441"/>
  <c r="C6" i="66"/>
  <c r="D102" i="441"/>
  <c r="D91" i="441"/>
  <c r="D92" i="441"/>
  <c r="D93" i="441"/>
  <c r="D94" i="441"/>
  <c r="D95" i="441"/>
  <c r="D96" i="441"/>
  <c r="D97" i="441"/>
  <c r="C98" i="441"/>
  <c r="D98" i="441"/>
  <c r="D100" i="441"/>
  <c r="D104" i="441"/>
  <c r="D105" i="441"/>
  <c r="D106" i="441"/>
  <c r="D108" i="441"/>
  <c r="D109" i="441"/>
  <c r="D110" i="441"/>
  <c r="D111" i="441"/>
  <c r="D112" i="441"/>
  <c r="D114" i="441"/>
  <c r="D115" i="441"/>
  <c r="D116" i="441"/>
  <c r="D117" i="441"/>
  <c r="D118" i="441"/>
  <c r="D121" i="441"/>
  <c r="D120" i="441"/>
  <c r="D123" i="441"/>
  <c r="D125" i="441"/>
  <c r="D6" i="66"/>
  <c r="D143" i="441"/>
  <c r="D132" i="441"/>
  <c r="D133" i="441"/>
  <c r="D134" i="441"/>
  <c r="D135" i="441"/>
  <c r="D136" i="441"/>
  <c r="D137" i="441"/>
  <c r="D138" i="441"/>
  <c r="C139" i="441"/>
  <c r="D139" i="441"/>
  <c r="D141" i="441"/>
  <c r="D145" i="441"/>
  <c r="D146" i="441"/>
  <c r="D147" i="441"/>
  <c r="D149" i="441"/>
  <c r="D150" i="441"/>
  <c r="D151" i="441"/>
  <c r="D152" i="441"/>
  <c r="D153" i="441"/>
  <c r="D155" i="441"/>
  <c r="D156" i="441"/>
  <c r="D157" i="441"/>
  <c r="D158" i="441"/>
  <c r="D159" i="441"/>
  <c r="D162" i="441"/>
  <c r="D161" i="441"/>
  <c r="D164" i="441"/>
  <c r="D166" i="441"/>
  <c r="E6" i="66"/>
  <c r="D717" i="441"/>
  <c r="D726" i="441"/>
  <c r="D706" i="441"/>
  <c r="D707" i="441"/>
  <c r="D708" i="441"/>
  <c r="D709" i="441"/>
  <c r="D710" i="441"/>
  <c r="D711" i="441"/>
  <c r="D712" i="441"/>
  <c r="C713" i="441"/>
  <c r="D713" i="441"/>
  <c r="D715" i="441"/>
  <c r="D719" i="441"/>
  <c r="D720" i="441"/>
  <c r="D721" i="441"/>
  <c r="D723" i="441"/>
  <c r="D724" i="441"/>
  <c r="D725" i="441"/>
  <c r="D727" i="441"/>
  <c r="D729" i="441"/>
  <c r="D730" i="441"/>
  <c r="D731" i="441"/>
  <c r="D732" i="441"/>
  <c r="D733" i="441"/>
  <c r="D736" i="441"/>
  <c r="D735" i="441"/>
  <c r="D738" i="441"/>
  <c r="D740" i="441"/>
  <c r="S6" i="66"/>
  <c r="D20" i="443"/>
  <c r="D9" i="443"/>
  <c r="D10" i="443"/>
  <c r="D11" i="443"/>
  <c r="D12" i="443"/>
  <c r="D13" i="443"/>
  <c r="D14" i="443"/>
  <c r="D15" i="443"/>
  <c r="C16" i="443"/>
  <c r="D16" i="443"/>
  <c r="D18" i="443"/>
  <c r="D22" i="443"/>
  <c r="D23" i="443"/>
  <c r="D24" i="443"/>
  <c r="D26" i="443"/>
  <c r="D27" i="443"/>
  <c r="D28" i="443"/>
  <c r="D29" i="443"/>
  <c r="D30" i="443"/>
  <c r="D32" i="443"/>
  <c r="D33" i="443"/>
  <c r="D34" i="443"/>
  <c r="D35" i="443"/>
  <c r="D36" i="443"/>
  <c r="D39" i="443"/>
  <c r="D38" i="443"/>
  <c r="D41" i="443"/>
  <c r="D43" i="443"/>
  <c r="B8" i="66"/>
  <c r="D61" i="443"/>
  <c r="D50" i="443"/>
  <c r="D51" i="443"/>
  <c r="D52" i="443"/>
  <c r="D53" i="443"/>
  <c r="D54" i="443"/>
  <c r="D55" i="443"/>
  <c r="D56" i="443"/>
  <c r="C57" i="443"/>
  <c r="D57" i="443"/>
  <c r="D59" i="443"/>
  <c r="D63" i="443"/>
  <c r="D64" i="443"/>
  <c r="D65" i="443"/>
  <c r="D67" i="443"/>
  <c r="D68" i="443"/>
  <c r="D69" i="443"/>
  <c r="D70" i="443"/>
  <c r="D71" i="443"/>
  <c r="D73" i="443"/>
  <c r="D74" i="443"/>
  <c r="D75" i="443"/>
  <c r="D76" i="443"/>
  <c r="D77" i="443"/>
  <c r="D80" i="443"/>
  <c r="D79" i="443"/>
  <c r="D82" i="443"/>
  <c r="D84" i="443"/>
  <c r="C8" i="66"/>
  <c r="D102" i="443"/>
  <c r="D91" i="443"/>
  <c r="D92" i="443"/>
  <c r="D93" i="443"/>
  <c r="D94" i="443"/>
  <c r="D95" i="443"/>
  <c r="D96" i="443"/>
  <c r="D97" i="443"/>
  <c r="C98" i="443"/>
  <c r="D98" i="443"/>
  <c r="D100" i="443"/>
  <c r="D104" i="443"/>
  <c r="D105" i="443"/>
  <c r="D106" i="443"/>
  <c r="D108" i="443"/>
  <c r="D109" i="443"/>
  <c r="D110" i="443"/>
  <c r="D111" i="443"/>
  <c r="D112" i="443"/>
  <c r="D114" i="443"/>
  <c r="D115" i="443"/>
  <c r="D116" i="443"/>
  <c r="D117" i="443"/>
  <c r="D118" i="443"/>
  <c r="D121" i="443"/>
  <c r="D120" i="443"/>
  <c r="D123" i="443"/>
  <c r="D125" i="443"/>
  <c r="D8" i="66"/>
  <c r="D143" i="443"/>
  <c r="D132" i="443"/>
  <c r="D133" i="443"/>
  <c r="D134" i="443"/>
  <c r="D135" i="443"/>
  <c r="D136" i="443"/>
  <c r="D137" i="443"/>
  <c r="D138" i="443"/>
  <c r="C139" i="443"/>
  <c r="D139" i="443"/>
  <c r="D141" i="443"/>
  <c r="D145" i="443"/>
  <c r="D146" i="443"/>
  <c r="D147" i="443"/>
  <c r="D149" i="443"/>
  <c r="D150" i="443"/>
  <c r="D151" i="443"/>
  <c r="D152" i="443"/>
  <c r="D153" i="443"/>
  <c r="D155" i="443"/>
  <c r="D156" i="443"/>
  <c r="D157" i="443"/>
  <c r="D158" i="443"/>
  <c r="D159" i="443"/>
  <c r="D162" i="443"/>
  <c r="D161" i="443"/>
  <c r="D164" i="443"/>
  <c r="D166" i="443"/>
  <c r="E8" i="66"/>
  <c r="D726" i="443"/>
  <c r="D717" i="443"/>
  <c r="D706" i="443"/>
  <c r="D707" i="443"/>
  <c r="D708" i="443"/>
  <c r="D709" i="443"/>
  <c r="D710" i="443"/>
  <c r="D711" i="443"/>
  <c r="D712" i="443"/>
  <c r="C713" i="443"/>
  <c r="D713" i="443"/>
  <c r="D715" i="443"/>
  <c r="D719" i="443"/>
  <c r="D720" i="443"/>
  <c r="D721" i="443"/>
  <c r="D723" i="443"/>
  <c r="D724" i="443"/>
  <c r="D725" i="443"/>
  <c r="D727" i="443"/>
  <c r="D729" i="443"/>
  <c r="D730" i="443"/>
  <c r="D731" i="443"/>
  <c r="D732" i="443"/>
  <c r="D733" i="443"/>
  <c r="D736" i="443"/>
  <c r="D735" i="443"/>
  <c r="D738" i="443"/>
  <c r="D740" i="443"/>
  <c r="S8" i="66"/>
  <c r="D20" i="449"/>
  <c r="D9" i="449"/>
  <c r="D10" i="449"/>
  <c r="D11" i="449"/>
  <c r="D12" i="449"/>
  <c r="D13" i="449"/>
  <c r="D14" i="449"/>
  <c r="D15" i="449"/>
  <c r="C16" i="449"/>
  <c r="D16" i="449"/>
  <c r="D18" i="449"/>
  <c r="D22" i="449"/>
  <c r="D23" i="449"/>
  <c r="D24" i="449"/>
  <c r="D26" i="449"/>
  <c r="D27" i="449"/>
  <c r="D28" i="449"/>
  <c r="D29" i="449"/>
  <c r="D30" i="449"/>
  <c r="D32" i="449"/>
  <c r="D33" i="449"/>
  <c r="D34" i="449"/>
  <c r="D35" i="449"/>
  <c r="D36" i="449"/>
  <c r="D39" i="449"/>
  <c r="D38" i="449"/>
  <c r="D41" i="449"/>
  <c r="D43" i="449"/>
  <c r="B15" i="66"/>
  <c r="D61" i="449"/>
  <c r="D50" i="449"/>
  <c r="D51" i="449"/>
  <c r="D52" i="449"/>
  <c r="D53" i="449"/>
  <c r="D54" i="449"/>
  <c r="D55" i="449"/>
  <c r="D56" i="449"/>
  <c r="C57" i="449"/>
  <c r="D57" i="449"/>
  <c r="D59" i="449"/>
  <c r="D63" i="449"/>
  <c r="D64" i="449"/>
  <c r="D65" i="449"/>
  <c r="D67" i="449"/>
  <c r="D68" i="449"/>
  <c r="D69" i="449"/>
  <c r="D70" i="449"/>
  <c r="D71" i="449"/>
  <c r="D73" i="449"/>
  <c r="D74" i="449"/>
  <c r="D75" i="449"/>
  <c r="D76" i="449"/>
  <c r="D77" i="449"/>
  <c r="D80" i="449"/>
  <c r="D79" i="449"/>
  <c r="D82" i="449"/>
  <c r="D84" i="449"/>
  <c r="C15" i="66"/>
  <c r="D102" i="449"/>
  <c r="D91" i="449"/>
  <c r="D92" i="449"/>
  <c r="D93" i="449"/>
  <c r="D94" i="449"/>
  <c r="D95" i="449"/>
  <c r="D96" i="449"/>
  <c r="D97" i="449"/>
  <c r="C98" i="449"/>
  <c r="D98" i="449"/>
  <c r="D100" i="449"/>
  <c r="D104" i="449"/>
  <c r="D105" i="449"/>
  <c r="D106" i="449"/>
  <c r="D108" i="449"/>
  <c r="D109" i="449"/>
  <c r="D110" i="449"/>
  <c r="D111" i="449"/>
  <c r="D112" i="449"/>
  <c r="D114" i="449"/>
  <c r="D115" i="449"/>
  <c r="D116" i="449"/>
  <c r="D117" i="449"/>
  <c r="D118" i="449"/>
  <c r="D121" i="449"/>
  <c r="D120" i="449"/>
  <c r="D123" i="449"/>
  <c r="D125" i="449"/>
  <c r="D15" i="66"/>
  <c r="D143" i="449"/>
  <c r="D132" i="449"/>
  <c r="D133" i="449"/>
  <c r="D134" i="449"/>
  <c r="D135" i="449"/>
  <c r="D136" i="449"/>
  <c r="D137" i="449"/>
  <c r="D138" i="449"/>
  <c r="C139" i="449"/>
  <c r="D139" i="449"/>
  <c r="D141" i="449"/>
  <c r="D145" i="449"/>
  <c r="D146" i="449"/>
  <c r="D147" i="449"/>
  <c r="D149" i="449"/>
  <c r="D150" i="449"/>
  <c r="D151" i="449"/>
  <c r="D152" i="449"/>
  <c r="D153" i="449"/>
  <c r="D155" i="449"/>
  <c r="D156" i="449"/>
  <c r="D157" i="449"/>
  <c r="D158" i="449"/>
  <c r="D159" i="449"/>
  <c r="D162" i="449"/>
  <c r="D161" i="449"/>
  <c r="D164" i="449"/>
  <c r="D166" i="449"/>
  <c r="E15" i="66"/>
  <c r="D9" i="438"/>
  <c r="D10" i="438"/>
  <c r="D11" i="438"/>
  <c r="D12" i="438"/>
  <c r="D13" i="438"/>
  <c r="D14" i="438"/>
  <c r="D15" i="438"/>
  <c r="C16" i="438"/>
  <c r="D16" i="438"/>
  <c r="D18" i="438"/>
  <c r="D20" i="438"/>
  <c r="D22" i="438"/>
  <c r="D23" i="438"/>
  <c r="D24" i="438"/>
  <c r="D26" i="438"/>
  <c r="D27" i="438"/>
  <c r="D28" i="438"/>
  <c r="D29" i="438"/>
  <c r="D30" i="438"/>
  <c r="D32" i="438"/>
  <c r="D33" i="438"/>
  <c r="D34" i="438"/>
  <c r="D35" i="438"/>
  <c r="D36" i="438"/>
  <c r="D39" i="438"/>
  <c r="D38" i="438"/>
  <c r="D41" i="438"/>
  <c r="D43" i="438"/>
  <c r="B3" i="66"/>
  <c r="D50" i="438"/>
  <c r="D51" i="438"/>
  <c r="D52" i="438"/>
  <c r="D53" i="438"/>
  <c r="D54" i="438"/>
  <c r="D55" i="438"/>
  <c r="D56" i="438"/>
  <c r="C57" i="438"/>
  <c r="D57" i="438"/>
  <c r="D59" i="438"/>
  <c r="D61" i="438"/>
  <c r="D63" i="438"/>
  <c r="D64" i="438"/>
  <c r="D65" i="438"/>
  <c r="D67" i="438"/>
  <c r="D68" i="438"/>
  <c r="D69" i="438"/>
  <c r="D70" i="438"/>
  <c r="D71" i="438"/>
  <c r="D73" i="438"/>
  <c r="D74" i="438"/>
  <c r="D75" i="438"/>
  <c r="D76" i="438"/>
  <c r="D77" i="438"/>
  <c r="D80" i="438"/>
  <c r="D79" i="438"/>
  <c r="D82" i="438"/>
  <c r="D84" i="438"/>
  <c r="C3" i="66"/>
  <c r="D91" i="438"/>
  <c r="D92" i="438"/>
  <c r="D93" i="438"/>
  <c r="D94" i="438"/>
  <c r="D95" i="438"/>
  <c r="D96" i="438"/>
  <c r="D97" i="438"/>
  <c r="C98" i="438"/>
  <c r="D98" i="438"/>
  <c r="D100" i="438"/>
  <c r="D102" i="438"/>
  <c r="D104" i="438"/>
  <c r="D105" i="438"/>
  <c r="D106" i="438"/>
  <c r="D108" i="438"/>
  <c r="D109" i="438"/>
  <c r="D110" i="438"/>
  <c r="D111" i="438"/>
  <c r="D112" i="438"/>
  <c r="D114" i="438"/>
  <c r="D115" i="438"/>
  <c r="D116" i="438"/>
  <c r="D117" i="438"/>
  <c r="D118" i="438"/>
  <c r="D121" i="438"/>
  <c r="D120" i="438"/>
  <c r="D123" i="438"/>
  <c r="D125" i="438"/>
  <c r="D3" i="66"/>
  <c r="D132" i="438"/>
  <c r="D133" i="438"/>
  <c r="D134" i="438"/>
  <c r="D135" i="438"/>
  <c r="D136" i="438"/>
  <c r="D137" i="438"/>
  <c r="D138" i="438"/>
  <c r="C139" i="438"/>
  <c r="D139" i="438"/>
  <c r="D141" i="438"/>
  <c r="D143" i="438"/>
  <c r="D145" i="438"/>
  <c r="D146" i="438"/>
  <c r="D147" i="438"/>
  <c r="D149" i="438"/>
  <c r="D150" i="438"/>
  <c r="D151" i="438"/>
  <c r="D152" i="438"/>
  <c r="D153" i="438"/>
  <c r="D155" i="438"/>
  <c r="D156" i="438"/>
  <c r="D157" i="438"/>
  <c r="D158" i="438"/>
  <c r="D159" i="438"/>
  <c r="D162" i="438"/>
  <c r="D161" i="438"/>
  <c r="D164" i="438"/>
  <c r="D166" i="438"/>
  <c r="E3" i="66"/>
  <c r="D173" i="438"/>
  <c r="D174" i="438"/>
  <c r="D175" i="438"/>
  <c r="D176" i="438"/>
  <c r="D177" i="438"/>
  <c r="D178" i="438"/>
  <c r="D179" i="438"/>
  <c r="C180" i="438"/>
  <c r="D180" i="438"/>
  <c r="D182" i="438"/>
  <c r="D184" i="438"/>
  <c r="D186" i="438"/>
  <c r="D187" i="438"/>
  <c r="D188" i="438"/>
  <c r="D190" i="438"/>
  <c r="D191" i="438"/>
  <c r="D192" i="438"/>
  <c r="D193" i="438"/>
  <c r="D194" i="438"/>
  <c r="D196" i="438"/>
  <c r="D197" i="438"/>
  <c r="D198" i="438"/>
  <c r="D199" i="438"/>
  <c r="D200" i="438"/>
  <c r="D203" i="438"/>
  <c r="D202" i="438"/>
  <c r="D205" i="438"/>
  <c r="D207" i="438"/>
  <c r="F3" i="66"/>
  <c r="D214" i="438"/>
  <c r="D215" i="438"/>
  <c r="D216" i="438"/>
  <c r="D217" i="438"/>
  <c r="D218" i="438"/>
  <c r="D219" i="438"/>
  <c r="D220" i="438"/>
  <c r="C221" i="438"/>
  <c r="D221" i="438"/>
  <c r="D223" i="438"/>
  <c r="D225" i="438"/>
  <c r="D227" i="438"/>
  <c r="D228" i="438"/>
  <c r="D229" i="438"/>
  <c r="D231" i="438"/>
  <c r="D232" i="438"/>
  <c r="D233" i="438"/>
  <c r="D234" i="438"/>
  <c r="D235" i="438"/>
  <c r="D237" i="438"/>
  <c r="D238" i="438"/>
  <c r="D239" i="438"/>
  <c r="D240" i="438"/>
  <c r="D241" i="438"/>
  <c r="D244" i="438"/>
  <c r="D243" i="438"/>
  <c r="D246" i="438"/>
  <c r="D248" i="438"/>
  <c r="G3" i="66"/>
  <c r="D255" i="438"/>
  <c r="D256" i="438"/>
  <c r="D257" i="438"/>
  <c r="D258" i="438"/>
  <c r="D259" i="438"/>
  <c r="D260" i="438"/>
  <c r="D261" i="438"/>
  <c r="C262" i="438"/>
  <c r="D262" i="438"/>
  <c r="D264" i="438"/>
  <c r="D266" i="438"/>
  <c r="D268" i="438"/>
  <c r="D269" i="438"/>
  <c r="D270" i="438"/>
  <c r="D272" i="438"/>
  <c r="D273" i="438"/>
  <c r="D274" i="438"/>
  <c r="D275" i="438"/>
  <c r="D276" i="438"/>
  <c r="D278" i="438"/>
  <c r="D279" i="438"/>
  <c r="D280" i="438"/>
  <c r="D281" i="438"/>
  <c r="D282" i="438"/>
  <c r="D285" i="438"/>
  <c r="D284" i="438"/>
  <c r="D287" i="438"/>
  <c r="D289" i="438"/>
  <c r="H3" i="66"/>
  <c r="D296" i="438"/>
  <c r="D297" i="438"/>
  <c r="D298" i="438"/>
  <c r="D299" i="438"/>
  <c r="D300" i="438"/>
  <c r="D301" i="438"/>
  <c r="D302" i="438"/>
  <c r="C303" i="438"/>
  <c r="D303" i="438"/>
  <c r="D305" i="438"/>
  <c r="D307" i="438"/>
  <c r="D309" i="438"/>
  <c r="D310" i="438"/>
  <c r="D311" i="438"/>
  <c r="D313" i="438"/>
  <c r="D314" i="438"/>
  <c r="D315" i="438"/>
  <c r="D316" i="438"/>
  <c r="D317" i="438"/>
  <c r="D319" i="438"/>
  <c r="D320" i="438"/>
  <c r="D321" i="438"/>
  <c r="D322" i="438"/>
  <c r="D323" i="438"/>
  <c r="D326" i="438"/>
  <c r="D325" i="438"/>
  <c r="D328" i="438"/>
  <c r="D330" i="438"/>
  <c r="I3" i="66"/>
  <c r="D337" i="438"/>
  <c r="D338" i="438"/>
  <c r="D339" i="438"/>
  <c r="D340" i="438"/>
  <c r="D341" i="438"/>
  <c r="D342" i="438"/>
  <c r="D343" i="438"/>
  <c r="C344" i="438"/>
  <c r="D344" i="438"/>
  <c r="D346" i="438"/>
  <c r="D348" i="438"/>
  <c r="D350" i="438"/>
  <c r="D351" i="438"/>
  <c r="D352" i="438"/>
  <c r="D354" i="438"/>
  <c r="D355" i="438"/>
  <c r="D356" i="438"/>
  <c r="D357" i="438"/>
  <c r="D358" i="438"/>
  <c r="D360" i="438"/>
  <c r="D361" i="438"/>
  <c r="D362" i="438"/>
  <c r="D363" i="438"/>
  <c r="D364" i="438"/>
  <c r="D367" i="438"/>
  <c r="D366" i="438"/>
  <c r="D369" i="438"/>
  <c r="D371" i="438"/>
  <c r="J3" i="66"/>
  <c r="D378" i="438"/>
  <c r="D379" i="438"/>
  <c r="D380" i="438"/>
  <c r="D381" i="438"/>
  <c r="D382" i="438"/>
  <c r="D383" i="438"/>
  <c r="D384" i="438"/>
  <c r="C385" i="438"/>
  <c r="D385" i="438"/>
  <c r="D387" i="438"/>
  <c r="D389" i="438"/>
  <c r="D391" i="438"/>
  <c r="D392" i="438"/>
  <c r="D393" i="438"/>
  <c r="D395" i="438"/>
  <c r="D396" i="438"/>
  <c r="D397" i="438"/>
  <c r="D398" i="438"/>
  <c r="D399" i="438"/>
  <c r="D401" i="438"/>
  <c r="D402" i="438"/>
  <c r="D403" i="438"/>
  <c r="D404" i="438"/>
  <c r="D405" i="438"/>
  <c r="D408" i="438"/>
  <c r="D407" i="438"/>
  <c r="D410" i="438"/>
  <c r="D412" i="438"/>
  <c r="K3" i="66"/>
  <c r="D419" i="438"/>
  <c r="D420" i="438"/>
  <c r="D421" i="438"/>
  <c r="D422" i="438"/>
  <c r="D423" i="438"/>
  <c r="D424" i="438"/>
  <c r="D425" i="438"/>
  <c r="C426" i="438"/>
  <c r="D426" i="438"/>
  <c r="D428" i="438"/>
  <c r="D430" i="438"/>
  <c r="D432" i="438"/>
  <c r="D433" i="438"/>
  <c r="D434" i="438"/>
  <c r="D436" i="438"/>
  <c r="D437" i="438"/>
  <c r="D438" i="438"/>
  <c r="D439" i="438"/>
  <c r="D440" i="438"/>
  <c r="D442" i="438"/>
  <c r="D443" i="438"/>
  <c r="D444" i="438"/>
  <c r="D445" i="438"/>
  <c r="D446" i="438"/>
  <c r="D449" i="438"/>
  <c r="D448" i="438"/>
  <c r="D451" i="438"/>
  <c r="D453" i="438"/>
  <c r="L3" i="66"/>
  <c r="D460" i="438"/>
  <c r="D461" i="438"/>
  <c r="D462" i="438"/>
  <c r="D463" i="438"/>
  <c r="D464" i="438"/>
  <c r="D465" i="438"/>
  <c r="D466" i="438"/>
  <c r="C467" i="438"/>
  <c r="D467" i="438"/>
  <c r="D469" i="438"/>
  <c r="D471" i="438"/>
  <c r="D473" i="438"/>
  <c r="D474" i="438"/>
  <c r="D475" i="438"/>
  <c r="D477" i="438"/>
  <c r="D478" i="438"/>
  <c r="D479" i="438"/>
  <c r="D480" i="438"/>
  <c r="D481" i="438"/>
  <c r="D483" i="438"/>
  <c r="D484" i="438"/>
  <c r="D485" i="438"/>
  <c r="D486" i="438"/>
  <c r="D487" i="438"/>
  <c r="D490" i="438"/>
  <c r="D489" i="438"/>
  <c r="D492" i="438"/>
  <c r="D494" i="438"/>
  <c r="M3" i="66"/>
  <c r="D501" i="438"/>
  <c r="D502" i="438"/>
  <c r="D503" i="438"/>
  <c r="D504" i="438"/>
  <c r="D505" i="438"/>
  <c r="D506" i="438"/>
  <c r="D507" i="438"/>
  <c r="C508" i="438"/>
  <c r="D508" i="438"/>
  <c r="D510" i="438"/>
  <c r="D512" i="438"/>
  <c r="D514" i="438"/>
  <c r="D515" i="438"/>
  <c r="D516" i="438"/>
  <c r="D518" i="438"/>
  <c r="D519" i="438"/>
  <c r="D520" i="438"/>
  <c r="D521" i="438"/>
  <c r="D522" i="438"/>
  <c r="D524" i="438"/>
  <c r="D525" i="438"/>
  <c r="D526" i="438"/>
  <c r="D527" i="438"/>
  <c r="D528" i="438"/>
  <c r="D531" i="438"/>
  <c r="D530" i="438"/>
  <c r="D533" i="438"/>
  <c r="D535" i="438"/>
  <c r="N3" i="66"/>
  <c r="D542" i="438"/>
  <c r="D543" i="438"/>
  <c r="D544" i="438"/>
  <c r="D545" i="438"/>
  <c r="D546" i="438"/>
  <c r="D547" i="438"/>
  <c r="D548" i="438"/>
  <c r="C549" i="438"/>
  <c r="D549" i="438"/>
  <c r="D551" i="438"/>
  <c r="D553" i="438"/>
  <c r="D555" i="438"/>
  <c r="D556" i="438"/>
  <c r="D557" i="438"/>
  <c r="D559" i="438"/>
  <c r="D560" i="438"/>
  <c r="D561" i="438"/>
  <c r="D562" i="438"/>
  <c r="D563" i="438"/>
  <c r="D565" i="438"/>
  <c r="D566" i="438"/>
  <c r="D567" i="438"/>
  <c r="D568" i="438"/>
  <c r="D569" i="438"/>
  <c r="D572" i="438"/>
  <c r="D571" i="438"/>
  <c r="D574" i="438"/>
  <c r="D576" i="438"/>
  <c r="O3" i="66"/>
  <c r="D583" i="438"/>
  <c r="D584" i="438"/>
  <c r="D585" i="438"/>
  <c r="D586" i="438"/>
  <c r="D587" i="438"/>
  <c r="D588" i="438"/>
  <c r="D589" i="438"/>
  <c r="C590" i="438"/>
  <c r="D590" i="438"/>
  <c r="D592" i="438"/>
  <c r="D594" i="438"/>
  <c r="D596" i="438"/>
  <c r="D597" i="438"/>
  <c r="D598" i="438"/>
  <c r="D600" i="438"/>
  <c r="D601" i="438"/>
  <c r="D602" i="438"/>
  <c r="D603" i="438"/>
  <c r="D604" i="438"/>
  <c r="D606" i="438"/>
  <c r="D607" i="438"/>
  <c r="D608" i="438"/>
  <c r="D609" i="438"/>
  <c r="D610" i="438"/>
  <c r="D613" i="438"/>
  <c r="D612" i="438"/>
  <c r="D615" i="438"/>
  <c r="D617" i="438"/>
  <c r="P3" i="66"/>
  <c r="D624" i="438"/>
  <c r="D625" i="438"/>
  <c r="D626" i="438"/>
  <c r="D627" i="438"/>
  <c r="D628" i="438"/>
  <c r="D629" i="438"/>
  <c r="D630" i="438"/>
  <c r="C631" i="438"/>
  <c r="D631" i="438"/>
  <c r="D633" i="438"/>
  <c r="D635" i="438"/>
  <c r="D637" i="438"/>
  <c r="D638" i="438"/>
  <c r="D639" i="438"/>
  <c r="D641" i="438"/>
  <c r="D642" i="438"/>
  <c r="D643" i="438"/>
  <c r="D644" i="438"/>
  <c r="D645" i="438"/>
  <c r="D647" i="438"/>
  <c r="D648" i="438"/>
  <c r="D649" i="438"/>
  <c r="D650" i="438"/>
  <c r="D651" i="438"/>
  <c r="D654" i="438"/>
  <c r="D653" i="438"/>
  <c r="D656" i="438"/>
  <c r="D658" i="438"/>
  <c r="Q3" i="66"/>
  <c r="D665" i="438"/>
  <c r="D666" i="438"/>
  <c r="D667" i="438"/>
  <c r="D668" i="438"/>
  <c r="D669" i="438"/>
  <c r="D670" i="438"/>
  <c r="D671" i="438"/>
  <c r="C672" i="438"/>
  <c r="D672" i="438"/>
  <c r="D674" i="438"/>
  <c r="D676" i="438"/>
  <c r="D678" i="438"/>
  <c r="D679" i="438"/>
  <c r="D680" i="438"/>
  <c r="D682" i="438"/>
  <c r="D683" i="438"/>
  <c r="D684" i="438"/>
  <c r="D685" i="438"/>
  <c r="D686" i="438"/>
  <c r="D688" i="438"/>
  <c r="D689" i="438"/>
  <c r="D690" i="438"/>
  <c r="D691" i="438"/>
  <c r="D692" i="438"/>
  <c r="D695" i="438"/>
  <c r="D694" i="438"/>
  <c r="D697" i="438"/>
  <c r="D699" i="438"/>
  <c r="R3" i="66"/>
  <c r="D706" i="438"/>
  <c r="D707" i="438"/>
  <c r="D708" i="438"/>
  <c r="D709" i="438"/>
  <c r="D710" i="438"/>
  <c r="D711" i="438"/>
  <c r="D712" i="438"/>
  <c r="C713" i="438"/>
  <c r="D713" i="438"/>
  <c r="D715" i="438"/>
  <c r="D717" i="438"/>
  <c r="D719" i="438"/>
  <c r="D720" i="438"/>
  <c r="D721" i="438"/>
  <c r="D723" i="438"/>
  <c r="D724" i="438"/>
  <c r="D725" i="438"/>
  <c r="D726" i="438"/>
  <c r="D727" i="438"/>
  <c r="D729" i="438"/>
  <c r="D730" i="438"/>
  <c r="D731" i="438"/>
  <c r="D732" i="438"/>
  <c r="D733" i="438"/>
  <c r="D736" i="438"/>
  <c r="D735" i="438"/>
  <c r="D738" i="438"/>
  <c r="D740" i="438"/>
  <c r="S3" i="66"/>
  <c r="D747" i="438"/>
  <c r="D748" i="438"/>
  <c r="D749" i="438"/>
  <c r="D750" i="438"/>
  <c r="D751" i="438"/>
  <c r="D752" i="438"/>
  <c r="D753" i="438"/>
  <c r="C754" i="438"/>
  <c r="D754" i="438"/>
  <c r="D756" i="438"/>
  <c r="D758" i="438"/>
  <c r="D760" i="438"/>
  <c r="D761" i="438"/>
  <c r="D762" i="438"/>
  <c r="D764" i="438"/>
  <c r="D765" i="438"/>
  <c r="D766" i="438"/>
  <c r="D767" i="438"/>
  <c r="D768" i="438"/>
  <c r="D770" i="438"/>
  <c r="D771" i="438"/>
  <c r="D772" i="438"/>
  <c r="D773" i="438"/>
  <c r="D774" i="438"/>
  <c r="D777" i="438"/>
  <c r="D776" i="438"/>
  <c r="D779" i="438"/>
  <c r="D781" i="438"/>
  <c r="T3" i="66"/>
  <c r="D173" i="439"/>
  <c r="D174" i="439"/>
  <c r="D175" i="439"/>
  <c r="D176" i="439"/>
  <c r="D177" i="439"/>
  <c r="D178" i="439"/>
  <c r="D179" i="439"/>
  <c r="C180" i="439"/>
  <c r="D180" i="439"/>
  <c r="D182" i="439"/>
  <c r="D184" i="439"/>
  <c r="D186" i="439"/>
  <c r="D187" i="439"/>
  <c r="D188" i="439"/>
  <c r="D190" i="439"/>
  <c r="D191" i="439"/>
  <c r="D192" i="439"/>
  <c r="D193" i="439"/>
  <c r="D194" i="439"/>
  <c r="D196" i="439"/>
  <c r="D197" i="439"/>
  <c r="D198" i="439"/>
  <c r="D199" i="439"/>
  <c r="D200" i="439"/>
  <c r="D203" i="439"/>
  <c r="D202" i="439"/>
  <c r="D205" i="439"/>
  <c r="D207" i="439"/>
  <c r="F4" i="66"/>
  <c r="D214" i="439"/>
  <c r="D215" i="439"/>
  <c r="D216" i="439"/>
  <c r="D217" i="439"/>
  <c r="D218" i="439"/>
  <c r="D219" i="439"/>
  <c r="D220" i="439"/>
  <c r="C221" i="439"/>
  <c r="D221" i="439"/>
  <c r="D223" i="439"/>
  <c r="D225" i="439"/>
  <c r="D227" i="439"/>
  <c r="D228" i="439"/>
  <c r="D229" i="439"/>
  <c r="D231" i="439"/>
  <c r="D232" i="439"/>
  <c r="D233" i="439"/>
  <c r="D234" i="439"/>
  <c r="D235" i="439"/>
  <c r="D237" i="439"/>
  <c r="D238" i="439"/>
  <c r="D239" i="439"/>
  <c r="D240" i="439"/>
  <c r="D241" i="439"/>
  <c r="D244" i="439"/>
  <c r="D243" i="439"/>
  <c r="D246" i="439"/>
  <c r="D248" i="439"/>
  <c r="G4" i="66"/>
  <c r="D255" i="439"/>
  <c r="D256" i="439"/>
  <c r="D257" i="439"/>
  <c r="D258" i="439"/>
  <c r="D259" i="439"/>
  <c r="D260" i="439"/>
  <c r="D261" i="439"/>
  <c r="C262" i="439"/>
  <c r="D262" i="439"/>
  <c r="D264" i="439"/>
  <c r="D266" i="439"/>
  <c r="D268" i="439"/>
  <c r="D269" i="439"/>
  <c r="D270" i="439"/>
  <c r="D272" i="439"/>
  <c r="D273" i="439"/>
  <c r="D274" i="439"/>
  <c r="D275" i="439"/>
  <c r="D276" i="439"/>
  <c r="D278" i="439"/>
  <c r="D279" i="439"/>
  <c r="D280" i="439"/>
  <c r="D281" i="439"/>
  <c r="D282" i="439"/>
  <c r="D285" i="439"/>
  <c r="D284" i="439"/>
  <c r="D287" i="439"/>
  <c r="D289" i="439"/>
  <c r="H4" i="66"/>
  <c r="D296" i="439"/>
  <c r="D297" i="439"/>
  <c r="D298" i="439"/>
  <c r="D299" i="439"/>
  <c r="D300" i="439"/>
  <c r="D301" i="439"/>
  <c r="D302" i="439"/>
  <c r="C303" i="439"/>
  <c r="D303" i="439"/>
  <c r="D305" i="439"/>
  <c r="D307" i="439"/>
  <c r="D309" i="439"/>
  <c r="D310" i="439"/>
  <c r="D311" i="439"/>
  <c r="D313" i="439"/>
  <c r="D314" i="439"/>
  <c r="D315" i="439"/>
  <c r="D316" i="439"/>
  <c r="D317" i="439"/>
  <c r="D319" i="439"/>
  <c r="D320" i="439"/>
  <c r="D321" i="439"/>
  <c r="D322" i="439"/>
  <c r="D323" i="439"/>
  <c r="D326" i="439"/>
  <c r="D325" i="439"/>
  <c r="D328" i="439"/>
  <c r="D330" i="439"/>
  <c r="I4" i="66"/>
  <c r="D337" i="439"/>
  <c r="D338" i="439"/>
  <c r="D339" i="439"/>
  <c r="D340" i="439"/>
  <c r="D341" i="439"/>
  <c r="D342" i="439"/>
  <c r="D343" i="439"/>
  <c r="C344" i="439"/>
  <c r="D344" i="439"/>
  <c r="D346" i="439"/>
  <c r="D348" i="439"/>
  <c r="D350" i="439"/>
  <c r="D351" i="439"/>
  <c r="D352" i="439"/>
  <c r="D354" i="439"/>
  <c r="D355" i="439"/>
  <c r="D356" i="439"/>
  <c r="D357" i="439"/>
  <c r="D358" i="439"/>
  <c r="D360" i="439"/>
  <c r="D361" i="439"/>
  <c r="D362" i="439"/>
  <c r="D363" i="439"/>
  <c r="D364" i="439"/>
  <c r="D367" i="439"/>
  <c r="D366" i="439"/>
  <c r="D369" i="439"/>
  <c r="D371" i="439"/>
  <c r="J4" i="66"/>
  <c r="D378" i="439"/>
  <c r="D379" i="439"/>
  <c r="D380" i="439"/>
  <c r="D381" i="439"/>
  <c r="D382" i="439"/>
  <c r="D383" i="439"/>
  <c r="D384" i="439"/>
  <c r="C385" i="439"/>
  <c r="D385" i="439"/>
  <c r="D387" i="439"/>
  <c r="D389" i="439"/>
  <c r="D391" i="439"/>
  <c r="D392" i="439"/>
  <c r="D393" i="439"/>
  <c r="D395" i="439"/>
  <c r="D396" i="439"/>
  <c r="D397" i="439"/>
  <c r="D398" i="439"/>
  <c r="D399" i="439"/>
  <c r="D401" i="439"/>
  <c r="D402" i="439"/>
  <c r="D403" i="439"/>
  <c r="D404" i="439"/>
  <c r="D405" i="439"/>
  <c r="D408" i="439"/>
  <c r="D407" i="439"/>
  <c r="D410" i="439"/>
  <c r="D412" i="439"/>
  <c r="K4" i="66"/>
  <c r="D419" i="439"/>
  <c r="D420" i="439"/>
  <c r="D421" i="439"/>
  <c r="D422" i="439"/>
  <c r="D423" i="439"/>
  <c r="D424" i="439"/>
  <c r="D425" i="439"/>
  <c r="C426" i="439"/>
  <c r="D426" i="439"/>
  <c r="D428" i="439"/>
  <c r="D430" i="439"/>
  <c r="D432" i="439"/>
  <c r="D433" i="439"/>
  <c r="D434" i="439"/>
  <c r="D436" i="439"/>
  <c r="D437" i="439"/>
  <c r="D438" i="439"/>
  <c r="D439" i="439"/>
  <c r="D440" i="439"/>
  <c r="D442" i="439"/>
  <c r="D443" i="439"/>
  <c r="D444" i="439"/>
  <c r="D445" i="439"/>
  <c r="D446" i="439"/>
  <c r="D449" i="439"/>
  <c r="D448" i="439"/>
  <c r="D451" i="439"/>
  <c r="D453" i="439"/>
  <c r="L4" i="66"/>
  <c r="D460" i="439"/>
  <c r="D461" i="439"/>
  <c r="D462" i="439"/>
  <c r="D463" i="439"/>
  <c r="D464" i="439"/>
  <c r="D465" i="439"/>
  <c r="D466" i="439"/>
  <c r="C467" i="439"/>
  <c r="D467" i="439"/>
  <c r="D469" i="439"/>
  <c r="D471" i="439"/>
  <c r="D473" i="439"/>
  <c r="D474" i="439"/>
  <c r="D475" i="439"/>
  <c r="D477" i="439"/>
  <c r="D478" i="439"/>
  <c r="D479" i="439"/>
  <c r="D480" i="439"/>
  <c r="D481" i="439"/>
  <c r="D483" i="439"/>
  <c r="D484" i="439"/>
  <c r="D485" i="439"/>
  <c r="D486" i="439"/>
  <c r="D487" i="439"/>
  <c r="D490" i="439"/>
  <c r="D489" i="439"/>
  <c r="D492" i="439"/>
  <c r="D494" i="439"/>
  <c r="M4" i="66"/>
  <c r="D501" i="439"/>
  <c r="D502" i="439"/>
  <c r="D503" i="439"/>
  <c r="D504" i="439"/>
  <c r="D505" i="439"/>
  <c r="D506" i="439"/>
  <c r="D507" i="439"/>
  <c r="C508" i="439"/>
  <c r="D508" i="439"/>
  <c r="D510" i="439"/>
  <c r="D512" i="439"/>
  <c r="D514" i="439"/>
  <c r="D515" i="439"/>
  <c r="D516" i="439"/>
  <c r="D518" i="439"/>
  <c r="D519" i="439"/>
  <c r="D520" i="439"/>
  <c r="D521" i="439"/>
  <c r="D522" i="439"/>
  <c r="D524" i="439"/>
  <c r="D525" i="439"/>
  <c r="D526" i="439"/>
  <c r="D527" i="439"/>
  <c r="D528" i="439"/>
  <c r="D531" i="439"/>
  <c r="D530" i="439"/>
  <c r="D533" i="439"/>
  <c r="D535" i="439"/>
  <c r="N4" i="66"/>
  <c r="D583" i="439"/>
  <c r="D584" i="439"/>
  <c r="D585" i="439"/>
  <c r="D586" i="439"/>
  <c r="D587" i="439"/>
  <c r="D588" i="439"/>
  <c r="D589" i="439"/>
  <c r="C590" i="439"/>
  <c r="D590" i="439"/>
  <c r="D592" i="439"/>
  <c r="D594" i="439"/>
  <c r="D596" i="439"/>
  <c r="D597" i="439"/>
  <c r="D598" i="439"/>
  <c r="D600" i="439"/>
  <c r="D601" i="439"/>
  <c r="D602" i="439"/>
  <c r="D603" i="439"/>
  <c r="D604" i="439"/>
  <c r="D606" i="439"/>
  <c r="D607" i="439"/>
  <c r="D608" i="439"/>
  <c r="D609" i="439"/>
  <c r="D610" i="439"/>
  <c r="D613" i="439"/>
  <c r="D612" i="439"/>
  <c r="D615" i="439"/>
  <c r="D617" i="439"/>
  <c r="P4" i="66"/>
  <c r="D624" i="439"/>
  <c r="D625" i="439"/>
  <c r="D626" i="439"/>
  <c r="D627" i="439"/>
  <c r="D628" i="439"/>
  <c r="D629" i="439"/>
  <c r="D630" i="439"/>
  <c r="C631" i="439"/>
  <c r="D631" i="439"/>
  <c r="D633" i="439"/>
  <c r="D635" i="439"/>
  <c r="D637" i="439"/>
  <c r="D638" i="439"/>
  <c r="D639" i="439"/>
  <c r="D641" i="439"/>
  <c r="D642" i="439"/>
  <c r="D643" i="439"/>
  <c r="D644" i="439"/>
  <c r="D645" i="439"/>
  <c r="D647" i="439"/>
  <c r="D648" i="439"/>
  <c r="D649" i="439"/>
  <c r="D650" i="439"/>
  <c r="D651" i="439"/>
  <c r="D654" i="439"/>
  <c r="D653" i="439"/>
  <c r="D656" i="439"/>
  <c r="D658" i="439"/>
  <c r="Q4" i="66"/>
  <c r="D665" i="439"/>
  <c r="D666" i="439"/>
  <c r="D667" i="439"/>
  <c r="D668" i="439"/>
  <c r="D669" i="439"/>
  <c r="D670" i="439"/>
  <c r="D671" i="439"/>
  <c r="C672" i="439"/>
  <c r="D672" i="439"/>
  <c r="D674" i="439"/>
  <c r="D676" i="439"/>
  <c r="D678" i="439"/>
  <c r="D679" i="439"/>
  <c r="D680" i="439"/>
  <c r="D682" i="439"/>
  <c r="D683" i="439"/>
  <c r="D684" i="439"/>
  <c r="D685" i="439"/>
  <c r="D686" i="439"/>
  <c r="D688" i="439"/>
  <c r="D689" i="439"/>
  <c r="D690" i="439"/>
  <c r="D691" i="439"/>
  <c r="D692" i="439"/>
  <c r="D695" i="439"/>
  <c r="D694" i="439"/>
  <c r="D697" i="439"/>
  <c r="D699" i="439"/>
  <c r="R4" i="66"/>
  <c r="D747" i="439"/>
  <c r="D748" i="439"/>
  <c r="D749" i="439"/>
  <c r="D750" i="439"/>
  <c r="D751" i="439"/>
  <c r="D752" i="439"/>
  <c r="D753" i="439"/>
  <c r="C754" i="439"/>
  <c r="D754" i="439"/>
  <c r="D756" i="439"/>
  <c r="D758" i="439"/>
  <c r="D760" i="439"/>
  <c r="D761" i="439"/>
  <c r="D762" i="439"/>
  <c r="D764" i="439"/>
  <c r="D765" i="439"/>
  <c r="D766" i="439"/>
  <c r="D767" i="439"/>
  <c r="D768" i="439"/>
  <c r="D770" i="439"/>
  <c r="D771" i="439"/>
  <c r="D772" i="439"/>
  <c r="D773" i="439"/>
  <c r="D774" i="439"/>
  <c r="D777" i="439"/>
  <c r="D776" i="439"/>
  <c r="D779" i="439"/>
  <c r="D781" i="439"/>
  <c r="T4" i="66"/>
  <c r="D9" i="440"/>
  <c r="D10" i="440"/>
  <c r="D11" i="440"/>
  <c r="D12" i="440"/>
  <c r="D13" i="440"/>
  <c r="D14" i="440"/>
  <c r="D15" i="440"/>
  <c r="C16" i="440"/>
  <c r="D16" i="440"/>
  <c r="D18" i="440"/>
  <c r="D20" i="440"/>
  <c r="D22" i="440"/>
  <c r="D23" i="440"/>
  <c r="D24" i="440"/>
  <c r="D26" i="440"/>
  <c r="D27" i="440"/>
  <c r="D28" i="440"/>
  <c r="D29" i="440"/>
  <c r="D30" i="440"/>
  <c r="D32" i="440"/>
  <c r="D33" i="440"/>
  <c r="D34" i="440"/>
  <c r="D35" i="440"/>
  <c r="D36" i="440"/>
  <c r="D39" i="440"/>
  <c r="D38" i="440"/>
  <c r="D41" i="440"/>
  <c r="D43" i="440"/>
  <c r="B5" i="66"/>
  <c r="D50" i="440"/>
  <c r="D51" i="440"/>
  <c r="D52" i="440"/>
  <c r="D53" i="440"/>
  <c r="D54" i="440"/>
  <c r="D55" i="440"/>
  <c r="D56" i="440"/>
  <c r="C57" i="440"/>
  <c r="D57" i="440"/>
  <c r="D59" i="440"/>
  <c r="D61" i="440"/>
  <c r="D63" i="440"/>
  <c r="D64" i="440"/>
  <c r="D65" i="440"/>
  <c r="D67" i="440"/>
  <c r="D68" i="440"/>
  <c r="D69" i="440"/>
  <c r="D70" i="440"/>
  <c r="D71" i="440"/>
  <c r="D73" i="440"/>
  <c r="D74" i="440"/>
  <c r="D75" i="440"/>
  <c r="D76" i="440"/>
  <c r="D77" i="440"/>
  <c r="D80" i="440"/>
  <c r="D79" i="440"/>
  <c r="D82" i="440"/>
  <c r="D84" i="440"/>
  <c r="C5" i="66"/>
  <c r="D91" i="440"/>
  <c r="D92" i="440"/>
  <c r="D93" i="440"/>
  <c r="D94" i="440"/>
  <c r="D95" i="440"/>
  <c r="D96" i="440"/>
  <c r="D97" i="440"/>
  <c r="C98" i="440"/>
  <c r="D98" i="440"/>
  <c r="D100" i="440"/>
  <c r="D102" i="440"/>
  <c r="D104" i="440"/>
  <c r="D105" i="440"/>
  <c r="D106" i="440"/>
  <c r="D108" i="440"/>
  <c r="D109" i="440"/>
  <c r="D110" i="440"/>
  <c r="D111" i="440"/>
  <c r="D112" i="440"/>
  <c r="D114" i="440"/>
  <c r="D115" i="440"/>
  <c r="D116" i="440"/>
  <c r="D117" i="440"/>
  <c r="D118" i="440"/>
  <c r="D121" i="440"/>
  <c r="D120" i="440"/>
  <c r="D123" i="440"/>
  <c r="D125" i="440"/>
  <c r="D5" i="66"/>
  <c r="D132" i="440"/>
  <c r="D133" i="440"/>
  <c r="D134" i="440"/>
  <c r="D135" i="440"/>
  <c r="D136" i="440"/>
  <c r="D137" i="440"/>
  <c r="D138" i="440"/>
  <c r="C139" i="440"/>
  <c r="D139" i="440"/>
  <c r="D141" i="440"/>
  <c r="D143" i="440"/>
  <c r="D145" i="440"/>
  <c r="D146" i="440"/>
  <c r="D147" i="440"/>
  <c r="D149" i="440"/>
  <c r="D150" i="440"/>
  <c r="D151" i="440"/>
  <c r="D152" i="440"/>
  <c r="D153" i="440"/>
  <c r="D155" i="440"/>
  <c r="D156" i="440"/>
  <c r="D157" i="440"/>
  <c r="D158" i="440"/>
  <c r="D159" i="440"/>
  <c r="D162" i="440"/>
  <c r="D161" i="440"/>
  <c r="D164" i="440"/>
  <c r="D166" i="440"/>
  <c r="E5" i="66"/>
  <c r="D173" i="440"/>
  <c r="D174" i="440"/>
  <c r="D175" i="440"/>
  <c r="D176" i="440"/>
  <c r="D177" i="440"/>
  <c r="D178" i="440"/>
  <c r="D179" i="440"/>
  <c r="C180" i="440"/>
  <c r="D180" i="440"/>
  <c r="D182" i="440"/>
  <c r="D184" i="440"/>
  <c r="D186" i="440"/>
  <c r="D187" i="440"/>
  <c r="D188" i="440"/>
  <c r="D190" i="440"/>
  <c r="D191" i="440"/>
  <c r="D192" i="440"/>
  <c r="D193" i="440"/>
  <c r="D194" i="440"/>
  <c r="D196" i="440"/>
  <c r="D197" i="440"/>
  <c r="D198" i="440"/>
  <c r="D199" i="440"/>
  <c r="D200" i="440"/>
  <c r="D203" i="440"/>
  <c r="D202" i="440"/>
  <c r="D205" i="440"/>
  <c r="D207" i="440"/>
  <c r="F5" i="66"/>
  <c r="D214" i="440"/>
  <c r="D215" i="440"/>
  <c r="D216" i="440"/>
  <c r="D217" i="440"/>
  <c r="D218" i="440"/>
  <c r="D219" i="440"/>
  <c r="D220" i="440"/>
  <c r="C221" i="440"/>
  <c r="D221" i="440"/>
  <c r="D223" i="440"/>
  <c r="D225" i="440"/>
  <c r="D227" i="440"/>
  <c r="D228" i="440"/>
  <c r="D229" i="440"/>
  <c r="D231" i="440"/>
  <c r="D232" i="440"/>
  <c r="D233" i="440"/>
  <c r="D234" i="440"/>
  <c r="D235" i="440"/>
  <c r="D237" i="440"/>
  <c r="D238" i="440"/>
  <c r="D239" i="440"/>
  <c r="D240" i="440"/>
  <c r="D241" i="440"/>
  <c r="D244" i="440"/>
  <c r="D243" i="440"/>
  <c r="D246" i="440"/>
  <c r="D248" i="440"/>
  <c r="G5" i="66"/>
  <c r="D255" i="440"/>
  <c r="D256" i="440"/>
  <c r="D257" i="440"/>
  <c r="D258" i="440"/>
  <c r="D259" i="440"/>
  <c r="D260" i="440"/>
  <c r="D261" i="440"/>
  <c r="C262" i="440"/>
  <c r="D262" i="440"/>
  <c r="D264" i="440"/>
  <c r="D266" i="440"/>
  <c r="D268" i="440"/>
  <c r="D269" i="440"/>
  <c r="D270" i="440"/>
  <c r="D272" i="440"/>
  <c r="D273" i="440"/>
  <c r="D274" i="440"/>
  <c r="D275" i="440"/>
  <c r="D276" i="440"/>
  <c r="D278" i="440"/>
  <c r="D279" i="440"/>
  <c r="D280" i="440"/>
  <c r="D281" i="440"/>
  <c r="D282" i="440"/>
  <c r="D285" i="440"/>
  <c r="D284" i="440"/>
  <c r="D287" i="440"/>
  <c r="D289" i="440"/>
  <c r="H5" i="66"/>
  <c r="D296" i="440"/>
  <c r="D297" i="440"/>
  <c r="D298" i="440"/>
  <c r="D299" i="440"/>
  <c r="D300" i="440"/>
  <c r="D301" i="440"/>
  <c r="D302" i="440"/>
  <c r="C303" i="440"/>
  <c r="D303" i="440"/>
  <c r="D305" i="440"/>
  <c r="D307" i="440"/>
  <c r="D309" i="440"/>
  <c r="D310" i="440"/>
  <c r="D311" i="440"/>
  <c r="D313" i="440"/>
  <c r="D314" i="440"/>
  <c r="D315" i="440"/>
  <c r="D316" i="440"/>
  <c r="D317" i="440"/>
  <c r="D319" i="440"/>
  <c r="D320" i="440"/>
  <c r="D321" i="440"/>
  <c r="D322" i="440"/>
  <c r="D323" i="440"/>
  <c r="D326" i="440"/>
  <c r="D325" i="440"/>
  <c r="D328" i="440"/>
  <c r="D330" i="440"/>
  <c r="I5" i="66"/>
  <c r="D337" i="440"/>
  <c r="D338" i="440"/>
  <c r="D339" i="440"/>
  <c r="D340" i="440"/>
  <c r="D341" i="440"/>
  <c r="D342" i="440"/>
  <c r="D343" i="440"/>
  <c r="C344" i="440"/>
  <c r="D344" i="440"/>
  <c r="D346" i="440"/>
  <c r="D348" i="440"/>
  <c r="D350" i="440"/>
  <c r="D351" i="440"/>
  <c r="D352" i="440"/>
  <c r="D354" i="440"/>
  <c r="D355" i="440"/>
  <c r="D356" i="440"/>
  <c r="D357" i="440"/>
  <c r="D358" i="440"/>
  <c r="D360" i="440"/>
  <c r="D361" i="440"/>
  <c r="D362" i="440"/>
  <c r="D363" i="440"/>
  <c r="D364" i="440"/>
  <c r="D367" i="440"/>
  <c r="D366" i="440"/>
  <c r="D369" i="440"/>
  <c r="D371" i="440"/>
  <c r="J5" i="66"/>
  <c r="D378" i="440"/>
  <c r="D379" i="440"/>
  <c r="D380" i="440"/>
  <c r="D381" i="440"/>
  <c r="D382" i="440"/>
  <c r="D383" i="440"/>
  <c r="D384" i="440"/>
  <c r="C385" i="440"/>
  <c r="D385" i="440"/>
  <c r="D387" i="440"/>
  <c r="D389" i="440"/>
  <c r="D391" i="440"/>
  <c r="D392" i="440"/>
  <c r="D393" i="440"/>
  <c r="D395" i="440"/>
  <c r="D396" i="440"/>
  <c r="D397" i="440"/>
  <c r="D398" i="440"/>
  <c r="D399" i="440"/>
  <c r="D401" i="440"/>
  <c r="D402" i="440"/>
  <c r="D403" i="440"/>
  <c r="D404" i="440"/>
  <c r="D405" i="440"/>
  <c r="D408" i="440"/>
  <c r="D407" i="440"/>
  <c r="D410" i="440"/>
  <c r="D412" i="440"/>
  <c r="K5" i="66"/>
  <c r="D419" i="440"/>
  <c r="D420" i="440"/>
  <c r="D421" i="440"/>
  <c r="D422" i="440"/>
  <c r="D423" i="440"/>
  <c r="D424" i="440"/>
  <c r="D425" i="440"/>
  <c r="C426" i="440"/>
  <c r="D426" i="440"/>
  <c r="D428" i="440"/>
  <c r="D430" i="440"/>
  <c r="D432" i="440"/>
  <c r="D433" i="440"/>
  <c r="D434" i="440"/>
  <c r="D436" i="440"/>
  <c r="D437" i="440"/>
  <c r="D438" i="440"/>
  <c r="D439" i="440"/>
  <c r="D440" i="440"/>
  <c r="D442" i="440"/>
  <c r="D443" i="440"/>
  <c r="D444" i="440"/>
  <c r="D445" i="440"/>
  <c r="D446" i="440"/>
  <c r="D449" i="440"/>
  <c r="D448" i="440"/>
  <c r="D451" i="440"/>
  <c r="D453" i="440"/>
  <c r="L5" i="66"/>
  <c r="D460" i="440"/>
  <c r="D461" i="440"/>
  <c r="D462" i="440"/>
  <c r="D463" i="440"/>
  <c r="D464" i="440"/>
  <c r="D465" i="440"/>
  <c r="D466" i="440"/>
  <c r="C467" i="440"/>
  <c r="D467" i="440"/>
  <c r="D469" i="440"/>
  <c r="D471" i="440"/>
  <c r="D473" i="440"/>
  <c r="D474" i="440"/>
  <c r="D475" i="440"/>
  <c r="D477" i="440"/>
  <c r="D478" i="440"/>
  <c r="D479" i="440"/>
  <c r="D480" i="440"/>
  <c r="D481" i="440"/>
  <c r="D483" i="440"/>
  <c r="D484" i="440"/>
  <c r="D485" i="440"/>
  <c r="D486" i="440"/>
  <c r="D487" i="440"/>
  <c r="D490" i="440"/>
  <c r="D489" i="440"/>
  <c r="D492" i="440"/>
  <c r="D494" i="440"/>
  <c r="M5" i="66"/>
  <c r="D501" i="440"/>
  <c r="D502" i="440"/>
  <c r="D503" i="440"/>
  <c r="D504" i="440"/>
  <c r="D505" i="440"/>
  <c r="D506" i="440"/>
  <c r="D507" i="440"/>
  <c r="C508" i="440"/>
  <c r="D508" i="440"/>
  <c r="D510" i="440"/>
  <c r="D512" i="440"/>
  <c r="D514" i="440"/>
  <c r="D515" i="440"/>
  <c r="D516" i="440"/>
  <c r="D518" i="440"/>
  <c r="D519" i="440"/>
  <c r="D520" i="440"/>
  <c r="D521" i="440"/>
  <c r="D522" i="440"/>
  <c r="D524" i="440"/>
  <c r="D525" i="440"/>
  <c r="D526" i="440"/>
  <c r="D527" i="440"/>
  <c r="D528" i="440"/>
  <c r="D531" i="440"/>
  <c r="D530" i="440"/>
  <c r="D533" i="440"/>
  <c r="D535" i="440"/>
  <c r="N5" i="66"/>
  <c r="D542" i="440"/>
  <c r="D543" i="440"/>
  <c r="D544" i="440"/>
  <c r="D545" i="440"/>
  <c r="D546" i="440"/>
  <c r="D547" i="440"/>
  <c r="D548" i="440"/>
  <c r="C549" i="440"/>
  <c r="D549" i="440"/>
  <c r="D551" i="440"/>
  <c r="D553" i="440"/>
  <c r="D555" i="440"/>
  <c r="D556" i="440"/>
  <c r="D557" i="440"/>
  <c r="D559" i="440"/>
  <c r="D560" i="440"/>
  <c r="D561" i="440"/>
  <c r="D562" i="440"/>
  <c r="D563" i="440"/>
  <c r="D565" i="440"/>
  <c r="D566" i="440"/>
  <c r="D567" i="440"/>
  <c r="D568" i="440"/>
  <c r="D569" i="440"/>
  <c r="D572" i="440"/>
  <c r="D571" i="440"/>
  <c r="D574" i="440"/>
  <c r="D576" i="440"/>
  <c r="O5" i="66"/>
  <c r="D583" i="440"/>
  <c r="D584" i="440"/>
  <c r="D585" i="440"/>
  <c r="D586" i="440"/>
  <c r="D587" i="440"/>
  <c r="D588" i="440"/>
  <c r="D589" i="440"/>
  <c r="C590" i="440"/>
  <c r="D590" i="440"/>
  <c r="D592" i="440"/>
  <c r="D594" i="440"/>
  <c r="D596" i="440"/>
  <c r="D597" i="440"/>
  <c r="D598" i="440"/>
  <c r="D600" i="440"/>
  <c r="D601" i="440"/>
  <c r="D602" i="440"/>
  <c r="D603" i="440"/>
  <c r="D604" i="440"/>
  <c r="D606" i="440"/>
  <c r="D607" i="440"/>
  <c r="D608" i="440"/>
  <c r="D609" i="440"/>
  <c r="D610" i="440"/>
  <c r="D613" i="440"/>
  <c r="D612" i="440"/>
  <c r="D615" i="440"/>
  <c r="D617" i="440"/>
  <c r="P5" i="66"/>
  <c r="D624" i="440"/>
  <c r="D625" i="440"/>
  <c r="D626" i="440"/>
  <c r="D627" i="440"/>
  <c r="D628" i="440"/>
  <c r="D629" i="440"/>
  <c r="D630" i="440"/>
  <c r="C631" i="440"/>
  <c r="D631" i="440"/>
  <c r="D633" i="440"/>
  <c r="D635" i="440"/>
  <c r="D637" i="440"/>
  <c r="D638" i="440"/>
  <c r="D639" i="440"/>
  <c r="D641" i="440"/>
  <c r="D642" i="440"/>
  <c r="D643" i="440"/>
  <c r="D644" i="440"/>
  <c r="D645" i="440"/>
  <c r="D647" i="440"/>
  <c r="D648" i="440"/>
  <c r="D649" i="440"/>
  <c r="D650" i="440"/>
  <c r="D651" i="440"/>
  <c r="D654" i="440"/>
  <c r="D653" i="440"/>
  <c r="D656" i="440"/>
  <c r="D658" i="440"/>
  <c r="Q5" i="66"/>
  <c r="D665" i="440"/>
  <c r="D666" i="440"/>
  <c r="D667" i="440"/>
  <c r="D668" i="440"/>
  <c r="D669" i="440"/>
  <c r="D670" i="440"/>
  <c r="D671" i="440"/>
  <c r="C672" i="440"/>
  <c r="D672" i="440"/>
  <c r="D674" i="440"/>
  <c r="D676" i="440"/>
  <c r="D678" i="440"/>
  <c r="D679" i="440"/>
  <c r="D680" i="440"/>
  <c r="D682" i="440"/>
  <c r="D683" i="440"/>
  <c r="D684" i="440"/>
  <c r="D685" i="440"/>
  <c r="D686" i="440"/>
  <c r="D688" i="440"/>
  <c r="D689" i="440"/>
  <c r="D690" i="440"/>
  <c r="D691" i="440"/>
  <c r="D692" i="440"/>
  <c r="D695" i="440"/>
  <c r="D694" i="440"/>
  <c r="D697" i="440"/>
  <c r="D699" i="440"/>
  <c r="R5" i="66"/>
  <c r="D706" i="440"/>
  <c r="D707" i="440"/>
  <c r="D708" i="440"/>
  <c r="D709" i="440"/>
  <c r="D710" i="440"/>
  <c r="D711" i="440"/>
  <c r="D712" i="440"/>
  <c r="C713" i="440"/>
  <c r="D713" i="440"/>
  <c r="D715" i="440"/>
  <c r="D717" i="440"/>
  <c r="D719" i="440"/>
  <c r="D720" i="440"/>
  <c r="D721" i="440"/>
  <c r="D723" i="440"/>
  <c r="D724" i="440"/>
  <c r="D725" i="440"/>
  <c r="D726" i="440"/>
  <c r="D727" i="440"/>
  <c r="D729" i="440"/>
  <c r="D730" i="440"/>
  <c r="D731" i="440"/>
  <c r="D732" i="440"/>
  <c r="D733" i="440"/>
  <c r="D736" i="440"/>
  <c r="D735" i="440"/>
  <c r="D738" i="440"/>
  <c r="D740" i="440"/>
  <c r="S5" i="66"/>
  <c r="D747" i="440"/>
  <c r="D748" i="440"/>
  <c r="D749" i="440"/>
  <c r="D750" i="440"/>
  <c r="D751" i="440"/>
  <c r="D752" i="440"/>
  <c r="D753" i="440"/>
  <c r="C754" i="440"/>
  <c r="D754" i="440"/>
  <c r="D756" i="440"/>
  <c r="D758" i="440"/>
  <c r="D760" i="440"/>
  <c r="D761" i="440"/>
  <c r="D762" i="440"/>
  <c r="D764" i="440"/>
  <c r="D765" i="440"/>
  <c r="D766" i="440"/>
  <c r="D767" i="440"/>
  <c r="D768" i="440"/>
  <c r="D770" i="440"/>
  <c r="D771" i="440"/>
  <c r="D772" i="440"/>
  <c r="D773" i="440"/>
  <c r="D774" i="440"/>
  <c r="D777" i="440"/>
  <c r="D776" i="440"/>
  <c r="D779" i="440"/>
  <c r="D781" i="440"/>
  <c r="T5" i="66"/>
  <c r="D173" i="441"/>
  <c r="D174" i="441"/>
  <c r="D175" i="441"/>
  <c r="D176" i="441"/>
  <c r="D177" i="441"/>
  <c r="D178" i="441"/>
  <c r="D179" i="441"/>
  <c r="C180" i="441"/>
  <c r="D180" i="441"/>
  <c r="D182" i="441"/>
  <c r="D184" i="441"/>
  <c r="D186" i="441"/>
  <c r="D187" i="441"/>
  <c r="D188" i="441"/>
  <c r="D190" i="441"/>
  <c r="D191" i="441"/>
  <c r="D192" i="441"/>
  <c r="D193" i="441"/>
  <c r="D194" i="441"/>
  <c r="D196" i="441"/>
  <c r="D197" i="441"/>
  <c r="D198" i="441"/>
  <c r="D199" i="441"/>
  <c r="D200" i="441"/>
  <c r="D203" i="441"/>
  <c r="D202" i="441"/>
  <c r="D205" i="441"/>
  <c r="D207" i="441"/>
  <c r="F6" i="66"/>
  <c r="D214" i="441"/>
  <c r="D215" i="441"/>
  <c r="D216" i="441"/>
  <c r="D217" i="441"/>
  <c r="D218" i="441"/>
  <c r="D219" i="441"/>
  <c r="D220" i="441"/>
  <c r="C221" i="441"/>
  <c r="D221" i="441"/>
  <c r="D223" i="441"/>
  <c r="D225" i="441"/>
  <c r="D227" i="441"/>
  <c r="D228" i="441"/>
  <c r="D229" i="441"/>
  <c r="D231" i="441"/>
  <c r="D232" i="441"/>
  <c r="D233" i="441"/>
  <c r="D234" i="441"/>
  <c r="D235" i="441"/>
  <c r="D237" i="441"/>
  <c r="D238" i="441"/>
  <c r="D239" i="441"/>
  <c r="D240" i="441"/>
  <c r="D241" i="441"/>
  <c r="D244" i="441"/>
  <c r="D243" i="441"/>
  <c r="D246" i="441"/>
  <c r="D248" i="441"/>
  <c r="G6" i="66"/>
  <c r="D255" i="441"/>
  <c r="D256" i="441"/>
  <c r="D257" i="441"/>
  <c r="D258" i="441"/>
  <c r="D259" i="441"/>
  <c r="D260" i="441"/>
  <c r="D261" i="441"/>
  <c r="C262" i="441"/>
  <c r="D262" i="441"/>
  <c r="D264" i="441"/>
  <c r="D266" i="441"/>
  <c r="D268" i="441"/>
  <c r="D269" i="441"/>
  <c r="D270" i="441"/>
  <c r="D272" i="441"/>
  <c r="D273" i="441"/>
  <c r="D274" i="441"/>
  <c r="D275" i="441"/>
  <c r="D276" i="441"/>
  <c r="D278" i="441"/>
  <c r="D279" i="441"/>
  <c r="D280" i="441"/>
  <c r="D281" i="441"/>
  <c r="D282" i="441"/>
  <c r="D285" i="441"/>
  <c r="D284" i="441"/>
  <c r="D287" i="441"/>
  <c r="D289" i="441"/>
  <c r="H6" i="66"/>
  <c r="D419" i="441"/>
  <c r="D420" i="441"/>
  <c r="D421" i="441"/>
  <c r="D422" i="441"/>
  <c r="D423" i="441"/>
  <c r="D424" i="441"/>
  <c r="D425" i="441"/>
  <c r="C426" i="441"/>
  <c r="D426" i="441"/>
  <c r="D428" i="441"/>
  <c r="D430" i="441"/>
  <c r="D432" i="441"/>
  <c r="D433" i="441"/>
  <c r="D434" i="441"/>
  <c r="D436" i="441"/>
  <c r="D437" i="441"/>
  <c r="D438" i="441"/>
  <c r="D439" i="441"/>
  <c r="D440" i="441"/>
  <c r="D442" i="441"/>
  <c r="D443" i="441"/>
  <c r="D444" i="441"/>
  <c r="D445" i="441"/>
  <c r="D446" i="441"/>
  <c r="D449" i="441"/>
  <c r="D448" i="441"/>
  <c r="D451" i="441"/>
  <c r="D453" i="441"/>
  <c r="L6" i="66"/>
  <c r="D501" i="441"/>
  <c r="D502" i="441"/>
  <c r="D503" i="441"/>
  <c r="D504" i="441"/>
  <c r="D505" i="441"/>
  <c r="D506" i="441"/>
  <c r="D507" i="441"/>
  <c r="C508" i="441"/>
  <c r="D508" i="441"/>
  <c r="D510" i="441"/>
  <c r="D512" i="441"/>
  <c r="D514" i="441"/>
  <c r="D515" i="441"/>
  <c r="D516" i="441"/>
  <c r="D518" i="441"/>
  <c r="D519" i="441"/>
  <c r="D520" i="441"/>
  <c r="D521" i="441"/>
  <c r="D522" i="441"/>
  <c r="D524" i="441"/>
  <c r="D525" i="441"/>
  <c r="D526" i="441"/>
  <c r="D527" i="441"/>
  <c r="D528" i="441"/>
  <c r="D531" i="441"/>
  <c r="D530" i="441"/>
  <c r="D533" i="441"/>
  <c r="D535" i="441"/>
  <c r="N6" i="66"/>
  <c r="D583" i="441"/>
  <c r="D584" i="441"/>
  <c r="D585" i="441"/>
  <c r="D586" i="441"/>
  <c r="D587" i="441"/>
  <c r="D588" i="441"/>
  <c r="D589" i="441"/>
  <c r="C590" i="441"/>
  <c r="D590" i="441"/>
  <c r="D592" i="441"/>
  <c r="D594" i="441"/>
  <c r="D596" i="441"/>
  <c r="D597" i="441"/>
  <c r="D598" i="441"/>
  <c r="D600" i="441"/>
  <c r="D601" i="441"/>
  <c r="D602" i="441"/>
  <c r="D603" i="441"/>
  <c r="D604" i="441"/>
  <c r="D606" i="441"/>
  <c r="D607" i="441"/>
  <c r="D608" i="441"/>
  <c r="D609" i="441"/>
  <c r="D610" i="441"/>
  <c r="D613" i="441"/>
  <c r="D612" i="441"/>
  <c r="D615" i="441"/>
  <c r="D617" i="441"/>
  <c r="P6" i="66"/>
  <c r="D624" i="441"/>
  <c r="D625" i="441"/>
  <c r="D626" i="441"/>
  <c r="D627" i="441"/>
  <c r="D628" i="441"/>
  <c r="D629" i="441"/>
  <c r="D630" i="441"/>
  <c r="C631" i="441"/>
  <c r="D631" i="441"/>
  <c r="D633" i="441"/>
  <c r="D635" i="441"/>
  <c r="D637" i="441"/>
  <c r="D638" i="441"/>
  <c r="D639" i="441"/>
  <c r="D641" i="441"/>
  <c r="D642" i="441"/>
  <c r="D643" i="441"/>
  <c r="D644" i="441"/>
  <c r="D645" i="441"/>
  <c r="D647" i="441"/>
  <c r="D648" i="441"/>
  <c r="D649" i="441"/>
  <c r="D650" i="441"/>
  <c r="D651" i="441"/>
  <c r="D654" i="441"/>
  <c r="D653" i="441"/>
  <c r="D656" i="441"/>
  <c r="D658" i="441"/>
  <c r="Q6" i="66"/>
  <c r="D665" i="441"/>
  <c r="D666" i="441"/>
  <c r="D667" i="441"/>
  <c r="D668" i="441"/>
  <c r="D669" i="441"/>
  <c r="D670" i="441"/>
  <c r="D671" i="441"/>
  <c r="C672" i="441"/>
  <c r="D672" i="441"/>
  <c r="D674" i="441"/>
  <c r="D676" i="441"/>
  <c r="D678" i="441"/>
  <c r="D679" i="441"/>
  <c r="D680" i="441"/>
  <c r="D682" i="441"/>
  <c r="D683" i="441"/>
  <c r="D684" i="441"/>
  <c r="D685" i="441"/>
  <c r="D686" i="441"/>
  <c r="D688" i="441"/>
  <c r="D689" i="441"/>
  <c r="D690" i="441"/>
  <c r="D691" i="441"/>
  <c r="D692" i="441"/>
  <c r="D695" i="441"/>
  <c r="D694" i="441"/>
  <c r="D697" i="441"/>
  <c r="D699" i="441"/>
  <c r="R6" i="66"/>
  <c r="D747" i="441"/>
  <c r="D748" i="441"/>
  <c r="D749" i="441"/>
  <c r="D750" i="441"/>
  <c r="D751" i="441"/>
  <c r="D752" i="441"/>
  <c r="D753" i="441"/>
  <c r="C754" i="441"/>
  <c r="D754" i="441"/>
  <c r="D756" i="441"/>
  <c r="D758" i="441"/>
  <c r="D760" i="441"/>
  <c r="D761" i="441"/>
  <c r="D762" i="441"/>
  <c r="D764" i="441"/>
  <c r="D765" i="441"/>
  <c r="D766" i="441"/>
  <c r="D767" i="441"/>
  <c r="D768" i="441"/>
  <c r="D770" i="441"/>
  <c r="D771" i="441"/>
  <c r="D772" i="441"/>
  <c r="D773" i="441"/>
  <c r="D774" i="441"/>
  <c r="D777" i="441"/>
  <c r="D776" i="441"/>
  <c r="D779" i="441"/>
  <c r="D781" i="441"/>
  <c r="T6" i="66"/>
  <c r="D214" i="442"/>
  <c r="D215" i="442"/>
  <c r="D216" i="442"/>
  <c r="D217" i="442"/>
  <c r="D218" i="442"/>
  <c r="D219" i="442"/>
  <c r="D220" i="442"/>
  <c r="C221" i="442"/>
  <c r="D221" i="442"/>
  <c r="D223" i="442"/>
  <c r="D225" i="442"/>
  <c r="D227" i="442"/>
  <c r="D228" i="442"/>
  <c r="D229" i="442"/>
  <c r="D231" i="442"/>
  <c r="D232" i="442"/>
  <c r="D233" i="442"/>
  <c r="D234" i="442"/>
  <c r="D235" i="442"/>
  <c r="D237" i="442"/>
  <c r="D238" i="442"/>
  <c r="D239" i="442"/>
  <c r="D240" i="442"/>
  <c r="D241" i="442"/>
  <c r="D244" i="442"/>
  <c r="D243" i="442"/>
  <c r="D246" i="442"/>
  <c r="D248" i="442"/>
  <c r="G7" i="66"/>
  <c r="D255" i="442"/>
  <c r="D256" i="442"/>
  <c r="D257" i="442"/>
  <c r="D258" i="442"/>
  <c r="D259" i="442"/>
  <c r="D260" i="442"/>
  <c r="D261" i="442"/>
  <c r="C262" i="442"/>
  <c r="D262" i="442"/>
  <c r="D264" i="442"/>
  <c r="D266" i="442"/>
  <c r="D268" i="442"/>
  <c r="D269" i="442"/>
  <c r="D270" i="442"/>
  <c r="D272" i="442"/>
  <c r="D273" i="442"/>
  <c r="D274" i="442"/>
  <c r="D275" i="442"/>
  <c r="D276" i="442"/>
  <c r="D278" i="442"/>
  <c r="D279" i="442"/>
  <c r="D280" i="442"/>
  <c r="D281" i="442"/>
  <c r="D282" i="442"/>
  <c r="D285" i="442"/>
  <c r="D284" i="442"/>
  <c r="D287" i="442"/>
  <c r="D289" i="442"/>
  <c r="H7" i="66"/>
  <c r="D419" i="442"/>
  <c r="D420" i="442"/>
  <c r="D421" i="442"/>
  <c r="D422" i="442"/>
  <c r="D423" i="442"/>
  <c r="D424" i="442"/>
  <c r="D425" i="442"/>
  <c r="C426" i="442"/>
  <c r="D426" i="442"/>
  <c r="D428" i="442"/>
  <c r="D430" i="442"/>
  <c r="D432" i="442"/>
  <c r="D433" i="442"/>
  <c r="D434" i="442"/>
  <c r="D436" i="442"/>
  <c r="D437" i="442"/>
  <c r="D438" i="442"/>
  <c r="D439" i="442"/>
  <c r="D440" i="442"/>
  <c r="D442" i="442"/>
  <c r="D443" i="442"/>
  <c r="D444" i="442"/>
  <c r="D445" i="442"/>
  <c r="D446" i="442"/>
  <c r="D449" i="442"/>
  <c r="D448" i="442"/>
  <c r="D451" i="442"/>
  <c r="D453" i="442"/>
  <c r="L7" i="66"/>
  <c r="D460" i="442"/>
  <c r="D461" i="442"/>
  <c r="D462" i="442"/>
  <c r="D463" i="442"/>
  <c r="D464" i="442"/>
  <c r="D465" i="442"/>
  <c r="D466" i="442"/>
  <c r="C467" i="442"/>
  <c r="D467" i="442"/>
  <c r="D469" i="442"/>
  <c r="D471" i="442"/>
  <c r="D473" i="442"/>
  <c r="D474" i="442"/>
  <c r="D475" i="442"/>
  <c r="D477" i="442"/>
  <c r="D478" i="442"/>
  <c r="D479" i="442"/>
  <c r="D480" i="442"/>
  <c r="D481" i="442"/>
  <c r="D483" i="442"/>
  <c r="D484" i="442"/>
  <c r="D485" i="442"/>
  <c r="D486" i="442"/>
  <c r="D487" i="442"/>
  <c r="D490" i="442"/>
  <c r="D489" i="442"/>
  <c r="D492" i="442"/>
  <c r="D494" i="442"/>
  <c r="M7" i="66"/>
  <c r="D501" i="442"/>
  <c r="D502" i="442"/>
  <c r="D503" i="442"/>
  <c r="D504" i="442"/>
  <c r="D505" i="442"/>
  <c r="D506" i="442"/>
  <c r="D507" i="442"/>
  <c r="C508" i="442"/>
  <c r="D508" i="442"/>
  <c r="D510" i="442"/>
  <c r="D512" i="442"/>
  <c r="D514" i="442"/>
  <c r="D515" i="442"/>
  <c r="D516" i="442"/>
  <c r="D518" i="442"/>
  <c r="D519" i="442"/>
  <c r="D520" i="442"/>
  <c r="D521" i="442"/>
  <c r="D522" i="442"/>
  <c r="D524" i="442"/>
  <c r="D525" i="442"/>
  <c r="D526" i="442"/>
  <c r="D527" i="442"/>
  <c r="D528" i="442"/>
  <c r="D531" i="442"/>
  <c r="D530" i="442"/>
  <c r="D533" i="442"/>
  <c r="D535" i="442"/>
  <c r="N7" i="66"/>
  <c r="D583" i="442"/>
  <c r="D584" i="442"/>
  <c r="D585" i="442"/>
  <c r="D586" i="442"/>
  <c r="D587" i="442"/>
  <c r="D588" i="442"/>
  <c r="D589" i="442"/>
  <c r="C590" i="442"/>
  <c r="D590" i="442"/>
  <c r="D592" i="442"/>
  <c r="D594" i="442"/>
  <c r="D596" i="442"/>
  <c r="D597" i="442"/>
  <c r="D598" i="442"/>
  <c r="D600" i="442"/>
  <c r="D601" i="442"/>
  <c r="D602" i="442"/>
  <c r="D603" i="442"/>
  <c r="D604" i="442"/>
  <c r="D606" i="442"/>
  <c r="D607" i="442"/>
  <c r="D608" i="442"/>
  <c r="D609" i="442"/>
  <c r="D610" i="442"/>
  <c r="D613" i="442"/>
  <c r="D612" i="442"/>
  <c r="D615" i="442"/>
  <c r="D617" i="442"/>
  <c r="P7" i="66"/>
  <c r="D624" i="442"/>
  <c r="D625" i="442"/>
  <c r="D626" i="442"/>
  <c r="D627" i="442"/>
  <c r="D628" i="442"/>
  <c r="D629" i="442"/>
  <c r="D630" i="442"/>
  <c r="C631" i="442"/>
  <c r="D631" i="442"/>
  <c r="D633" i="442"/>
  <c r="D635" i="442"/>
  <c r="D637" i="442"/>
  <c r="D638" i="442"/>
  <c r="D639" i="442"/>
  <c r="D641" i="442"/>
  <c r="D642" i="442"/>
  <c r="D643" i="442"/>
  <c r="D644" i="442"/>
  <c r="D645" i="442"/>
  <c r="D647" i="442"/>
  <c r="D648" i="442"/>
  <c r="D649" i="442"/>
  <c r="D650" i="442"/>
  <c r="D651" i="442"/>
  <c r="D654" i="442"/>
  <c r="D653" i="442"/>
  <c r="D656" i="442"/>
  <c r="D658" i="442"/>
  <c r="Q7" i="66"/>
  <c r="D665" i="442"/>
  <c r="D666" i="442"/>
  <c r="D667" i="442"/>
  <c r="D668" i="442"/>
  <c r="D669" i="442"/>
  <c r="D670" i="442"/>
  <c r="D671" i="442"/>
  <c r="C672" i="442"/>
  <c r="D672" i="442"/>
  <c r="D674" i="442"/>
  <c r="D676" i="442"/>
  <c r="D678" i="442"/>
  <c r="D679" i="442"/>
  <c r="D680" i="442"/>
  <c r="D682" i="442"/>
  <c r="D683" i="442"/>
  <c r="D684" i="442"/>
  <c r="D685" i="442"/>
  <c r="D686" i="442"/>
  <c r="D688" i="442"/>
  <c r="D689" i="442"/>
  <c r="D690" i="442"/>
  <c r="D691" i="442"/>
  <c r="D692" i="442"/>
  <c r="D695" i="442"/>
  <c r="D694" i="442"/>
  <c r="D697" i="442"/>
  <c r="D699" i="442"/>
  <c r="R7" i="66"/>
  <c r="D747" i="442"/>
  <c r="D748" i="442"/>
  <c r="D749" i="442"/>
  <c r="D750" i="442"/>
  <c r="D751" i="442"/>
  <c r="D752" i="442"/>
  <c r="D753" i="442"/>
  <c r="C754" i="442"/>
  <c r="D754" i="442"/>
  <c r="D756" i="442"/>
  <c r="D758" i="442"/>
  <c r="D760" i="442"/>
  <c r="D761" i="442"/>
  <c r="D762" i="442"/>
  <c r="D764" i="442"/>
  <c r="D765" i="442"/>
  <c r="D766" i="442"/>
  <c r="D767" i="442"/>
  <c r="D768" i="442"/>
  <c r="D770" i="442"/>
  <c r="D771" i="442"/>
  <c r="D772" i="442"/>
  <c r="D773" i="442"/>
  <c r="D774" i="442"/>
  <c r="D777" i="442"/>
  <c r="D776" i="442"/>
  <c r="D779" i="442"/>
  <c r="D781" i="442"/>
  <c r="T7" i="66"/>
  <c r="D214" i="443"/>
  <c r="D215" i="443"/>
  <c r="D216" i="443"/>
  <c r="D217" i="443"/>
  <c r="D218" i="443"/>
  <c r="D219" i="443"/>
  <c r="D220" i="443"/>
  <c r="C221" i="443"/>
  <c r="D221" i="443"/>
  <c r="D223" i="443"/>
  <c r="D225" i="443"/>
  <c r="D227" i="443"/>
  <c r="D228" i="443"/>
  <c r="D229" i="443"/>
  <c r="D231" i="443"/>
  <c r="D232" i="443"/>
  <c r="D233" i="443"/>
  <c r="D234" i="443"/>
  <c r="D235" i="443"/>
  <c r="D237" i="443"/>
  <c r="D238" i="443"/>
  <c r="D239" i="443"/>
  <c r="D240" i="443"/>
  <c r="D241" i="443"/>
  <c r="D244" i="443"/>
  <c r="D243" i="443"/>
  <c r="D246" i="443"/>
  <c r="D248" i="443"/>
  <c r="G8" i="66"/>
  <c r="D255" i="443"/>
  <c r="D256" i="443"/>
  <c r="D257" i="443"/>
  <c r="D258" i="443"/>
  <c r="D259" i="443"/>
  <c r="D260" i="443"/>
  <c r="D261" i="443"/>
  <c r="C262" i="443"/>
  <c r="D262" i="443"/>
  <c r="D264" i="443"/>
  <c r="D266" i="443"/>
  <c r="D268" i="443"/>
  <c r="D269" i="443"/>
  <c r="D270" i="443"/>
  <c r="D272" i="443"/>
  <c r="D273" i="443"/>
  <c r="D274" i="443"/>
  <c r="D275" i="443"/>
  <c r="D276" i="443"/>
  <c r="D278" i="443"/>
  <c r="D279" i="443"/>
  <c r="D280" i="443"/>
  <c r="D281" i="443"/>
  <c r="D282" i="443"/>
  <c r="D285" i="443"/>
  <c r="D284" i="443"/>
  <c r="D287" i="443"/>
  <c r="D289" i="443"/>
  <c r="H8" i="66"/>
  <c r="D419" i="443"/>
  <c r="D420" i="443"/>
  <c r="D421" i="443"/>
  <c r="D422" i="443"/>
  <c r="D423" i="443"/>
  <c r="D424" i="443"/>
  <c r="D425" i="443"/>
  <c r="C426" i="443"/>
  <c r="D426" i="443"/>
  <c r="D428" i="443"/>
  <c r="D430" i="443"/>
  <c r="D432" i="443"/>
  <c r="D433" i="443"/>
  <c r="D434" i="443"/>
  <c r="D436" i="443"/>
  <c r="D437" i="443"/>
  <c r="D438" i="443"/>
  <c r="D439" i="443"/>
  <c r="D440" i="443"/>
  <c r="D442" i="443"/>
  <c r="D443" i="443"/>
  <c r="D444" i="443"/>
  <c r="D445" i="443"/>
  <c r="D446" i="443"/>
  <c r="D449" i="443"/>
  <c r="D448" i="443"/>
  <c r="D451" i="443"/>
  <c r="D453" i="443"/>
  <c r="L8" i="66"/>
  <c r="D460" i="443"/>
  <c r="D461" i="443"/>
  <c r="D462" i="443"/>
  <c r="D463" i="443"/>
  <c r="D464" i="443"/>
  <c r="D465" i="443"/>
  <c r="D466" i="443"/>
  <c r="C467" i="443"/>
  <c r="D467" i="443"/>
  <c r="D469" i="443"/>
  <c r="D471" i="443"/>
  <c r="D473" i="443"/>
  <c r="D474" i="443"/>
  <c r="D475" i="443"/>
  <c r="D477" i="443"/>
  <c r="D478" i="443"/>
  <c r="D479" i="443"/>
  <c r="D480" i="443"/>
  <c r="D481" i="443"/>
  <c r="D483" i="443"/>
  <c r="D484" i="443"/>
  <c r="D485" i="443"/>
  <c r="D486" i="443"/>
  <c r="D487" i="443"/>
  <c r="D490" i="443"/>
  <c r="D489" i="443"/>
  <c r="D492" i="443"/>
  <c r="D494" i="443"/>
  <c r="M8" i="66"/>
  <c r="D501" i="443"/>
  <c r="D502" i="443"/>
  <c r="D503" i="443"/>
  <c r="D504" i="443"/>
  <c r="D505" i="443"/>
  <c r="D506" i="443"/>
  <c r="D507" i="443"/>
  <c r="C508" i="443"/>
  <c r="D508" i="443"/>
  <c r="D510" i="443"/>
  <c r="D512" i="443"/>
  <c r="D514" i="443"/>
  <c r="D515" i="443"/>
  <c r="D516" i="443"/>
  <c r="D518" i="443"/>
  <c r="D519" i="443"/>
  <c r="D520" i="443"/>
  <c r="D521" i="443"/>
  <c r="D522" i="443"/>
  <c r="D524" i="443"/>
  <c r="D525" i="443"/>
  <c r="D526" i="443"/>
  <c r="D527" i="443"/>
  <c r="D528" i="443"/>
  <c r="D531" i="443"/>
  <c r="D530" i="443"/>
  <c r="D533" i="443"/>
  <c r="D535" i="443"/>
  <c r="N8" i="66"/>
  <c r="D542" i="443"/>
  <c r="D543" i="443"/>
  <c r="D544" i="443"/>
  <c r="D545" i="443"/>
  <c r="D546" i="443"/>
  <c r="D547" i="443"/>
  <c r="D548" i="443"/>
  <c r="C549" i="443"/>
  <c r="D549" i="443"/>
  <c r="D551" i="443"/>
  <c r="D553" i="443"/>
  <c r="D555" i="443"/>
  <c r="D556" i="443"/>
  <c r="D557" i="443"/>
  <c r="D559" i="443"/>
  <c r="D560" i="443"/>
  <c r="D561" i="443"/>
  <c r="D562" i="443"/>
  <c r="D563" i="443"/>
  <c r="D565" i="443"/>
  <c r="D566" i="443"/>
  <c r="D567" i="443"/>
  <c r="D568" i="443"/>
  <c r="D569" i="443"/>
  <c r="D572" i="443"/>
  <c r="D571" i="443"/>
  <c r="D574" i="443"/>
  <c r="D576" i="443"/>
  <c r="O8" i="66"/>
  <c r="D583" i="443"/>
  <c r="D584" i="443"/>
  <c r="D585" i="443"/>
  <c r="D586" i="443"/>
  <c r="D587" i="443"/>
  <c r="D588" i="443"/>
  <c r="D589" i="443"/>
  <c r="C590" i="443"/>
  <c r="D590" i="443"/>
  <c r="D592" i="443"/>
  <c r="D594" i="443"/>
  <c r="D596" i="443"/>
  <c r="D597" i="443"/>
  <c r="D598" i="443"/>
  <c r="D600" i="443"/>
  <c r="D601" i="443"/>
  <c r="D602" i="443"/>
  <c r="D603" i="443"/>
  <c r="D604" i="443"/>
  <c r="D606" i="443"/>
  <c r="D607" i="443"/>
  <c r="D608" i="443"/>
  <c r="D609" i="443"/>
  <c r="D610" i="443"/>
  <c r="D613" i="443"/>
  <c r="D612" i="443"/>
  <c r="D615" i="443"/>
  <c r="D617" i="443"/>
  <c r="P8" i="66"/>
  <c r="D624" i="443"/>
  <c r="D625" i="443"/>
  <c r="D626" i="443"/>
  <c r="D627" i="443"/>
  <c r="D628" i="443"/>
  <c r="D629" i="443"/>
  <c r="D630" i="443"/>
  <c r="C631" i="443"/>
  <c r="D631" i="443"/>
  <c r="D633" i="443"/>
  <c r="D635" i="443"/>
  <c r="D637" i="443"/>
  <c r="D638" i="443"/>
  <c r="D639" i="443"/>
  <c r="D641" i="443"/>
  <c r="D642" i="443"/>
  <c r="D643" i="443"/>
  <c r="D644" i="443"/>
  <c r="D645" i="443"/>
  <c r="D647" i="443"/>
  <c r="D648" i="443"/>
  <c r="D649" i="443"/>
  <c r="D650" i="443"/>
  <c r="D651" i="443"/>
  <c r="D654" i="443"/>
  <c r="D653" i="443"/>
  <c r="D656" i="443"/>
  <c r="D658" i="443"/>
  <c r="Q8" i="66"/>
  <c r="D665" i="443"/>
  <c r="D666" i="443"/>
  <c r="D667" i="443"/>
  <c r="D668" i="443"/>
  <c r="D669" i="443"/>
  <c r="D670" i="443"/>
  <c r="D671" i="443"/>
  <c r="C672" i="443"/>
  <c r="D672" i="443"/>
  <c r="D674" i="443"/>
  <c r="D676" i="443"/>
  <c r="D678" i="443"/>
  <c r="D679" i="443"/>
  <c r="D680" i="443"/>
  <c r="D682" i="443"/>
  <c r="D683" i="443"/>
  <c r="D684" i="443"/>
  <c r="D685" i="443"/>
  <c r="D686" i="443"/>
  <c r="D688" i="443"/>
  <c r="D689" i="443"/>
  <c r="D690" i="443"/>
  <c r="D691" i="443"/>
  <c r="D692" i="443"/>
  <c r="D695" i="443"/>
  <c r="D694" i="443"/>
  <c r="D697" i="443"/>
  <c r="D699" i="443"/>
  <c r="R8" i="66"/>
  <c r="D747" i="443"/>
  <c r="D748" i="443"/>
  <c r="D749" i="443"/>
  <c r="D750" i="443"/>
  <c r="D751" i="443"/>
  <c r="D752" i="443"/>
  <c r="D753" i="443"/>
  <c r="C754" i="443"/>
  <c r="D754" i="443"/>
  <c r="D756" i="443"/>
  <c r="D758" i="443"/>
  <c r="D760" i="443"/>
  <c r="D761" i="443"/>
  <c r="D762" i="443"/>
  <c r="D764" i="443"/>
  <c r="D765" i="443"/>
  <c r="D766" i="443"/>
  <c r="D767" i="443"/>
  <c r="D768" i="443"/>
  <c r="D770" i="443"/>
  <c r="D771" i="443"/>
  <c r="D772" i="443"/>
  <c r="D773" i="443"/>
  <c r="D774" i="443"/>
  <c r="D777" i="443"/>
  <c r="D776" i="443"/>
  <c r="D779" i="443"/>
  <c r="D781" i="443"/>
  <c r="T8" i="66"/>
  <c r="G9" i="443"/>
  <c r="G10" i="443"/>
  <c r="G11" i="443"/>
  <c r="G12" i="443"/>
  <c r="G13" i="443"/>
  <c r="G14" i="443"/>
  <c r="G15" i="443"/>
  <c r="F16" i="443"/>
  <c r="G16" i="443"/>
  <c r="G18" i="443"/>
  <c r="G20" i="443"/>
  <c r="G22" i="443"/>
  <c r="G23" i="443"/>
  <c r="G24" i="443"/>
  <c r="G26" i="443"/>
  <c r="G27" i="443"/>
  <c r="G28" i="443"/>
  <c r="G29" i="443"/>
  <c r="G30" i="443"/>
  <c r="G32" i="443"/>
  <c r="G33" i="443"/>
  <c r="G34" i="443"/>
  <c r="G35" i="443"/>
  <c r="G36" i="443"/>
  <c r="G39" i="443"/>
  <c r="G38" i="443"/>
  <c r="G41" i="443"/>
  <c r="G43" i="443"/>
  <c r="B9" i="66"/>
  <c r="G50" i="443"/>
  <c r="G51" i="443"/>
  <c r="G52" i="443"/>
  <c r="G53" i="443"/>
  <c r="G54" i="443"/>
  <c r="G55" i="443"/>
  <c r="G56" i="443"/>
  <c r="F57" i="443"/>
  <c r="G57" i="443"/>
  <c r="G59" i="443"/>
  <c r="G61" i="443"/>
  <c r="G63" i="443"/>
  <c r="G64" i="443"/>
  <c r="G65" i="443"/>
  <c r="G67" i="443"/>
  <c r="G68" i="443"/>
  <c r="G69" i="443"/>
  <c r="G70" i="443"/>
  <c r="G71" i="443"/>
  <c r="G73" i="443"/>
  <c r="G74" i="443"/>
  <c r="G75" i="443"/>
  <c r="G76" i="443"/>
  <c r="G77" i="443"/>
  <c r="G80" i="443"/>
  <c r="G79" i="443"/>
  <c r="G82" i="443"/>
  <c r="G84" i="443"/>
  <c r="C9" i="66"/>
  <c r="G91" i="443"/>
  <c r="G92" i="443"/>
  <c r="G93" i="443"/>
  <c r="G94" i="443"/>
  <c r="G95" i="443"/>
  <c r="G96" i="443"/>
  <c r="G97" i="443"/>
  <c r="F98" i="443"/>
  <c r="G98" i="443"/>
  <c r="G100" i="443"/>
  <c r="G102" i="443"/>
  <c r="G104" i="443"/>
  <c r="G105" i="443"/>
  <c r="G106" i="443"/>
  <c r="G108" i="443"/>
  <c r="G109" i="443"/>
  <c r="G110" i="443"/>
  <c r="G111" i="443"/>
  <c r="G112" i="443"/>
  <c r="G114" i="443"/>
  <c r="G115" i="443"/>
  <c r="G116" i="443"/>
  <c r="G117" i="443"/>
  <c r="G118" i="443"/>
  <c r="G121" i="443"/>
  <c r="G120" i="443"/>
  <c r="G123" i="443"/>
  <c r="G125" i="443"/>
  <c r="D9" i="66"/>
  <c r="G132" i="443"/>
  <c r="G133" i="443"/>
  <c r="G134" i="443"/>
  <c r="G135" i="443"/>
  <c r="G136" i="443"/>
  <c r="G137" i="443"/>
  <c r="G138" i="443"/>
  <c r="F139" i="443"/>
  <c r="G139" i="443"/>
  <c r="G141" i="443"/>
  <c r="G143" i="443"/>
  <c r="G145" i="443"/>
  <c r="G146" i="443"/>
  <c r="G147" i="443"/>
  <c r="G149" i="443"/>
  <c r="G150" i="443"/>
  <c r="G151" i="443"/>
  <c r="G152" i="443"/>
  <c r="G153" i="443"/>
  <c r="G155" i="443"/>
  <c r="G156" i="443"/>
  <c r="G157" i="443"/>
  <c r="G158" i="443"/>
  <c r="G159" i="443"/>
  <c r="G162" i="443"/>
  <c r="G161" i="443"/>
  <c r="G164" i="443"/>
  <c r="G166" i="443"/>
  <c r="E9" i="66"/>
  <c r="G173" i="443"/>
  <c r="G174" i="443"/>
  <c r="G175" i="443"/>
  <c r="G176" i="443"/>
  <c r="G177" i="443"/>
  <c r="G178" i="443"/>
  <c r="G179" i="443"/>
  <c r="F180" i="443"/>
  <c r="G180" i="443"/>
  <c r="G182" i="443"/>
  <c r="G184" i="443"/>
  <c r="G186" i="443"/>
  <c r="G187" i="443"/>
  <c r="G188" i="443"/>
  <c r="G190" i="443"/>
  <c r="G191" i="443"/>
  <c r="G192" i="443"/>
  <c r="G193" i="443"/>
  <c r="G194" i="443"/>
  <c r="G196" i="443"/>
  <c r="G197" i="443"/>
  <c r="G198" i="443"/>
  <c r="G199" i="443"/>
  <c r="G200" i="443"/>
  <c r="G203" i="443"/>
  <c r="G202" i="443"/>
  <c r="G205" i="443"/>
  <c r="G207" i="443"/>
  <c r="F9" i="66"/>
  <c r="G214" i="443"/>
  <c r="G215" i="443"/>
  <c r="G216" i="443"/>
  <c r="G217" i="443"/>
  <c r="G218" i="443"/>
  <c r="G219" i="443"/>
  <c r="G220" i="443"/>
  <c r="F221" i="443"/>
  <c r="G221" i="443"/>
  <c r="G223" i="443"/>
  <c r="G225" i="443"/>
  <c r="G227" i="443"/>
  <c r="G228" i="443"/>
  <c r="G229" i="443"/>
  <c r="G231" i="443"/>
  <c r="G232" i="443"/>
  <c r="G233" i="443"/>
  <c r="G234" i="443"/>
  <c r="G235" i="443"/>
  <c r="G237" i="443"/>
  <c r="G238" i="443"/>
  <c r="G239" i="443"/>
  <c r="G240" i="443"/>
  <c r="G241" i="443"/>
  <c r="G244" i="443"/>
  <c r="G243" i="443"/>
  <c r="G246" i="443"/>
  <c r="G248" i="443"/>
  <c r="G9" i="66"/>
  <c r="G255" i="443"/>
  <c r="G256" i="443"/>
  <c r="G257" i="443"/>
  <c r="G258" i="443"/>
  <c r="G259" i="443"/>
  <c r="G260" i="443"/>
  <c r="G261" i="443"/>
  <c r="F262" i="443"/>
  <c r="G262" i="443"/>
  <c r="G264" i="443"/>
  <c r="G266" i="443"/>
  <c r="G268" i="443"/>
  <c r="G269" i="443"/>
  <c r="G270" i="443"/>
  <c r="G272" i="443"/>
  <c r="G273" i="443"/>
  <c r="G274" i="443"/>
  <c r="G275" i="443"/>
  <c r="G276" i="443"/>
  <c r="G278" i="443"/>
  <c r="G279" i="443"/>
  <c r="G280" i="443"/>
  <c r="G281" i="443"/>
  <c r="G282" i="443"/>
  <c r="G285" i="443"/>
  <c r="G284" i="443"/>
  <c r="G287" i="443"/>
  <c r="G289" i="443"/>
  <c r="H9" i="66"/>
  <c r="G296" i="443"/>
  <c r="G297" i="443"/>
  <c r="G298" i="443"/>
  <c r="G299" i="443"/>
  <c r="G300" i="443"/>
  <c r="G301" i="443"/>
  <c r="G302" i="443"/>
  <c r="F303" i="443"/>
  <c r="G303" i="443"/>
  <c r="G305" i="443"/>
  <c r="G307" i="443"/>
  <c r="G309" i="443"/>
  <c r="G310" i="443"/>
  <c r="G311" i="443"/>
  <c r="G313" i="443"/>
  <c r="G314" i="443"/>
  <c r="G315" i="443"/>
  <c r="G316" i="443"/>
  <c r="G317" i="443"/>
  <c r="G319" i="443"/>
  <c r="G320" i="443"/>
  <c r="G321" i="443"/>
  <c r="G322" i="443"/>
  <c r="G323" i="443"/>
  <c r="G326" i="443"/>
  <c r="G325" i="443"/>
  <c r="G328" i="443"/>
  <c r="G330" i="443"/>
  <c r="I9" i="66"/>
  <c r="G337" i="443"/>
  <c r="G338" i="443"/>
  <c r="G339" i="443"/>
  <c r="G340" i="443"/>
  <c r="G341" i="443"/>
  <c r="G342" i="443"/>
  <c r="G343" i="443"/>
  <c r="F344" i="443"/>
  <c r="G344" i="443"/>
  <c r="G346" i="443"/>
  <c r="G348" i="443"/>
  <c r="G350" i="443"/>
  <c r="G351" i="443"/>
  <c r="G352" i="443"/>
  <c r="G354" i="443"/>
  <c r="G355" i="443"/>
  <c r="G356" i="443"/>
  <c r="G357" i="443"/>
  <c r="G358" i="443"/>
  <c r="G360" i="443"/>
  <c r="G361" i="443"/>
  <c r="G362" i="443"/>
  <c r="G363" i="443"/>
  <c r="G364" i="443"/>
  <c r="G367" i="443"/>
  <c r="G366" i="443"/>
  <c r="G369" i="443"/>
  <c r="G371" i="443"/>
  <c r="J9" i="66"/>
  <c r="G378" i="443"/>
  <c r="G379" i="443"/>
  <c r="G380" i="443"/>
  <c r="G381" i="443"/>
  <c r="G382" i="443"/>
  <c r="G383" i="443"/>
  <c r="G384" i="443"/>
  <c r="F385" i="443"/>
  <c r="G385" i="443"/>
  <c r="G387" i="443"/>
  <c r="G389" i="443"/>
  <c r="G391" i="443"/>
  <c r="G392" i="443"/>
  <c r="G393" i="443"/>
  <c r="G395" i="443"/>
  <c r="G396" i="443"/>
  <c r="G397" i="443"/>
  <c r="G398" i="443"/>
  <c r="G399" i="443"/>
  <c r="G401" i="443"/>
  <c r="G402" i="443"/>
  <c r="G403" i="443"/>
  <c r="G404" i="443"/>
  <c r="G405" i="443"/>
  <c r="G408" i="443"/>
  <c r="G407" i="443"/>
  <c r="G410" i="443"/>
  <c r="G412" i="443"/>
  <c r="K9" i="66"/>
  <c r="G419" i="443"/>
  <c r="G420" i="443"/>
  <c r="G421" i="443"/>
  <c r="G422" i="443"/>
  <c r="G423" i="443"/>
  <c r="G424" i="443"/>
  <c r="G425" i="443"/>
  <c r="F426" i="443"/>
  <c r="G426" i="443"/>
  <c r="G428" i="443"/>
  <c r="G430" i="443"/>
  <c r="G432" i="443"/>
  <c r="G433" i="443"/>
  <c r="G434" i="443"/>
  <c r="G436" i="443"/>
  <c r="G437" i="443"/>
  <c r="G438" i="443"/>
  <c r="G439" i="443"/>
  <c r="G440" i="443"/>
  <c r="G442" i="443"/>
  <c r="G443" i="443"/>
  <c r="G444" i="443"/>
  <c r="G445" i="443"/>
  <c r="G446" i="443"/>
  <c r="G449" i="443"/>
  <c r="G448" i="443"/>
  <c r="G451" i="443"/>
  <c r="G453" i="443"/>
  <c r="L9" i="66"/>
  <c r="G460" i="443"/>
  <c r="G461" i="443"/>
  <c r="G462" i="443"/>
  <c r="G463" i="443"/>
  <c r="G464" i="443"/>
  <c r="G465" i="443"/>
  <c r="G466" i="443"/>
  <c r="F467" i="443"/>
  <c r="G467" i="443"/>
  <c r="G469" i="443"/>
  <c r="G471" i="443"/>
  <c r="G473" i="443"/>
  <c r="G474" i="443"/>
  <c r="G475" i="443"/>
  <c r="G477" i="443"/>
  <c r="G478" i="443"/>
  <c r="G479" i="443"/>
  <c r="G480" i="443"/>
  <c r="G481" i="443"/>
  <c r="G483" i="443"/>
  <c r="G484" i="443"/>
  <c r="G485" i="443"/>
  <c r="G486" i="443"/>
  <c r="G487" i="443"/>
  <c r="G490" i="443"/>
  <c r="G489" i="443"/>
  <c r="G492" i="443"/>
  <c r="G494" i="443"/>
  <c r="M9" i="66"/>
  <c r="G501" i="443"/>
  <c r="G502" i="443"/>
  <c r="G503" i="443"/>
  <c r="G504" i="443"/>
  <c r="G505" i="443"/>
  <c r="G506" i="443"/>
  <c r="G507" i="443"/>
  <c r="F508" i="443"/>
  <c r="G508" i="443"/>
  <c r="G510" i="443"/>
  <c r="G512" i="443"/>
  <c r="G514" i="443"/>
  <c r="G515" i="443"/>
  <c r="G516" i="443"/>
  <c r="G518" i="443"/>
  <c r="G519" i="443"/>
  <c r="G520" i="443"/>
  <c r="G521" i="443"/>
  <c r="G522" i="443"/>
  <c r="G524" i="443"/>
  <c r="G525" i="443"/>
  <c r="G526" i="443"/>
  <c r="G527" i="443"/>
  <c r="G528" i="443"/>
  <c r="G531" i="443"/>
  <c r="G530" i="443"/>
  <c r="G533" i="443"/>
  <c r="G535" i="443"/>
  <c r="N9" i="66"/>
  <c r="G542" i="443"/>
  <c r="G543" i="443"/>
  <c r="G544" i="443"/>
  <c r="G545" i="443"/>
  <c r="G546" i="443"/>
  <c r="G547" i="443"/>
  <c r="G548" i="443"/>
  <c r="F549" i="443"/>
  <c r="G549" i="443"/>
  <c r="G551" i="443"/>
  <c r="G553" i="443"/>
  <c r="G555" i="443"/>
  <c r="G556" i="443"/>
  <c r="G557" i="443"/>
  <c r="G559" i="443"/>
  <c r="G560" i="443"/>
  <c r="G561" i="443"/>
  <c r="G562" i="443"/>
  <c r="G563" i="443"/>
  <c r="G565" i="443"/>
  <c r="G566" i="443"/>
  <c r="G567" i="443"/>
  <c r="G568" i="443"/>
  <c r="G569" i="443"/>
  <c r="G572" i="443"/>
  <c r="G571" i="443"/>
  <c r="G574" i="443"/>
  <c r="G576" i="443"/>
  <c r="O9" i="66"/>
  <c r="G583" i="443"/>
  <c r="G584" i="443"/>
  <c r="G585" i="443"/>
  <c r="G586" i="443"/>
  <c r="G587" i="443"/>
  <c r="G588" i="443"/>
  <c r="G589" i="443"/>
  <c r="F590" i="443"/>
  <c r="G590" i="443"/>
  <c r="G592" i="443"/>
  <c r="G594" i="443"/>
  <c r="G596" i="443"/>
  <c r="G597" i="443"/>
  <c r="G598" i="443"/>
  <c r="G600" i="443"/>
  <c r="G601" i="443"/>
  <c r="G602" i="443"/>
  <c r="G603" i="443"/>
  <c r="G604" i="443"/>
  <c r="G606" i="443"/>
  <c r="G607" i="443"/>
  <c r="G608" i="443"/>
  <c r="G609" i="443"/>
  <c r="G610" i="443"/>
  <c r="G613" i="443"/>
  <c r="G612" i="443"/>
  <c r="G615" i="443"/>
  <c r="G617" i="443"/>
  <c r="P9" i="66"/>
  <c r="G624" i="443"/>
  <c r="G625" i="443"/>
  <c r="G626" i="443"/>
  <c r="G627" i="443"/>
  <c r="G628" i="443"/>
  <c r="G629" i="443"/>
  <c r="G630" i="443"/>
  <c r="F631" i="443"/>
  <c r="G631" i="443"/>
  <c r="G633" i="443"/>
  <c r="G635" i="443"/>
  <c r="G637" i="443"/>
  <c r="G638" i="443"/>
  <c r="G639" i="443"/>
  <c r="G641" i="443"/>
  <c r="G642" i="443"/>
  <c r="G643" i="443"/>
  <c r="G644" i="443"/>
  <c r="G645" i="443"/>
  <c r="G647" i="443"/>
  <c r="G648" i="443"/>
  <c r="G649" i="443"/>
  <c r="G650" i="443"/>
  <c r="G651" i="443"/>
  <c r="G654" i="443"/>
  <c r="G653" i="443"/>
  <c r="G656" i="443"/>
  <c r="G658" i="443"/>
  <c r="Q9" i="66"/>
  <c r="G665" i="443"/>
  <c r="G666" i="443"/>
  <c r="G667" i="443"/>
  <c r="G668" i="443"/>
  <c r="G669" i="443"/>
  <c r="G670" i="443"/>
  <c r="G671" i="443"/>
  <c r="F672" i="443"/>
  <c r="G672" i="443"/>
  <c r="G674" i="443"/>
  <c r="G676" i="443"/>
  <c r="G678" i="443"/>
  <c r="G679" i="443"/>
  <c r="G680" i="443"/>
  <c r="G682" i="443"/>
  <c r="G683" i="443"/>
  <c r="G684" i="443"/>
  <c r="G685" i="443"/>
  <c r="G686" i="443"/>
  <c r="G688" i="443"/>
  <c r="G689" i="443"/>
  <c r="G690" i="443"/>
  <c r="G691" i="443"/>
  <c r="G692" i="443"/>
  <c r="G695" i="443"/>
  <c r="G694" i="443"/>
  <c r="G697" i="443"/>
  <c r="G699" i="443"/>
  <c r="R9" i="66"/>
  <c r="G706" i="443"/>
  <c r="G707" i="443"/>
  <c r="G708" i="443"/>
  <c r="G709" i="443"/>
  <c r="G710" i="443"/>
  <c r="G711" i="443"/>
  <c r="G712" i="443"/>
  <c r="F713" i="443"/>
  <c r="G713" i="443"/>
  <c r="G715" i="443"/>
  <c r="G717" i="443"/>
  <c r="G719" i="443"/>
  <c r="G720" i="443"/>
  <c r="G721" i="443"/>
  <c r="G723" i="443"/>
  <c r="G724" i="443"/>
  <c r="G725" i="443"/>
  <c r="G726" i="443"/>
  <c r="G727" i="443"/>
  <c r="G729" i="443"/>
  <c r="G730" i="443"/>
  <c r="G731" i="443"/>
  <c r="G732" i="443"/>
  <c r="G733" i="443"/>
  <c r="G736" i="443"/>
  <c r="G735" i="443"/>
  <c r="G738" i="443"/>
  <c r="G740" i="443"/>
  <c r="S9" i="66"/>
  <c r="G747" i="443"/>
  <c r="G748" i="443"/>
  <c r="G749" i="443"/>
  <c r="G750" i="443"/>
  <c r="G751" i="443"/>
  <c r="G752" i="443"/>
  <c r="G753" i="443"/>
  <c r="F754" i="443"/>
  <c r="G754" i="443"/>
  <c r="G756" i="443"/>
  <c r="G758" i="443"/>
  <c r="G760" i="443"/>
  <c r="G761" i="443"/>
  <c r="G762" i="443"/>
  <c r="G764" i="443"/>
  <c r="G765" i="443"/>
  <c r="G766" i="443"/>
  <c r="G767" i="443"/>
  <c r="G768" i="443"/>
  <c r="G770" i="443"/>
  <c r="G771" i="443"/>
  <c r="G772" i="443"/>
  <c r="G773" i="443"/>
  <c r="G774" i="443"/>
  <c r="G777" i="443"/>
  <c r="G776" i="443"/>
  <c r="G779" i="443"/>
  <c r="G781" i="443"/>
  <c r="T9" i="66"/>
  <c r="D9" i="444"/>
  <c r="D10" i="444"/>
  <c r="D11" i="444"/>
  <c r="D12" i="444"/>
  <c r="D13" i="444"/>
  <c r="D14" i="444"/>
  <c r="D15" i="444"/>
  <c r="C16" i="444"/>
  <c r="D16" i="444"/>
  <c r="D18" i="444"/>
  <c r="D20" i="444"/>
  <c r="D22" i="444"/>
  <c r="D23" i="444"/>
  <c r="D24" i="444"/>
  <c r="D26" i="444"/>
  <c r="D27" i="444"/>
  <c r="D28" i="444"/>
  <c r="D29" i="444"/>
  <c r="D30" i="444"/>
  <c r="D32" i="444"/>
  <c r="D33" i="444"/>
  <c r="D34" i="444"/>
  <c r="D35" i="444"/>
  <c r="D36" i="444"/>
  <c r="D39" i="444"/>
  <c r="D38" i="444"/>
  <c r="D41" i="444"/>
  <c r="D43" i="444"/>
  <c r="B10" i="66"/>
  <c r="D50" i="444"/>
  <c r="D51" i="444"/>
  <c r="D52" i="444"/>
  <c r="D53" i="444"/>
  <c r="D54" i="444"/>
  <c r="D55" i="444"/>
  <c r="D56" i="444"/>
  <c r="C57" i="444"/>
  <c r="D57" i="444"/>
  <c r="D59" i="444"/>
  <c r="D61" i="444"/>
  <c r="D63" i="444"/>
  <c r="D64" i="444"/>
  <c r="D65" i="444"/>
  <c r="D67" i="444"/>
  <c r="D68" i="444"/>
  <c r="D69" i="444"/>
  <c r="D70" i="444"/>
  <c r="D71" i="444"/>
  <c r="D73" i="444"/>
  <c r="D74" i="444"/>
  <c r="D75" i="444"/>
  <c r="D76" i="444"/>
  <c r="D77" i="444"/>
  <c r="D80" i="444"/>
  <c r="D79" i="444"/>
  <c r="D82" i="444"/>
  <c r="D84" i="444"/>
  <c r="C10" i="66"/>
  <c r="D91" i="444"/>
  <c r="D92" i="444"/>
  <c r="D93" i="444"/>
  <c r="D94" i="444"/>
  <c r="D95" i="444"/>
  <c r="D96" i="444"/>
  <c r="D97" i="444"/>
  <c r="C98" i="444"/>
  <c r="D98" i="444"/>
  <c r="D100" i="444"/>
  <c r="D102" i="444"/>
  <c r="D104" i="444"/>
  <c r="D105" i="444"/>
  <c r="D106" i="444"/>
  <c r="D108" i="444"/>
  <c r="D109" i="444"/>
  <c r="D110" i="444"/>
  <c r="D111" i="444"/>
  <c r="D112" i="444"/>
  <c r="D114" i="444"/>
  <c r="D115" i="444"/>
  <c r="D116" i="444"/>
  <c r="D117" i="444"/>
  <c r="D118" i="444"/>
  <c r="D121" i="444"/>
  <c r="D120" i="444"/>
  <c r="D123" i="444"/>
  <c r="D125" i="444"/>
  <c r="D10" i="66"/>
  <c r="D132" i="444"/>
  <c r="D133" i="444"/>
  <c r="D134" i="444"/>
  <c r="D135" i="444"/>
  <c r="D136" i="444"/>
  <c r="D137" i="444"/>
  <c r="D138" i="444"/>
  <c r="C139" i="444"/>
  <c r="D139" i="444"/>
  <c r="D141" i="444"/>
  <c r="D143" i="444"/>
  <c r="D145" i="444"/>
  <c r="D146" i="444"/>
  <c r="D147" i="444"/>
  <c r="D149" i="444"/>
  <c r="D150" i="444"/>
  <c r="D151" i="444"/>
  <c r="D152" i="444"/>
  <c r="D153" i="444"/>
  <c r="D155" i="444"/>
  <c r="D156" i="444"/>
  <c r="D157" i="444"/>
  <c r="D158" i="444"/>
  <c r="D159" i="444"/>
  <c r="D162" i="444"/>
  <c r="D161" i="444"/>
  <c r="D164" i="444"/>
  <c r="D166" i="444"/>
  <c r="E10" i="66"/>
  <c r="D214" i="444"/>
  <c r="D215" i="444"/>
  <c r="D216" i="444"/>
  <c r="D217" i="444"/>
  <c r="D218" i="444"/>
  <c r="D219" i="444"/>
  <c r="D220" i="444"/>
  <c r="C221" i="444"/>
  <c r="D221" i="444"/>
  <c r="D223" i="444"/>
  <c r="D225" i="444"/>
  <c r="D227" i="444"/>
  <c r="D228" i="444"/>
  <c r="D229" i="444"/>
  <c r="D231" i="444"/>
  <c r="D232" i="444"/>
  <c r="D233" i="444"/>
  <c r="D234" i="444"/>
  <c r="D235" i="444"/>
  <c r="D237" i="444"/>
  <c r="D238" i="444"/>
  <c r="D239" i="444"/>
  <c r="D240" i="444"/>
  <c r="D241" i="444"/>
  <c r="D244" i="444"/>
  <c r="D243" i="444"/>
  <c r="D246" i="444"/>
  <c r="D248" i="444"/>
  <c r="G10" i="66"/>
  <c r="D255" i="444"/>
  <c r="D256" i="444"/>
  <c r="D257" i="444"/>
  <c r="D258" i="444"/>
  <c r="D259" i="444"/>
  <c r="D260" i="444"/>
  <c r="D261" i="444"/>
  <c r="C262" i="444"/>
  <c r="D262" i="444"/>
  <c r="D264" i="444"/>
  <c r="D266" i="444"/>
  <c r="D268" i="444"/>
  <c r="D269" i="444"/>
  <c r="D270" i="444"/>
  <c r="D272" i="444"/>
  <c r="D273" i="444"/>
  <c r="D274" i="444"/>
  <c r="D275" i="444"/>
  <c r="D276" i="444"/>
  <c r="D278" i="444"/>
  <c r="D279" i="444"/>
  <c r="D280" i="444"/>
  <c r="D281" i="444"/>
  <c r="D282" i="444"/>
  <c r="D285" i="444"/>
  <c r="D284" i="444"/>
  <c r="D287" i="444"/>
  <c r="D289" i="444"/>
  <c r="H10" i="66"/>
  <c r="D419" i="444"/>
  <c r="D420" i="444"/>
  <c r="D421" i="444"/>
  <c r="D422" i="444"/>
  <c r="D423" i="444"/>
  <c r="D424" i="444"/>
  <c r="D425" i="444"/>
  <c r="C426" i="444"/>
  <c r="D426" i="444"/>
  <c r="D428" i="444"/>
  <c r="D430" i="444"/>
  <c r="D432" i="444"/>
  <c r="D433" i="444"/>
  <c r="D434" i="444"/>
  <c r="D436" i="444"/>
  <c r="D437" i="444"/>
  <c r="D438" i="444"/>
  <c r="D439" i="444"/>
  <c r="D440" i="444"/>
  <c r="D442" i="444"/>
  <c r="D443" i="444"/>
  <c r="D444" i="444"/>
  <c r="D445" i="444"/>
  <c r="D446" i="444"/>
  <c r="D449" i="444"/>
  <c r="D448" i="444"/>
  <c r="D451" i="444"/>
  <c r="D453" i="444"/>
  <c r="L10" i="66"/>
  <c r="D460" i="444"/>
  <c r="D461" i="444"/>
  <c r="D462" i="444"/>
  <c r="D463" i="444"/>
  <c r="D464" i="444"/>
  <c r="D465" i="444"/>
  <c r="D466" i="444"/>
  <c r="C467" i="444"/>
  <c r="D467" i="444"/>
  <c r="D469" i="444"/>
  <c r="D471" i="444"/>
  <c r="D473" i="444"/>
  <c r="D474" i="444"/>
  <c r="D475" i="444"/>
  <c r="D477" i="444"/>
  <c r="D478" i="444"/>
  <c r="D479" i="444"/>
  <c r="D480" i="444"/>
  <c r="D481" i="444"/>
  <c r="D483" i="444"/>
  <c r="D484" i="444"/>
  <c r="D485" i="444"/>
  <c r="D486" i="444"/>
  <c r="D487" i="444"/>
  <c r="D490" i="444"/>
  <c r="D489" i="444"/>
  <c r="D492" i="444"/>
  <c r="D494" i="444"/>
  <c r="M10" i="66"/>
  <c r="D501" i="444"/>
  <c r="D502" i="444"/>
  <c r="D503" i="444"/>
  <c r="D504" i="444"/>
  <c r="D505" i="444"/>
  <c r="D506" i="444"/>
  <c r="D507" i="444"/>
  <c r="C508" i="444"/>
  <c r="D508" i="444"/>
  <c r="D510" i="444"/>
  <c r="D512" i="444"/>
  <c r="D514" i="444"/>
  <c r="D515" i="444"/>
  <c r="D516" i="444"/>
  <c r="D518" i="444"/>
  <c r="D519" i="444"/>
  <c r="D520" i="444"/>
  <c r="D521" i="444"/>
  <c r="D522" i="444"/>
  <c r="D524" i="444"/>
  <c r="D525" i="444"/>
  <c r="D526" i="444"/>
  <c r="D527" i="444"/>
  <c r="D528" i="444"/>
  <c r="D531" i="444"/>
  <c r="D530" i="444"/>
  <c r="D533" i="444"/>
  <c r="D535" i="444"/>
  <c r="N10" i="66"/>
  <c r="D624" i="444"/>
  <c r="D625" i="444"/>
  <c r="D626" i="444"/>
  <c r="D627" i="444"/>
  <c r="D628" i="444"/>
  <c r="D629" i="444"/>
  <c r="D630" i="444"/>
  <c r="C631" i="444"/>
  <c r="D631" i="444"/>
  <c r="D633" i="444"/>
  <c r="D635" i="444"/>
  <c r="D637" i="444"/>
  <c r="D638" i="444"/>
  <c r="D639" i="444"/>
  <c r="D641" i="444"/>
  <c r="D642" i="444"/>
  <c r="D643" i="444"/>
  <c r="D644" i="444"/>
  <c r="D645" i="444"/>
  <c r="D647" i="444"/>
  <c r="D648" i="444"/>
  <c r="D649" i="444"/>
  <c r="D650" i="444"/>
  <c r="D651" i="444"/>
  <c r="D654" i="444"/>
  <c r="D653" i="444"/>
  <c r="D656" i="444"/>
  <c r="D658" i="444"/>
  <c r="Q10" i="66"/>
  <c r="D665" i="444"/>
  <c r="D666" i="444"/>
  <c r="D667" i="444"/>
  <c r="D668" i="444"/>
  <c r="D669" i="444"/>
  <c r="D670" i="444"/>
  <c r="D671" i="444"/>
  <c r="C672" i="444"/>
  <c r="D672" i="444"/>
  <c r="D674" i="444"/>
  <c r="D676" i="444"/>
  <c r="D678" i="444"/>
  <c r="D679" i="444"/>
  <c r="D680" i="444"/>
  <c r="D682" i="444"/>
  <c r="D683" i="444"/>
  <c r="D684" i="444"/>
  <c r="D685" i="444"/>
  <c r="D686" i="444"/>
  <c r="D688" i="444"/>
  <c r="D689" i="444"/>
  <c r="D690" i="444"/>
  <c r="D691" i="444"/>
  <c r="D692" i="444"/>
  <c r="D695" i="444"/>
  <c r="D694" i="444"/>
  <c r="D697" i="444"/>
  <c r="D699" i="444"/>
  <c r="R10" i="66"/>
  <c r="D706" i="444"/>
  <c r="D707" i="444"/>
  <c r="D708" i="444"/>
  <c r="D709" i="444"/>
  <c r="D710" i="444"/>
  <c r="D711" i="444"/>
  <c r="D712" i="444"/>
  <c r="C713" i="444"/>
  <c r="D713" i="444"/>
  <c r="D715" i="444"/>
  <c r="D717" i="444"/>
  <c r="D719" i="444"/>
  <c r="D720" i="444"/>
  <c r="D721" i="444"/>
  <c r="D723" i="444"/>
  <c r="D724" i="444"/>
  <c r="D725" i="444"/>
  <c r="D726" i="444"/>
  <c r="D727" i="444"/>
  <c r="D729" i="444"/>
  <c r="D730" i="444"/>
  <c r="D731" i="444"/>
  <c r="D732" i="444"/>
  <c r="D733" i="444"/>
  <c r="D736" i="444"/>
  <c r="D735" i="444"/>
  <c r="D738" i="444"/>
  <c r="D740" i="444"/>
  <c r="S10" i="66"/>
  <c r="D747" i="444"/>
  <c r="D748" i="444"/>
  <c r="D749" i="444"/>
  <c r="D750" i="444"/>
  <c r="D751" i="444"/>
  <c r="D752" i="444"/>
  <c r="D753" i="444"/>
  <c r="C754" i="444"/>
  <c r="D754" i="444"/>
  <c r="D756" i="444"/>
  <c r="D758" i="444"/>
  <c r="D760" i="444"/>
  <c r="D761" i="444"/>
  <c r="D762" i="444"/>
  <c r="D764" i="444"/>
  <c r="D765" i="444"/>
  <c r="D766" i="444"/>
  <c r="D767" i="444"/>
  <c r="D768" i="444"/>
  <c r="D770" i="444"/>
  <c r="D771" i="444"/>
  <c r="D772" i="444"/>
  <c r="D773" i="444"/>
  <c r="D774" i="444"/>
  <c r="D777" i="444"/>
  <c r="D776" i="444"/>
  <c r="D779" i="444"/>
  <c r="D781" i="444"/>
  <c r="T10" i="66"/>
  <c r="D9" i="445"/>
  <c r="D10" i="445"/>
  <c r="D11" i="445"/>
  <c r="D12" i="445"/>
  <c r="D13" i="445"/>
  <c r="D14" i="445"/>
  <c r="D15" i="445"/>
  <c r="C16" i="445"/>
  <c r="D16" i="445"/>
  <c r="D18" i="445"/>
  <c r="D20" i="445"/>
  <c r="D22" i="445"/>
  <c r="D23" i="445"/>
  <c r="D24" i="445"/>
  <c r="D26" i="445"/>
  <c r="D27" i="445"/>
  <c r="D28" i="445"/>
  <c r="D29" i="445"/>
  <c r="D30" i="445"/>
  <c r="D32" i="445"/>
  <c r="D33" i="445"/>
  <c r="D34" i="445"/>
  <c r="D35" i="445"/>
  <c r="D36" i="445"/>
  <c r="D39" i="445"/>
  <c r="D38" i="445"/>
  <c r="D41" i="445"/>
  <c r="D43" i="445"/>
  <c r="B11" i="66"/>
  <c r="D50" i="445"/>
  <c r="D51" i="445"/>
  <c r="D52" i="445"/>
  <c r="D53" i="445"/>
  <c r="D54" i="445"/>
  <c r="D55" i="445"/>
  <c r="D56" i="445"/>
  <c r="C57" i="445"/>
  <c r="D57" i="445"/>
  <c r="D59" i="445"/>
  <c r="D61" i="445"/>
  <c r="D63" i="445"/>
  <c r="D64" i="445"/>
  <c r="D65" i="445"/>
  <c r="D67" i="445"/>
  <c r="D68" i="445"/>
  <c r="D69" i="445"/>
  <c r="D70" i="445"/>
  <c r="D71" i="445"/>
  <c r="D73" i="445"/>
  <c r="D74" i="445"/>
  <c r="D75" i="445"/>
  <c r="D76" i="445"/>
  <c r="D77" i="445"/>
  <c r="D80" i="445"/>
  <c r="D79" i="445"/>
  <c r="D82" i="445"/>
  <c r="D84" i="445"/>
  <c r="C11" i="66"/>
  <c r="D91" i="445"/>
  <c r="D92" i="445"/>
  <c r="D93" i="445"/>
  <c r="D94" i="445"/>
  <c r="D95" i="445"/>
  <c r="D96" i="445"/>
  <c r="D97" i="445"/>
  <c r="C98" i="445"/>
  <c r="D98" i="445"/>
  <c r="D100" i="445"/>
  <c r="D102" i="445"/>
  <c r="D104" i="445"/>
  <c r="D105" i="445"/>
  <c r="D106" i="445"/>
  <c r="D108" i="445"/>
  <c r="D109" i="445"/>
  <c r="D110" i="445"/>
  <c r="D111" i="445"/>
  <c r="D112" i="445"/>
  <c r="D114" i="445"/>
  <c r="D115" i="445"/>
  <c r="D116" i="445"/>
  <c r="D117" i="445"/>
  <c r="D118" i="445"/>
  <c r="D121" i="445"/>
  <c r="D120" i="445"/>
  <c r="D123" i="445"/>
  <c r="D125" i="445"/>
  <c r="D11" i="66"/>
  <c r="D132" i="445"/>
  <c r="D133" i="445"/>
  <c r="D134" i="445"/>
  <c r="D135" i="445"/>
  <c r="D136" i="445"/>
  <c r="D137" i="445"/>
  <c r="D138" i="445"/>
  <c r="C139" i="445"/>
  <c r="D139" i="445"/>
  <c r="D141" i="445"/>
  <c r="D143" i="445"/>
  <c r="D145" i="445"/>
  <c r="D146" i="445"/>
  <c r="D147" i="445"/>
  <c r="D149" i="445"/>
  <c r="D150" i="445"/>
  <c r="D151" i="445"/>
  <c r="D152" i="445"/>
  <c r="D153" i="445"/>
  <c r="D155" i="445"/>
  <c r="D156" i="445"/>
  <c r="D157" i="445"/>
  <c r="D158" i="445"/>
  <c r="D159" i="445"/>
  <c r="D162" i="445"/>
  <c r="D161" i="445"/>
  <c r="D164" i="445"/>
  <c r="D166" i="445"/>
  <c r="E11" i="66"/>
  <c r="D214" i="445"/>
  <c r="D215" i="445"/>
  <c r="D216" i="445"/>
  <c r="D217" i="445"/>
  <c r="D218" i="445"/>
  <c r="D219" i="445"/>
  <c r="D220" i="445"/>
  <c r="C221" i="445"/>
  <c r="D221" i="445"/>
  <c r="D223" i="445"/>
  <c r="D225" i="445"/>
  <c r="D227" i="445"/>
  <c r="D228" i="445"/>
  <c r="D229" i="445"/>
  <c r="D231" i="445"/>
  <c r="D232" i="445"/>
  <c r="D233" i="445"/>
  <c r="D234" i="445"/>
  <c r="D235" i="445"/>
  <c r="D237" i="445"/>
  <c r="D238" i="445"/>
  <c r="D239" i="445"/>
  <c r="D240" i="445"/>
  <c r="D241" i="445"/>
  <c r="D244" i="445"/>
  <c r="D243" i="445"/>
  <c r="D246" i="445"/>
  <c r="D248" i="445"/>
  <c r="G11" i="66"/>
  <c r="D255" i="445"/>
  <c r="D256" i="445"/>
  <c r="D257" i="445"/>
  <c r="D258" i="445"/>
  <c r="D259" i="445"/>
  <c r="D260" i="445"/>
  <c r="D261" i="445"/>
  <c r="C262" i="445"/>
  <c r="D262" i="445"/>
  <c r="D264" i="445"/>
  <c r="D266" i="445"/>
  <c r="D268" i="445"/>
  <c r="D269" i="445"/>
  <c r="D270" i="445"/>
  <c r="D272" i="445"/>
  <c r="D273" i="445"/>
  <c r="D274" i="445"/>
  <c r="D275" i="445"/>
  <c r="D276" i="445"/>
  <c r="D278" i="445"/>
  <c r="D279" i="445"/>
  <c r="D280" i="445"/>
  <c r="D281" i="445"/>
  <c r="D282" i="445"/>
  <c r="D285" i="445"/>
  <c r="D284" i="445"/>
  <c r="D287" i="445"/>
  <c r="D289" i="445"/>
  <c r="H11" i="66"/>
  <c r="D419" i="445"/>
  <c r="D420" i="445"/>
  <c r="D421" i="445"/>
  <c r="D422" i="445"/>
  <c r="D423" i="445"/>
  <c r="D424" i="445"/>
  <c r="D425" i="445"/>
  <c r="C426" i="445"/>
  <c r="D426" i="445"/>
  <c r="D428" i="445"/>
  <c r="D430" i="445"/>
  <c r="D432" i="445"/>
  <c r="D433" i="445"/>
  <c r="D434" i="445"/>
  <c r="D436" i="445"/>
  <c r="D437" i="445"/>
  <c r="D438" i="445"/>
  <c r="D439" i="445"/>
  <c r="D440" i="445"/>
  <c r="D442" i="445"/>
  <c r="D443" i="445"/>
  <c r="D444" i="445"/>
  <c r="D445" i="445"/>
  <c r="D446" i="445"/>
  <c r="D449" i="445"/>
  <c r="D448" i="445"/>
  <c r="D451" i="445"/>
  <c r="D453" i="445"/>
  <c r="L11" i="66"/>
  <c r="D460" i="445"/>
  <c r="D461" i="445"/>
  <c r="D462" i="445"/>
  <c r="D463" i="445"/>
  <c r="D464" i="445"/>
  <c r="D465" i="445"/>
  <c r="D466" i="445"/>
  <c r="C467" i="445"/>
  <c r="D467" i="445"/>
  <c r="D469" i="445"/>
  <c r="D471" i="445"/>
  <c r="D473" i="445"/>
  <c r="D474" i="445"/>
  <c r="D475" i="445"/>
  <c r="D477" i="445"/>
  <c r="D478" i="445"/>
  <c r="D479" i="445"/>
  <c r="D480" i="445"/>
  <c r="D481" i="445"/>
  <c r="D483" i="445"/>
  <c r="D484" i="445"/>
  <c r="D485" i="445"/>
  <c r="D486" i="445"/>
  <c r="D487" i="445"/>
  <c r="D490" i="445"/>
  <c r="D489" i="445"/>
  <c r="D492" i="445"/>
  <c r="D494" i="445"/>
  <c r="M11" i="66"/>
  <c r="D501" i="445"/>
  <c r="D502" i="445"/>
  <c r="D503" i="445"/>
  <c r="D504" i="445"/>
  <c r="D505" i="445"/>
  <c r="D506" i="445"/>
  <c r="D507" i="445"/>
  <c r="C508" i="445"/>
  <c r="D508" i="445"/>
  <c r="D510" i="445"/>
  <c r="D512" i="445"/>
  <c r="D514" i="445"/>
  <c r="D515" i="445"/>
  <c r="D516" i="445"/>
  <c r="D518" i="445"/>
  <c r="D519" i="445"/>
  <c r="D520" i="445"/>
  <c r="D521" i="445"/>
  <c r="D522" i="445"/>
  <c r="D524" i="445"/>
  <c r="D525" i="445"/>
  <c r="D526" i="445"/>
  <c r="D527" i="445"/>
  <c r="D528" i="445"/>
  <c r="D531" i="445"/>
  <c r="D530" i="445"/>
  <c r="D533" i="445"/>
  <c r="D535" i="445"/>
  <c r="N11" i="66"/>
  <c r="D542" i="445"/>
  <c r="D543" i="445"/>
  <c r="D544" i="445"/>
  <c r="D545" i="445"/>
  <c r="D546" i="445"/>
  <c r="D547" i="445"/>
  <c r="D548" i="445"/>
  <c r="C549" i="445"/>
  <c r="D549" i="445"/>
  <c r="D551" i="445"/>
  <c r="D553" i="445"/>
  <c r="D555" i="445"/>
  <c r="D556" i="445"/>
  <c r="D557" i="445"/>
  <c r="D559" i="445"/>
  <c r="D560" i="445"/>
  <c r="D561" i="445"/>
  <c r="D562" i="445"/>
  <c r="D563" i="445"/>
  <c r="D565" i="445"/>
  <c r="D566" i="445"/>
  <c r="D567" i="445"/>
  <c r="D568" i="445"/>
  <c r="D569" i="445"/>
  <c r="D572" i="445"/>
  <c r="D571" i="445"/>
  <c r="D574" i="445"/>
  <c r="D576" i="445"/>
  <c r="O11" i="66"/>
  <c r="D624" i="445"/>
  <c r="D625" i="445"/>
  <c r="D626" i="445"/>
  <c r="D627" i="445"/>
  <c r="D628" i="445"/>
  <c r="D629" i="445"/>
  <c r="D630" i="445"/>
  <c r="C631" i="445"/>
  <c r="D631" i="445"/>
  <c r="D633" i="445"/>
  <c r="D635" i="445"/>
  <c r="D637" i="445"/>
  <c r="D638" i="445"/>
  <c r="D639" i="445"/>
  <c r="D641" i="445"/>
  <c r="D642" i="445"/>
  <c r="D643" i="445"/>
  <c r="D644" i="445"/>
  <c r="D645" i="445"/>
  <c r="D647" i="445"/>
  <c r="D648" i="445"/>
  <c r="D649" i="445"/>
  <c r="D650" i="445"/>
  <c r="D651" i="445"/>
  <c r="D654" i="445"/>
  <c r="D653" i="445"/>
  <c r="D656" i="445"/>
  <c r="D658" i="445"/>
  <c r="Q11" i="66"/>
  <c r="D665" i="445"/>
  <c r="D666" i="445"/>
  <c r="D667" i="445"/>
  <c r="D668" i="445"/>
  <c r="D669" i="445"/>
  <c r="D670" i="445"/>
  <c r="D671" i="445"/>
  <c r="C672" i="445"/>
  <c r="D672" i="445"/>
  <c r="D674" i="445"/>
  <c r="D676" i="445"/>
  <c r="D678" i="445"/>
  <c r="D679" i="445"/>
  <c r="D680" i="445"/>
  <c r="D682" i="445"/>
  <c r="D683" i="445"/>
  <c r="D684" i="445"/>
  <c r="D685" i="445"/>
  <c r="D686" i="445"/>
  <c r="D688" i="445"/>
  <c r="D689" i="445"/>
  <c r="D690" i="445"/>
  <c r="D691" i="445"/>
  <c r="D692" i="445"/>
  <c r="D695" i="445"/>
  <c r="D694" i="445"/>
  <c r="D697" i="445"/>
  <c r="D699" i="445"/>
  <c r="R11" i="66"/>
  <c r="D706" i="445"/>
  <c r="D707" i="445"/>
  <c r="D708" i="445"/>
  <c r="D709" i="445"/>
  <c r="D710" i="445"/>
  <c r="D711" i="445"/>
  <c r="D712" i="445"/>
  <c r="C713" i="445"/>
  <c r="D713" i="445"/>
  <c r="D715" i="445"/>
  <c r="D717" i="445"/>
  <c r="D719" i="445"/>
  <c r="D720" i="445"/>
  <c r="D721" i="445"/>
  <c r="D723" i="445"/>
  <c r="D724" i="445"/>
  <c r="D725" i="445"/>
  <c r="D726" i="445"/>
  <c r="D727" i="445"/>
  <c r="D729" i="445"/>
  <c r="D730" i="445"/>
  <c r="D731" i="445"/>
  <c r="D732" i="445"/>
  <c r="D733" i="445"/>
  <c r="D736" i="445"/>
  <c r="D735" i="445"/>
  <c r="D738" i="445"/>
  <c r="D740" i="445"/>
  <c r="S11" i="66"/>
  <c r="D747" i="445"/>
  <c r="D748" i="445"/>
  <c r="D749" i="445"/>
  <c r="D750" i="445"/>
  <c r="D751" i="445"/>
  <c r="D752" i="445"/>
  <c r="D753" i="445"/>
  <c r="C754" i="445"/>
  <c r="D754" i="445"/>
  <c r="D756" i="445"/>
  <c r="D758" i="445"/>
  <c r="D760" i="445"/>
  <c r="D761" i="445"/>
  <c r="D762" i="445"/>
  <c r="D764" i="445"/>
  <c r="D765" i="445"/>
  <c r="D766" i="445"/>
  <c r="D767" i="445"/>
  <c r="D768" i="445"/>
  <c r="D770" i="445"/>
  <c r="D771" i="445"/>
  <c r="D772" i="445"/>
  <c r="D773" i="445"/>
  <c r="D774" i="445"/>
  <c r="D777" i="445"/>
  <c r="D776" i="445"/>
  <c r="D779" i="445"/>
  <c r="D781" i="445"/>
  <c r="T11" i="66"/>
  <c r="D9" i="446"/>
  <c r="D10" i="446"/>
  <c r="D11" i="446"/>
  <c r="D12" i="446"/>
  <c r="D13" i="446"/>
  <c r="D14" i="446"/>
  <c r="D15" i="446"/>
  <c r="C16" i="446"/>
  <c r="D16" i="446"/>
  <c r="D18" i="446"/>
  <c r="D20" i="446"/>
  <c r="D22" i="446"/>
  <c r="D23" i="446"/>
  <c r="D24" i="446"/>
  <c r="D26" i="446"/>
  <c r="D27" i="446"/>
  <c r="D28" i="446"/>
  <c r="D29" i="446"/>
  <c r="D30" i="446"/>
  <c r="D32" i="446"/>
  <c r="D33" i="446"/>
  <c r="D34" i="446"/>
  <c r="D35" i="446"/>
  <c r="D36" i="446"/>
  <c r="D39" i="446"/>
  <c r="D38" i="446"/>
  <c r="D41" i="446"/>
  <c r="D43" i="446"/>
  <c r="B12" i="66"/>
  <c r="D50" i="446"/>
  <c r="D51" i="446"/>
  <c r="D52" i="446"/>
  <c r="D53" i="446"/>
  <c r="D54" i="446"/>
  <c r="D55" i="446"/>
  <c r="D56" i="446"/>
  <c r="C57" i="446"/>
  <c r="D57" i="446"/>
  <c r="D59" i="446"/>
  <c r="D61" i="446"/>
  <c r="D63" i="446"/>
  <c r="D64" i="446"/>
  <c r="D65" i="446"/>
  <c r="D67" i="446"/>
  <c r="D68" i="446"/>
  <c r="D69" i="446"/>
  <c r="D70" i="446"/>
  <c r="D71" i="446"/>
  <c r="D73" i="446"/>
  <c r="D74" i="446"/>
  <c r="D75" i="446"/>
  <c r="D76" i="446"/>
  <c r="D77" i="446"/>
  <c r="D80" i="446"/>
  <c r="D79" i="446"/>
  <c r="D82" i="446"/>
  <c r="D84" i="446"/>
  <c r="C12" i="66"/>
  <c r="D91" i="446"/>
  <c r="D92" i="446"/>
  <c r="D93" i="446"/>
  <c r="D94" i="446"/>
  <c r="D95" i="446"/>
  <c r="D96" i="446"/>
  <c r="D97" i="446"/>
  <c r="C98" i="446"/>
  <c r="D98" i="446"/>
  <c r="D100" i="446"/>
  <c r="D102" i="446"/>
  <c r="D104" i="446"/>
  <c r="D105" i="446"/>
  <c r="D106" i="446"/>
  <c r="D108" i="446"/>
  <c r="D109" i="446"/>
  <c r="D110" i="446"/>
  <c r="D111" i="446"/>
  <c r="D112" i="446"/>
  <c r="D114" i="446"/>
  <c r="D115" i="446"/>
  <c r="D116" i="446"/>
  <c r="D117" i="446"/>
  <c r="D118" i="446"/>
  <c r="D121" i="446"/>
  <c r="D120" i="446"/>
  <c r="D123" i="446"/>
  <c r="D125" i="446"/>
  <c r="D12" i="66"/>
  <c r="D132" i="446"/>
  <c r="D133" i="446"/>
  <c r="D134" i="446"/>
  <c r="D135" i="446"/>
  <c r="D136" i="446"/>
  <c r="D137" i="446"/>
  <c r="D138" i="446"/>
  <c r="C139" i="446"/>
  <c r="D139" i="446"/>
  <c r="D141" i="446"/>
  <c r="D143" i="446"/>
  <c r="D145" i="446"/>
  <c r="D146" i="446"/>
  <c r="D147" i="446"/>
  <c r="D149" i="446"/>
  <c r="D150" i="446"/>
  <c r="D151" i="446"/>
  <c r="D152" i="446"/>
  <c r="D153" i="446"/>
  <c r="D155" i="446"/>
  <c r="D156" i="446"/>
  <c r="D157" i="446"/>
  <c r="D158" i="446"/>
  <c r="D159" i="446"/>
  <c r="D162" i="446"/>
  <c r="D161" i="446"/>
  <c r="D164" i="446"/>
  <c r="D166" i="446"/>
  <c r="E12" i="66"/>
  <c r="D173" i="446"/>
  <c r="D174" i="446"/>
  <c r="D175" i="446"/>
  <c r="D176" i="446"/>
  <c r="D177" i="446"/>
  <c r="D178" i="446"/>
  <c r="D179" i="446"/>
  <c r="C180" i="446"/>
  <c r="D180" i="446"/>
  <c r="D182" i="446"/>
  <c r="D184" i="446"/>
  <c r="D186" i="446"/>
  <c r="D187" i="446"/>
  <c r="D188" i="446"/>
  <c r="D190" i="446"/>
  <c r="D191" i="446"/>
  <c r="D192" i="446"/>
  <c r="D193" i="446"/>
  <c r="D194" i="446"/>
  <c r="D196" i="446"/>
  <c r="D197" i="446"/>
  <c r="D198" i="446"/>
  <c r="D199" i="446"/>
  <c r="D200" i="446"/>
  <c r="D203" i="446"/>
  <c r="D202" i="446"/>
  <c r="D205" i="446"/>
  <c r="D207" i="446"/>
  <c r="F12" i="66"/>
  <c r="D214" i="446"/>
  <c r="D215" i="446"/>
  <c r="D216" i="446"/>
  <c r="D217" i="446"/>
  <c r="D218" i="446"/>
  <c r="D219" i="446"/>
  <c r="D220" i="446"/>
  <c r="C221" i="446"/>
  <c r="D221" i="446"/>
  <c r="D223" i="446"/>
  <c r="D225" i="446"/>
  <c r="D227" i="446"/>
  <c r="D228" i="446"/>
  <c r="D229" i="446"/>
  <c r="D231" i="446"/>
  <c r="D232" i="446"/>
  <c r="D233" i="446"/>
  <c r="D234" i="446"/>
  <c r="D235" i="446"/>
  <c r="D237" i="446"/>
  <c r="D238" i="446"/>
  <c r="D239" i="446"/>
  <c r="D240" i="446"/>
  <c r="D241" i="446"/>
  <c r="D244" i="446"/>
  <c r="D243" i="446"/>
  <c r="D246" i="446"/>
  <c r="D248" i="446"/>
  <c r="G12" i="66"/>
  <c r="D255" i="446"/>
  <c r="D256" i="446"/>
  <c r="D257" i="446"/>
  <c r="D258" i="446"/>
  <c r="D259" i="446"/>
  <c r="D260" i="446"/>
  <c r="D261" i="446"/>
  <c r="C262" i="446"/>
  <c r="D262" i="446"/>
  <c r="D264" i="446"/>
  <c r="D266" i="446"/>
  <c r="D268" i="446"/>
  <c r="D269" i="446"/>
  <c r="D270" i="446"/>
  <c r="D272" i="446"/>
  <c r="D273" i="446"/>
  <c r="D274" i="446"/>
  <c r="D275" i="446"/>
  <c r="D276" i="446"/>
  <c r="D278" i="446"/>
  <c r="D279" i="446"/>
  <c r="D280" i="446"/>
  <c r="D281" i="446"/>
  <c r="D282" i="446"/>
  <c r="D285" i="446"/>
  <c r="D284" i="446"/>
  <c r="D287" i="446"/>
  <c r="D289" i="446"/>
  <c r="H12" i="66"/>
  <c r="D296" i="446"/>
  <c r="D297" i="446"/>
  <c r="D298" i="446"/>
  <c r="D299" i="446"/>
  <c r="D300" i="446"/>
  <c r="D301" i="446"/>
  <c r="D302" i="446"/>
  <c r="C303" i="446"/>
  <c r="D303" i="446"/>
  <c r="D305" i="446"/>
  <c r="D307" i="446"/>
  <c r="D309" i="446"/>
  <c r="D310" i="446"/>
  <c r="D311" i="446"/>
  <c r="D313" i="446"/>
  <c r="D314" i="446"/>
  <c r="D315" i="446"/>
  <c r="D316" i="446"/>
  <c r="D317" i="446"/>
  <c r="D319" i="446"/>
  <c r="D320" i="446"/>
  <c r="D321" i="446"/>
  <c r="D322" i="446"/>
  <c r="D323" i="446"/>
  <c r="D326" i="446"/>
  <c r="D325" i="446"/>
  <c r="D328" i="446"/>
  <c r="D330" i="446"/>
  <c r="I12" i="66"/>
  <c r="D337" i="446"/>
  <c r="D338" i="446"/>
  <c r="D339" i="446"/>
  <c r="D340" i="446"/>
  <c r="D341" i="446"/>
  <c r="D342" i="446"/>
  <c r="D343" i="446"/>
  <c r="C344" i="446"/>
  <c r="D344" i="446"/>
  <c r="D346" i="446"/>
  <c r="D348" i="446"/>
  <c r="D350" i="446"/>
  <c r="D351" i="446"/>
  <c r="D352" i="446"/>
  <c r="D354" i="446"/>
  <c r="D355" i="446"/>
  <c r="D356" i="446"/>
  <c r="D357" i="446"/>
  <c r="D358" i="446"/>
  <c r="D360" i="446"/>
  <c r="D361" i="446"/>
  <c r="D362" i="446"/>
  <c r="D363" i="446"/>
  <c r="D364" i="446"/>
  <c r="D367" i="446"/>
  <c r="D366" i="446"/>
  <c r="D369" i="446"/>
  <c r="D371" i="446"/>
  <c r="J12" i="66"/>
  <c r="D378" i="446"/>
  <c r="D379" i="446"/>
  <c r="D380" i="446"/>
  <c r="D381" i="446"/>
  <c r="D382" i="446"/>
  <c r="D383" i="446"/>
  <c r="D384" i="446"/>
  <c r="C385" i="446"/>
  <c r="D385" i="446"/>
  <c r="D387" i="446"/>
  <c r="D389" i="446"/>
  <c r="D391" i="446"/>
  <c r="D392" i="446"/>
  <c r="D393" i="446"/>
  <c r="D395" i="446"/>
  <c r="D396" i="446"/>
  <c r="D397" i="446"/>
  <c r="D398" i="446"/>
  <c r="D399" i="446"/>
  <c r="D401" i="446"/>
  <c r="D402" i="446"/>
  <c r="D403" i="446"/>
  <c r="D404" i="446"/>
  <c r="D405" i="446"/>
  <c r="D408" i="446"/>
  <c r="D407" i="446"/>
  <c r="D410" i="446"/>
  <c r="D412" i="446"/>
  <c r="K12" i="66"/>
  <c r="D419" i="446"/>
  <c r="D420" i="446"/>
  <c r="D421" i="446"/>
  <c r="D422" i="446"/>
  <c r="D423" i="446"/>
  <c r="D424" i="446"/>
  <c r="D425" i="446"/>
  <c r="C426" i="446"/>
  <c r="D426" i="446"/>
  <c r="D428" i="446"/>
  <c r="D430" i="446"/>
  <c r="D432" i="446"/>
  <c r="D433" i="446"/>
  <c r="D434" i="446"/>
  <c r="D436" i="446"/>
  <c r="D437" i="446"/>
  <c r="D438" i="446"/>
  <c r="D439" i="446"/>
  <c r="D440" i="446"/>
  <c r="D442" i="446"/>
  <c r="D443" i="446"/>
  <c r="D444" i="446"/>
  <c r="D445" i="446"/>
  <c r="D446" i="446"/>
  <c r="D449" i="446"/>
  <c r="D448" i="446"/>
  <c r="D451" i="446"/>
  <c r="D453" i="446"/>
  <c r="L12" i="66"/>
  <c r="D460" i="446"/>
  <c r="D461" i="446"/>
  <c r="D462" i="446"/>
  <c r="D463" i="446"/>
  <c r="D464" i="446"/>
  <c r="D465" i="446"/>
  <c r="D466" i="446"/>
  <c r="C467" i="446"/>
  <c r="D467" i="446"/>
  <c r="D469" i="446"/>
  <c r="D471" i="446"/>
  <c r="D473" i="446"/>
  <c r="D474" i="446"/>
  <c r="D475" i="446"/>
  <c r="D477" i="446"/>
  <c r="D478" i="446"/>
  <c r="D479" i="446"/>
  <c r="D480" i="446"/>
  <c r="D481" i="446"/>
  <c r="D483" i="446"/>
  <c r="D484" i="446"/>
  <c r="D485" i="446"/>
  <c r="D486" i="446"/>
  <c r="D487" i="446"/>
  <c r="D490" i="446"/>
  <c r="D489" i="446"/>
  <c r="D492" i="446"/>
  <c r="D494" i="446"/>
  <c r="M12" i="66"/>
  <c r="D583" i="446"/>
  <c r="D584" i="446"/>
  <c r="D585" i="446"/>
  <c r="D586" i="446"/>
  <c r="D587" i="446"/>
  <c r="D588" i="446"/>
  <c r="D589" i="446"/>
  <c r="C590" i="446"/>
  <c r="D590" i="446"/>
  <c r="D592" i="446"/>
  <c r="D594" i="446"/>
  <c r="D596" i="446"/>
  <c r="D597" i="446"/>
  <c r="D598" i="446"/>
  <c r="D600" i="446"/>
  <c r="D601" i="446"/>
  <c r="D602" i="446"/>
  <c r="D603" i="446"/>
  <c r="D604" i="446"/>
  <c r="D606" i="446"/>
  <c r="D607" i="446"/>
  <c r="D608" i="446"/>
  <c r="D609" i="446"/>
  <c r="D610" i="446"/>
  <c r="D613" i="446"/>
  <c r="D612" i="446"/>
  <c r="D615" i="446"/>
  <c r="D617" i="446"/>
  <c r="P12" i="66"/>
  <c r="D624" i="446"/>
  <c r="D625" i="446"/>
  <c r="D626" i="446"/>
  <c r="D627" i="446"/>
  <c r="D628" i="446"/>
  <c r="D629" i="446"/>
  <c r="D630" i="446"/>
  <c r="C631" i="446"/>
  <c r="D631" i="446"/>
  <c r="D633" i="446"/>
  <c r="D635" i="446"/>
  <c r="D637" i="446"/>
  <c r="D638" i="446"/>
  <c r="D639" i="446"/>
  <c r="D641" i="446"/>
  <c r="D642" i="446"/>
  <c r="D643" i="446"/>
  <c r="D644" i="446"/>
  <c r="D645" i="446"/>
  <c r="D647" i="446"/>
  <c r="D648" i="446"/>
  <c r="D649" i="446"/>
  <c r="D650" i="446"/>
  <c r="D651" i="446"/>
  <c r="D654" i="446"/>
  <c r="D653" i="446"/>
  <c r="D656" i="446"/>
  <c r="D658" i="446"/>
  <c r="Q12" i="66"/>
  <c r="D665" i="446"/>
  <c r="D666" i="446"/>
  <c r="D667" i="446"/>
  <c r="D668" i="446"/>
  <c r="D669" i="446"/>
  <c r="D670" i="446"/>
  <c r="D671" i="446"/>
  <c r="C672" i="446"/>
  <c r="D672" i="446"/>
  <c r="D674" i="446"/>
  <c r="D676" i="446"/>
  <c r="D678" i="446"/>
  <c r="D679" i="446"/>
  <c r="D680" i="446"/>
  <c r="D682" i="446"/>
  <c r="D683" i="446"/>
  <c r="D684" i="446"/>
  <c r="D685" i="446"/>
  <c r="D686" i="446"/>
  <c r="D688" i="446"/>
  <c r="D689" i="446"/>
  <c r="D690" i="446"/>
  <c r="D691" i="446"/>
  <c r="D692" i="446"/>
  <c r="D695" i="446"/>
  <c r="D694" i="446"/>
  <c r="D697" i="446"/>
  <c r="D699" i="446"/>
  <c r="R12" i="66"/>
  <c r="D706" i="446"/>
  <c r="D707" i="446"/>
  <c r="D708" i="446"/>
  <c r="D709" i="446"/>
  <c r="D710" i="446"/>
  <c r="D711" i="446"/>
  <c r="D712" i="446"/>
  <c r="C713" i="446"/>
  <c r="D713" i="446"/>
  <c r="D715" i="446"/>
  <c r="D717" i="446"/>
  <c r="D719" i="446"/>
  <c r="D720" i="446"/>
  <c r="D721" i="446"/>
  <c r="D723" i="446"/>
  <c r="D724" i="446"/>
  <c r="D725" i="446"/>
  <c r="D726" i="446"/>
  <c r="D727" i="446"/>
  <c r="D729" i="446"/>
  <c r="D730" i="446"/>
  <c r="D731" i="446"/>
  <c r="D732" i="446"/>
  <c r="D733" i="446"/>
  <c r="D736" i="446"/>
  <c r="D735" i="446"/>
  <c r="D738" i="446"/>
  <c r="D740" i="446"/>
  <c r="S12" i="66"/>
  <c r="D747" i="446"/>
  <c r="D748" i="446"/>
  <c r="D749" i="446"/>
  <c r="D750" i="446"/>
  <c r="D751" i="446"/>
  <c r="D752" i="446"/>
  <c r="D753" i="446"/>
  <c r="C754" i="446"/>
  <c r="D754" i="446"/>
  <c r="D756" i="446"/>
  <c r="D758" i="446"/>
  <c r="D760" i="446"/>
  <c r="D761" i="446"/>
  <c r="D762" i="446"/>
  <c r="D764" i="446"/>
  <c r="D765" i="446"/>
  <c r="D766" i="446"/>
  <c r="D767" i="446"/>
  <c r="D768" i="446"/>
  <c r="D770" i="446"/>
  <c r="D771" i="446"/>
  <c r="D772" i="446"/>
  <c r="D773" i="446"/>
  <c r="D774" i="446"/>
  <c r="D777" i="446"/>
  <c r="D776" i="446"/>
  <c r="D779" i="446"/>
  <c r="D781" i="446"/>
  <c r="T12" i="66"/>
  <c r="D9" i="447"/>
  <c r="D10" i="447"/>
  <c r="D11" i="447"/>
  <c r="D12" i="447"/>
  <c r="D13" i="447"/>
  <c r="D14" i="447"/>
  <c r="D15" i="447"/>
  <c r="C16" i="447"/>
  <c r="D16" i="447"/>
  <c r="D18" i="447"/>
  <c r="D20" i="447"/>
  <c r="D22" i="447"/>
  <c r="D23" i="447"/>
  <c r="D24" i="447"/>
  <c r="D26" i="447"/>
  <c r="D27" i="447"/>
  <c r="D28" i="447"/>
  <c r="D29" i="447"/>
  <c r="D30" i="447"/>
  <c r="D32" i="447"/>
  <c r="D33" i="447"/>
  <c r="D34" i="447"/>
  <c r="D35" i="447"/>
  <c r="D36" i="447"/>
  <c r="D39" i="447"/>
  <c r="D38" i="447"/>
  <c r="D41" i="447"/>
  <c r="D43" i="447"/>
  <c r="B13" i="66"/>
  <c r="D50" i="447"/>
  <c r="D51" i="447"/>
  <c r="D52" i="447"/>
  <c r="D53" i="447"/>
  <c r="D54" i="447"/>
  <c r="D55" i="447"/>
  <c r="D56" i="447"/>
  <c r="C57" i="447"/>
  <c r="D57" i="447"/>
  <c r="D59" i="447"/>
  <c r="D61" i="447"/>
  <c r="D63" i="447"/>
  <c r="D64" i="447"/>
  <c r="D65" i="447"/>
  <c r="D67" i="447"/>
  <c r="D68" i="447"/>
  <c r="D69" i="447"/>
  <c r="D70" i="447"/>
  <c r="D71" i="447"/>
  <c r="D73" i="447"/>
  <c r="D74" i="447"/>
  <c r="D75" i="447"/>
  <c r="D76" i="447"/>
  <c r="D77" i="447"/>
  <c r="D80" i="447"/>
  <c r="D79" i="447"/>
  <c r="D82" i="447"/>
  <c r="D84" i="447"/>
  <c r="C13" i="66"/>
  <c r="D91" i="447"/>
  <c r="D92" i="447"/>
  <c r="D93" i="447"/>
  <c r="D94" i="447"/>
  <c r="D95" i="447"/>
  <c r="D96" i="447"/>
  <c r="D97" i="447"/>
  <c r="C98" i="447"/>
  <c r="D98" i="447"/>
  <c r="D100" i="447"/>
  <c r="D102" i="447"/>
  <c r="D104" i="447"/>
  <c r="D105" i="447"/>
  <c r="D106" i="447"/>
  <c r="D108" i="447"/>
  <c r="D109" i="447"/>
  <c r="D110" i="447"/>
  <c r="D111" i="447"/>
  <c r="D112" i="447"/>
  <c r="D114" i="447"/>
  <c r="D115" i="447"/>
  <c r="D116" i="447"/>
  <c r="D117" i="447"/>
  <c r="D118" i="447"/>
  <c r="D121" i="447"/>
  <c r="D120" i="447"/>
  <c r="D123" i="447"/>
  <c r="D125" i="447"/>
  <c r="D13" i="66"/>
  <c r="D132" i="447"/>
  <c r="D133" i="447"/>
  <c r="D134" i="447"/>
  <c r="D135" i="447"/>
  <c r="D136" i="447"/>
  <c r="D137" i="447"/>
  <c r="D138" i="447"/>
  <c r="C139" i="447"/>
  <c r="D139" i="447"/>
  <c r="D141" i="447"/>
  <c r="D143" i="447"/>
  <c r="D145" i="447"/>
  <c r="D146" i="447"/>
  <c r="D147" i="447"/>
  <c r="D149" i="447"/>
  <c r="D150" i="447"/>
  <c r="D151" i="447"/>
  <c r="D152" i="447"/>
  <c r="D153" i="447"/>
  <c r="D155" i="447"/>
  <c r="D156" i="447"/>
  <c r="D157" i="447"/>
  <c r="D158" i="447"/>
  <c r="D159" i="447"/>
  <c r="D162" i="447"/>
  <c r="D161" i="447"/>
  <c r="D164" i="447"/>
  <c r="D166" i="447"/>
  <c r="E13" i="66"/>
  <c r="D173" i="447"/>
  <c r="D174" i="447"/>
  <c r="D175" i="447"/>
  <c r="D176" i="447"/>
  <c r="D177" i="447"/>
  <c r="D178" i="447"/>
  <c r="D179" i="447"/>
  <c r="C180" i="447"/>
  <c r="D180" i="447"/>
  <c r="D182" i="447"/>
  <c r="D184" i="447"/>
  <c r="D186" i="447"/>
  <c r="D187" i="447"/>
  <c r="D188" i="447"/>
  <c r="D190" i="447"/>
  <c r="D191" i="447"/>
  <c r="D192" i="447"/>
  <c r="D193" i="447"/>
  <c r="D194" i="447"/>
  <c r="D196" i="447"/>
  <c r="D197" i="447"/>
  <c r="D198" i="447"/>
  <c r="D199" i="447"/>
  <c r="D200" i="447"/>
  <c r="D203" i="447"/>
  <c r="D202" i="447"/>
  <c r="D205" i="447"/>
  <c r="D207" i="447"/>
  <c r="F13" i="66"/>
  <c r="D214" i="447"/>
  <c r="D215" i="447"/>
  <c r="D216" i="447"/>
  <c r="D217" i="447"/>
  <c r="D218" i="447"/>
  <c r="D219" i="447"/>
  <c r="D220" i="447"/>
  <c r="C221" i="447"/>
  <c r="D221" i="447"/>
  <c r="D223" i="447"/>
  <c r="D225" i="447"/>
  <c r="D227" i="447"/>
  <c r="D228" i="447"/>
  <c r="D229" i="447"/>
  <c r="D231" i="447"/>
  <c r="D232" i="447"/>
  <c r="D233" i="447"/>
  <c r="D234" i="447"/>
  <c r="D235" i="447"/>
  <c r="D237" i="447"/>
  <c r="D238" i="447"/>
  <c r="D239" i="447"/>
  <c r="D240" i="447"/>
  <c r="D241" i="447"/>
  <c r="D244" i="447"/>
  <c r="D243" i="447"/>
  <c r="D246" i="447"/>
  <c r="D248" i="447"/>
  <c r="G13" i="66"/>
  <c r="D255" i="447"/>
  <c r="D256" i="447"/>
  <c r="D257" i="447"/>
  <c r="D258" i="447"/>
  <c r="D259" i="447"/>
  <c r="D260" i="447"/>
  <c r="D261" i="447"/>
  <c r="C262" i="447"/>
  <c r="D262" i="447"/>
  <c r="D264" i="447"/>
  <c r="D266" i="447"/>
  <c r="D268" i="447"/>
  <c r="D269" i="447"/>
  <c r="D270" i="447"/>
  <c r="D272" i="447"/>
  <c r="D273" i="447"/>
  <c r="D274" i="447"/>
  <c r="D275" i="447"/>
  <c r="D276" i="447"/>
  <c r="D278" i="447"/>
  <c r="D279" i="447"/>
  <c r="D280" i="447"/>
  <c r="D281" i="447"/>
  <c r="D282" i="447"/>
  <c r="D285" i="447"/>
  <c r="D284" i="447"/>
  <c r="D287" i="447"/>
  <c r="D289" i="447"/>
  <c r="H13" i="66"/>
  <c r="D296" i="447"/>
  <c r="D297" i="447"/>
  <c r="D298" i="447"/>
  <c r="D299" i="447"/>
  <c r="D300" i="447"/>
  <c r="D301" i="447"/>
  <c r="D302" i="447"/>
  <c r="C303" i="447"/>
  <c r="D303" i="447"/>
  <c r="D305" i="447"/>
  <c r="D307" i="447"/>
  <c r="D309" i="447"/>
  <c r="D310" i="447"/>
  <c r="D311" i="447"/>
  <c r="D313" i="447"/>
  <c r="D314" i="447"/>
  <c r="D315" i="447"/>
  <c r="D316" i="447"/>
  <c r="D317" i="447"/>
  <c r="D319" i="447"/>
  <c r="D320" i="447"/>
  <c r="D321" i="447"/>
  <c r="D322" i="447"/>
  <c r="D323" i="447"/>
  <c r="D326" i="447"/>
  <c r="D325" i="447"/>
  <c r="D328" i="447"/>
  <c r="D330" i="447"/>
  <c r="I13" i="66"/>
  <c r="D337" i="447"/>
  <c r="D338" i="447"/>
  <c r="D339" i="447"/>
  <c r="D340" i="447"/>
  <c r="D341" i="447"/>
  <c r="D342" i="447"/>
  <c r="D343" i="447"/>
  <c r="C344" i="447"/>
  <c r="D344" i="447"/>
  <c r="D346" i="447"/>
  <c r="D348" i="447"/>
  <c r="D350" i="447"/>
  <c r="D351" i="447"/>
  <c r="D352" i="447"/>
  <c r="D354" i="447"/>
  <c r="D355" i="447"/>
  <c r="D356" i="447"/>
  <c r="D357" i="447"/>
  <c r="D358" i="447"/>
  <c r="D360" i="447"/>
  <c r="D361" i="447"/>
  <c r="D362" i="447"/>
  <c r="D363" i="447"/>
  <c r="D364" i="447"/>
  <c r="D367" i="447"/>
  <c r="D366" i="447"/>
  <c r="D369" i="447"/>
  <c r="D371" i="447"/>
  <c r="J13" i="66"/>
  <c r="D378" i="447"/>
  <c r="D379" i="447"/>
  <c r="D380" i="447"/>
  <c r="D381" i="447"/>
  <c r="D382" i="447"/>
  <c r="D383" i="447"/>
  <c r="D384" i="447"/>
  <c r="C385" i="447"/>
  <c r="D385" i="447"/>
  <c r="D387" i="447"/>
  <c r="D389" i="447"/>
  <c r="D391" i="447"/>
  <c r="D392" i="447"/>
  <c r="D393" i="447"/>
  <c r="D395" i="447"/>
  <c r="D396" i="447"/>
  <c r="D397" i="447"/>
  <c r="D398" i="447"/>
  <c r="D399" i="447"/>
  <c r="D401" i="447"/>
  <c r="D402" i="447"/>
  <c r="D403" i="447"/>
  <c r="D404" i="447"/>
  <c r="D405" i="447"/>
  <c r="D408" i="447"/>
  <c r="D407" i="447"/>
  <c r="D410" i="447"/>
  <c r="D412" i="447"/>
  <c r="K13" i="66"/>
  <c r="D419" i="447"/>
  <c r="D420" i="447"/>
  <c r="D421" i="447"/>
  <c r="D422" i="447"/>
  <c r="D423" i="447"/>
  <c r="D424" i="447"/>
  <c r="D425" i="447"/>
  <c r="C426" i="447"/>
  <c r="D426" i="447"/>
  <c r="D428" i="447"/>
  <c r="D430" i="447"/>
  <c r="D432" i="447"/>
  <c r="D433" i="447"/>
  <c r="D434" i="447"/>
  <c r="D436" i="447"/>
  <c r="D437" i="447"/>
  <c r="D438" i="447"/>
  <c r="D439" i="447"/>
  <c r="D440" i="447"/>
  <c r="D442" i="447"/>
  <c r="D443" i="447"/>
  <c r="D444" i="447"/>
  <c r="D445" i="447"/>
  <c r="D446" i="447"/>
  <c r="D449" i="447"/>
  <c r="D448" i="447"/>
  <c r="D451" i="447"/>
  <c r="D453" i="447"/>
  <c r="L13" i="66"/>
  <c r="D501" i="447"/>
  <c r="D502" i="447"/>
  <c r="D503" i="447"/>
  <c r="D504" i="447"/>
  <c r="D505" i="447"/>
  <c r="D506" i="447"/>
  <c r="D507" i="447"/>
  <c r="C508" i="447"/>
  <c r="D508" i="447"/>
  <c r="D510" i="447"/>
  <c r="D512" i="447"/>
  <c r="D514" i="447"/>
  <c r="D515" i="447"/>
  <c r="D516" i="447"/>
  <c r="D518" i="447"/>
  <c r="D519" i="447"/>
  <c r="D520" i="447"/>
  <c r="D521" i="447"/>
  <c r="D522" i="447"/>
  <c r="D524" i="447"/>
  <c r="D525" i="447"/>
  <c r="D526" i="447"/>
  <c r="D527" i="447"/>
  <c r="D528" i="447"/>
  <c r="D531" i="447"/>
  <c r="D530" i="447"/>
  <c r="D533" i="447"/>
  <c r="D535" i="447"/>
  <c r="N13" i="66"/>
  <c r="D583" i="447"/>
  <c r="D584" i="447"/>
  <c r="D585" i="447"/>
  <c r="D586" i="447"/>
  <c r="D587" i="447"/>
  <c r="D588" i="447"/>
  <c r="D589" i="447"/>
  <c r="C590" i="447"/>
  <c r="D590" i="447"/>
  <c r="D592" i="447"/>
  <c r="D594" i="447"/>
  <c r="D596" i="447"/>
  <c r="D597" i="447"/>
  <c r="D598" i="447"/>
  <c r="D600" i="447"/>
  <c r="D601" i="447"/>
  <c r="D602" i="447"/>
  <c r="D603" i="447"/>
  <c r="D604" i="447"/>
  <c r="D606" i="447"/>
  <c r="D607" i="447"/>
  <c r="D608" i="447"/>
  <c r="D609" i="447"/>
  <c r="D610" i="447"/>
  <c r="D613" i="447"/>
  <c r="D612" i="447"/>
  <c r="D615" i="447"/>
  <c r="D617" i="447"/>
  <c r="P13" i="66"/>
  <c r="D624" i="447"/>
  <c r="D625" i="447"/>
  <c r="D626" i="447"/>
  <c r="D627" i="447"/>
  <c r="D628" i="447"/>
  <c r="D629" i="447"/>
  <c r="D630" i="447"/>
  <c r="C631" i="447"/>
  <c r="D631" i="447"/>
  <c r="D633" i="447"/>
  <c r="D635" i="447"/>
  <c r="D637" i="447"/>
  <c r="D638" i="447"/>
  <c r="D639" i="447"/>
  <c r="D641" i="447"/>
  <c r="D642" i="447"/>
  <c r="D643" i="447"/>
  <c r="D644" i="447"/>
  <c r="D645" i="447"/>
  <c r="D647" i="447"/>
  <c r="D648" i="447"/>
  <c r="D649" i="447"/>
  <c r="D650" i="447"/>
  <c r="D651" i="447"/>
  <c r="D654" i="447"/>
  <c r="D653" i="447"/>
  <c r="D656" i="447"/>
  <c r="D658" i="447"/>
  <c r="Q13" i="66"/>
  <c r="D665" i="447"/>
  <c r="D666" i="447"/>
  <c r="D667" i="447"/>
  <c r="D668" i="447"/>
  <c r="D669" i="447"/>
  <c r="D670" i="447"/>
  <c r="D671" i="447"/>
  <c r="C672" i="447"/>
  <c r="D672" i="447"/>
  <c r="D674" i="447"/>
  <c r="D676" i="447"/>
  <c r="D678" i="447"/>
  <c r="D679" i="447"/>
  <c r="D680" i="447"/>
  <c r="D682" i="447"/>
  <c r="D683" i="447"/>
  <c r="D684" i="447"/>
  <c r="D685" i="447"/>
  <c r="D686" i="447"/>
  <c r="D688" i="447"/>
  <c r="D689" i="447"/>
  <c r="D690" i="447"/>
  <c r="D691" i="447"/>
  <c r="D692" i="447"/>
  <c r="D695" i="447"/>
  <c r="D694" i="447"/>
  <c r="D697" i="447"/>
  <c r="D699" i="447"/>
  <c r="R13" i="66"/>
  <c r="D706" i="447"/>
  <c r="D707" i="447"/>
  <c r="D708" i="447"/>
  <c r="D709" i="447"/>
  <c r="D710" i="447"/>
  <c r="D711" i="447"/>
  <c r="D712" i="447"/>
  <c r="C713" i="447"/>
  <c r="D713" i="447"/>
  <c r="D715" i="447"/>
  <c r="D717" i="447"/>
  <c r="D719" i="447"/>
  <c r="D720" i="447"/>
  <c r="D721" i="447"/>
  <c r="D723" i="447"/>
  <c r="D724" i="447"/>
  <c r="D725" i="447"/>
  <c r="D726" i="447"/>
  <c r="D727" i="447"/>
  <c r="D729" i="447"/>
  <c r="D730" i="447"/>
  <c r="D731" i="447"/>
  <c r="D732" i="447"/>
  <c r="D733" i="447"/>
  <c r="D736" i="447"/>
  <c r="D735" i="447"/>
  <c r="D738" i="447"/>
  <c r="D740" i="447"/>
  <c r="S13" i="66"/>
  <c r="D747" i="447"/>
  <c r="D748" i="447"/>
  <c r="D749" i="447"/>
  <c r="D750" i="447"/>
  <c r="D751" i="447"/>
  <c r="D752" i="447"/>
  <c r="D753" i="447"/>
  <c r="C754" i="447"/>
  <c r="D754" i="447"/>
  <c r="D756" i="447"/>
  <c r="D758" i="447"/>
  <c r="D760" i="447"/>
  <c r="D761" i="447"/>
  <c r="D762" i="447"/>
  <c r="D764" i="447"/>
  <c r="D765" i="447"/>
  <c r="D766" i="447"/>
  <c r="D767" i="447"/>
  <c r="D768" i="447"/>
  <c r="D770" i="447"/>
  <c r="D771" i="447"/>
  <c r="D772" i="447"/>
  <c r="D773" i="447"/>
  <c r="D774" i="447"/>
  <c r="D777" i="447"/>
  <c r="D776" i="447"/>
  <c r="D779" i="447"/>
  <c r="D781" i="447"/>
  <c r="T13" i="66"/>
  <c r="D9" i="448"/>
  <c r="D10" i="448"/>
  <c r="D11" i="448"/>
  <c r="D12" i="448"/>
  <c r="D13" i="448"/>
  <c r="D14" i="448"/>
  <c r="D15" i="448"/>
  <c r="C16" i="448"/>
  <c r="D16" i="448"/>
  <c r="D18" i="448"/>
  <c r="D20" i="448"/>
  <c r="D22" i="448"/>
  <c r="D23" i="448"/>
  <c r="D24" i="448"/>
  <c r="D26" i="448"/>
  <c r="D27" i="448"/>
  <c r="D28" i="448"/>
  <c r="D29" i="448"/>
  <c r="D30" i="448"/>
  <c r="D32" i="448"/>
  <c r="D33" i="448"/>
  <c r="D34" i="448"/>
  <c r="D35" i="448"/>
  <c r="D36" i="448"/>
  <c r="D39" i="448"/>
  <c r="D38" i="448"/>
  <c r="D41" i="448"/>
  <c r="D43" i="448"/>
  <c r="B14" i="66"/>
  <c r="D50" i="448"/>
  <c r="D51" i="448"/>
  <c r="D52" i="448"/>
  <c r="D53" i="448"/>
  <c r="D54" i="448"/>
  <c r="D55" i="448"/>
  <c r="D56" i="448"/>
  <c r="C57" i="448"/>
  <c r="D57" i="448"/>
  <c r="D59" i="448"/>
  <c r="D61" i="448"/>
  <c r="D63" i="448"/>
  <c r="D64" i="448"/>
  <c r="D65" i="448"/>
  <c r="D67" i="448"/>
  <c r="D68" i="448"/>
  <c r="D69" i="448"/>
  <c r="D70" i="448"/>
  <c r="D71" i="448"/>
  <c r="D73" i="448"/>
  <c r="D74" i="448"/>
  <c r="D75" i="448"/>
  <c r="D76" i="448"/>
  <c r="D77" i="448"/>
  <c r="D80" i="448"/>
  <c r="D79" i="448"/>
  <c r="D82" i="448"/>
  <c r="D84" i="448"/>
  <c r="C14" i="66"/>
  <c r="D91" i="448"/>
  <c r="D92" i="448"/>
  <c r="D93" i="448"/>
  <c r="D94" i="448"/>
  <c r="D95" i="448"/>
  <c r="D96" i="448"/>
  <c r="D97" i="448"/>
  <c r="C98" i="448"/>
  <c r="D98" i="448"/>
  <c r="D100" i="448"/>
  <c r="D102" i="448"/>
  <c r="D104" i="448"/>
  <c r="D105" i="448"/>
  <c r="D106" i="448"/>
  <c r="D108" i="448"/>
  <c r="D109" i="448"/>
  <c r="D110" i="448"/>
  <c r="D111" i="448"/>
  <c r="D112" i="448"/>
  <c r="D114" i="448"/>
  <c r="D115" i="448"/>
  <c r="D116" i="448"/>
  <c r="D117" i="448"/>
  <c r="D118" i="448"/>
  <c r="D121" i="448"/>
  <c r="D120" i="448"/>
  <c r="D123" i="448"/>
  <c r="D125" i="448"/>
  <c r="D14" i="66"/>
  <c r="D132" i="448"/>
  <c r="D133" i="448"/>
  <c r="D134" i="448"/>
  <c r="D135" i="448"/>
  <c r="D136" i="448"/>
  <c r="D137" i="448"/>
  <c r="D138" i="448"/>
  <c r="C139" i="448"/>
  <c r="D139" i="448"/>
  <c r="D141" i="448"/>
  <c r="D143" i="448"/>
  <c r="D145" i="448"/>
  <c r="D146" i="448"/>
  <c r="D147" i="448"/>
  <c r="D149" i="448"/>
  <c r="D150" i="448"/>
  <c r="D151" i="448"/>
  <c r="D152" i="448"/>
  <c r="D153" i="448"/>
  <c r="D155" i="448"/>
  <c r="D156" i="448"/>
  <c r="D157" i="448"/>
  <c r="D158" i="448"/>
  <c r="D159" i="448"/>
  <c r="D162" i="448"/>
  <c r="D161" i="448"/>
  <c r="D164" i="448"/>
  <c r="D166" i="448"/>
  <c r="E14" i="66"/>
  <c r="D214" i="448"/>
  <c r="D215" i="448"/>
  <c r="D216" i="448"/>
  <c r="D217" i="448"/>
  <c r="D218" i="448"/>
  <c r="D219" i="448"/>
  <c r="D220" i="448"/>
  <c r="C221" i="448"/>
  <c r="D221" i="448"/>
  <c r="D223" i="448"/>
  <c r="D225" i="448"/>
  <c r="D227" i="448"/>
  <c r="D228" i="448"/>
  <c r="D229" i="448"/>
  <c r="D231" i="448"/>
  <c r="D232" i="448"/>
  <c r="D233" i="448"/>
  <c r="D234" i="448"/>
  <c r="D235" i="448"/>
  <c r="D237" i="448"/>
  <c r="D238" i="448"/>
  <c r="D239" i="448"/>
  <c r="D240" i="448"/>
  <c r="D241" i="448"/>
  <c r="D244" i="448"/>
  <c r="D243" i="448"/>
  <c r="D246" i="448"/>
  <c r="D248" i="448"/>
  <c r="G14" i="66"/>
  <c r="D255" i="448"/>
  <c r="D256" i="448"/>
  <c r="D257" i="448"/>
  <c r="D258" i="448"/>
  <c r="D259" i="448"/>
  <c r="D260" i="448"/>
  <c r="D261" i="448"/>
  <c r="C262" i="448"/>
  <c r="D262" i="448"/>
  <c r="D264" i="448"/>
  <c r="D266" i="448"/>
  <c r="D268" i="448"/>
  <c r="D269" i="448"/>
  <c r="D270" i="448"/>
  <c r="D272" i="448"/>
  <c r="D273" i="448"/>
  <c r="D274" i="448"/>
  <c r="D275" i="448"/>
  <c r="D276" i="448"/>
  <c r="D278" i="448"/>
  <c r="D279" i="448"/>
  <c r="D280" i="448"/>
  <c r="D281" i="448"/>
  <c r="D282" i="448"/>
  <c r="D285" i="448"/>
  <c r="D284" i="448"/>
  <c r="D287" i="448"/>
  <c r="D289" i="448"/>
  <c r="H14" i="66"/>
  <c r="D419" i="448"/>
  <c r="D420" i="448"/>
  <c r="D421" i="448"/>
  <c r="D422" i="448"/>
  <c r="D423" i="448"/>
  <c r="D424" i="448"/>
  <c r="D425" i="448"/>
  <c r="C426" i="448"/>
  <c r="D426" i="448"/>
  <c r="D428" i="448"/>
  <c r="D430" i="448"/>
  <c r="D432" i="448"/>
  <c r="D433" i="448"/>
  <c r="D434" i="448"/>
  <c r="D436" i="448"/>
  <c r="D437" i="448"/>
  <c r="D438" i="448"/>
  <c r="D439" i="448"/>
  <c r="D440" i="448"/>
  <c r="D442" i="448"/>
  <c r="D443" i="448"/>
  <c r="D444" i="448"/>
  <c r="D445" i="448"/>
  <c r="D446" i="448"/>
  <c r="D449" i="448"/>
  <c r="D448" i="448"/>
  <c r="D451" i="448"/>
  <c r="D453" i="448"/>
  <c r="L14" i="66"/>
  <c r="D460" i="448"/>
  <c r="D461" i="448"/>
  <c r="D462" i="448"/>
  <c r="D463" i="448"/>
  <c r="D464" i="448"/>
  <c r="D465" i="448"/>
  <c r="D466" i="448"/>
  <c r="C467" i="448"/>
  <c r="D467" i="448"/>
  <c r="D469" i="448"/>
  <c r="D471" i="448"/>
  <c r="D473" i="448"/>
  <c r="D474" i="448"/>
  <c r="D475" i="448"/>
  <c r="D477" i="448"/>
  <c r="D478" i="448"/>
  <c r="D479" i="448"/>
  <c r="D480" i="448"/>
  <c r="D481" i="448"/>
  <c r="D483" i="448"/>
  <c r="D484" i="448"/>
  <c r="D485" i="448"/>
  <c r="D486" i="448"/>
  <c r="D487" i="448"/>
  <c r="D490" i="448"/>
  <c r="D489" i="448"/>
  <c r="D492" i="448"/>
  <c r="D494" i="448"/>
  <c r="M14" i="66"/>
  <c r="D501" i="448"/>
  <c r="D502" i="448"/>
  <c r="D503" i="448"/>
  <c r="D504" i="448"/>
  <c r="D505" i="448"/>
  <c r="D506" i="448"/>
  <c r="D507" i="448"/>
  <c r="C508" i="448"/>
  <c r="D508" i="448"/>
  <c r="D510" i="448"/>
  <c r="D512" i="448"/>
  <c r="D514" i="448"/>
  <c r="D515" i="448"/>
  <c r="D516" i="448"/>
  <c r="D518" i="448"/>
  <c r="D519" i="448"/>
  <c r="D520" i="448"/>
  <c r="D521" i="448"/>
  <c r="D522" i="448"/>
  <c r="D524" i="448"/>
  <c r="D525" i="448"/>
  <c r="D526" i="448"/>
  <c r="D527" i="448"/>
  <c r="D528" i="448"/>
  <c r="D531" i="448"/>
  <c r="D530" i="448"/>
  <c r="D533" i="448"/>
  <c r="D535" i="448"/>
  <c r="N14" i="66"/>
  <c r="D542" i="448"/>
  <c r="D543" i="448"/>
  <c r="D544" i="448"/>
  <c r="D545" i="448"/>
  <c r="D546" i="448"/>
  <c r="D547" i="448"/>
  <c r="D548" i="448"/>
  <c r="C549" i="448"/>
  <c r="D549" i="448"/>
  <c r="D551" i="448"/>
  <c r="D553" i="448"/>
  <c r="D555" i="448"/>
  <c r="D556" i="448"/>
  <c r="D557" i="448"/>
  <c r="D559" i="448"/>
  <c r="D560" i="448"/>
  <c r="D561" i="448"/>
  <c r="D562" i="448"/>
  <c r="D563" i="448"/>
  <c r="D565" i="448"/>
  <c r="D566" i="448"/>
  <c r="D567" i="448"/>
  <c r="D568" i="448"/>
  <c r="D569" i="448"/>
  <c r="D572" i="448"/>
  <c r="D571" i="448"/>
  <c r="D574" i="448"/>
  <c r="D576" i="448"/>
  <c r="O14" i="66"/>
  <c r="D583" i="448"/>
  <c r="D584" i="448"/>
  <c r="D585" i="448"/>
  <c r="D586" i="448"/>
  <c r="D587" i="448"/>
  <c r="D588" i="448"/>
  <c r="D589" i="448"/>
  <c r="C590" i="448"/>
  <c r="D590" i="448"/>
  <c r="D592" i="448"/>
  <c r="D594" i="448"/>
  <c r="D596" i="448"/>
  <c r="D597" i="448"/>
  <c r="D598" i="448"/>
  <c r="D600" i="448"/>
  <c r="D601" i="448"/>
  <c r="D602" i="448"/>
  <c r="D603" i="448"/>
  <c r="D604" i="448"/>
  <c r="D606" i="448"/>
  <c r="D607" i="448"/>
  <c r="D608" i="448"/>
  <c r="D609" i="448"/>
  <c r="D610" i="448"/>
  <c r="D613" i="448"/>
  <c r="D612" i="448"/>
  <c r="D615" i="448"/>
  <c r="D617" i="448"/>
  <c r="P14" i="66"/>
  <c r="D624" i="448"/>
  <c r="D625" i="448"/>
  <c r="D626" i="448"/>
  <c r="D627" i="448"/>
  <c r="D628" i="448"/>
  <c r="D629" i="448"/>
  <c r="D630" i="448"/>
  <c r="C631" i="448"/>
  <c r="D631" i="448"/>
  <c r="D633" i="448"/>
  <c r="D635" i="448"/>
  <c r="D637" i="448"/>
  <c r="D638" i="448"/>
  <c r="D639" i="448"/>
  <c r="D641" i="448"/>
  <c r="D642" i="448"/>
  <c r="D643" i="448"/>
  <c r="D644" i="448"/>
  <c r="D645" i="448"/>
  <c r="D647" i="448"/>
  <c r="D648" i="448"/>
  <c r="D649" i="448"/>
  <c r="D650" i="448"/>
  <c r="D651" i="448"/>
  <c r="D654" i="448"/>
  <c r="D653" i="448"/>
  <c r="D656" i="448"/>
  <c r="D658" i="448"/>
  <c r="Q14" i="66"/>
  <c r="D665" i="448"/>
  <c r="D666" i="448"/>
  <c r="D667" i="448"/>
  <c r="D668" i="448"/>
  <c r="D669" i="448"/>
  <c r="D670" i="448"/>
  <c r="D671" i="448"/>
  <c r="C672" i="448"/>
  <c r="D672" i="448"/>
  <c r="D674" i="448"/>
  <c r="D676" i="448"/>
  <c r="D678" i="448"/>
  <c r="D679" i="448"/>
  <c r="D680" i="448"/>
  <c r="D682" i="448"/>
  <c r="D683" i="448"/>
  <c r="D684" i="448"/>
  <c r="D685" i="448"/>
  <c r="D686" i="448"/>
  <c r="D688" i="448"/>
  <c r="D689" i="448"/>
  <c r="D690" i="448"/>
  <c r="D691" i="448"/>
  <c r="D692" i="448"/>
  <c r="D695" i="448"/>
  <c r="D694" i="448"/>
  <c r="D697" i="448"/>
  <c r="D699" i="448"/>
  <c r="R14" i="66"/>
  <c r="D706" i="448"/>
  <c r="D707" i="448"/>
  <c r="D708" i="448"/>
  <c r="D709" i="448"/>
  <c r="D710" i="448"/>
  <c r="D711" i="448"/>
  <c r="D712" i="448"/>
  <c r="C713" i="448"/>
  <c r="D713" i="448"/>
  <c r="D715" i="448"/>
  <c r="D717" i="448"/>
  <c r="D719" i="448"/>
  <c r="D720" i="448"/>
  <c r="D721" i="448"/>
  <c r="D723" i="448"/>
  <c r="D724" i="448"/>
  <c r="D725" i="448"/>
  <c r="D726" i="448"/>
  <c r="D727" i="448"/>
  <c r="D729" i="448"/>
  <c r="D730" i="448"/>
  <c r="D731" i="448"/>
  <c r="D732" i="448"/>
  <c r="D733" i="448"/>
  <c r="D736" i="448"/>
  <c r="D735" i="448"/>
  <c r="D738" i="448"/>
  <c r="D740" i="448"/>
  <c r="S14" i="66"/>
  <c r="D747" i="448"/>
  <c r="D748" i="448"/>
  <c r="D749" i="448"/>
  <c r="D750" i="448"/>
  <c r="D751" i="448"/>
  <c r="D752" i="448"/>
  <c r="D753" i="448"/>
  <c r="C754" i="448"/>
  <c r="D754" i="448"/>
  <c r="D756" i="448"/>
  <c r="D758" i="448"/>
  <c r="D760" i="448"/>
  <c r="D761" i="448"/>
  <c r="D762" i="448"/>
  <c r="D764" i="448"/>
  <c r="D765" i="448"/>
  <c r="D766" i="448"/>
  <c r="D767" i="448"/>
  <c r="D768" i="448"/>
  <c r="D770" i="448"/>
  <c r="D771" i="448"/>
  <c r="D772" i="448"/>
  <c r="D773" i="448"/>
  <c r="D774" i="448"/>
  <c r="D777" i="448"/>
  <c r="D776" i="448"/>
  <c r="D779" i="448"/>
  <c r="D781" i="448"/>
  <c r="T14" i="66"/>
  <c r="D173" i="449"/>
  <c r="D174" i="449"/>
  <c r="D175" i="449"/>
  <c r="D176" i="449"/>
  <c r="D177" i="449"/>
  <c r="D178" i="449"/>
  <c r="D179" i="449"/>
  <c r="C180" i="449"/>
  <c r="D180" i="449"/>
  <c r="D182" i="449"/>
  <c r="D184" i="449"/>
  <c r="D186" i="449"/>
  <c r="D187" i="449"/>
  <c r="D188" i="449"/>
  <c r="D190" i="449"/>
  <c r="D191" i="449"/>
  <c r="D192" i="449"/>
  <c r="D193" i="449"/>
  <c r="D194" i="449"/>
  <c r="D196" i="449"/>
  <c r="D197" i="449"/>
  <c r="D198" i="449"/>
  <c r="D199" i="449"/>
  <c r="D200" i="449"/>
  <c r="D203" i="449"/>
  <c r="D202" i="449"/>
  <c r="D205" i="449"/>
  <c r="D207" i="449"/>
  <c r="F15" i="66"/>
  <c r="D214" i="449"/>
  <c r="D215" i="449"/>
  <c r="D216" i="449"/>
  <c r="D217" i="449"/>
  <c r="D218" i="449"/>
  <c r="D219" i="449"/>
  <c r="D220" i="449"/>
  <c r="C221" i="449"/>
  <c r="D221" i="449"/>
  <c r="D223" i="449"/>
  <c r="D225" i="449"/>
  <c r="D227" i="449"/>
  <c r="D228" i="449"/>
  <c r="D229" i="449"/>
  <c r="D231" i="449"/>
  <c r="D232" i="449"/>
  <c r="D233" i="449"/>
  <c r="D234" i="449"/>
  <c r="D235" i="449"/>
  <c r="D237" i="449"/>
  <c r="D238" i="449"/>
  <c r="D239" i="449"/>
  <c r="D240" i="449"/>
  <c r="D241" i="449"/>
  <c r="D244" i="449"/>
  <c r="D243" i="449"/>
  <c r="D246" i="449"/>
  <c r="D248" i="449"/>
  <c r="G15" i="66"/>
  <c r="D255" i="449"/>
  <c r="D256" i="449"/>
  <c r="D257" i="449"/>
  <c r="D258" i="449"/>
  <c r="D259" i="449"/>
  <c r="D260" i="449"/>
  <c r="D261" i="449"/>
  <c r="C262" i="449"/>
  <c r="D262" i="449"/>
  <c r="D264" i="449"/>
  <c r="D266" i="449"/>
  <c r="D268" i="449"/>
  <c r="D269" i="449"/>
  <c r="D270" i="449"/>
  <c r="D272" i="449"/>
  <c r="D273" i="449"/>
  <c r="D274" i="449"/>
  <c r="D275" i="449"/>
  <c r="D276" i="449"/>
  <c r="D278" i="449"/>
  <c r="D279" i="449"/>
  <c r="D280" i="449"/>
  <c r="D281" i="449"/>
  <c r="D282" i="449"/>
  <c r="D285" i="449"/>
  <c r="D284" i="449"/>
  <c r="D287" i="449"/>
  <c r="D289" i="449"/>
  <c r="H15" i="66"/>
  <c r="D296" i="449"/>
  <c r="D297" i="449"/>
  <c r="D298" i="449"/>
  <c r="D299" i="449"/>
  <c r="D300" i="449"/>
  <c r="D301" i="449"/>
  <c r="D302" i="449"/>
  <c r="C303" i="449"/>
  <c r="D303" i="449"/>
  <c r="D305" i="449"/>
  <c r="D307" i="449"/>
  <c r="D309" i="449"/>
  <c r="D310" i="449"/>
  <c r="D311" i="449"/>
  <c r="D313" i="449"/>
  <c r="D314" i="449"/>
  <c r="D315" i="449"/>
  <c r="D316" i="449"/>
  <c r="D317" i="449"/>
  <c r="D319" i="449"/>
  <c r="D320" i="449"/>
  <c r="D321" i="449"/>
  <c r="D322" i="449"/>
  <c r="D323" i="449"/>
  <c r="D326" i="449"/>
  <c r="D325" i="449"/>
  <c r="D328" i="449"/>
  <c r="D330" i="449"/>
  <c r="I15" i="66"/>
  <c r="D337" i="449"/>
  <c r="D338" i="449"/>
  <c r="D339" i="449"/>
  <c r="D340" i="449"/>
  <c r="D341" i="449"/>
  <c r="D342" i="449"/>
  <c r="D343" i="449"/>
  <c r="C344" i="449"/>
  <c r="D344" i="449"/>
  <c r="D346" i="449"/>
  <c r="D348" i="449"/>
  <c r="D350" i="449"/>
  <c r="D351" i="449"/>
  <c r="D352" i="449"/>
  <c r="D354" i="449"/>
  <c r="D355" i="449"/>
  <c r="D356" i="449"/>
  <c r="D357" i="449"/>
  <c r="D358" i="449"/>
  <c r="D360" i="449"/>
  <c r="D361" i="449"/>
  <c r="D362" i="449"/>
  <c r="D363" i="449"/>
  <c r="D364" i="449"/>
  <c r="D367" i="449"/>
  <c r="D366" i="449"/>
  <c r="D369" i="449"/>
  <c r="D371" i="449"/>
  <c r="J15" i="66"/>
  <c r="D378" i="449"/>
  <c r="D379" i="449"/>
  <c r="D380" i="449"/>
  <c r="D381" i="449"/>
  <c r="D382" i="449"/>
  <c r="D383" i="449"/>
  <c r="D384" i="449"/>
  <c r="C385" i="449"/>
  <c r="D385" i="449"/>
  <c r="D387" i="449"/>
  <c r="D389" i="449"/>
  <c r="D391" i="449"/>
  <c r="D392" i="449"/>
  <c r="D393" i="449"/>
  <c r="D395" i="449"/>
  <c r="D396" i="449"/>
  <c r="D397" i="449"/>
  <c r="D398" i="449"/>
  <c r="D399" i="449"/>
  <c r="D401" i="449"/>
  <c r="D402" i="449"/>
  <c r="D403" i="449"/>
  <c r="D404" i="449"/>
  <c r="D405" i="449"/>
  <c r="D408" i="449"/>
  <c r="D407" i="449"/>
  <c r="D410" i="449"/>
  <c r="D412" i="449"/>
  <c r="K15" i="66"/>
  <c r="D419" i="449"/>
  <c r="D420" i="449"/>
  <c r="D421" i="449"/>
  <c r="D422" i="449"/>
  <c r="D423" i="449"/>
  <c r="D424" i="449"/>
  <c r="D425" i="449"/>
  <c r="C426" i="449"/>
  <c r="D426" i="449"/>
  <c r="D428" i="449"/>
  <c r="D430" i="449"/>
  <c r="D432" i="449"/>
  <c r="D433" i="449"/>
  <c r="D434" i="449"/>
  <c r="D436" i="449"/>
  <c r="D437" i="449"/>
  <c r="D438" i="449"/>
  <c r="D439" i="449"/>
  <c r="D440" i="449"/>
  <c r="D442" i="449"/>
  <c r="D443" i="449"/>
  <c r="D444" i="449"/>
  <c r="D445" i="449"/>
  <c r="D446" i="449"/>
  <c r="D449" i="449"/>
  <c r="D448" i="449"/>
  <c r="D451" i="449"/>
  <c r="D453" i="449"/>
  <c r="L15" i="66"/>
  <c r="D460" i="449"/>
  <c r="D461" i="449"/>
  <c r="D462" i="449"/>
  <c r="D463" i="449"/>
  <c r="D464" i="449"/>
  <c r="D465" i="449"/>
  <c r="D466" i="449"/>
  <c r="C467" i="449"/>
  <c r="D467" i="449"/>
  <c r="D469" i="449"/>
  <c r="D471" i="449"/>
  <c r="D473" i="449"/>
  <c r="D474" i="449"/>
  <c r="D475" i="449"/>
  <c r="D477" i="449"/>
  <c r="D478" i="449"/>
  <c r="D479" i="449"/>
  <c r="D480" i="449"/>
  <c r="D481" i="449"/>
  <c r="D483" i="449"/>
  <c r="D484" i="449"/>
  <c r="D485" i="449"/>
  <c r="D486" i="449"/>
  <c r="D487" i="449"/>
  <c r="D490" i="449"/>
  <c r="D489" i="449"/>
  <c r="D492" i="449"/>
  <c r="D494" i="449"/>
  <c r="M15" i="66"/>
  <c r="D501" i="449"/>
  <c r="D502" i="449"/>
  <c r="D503" i="449"/>
  <c r="D504" i="449"/>
  <c r="D505" i="449"/>
  <c r="D506" i="449"/>
  <c r="D507" i="449"/>
  <c r="C508" i="449"/>
  <c r="D508" i="449"/>
  <c r="D510" i="449"/>
  <c r="D512" i="449"/>
  <c r="D514" i="449"/>
  <c r="D515" i="449"/>
  <c r="D516" i="449"/>
  <c r="D518" i="449"/>
  <c r="D519" i="449"/>
  <c r="D520" i="449"/>
  <c r="D521" i="449"/>
  <c r="D522" i="449"/>
  <c r="D524" i="449"/>
  <c r="D525" i="449"/>
  <c r="D526" i="449"/>
  <c r="D527" i="449"/>
  <c r="D528" i="449"/>
  <c r="D531" i="449"/>
  <c r="D530" i="449"/>
  <c r="D533" i="449"/>
  <c r="D535" i="449"/>
  <c r="N15" i="66"/>
  <c r="D542" i="449"/>
  <c r="D543" i="449"/>
  <c r="D544" i="449"/>
  <c r="D545" i="449"/>
  <c r="D546" i="449"/>
  <c r="D547" i="449"/>
  <c r="D548" i="449"/>
  <c r="C549" i="449"/>
  <c r="D549" i="449"/>
  <c r="D551" i="449"/>
  <c r="D553" i="449"/>
  <c r="D555" i="449"/>
  <c r="D556" i="449"/>
  <c r="D557" i="449"/>
  <c r="D559" i="449"/>
  <c r="D560" i="449"/>
  <c r="D561" i="449"/>
  <c r="D562" i="449"/>
  <c r="D563" i="449"/>
  <c r="D565" i="449"/>
  <c r="D566" i="449"/>
  <c r="D567" i="449"/>
  <c r="D568" i="449"/>
  <c r="D569" i="449"/>
  <c r="D572" i="449"/>
  <c r="D571" i="449"/>
  <c r="D574" i="449"/>
  <c r="D576" i="449"/>
  <c r="O15" i="66"/>
  <c r="D583" i="449"/>
  <c r="D584" i="449"/>
  <c r="D585" i="449"/>
  <c r="D586" i="449"/>
  <c r="D587" i="449"/>
  <c r="D588" i="449"/>
  <c r="D589" i="449"/>
  <c r="C590" i="449"/>
  <c r="D590" i="449"/>
  <c r="D592" i="449"/>
  <c r="D594" i="449"/>
  <c r="D596" i="449"/>
  <c r="D597" i="449"/>
  <c r="D598" i="449"/>
  <c r="D600" i="449"/>
  <c r="D601" i="449"/>
  <c r="D602" i="449"/>
  <c r="D603" i="449"/>
  <c r="D604" i="449"/>
  <c r="D606" i="449"/>
  <c r="D607" i="449"/>
  <c r="D608" i="449"/>
  <c r="D609" i="449"/>
  <c r="D610" i="449"/>
  <c r="D613" i="449"/>
  <c r="D612" i="449"/>
  <c r="D615" i="449"/>
  <c r="D617" i="449"/>
  <c r="P15" i="66"/>
  <c r="D624" i="449"/>
  <c r="D625" i="449"/>
  <c r="D626" i="449"/>
  <c r="D627" i="449"/>
  <c r="D628" i="449"/>
  <c r="D629" i="449"/>
  <c r="D630" i="449"/>
  <c r="C631" i="449"/>
  <c r="D631" i="449"/>
  <c r="D633" i="449"/>
  <c r="D635" i="449"/>
  <c r="D637" i="449"/>
  <c r="D638" i="449"/>
  <c r="D639" i="449"/>
  <c r="D641" i="449"/>
  <c r="D642" i="449"/>
  <c r="D643" i="449"/>
  <c r="D644" i="449"/>
  <c r="D645" i="449"/>
  <c r="D647" i="449"/>
  <c r="D648" i="449"/>
  <c r="D649" i="449"/>
  <c r="D650" i="449"/>
  <c r="D651" i="449"/>
  <c r="D654" i="449"/>
  <c r="D653" i="449"/>
  <c r="D656" i="449"/>
  <c r="D658" i="449"/>
  <c r="Q15" i="66"/>
  <c r="D665" i="449"/>
  <c r="D666" i="449"/>
  <c r="D667" i="449"/>
  <c r="D668" i="449"/>
  <c r="D669" i="449"/>
  <c r="D670" i="449"/>
  <c r="D671" i="449"/>
  <c r="C672" i="449"/>
  <c r="D672" i="449"/>
  <c r="D674" i="449"/>
  <c r="D676" i="449"/>
  <c r="D678" i="449"/>
  <c r="D679" i="449"/>
  <c r="D680" i="449"/>
  <c r="D682" i="449"/>
  <c r="D683" i="449"/>
  <c r="D684" i="449"/>
  <c r="D685" i="449"/>
  <c r="D686" i="449"/>
  <c r="D688" i="449"/>
  <c r="D689" i="449"/>
  <c r="D690" i="449"/>
  <c r="D691" i="449"/>
  <c r="D692" i="449"/>
  <c r="D695" i="449"/>
  <c r="D694" i="449"/>
  <c r="D697" i="449"/>
  <c r="D699" i="449"/>
  <c r="R15" i="66"/>
  <c r="D706" i="449"/>
  <c r="D707" i="449"/>
  <c r="D708" i="449"/>
  <c r="D709" i="449"/>
  <c r="D710" i="449"/>
  <c r="D711" i="449"/>
  <c r="D712" i="449"/>
  <c r="C713" i="449"/>
  <c r="D713" i="449"/>
  <c r="D715" i="449"/>
  <c r="D717" i="449"/>
  <c r="D719" i="449"/>
  <c r="D720" i="449"/>
  <c r="D721" i="449"/>
  <c r="D723" i="449"/>
  <c r="D724" i="449"/>
  <c r="D725" i="449"/>
  <c r="D726" i="449"/>
  <c r="D727" i="449"/>
  <c r="D729" i="449"/>
  <c r="D730" i="449"/>
  <c r="D731" i="449"/>
  <c r="D732" i="449"/>
  <c r="D733" i="449"/>
  <c r="D736" i="449"/>
  <c r="D735" i="449"/>
  <c r="D738" i="449"/>
  <c r="D740" i="449"/>
  <c r="S15" i="66"/>
  <c r="D747" i="449"/>
  <c r="D748" i="449"/>
  <c r="D749" i="449"/>
  <c r="D750" i="449"/>
  <c r="D751" i="449"/>
  <c r="D752" i="449"/>
  <c r="D753" i="449"/>
  <c r="C754" i="449"/>
  <c r="D754" i="449"/>
  <c r="D756" i="449"/>
  <c r="D758" i="449"/>
  <c r="D760" i="449"/>
  <c r="D761" i="449"/>
  <c r="D762" i="449"/>
  <c r="D764" i="449"/>
  <c r="D765" i="449"/>
  <c r="D766" i="449"/>
  <c r="D767" i="449"/>
  <c r="D768" i="449"/>
  <c r="D770" i="449"/>
  <c r="D771" i="449"/>
  <c r="D772" i="449"/>
  <c r="D773" i="449"/>
  <c r="D774" i="449"/>
  <c r="D777" i="449"/>
  <c r="D776" i="449"/>
  <c r="D779" i="449"/>
  <c r="D781" i="449"/>
  <c r="T15" i="66"/>
  <c r="D9" i="450"/>
  <c r="D10" i="450"/>
  <c r="D11" i="450"/>
  <c r="D12" i="450"/>
  <c r="D13" i="450"/>
  <c r="D14" i="450"/>
  <c r="D15" i="450"/>
  <c r="C16" i="450"/>
  <c r="D16" i="450"/>
  <c r="D18" i="450"/>
  <c r="D20" i="450"/>
  <c r="D22" i="450"/>
  <c r="D23" i="450"/>
  <c r="D24" i="450"/>
  <c r="D26" i="450"/>
  <c r="D27" i="450"/>
  <c r="D28" i="450"/>
  <c r="D29" i="450"/>
  <c r="D30" i="450"/>
  <c r="D32" i="450"/>
  <c r="D33" i="450"/>
  <c r="D34" i="450"/>
  <c r="D35" i="450"/>
  <c r="D36" i="450"/>
  <c r="D39" i="450"/>
  <c r="D38" i="450"/>
  <c r="D41" i="450"/>
  <c r="D43" i="450"/>
  <c r="B16" i="66"/>
  <c r="D50" i="450"/>
  <c r="D51" i="450"/>
  <c r="D52" i="450"/>
  <c r="D53" i="450"/>
  <c r="D54" i="450"/>
  <c r="D55" i="450"/>
  <c r="D56" i="450"/>
  <c r="C57" i="450"/>
  <c r="D57" i="450"/>
  <c r="D59" i="450"/>
  <c r="D61" i="450"/>
  <c r="D63" i="450"/>
  <c r="D64" i="450"/>
  <c r="D65" i="450"/>
  <c r="D67" i="450"/>
  <c r="D68" i="450"/>
  <c r="D69" i="450"/>
  <c r="D70" i="450"/>
  <c r="D71" i="450"/>
  <c r="D73" i="450"/>
  <c r="D74" i="450"/>
  <c r="D75" i="450"/>
  <c r="D76" i="450"/>
  <c r="D77" i="450"/>
  <c r="D80" i="450"/>
  <c r="D79" i="450"/>
  <c r="D82" i="450"/>
  <c r="D84" i="450"/>
  <c r="C16" i="66"/>
  <c r="D91" i="450"/>
  <c r="D92" i="450"/>
  <c r="D93" i="450"/>
  <c r="D94" i="450"/>
  <c r="D95" i="450"/>
  <c r="D96" i="450"/>
  <c r="D97" i="450"/>
  <c r="C98" i="450"/>
  <c r="D98" i="450"/>
  <c r="D100" i="450"/>
  <c r="D102" i="450"/>
  <c r="D104" i="450"/>
  <c r="D105" i="450"/>
  <c r="D106" i="450"/>
  <c r="D108" i="450"/>
  <c r="D109" i="450"/>
  <c r="D110" i="450"/>
  <c r="D111" i="450"/>
  <c r="D112" i="450"/>
  <c r="D114" i="450"/>
  <c r="D115" i="450"/>
  <c r="D116" i="450"/>
  <c r="D117" i="450"/>
  <c r="D118" i="450"/>
  <c r="D121" i="450"/>
  <c r="D120" i="450"/>
  <c r="D123" i="450"/>
  <c r="D125" i="450"/>
  <c r="D16" i="66"/>
  <c r="D132" i="450"/>
  <c r="D133" i="450"/>
  <c r="D134" i="450"/>
  <c r="D135" i="450"/>
  <c r="D136" i="450"/>
  <c r="D137" i="450"/>
  <c r="D138" i="450"/>
  <c r="C139" i="450"/>
  <c r="D139" i="450"/>
  <c r="D141" i="450"/>
  <c r="D143" i="450"/>
  <c r="D145" i="450"/>
  <c r="D146" i="450"/>
  <c r="D147" i="450"/>
  <c r="D149" i="450"/>
  <c r="D150" i="450"/>
  <c r="D151" i="450"/>
  <c r="D152" i="450"/>
  <c r="D153" i="450"/>
  <c r="D155" i="450"/>
  <c r="D156" i="450"/>
  <c r="D157" i="450"/>
  <c r="D158" i="450"/>
  <c r="D159" i="450"/>
  <c r="D162" i="450"/>
  <c r="D161" i="450"/>
  <c r="D164" i="450"/>
  <c r="D166" i="450"/>
  <c r="E16" i="66"/>
  <c r="D214" i="450"/>
  <c r="D215" i="450"/>
  <c r="D216" i="450"/>
  <c r="D217" i="450"/>
  <c r="D218" i="450"/>
  <c r="D219" i="450"/>
  <c r="D220" i="450"/>
  <c r="C221" i="450"/>
  <c r="D221" i="450"/>
  <c r="D223" i="450"/>
  <c r="D225" i="450"/>
  <c r="D227" i="450"/>
  <c r="D228" i="450"/>
  <c r="D229" i="450"/>
  <c r="D231" i="450"/>
  <c r="D232" i="450"/>
  <c r="D233" i="450"/>
  <c r="D234" i="450"/>
  <c r="D235" i="450"/>
  <c r="D237" i="450"/>
  <c r="D238" i="450"/>
  <c r="D239" i="450"/>
  <c r="D240" i="450"/>
  <c r="D241" i="450"/>
  <c r="D244" i="450"/>
  <c r="D243" i="450"/>
  <c r="D246" i="450"/>
  <c r="D248" i="450"/>
  <c r="G16" i="66"/>
  <c r="D255" i="450"/>
  <c r="D256" i="450"/>
  <c r="D257" i="450"/>
  <c r="D258" i="450"/>
  <c r="D259" i="450"/>
  <c r="D260" i="450"/>
  <c r="D261" i="450"/>
  <c r="C262" i="450"/>
  <c r="D262" i="450"/>
  <c r="D264" i="450"/>
  <c r="D266" i="450"/>
  <c r="D268" i="450"/>
  <c r="D269" i="450"/>
  <c r="D270" i="450"/>
  <c r="D272" i="450"/>
  <c r="D273" i="450"/>
  <c r="D274" i="450"/>
  <c r="D275" i="450"/>
  <c r="D276" i="450"/>
  <c r="D278" i="450"/>
  <c r="D279" i="450"/>
  <c r="D280" i="450"/>
  <c r="D281" i="450"/>
  <c r="D282" i="450"/>
  <c r="D285" i="450"/>
  <c r="D284" i="450"/>
  <c r="D287" i="450"/>
  <c r="D289" i="450"/>
  <c r="H16" i="66"/>
  <c r="D419" i="450"/>
  <c r="D420" i="450"/>
  <c r="D421" i="450"/>
  <c r="D422" i="450"/>
  <c r="D423" i="450"/>
  <c r="D424" i="450"/>
  <c r="D425" i="450"/>
  <c r="C426" i="450"/>
  <c r="D426" i="450"/>
  <c r="D428" i="450"/>
  <c r="D430" i="450"/>
  <c r="D432" i="450"/>
  <c r="D433" i="450"/>
  <c r="D434" i="450"/>
  <c r="D436" i="450"/>
  <c r="D437" i="450"/>
  <c r="D438" i="450"/>
  <c r="D439" i="450"/>
  <c r="D440" i="450"/>
  <c r="D442" i="450"/>
  <c r="D443" i="450"/>
  <c r="D444" i="450"/>
  <c r="D445" i="450"/>
  <c r="D446" i="450"/>
  <c r="D449" i="450"/>
  <c r="D448" i="450"/>
  <c r="D451" i="450"/>
  <c r="D453" i="450"/>
  <c r="L16" i="66"/>
  <c r="D460" i="450"/>
  <c r="D461" i="450"/>
  <c r="D462" i="450"/>
  <c r="D463" i="450"/>
  <c r="D464" i="450"/>
  <c r="D465" i="450"/>
  <c r="D466" i="450"/>
  <c r="C467" i="450"/>
  <c r="D467" i="450"/>
  <c r="D469" i="450"/>
  <c r="D471" i="450"/>
  <c r="D473" i="450"/>
  <c r="D474" i="450"/>
  <c r="D475" i="450"/>
  <c r="D477" i="450"/>
  <c r="D478" i="450"/>
  <c r="D479" i="450"/>
  <c r="D480" i="450"/>
  <c r="D481" i="450"/>
  <c r="D483" i="450"/>
  <c r="D484" i="450"/>
  <c r="D485" i="450"/>
  <c r="D486" i="450"/>
  <c r="D487" i="450"/>
  <c r="D490" i="450"/>
  <c r="D489" i="450"/>
  <c r="D492" i="450"/>
  <c r="D494" i="450"/>
  <c r="M16" i="66"/>
  <c r="D501" i="450"/>
  <c r="D502" i="450"/>
  <c r="D503" i="450"/>
  <c r="D504" i="450"/>
  <c r="D505" i="450"/>
  <c r="D506" i="450"/>
  <c r="D507" i="450"/>
  <c r="C508" i="450"/>
  <c r="D508" i="450"/>
  <c r="D510" i="450"/>
  <c r="D512" i="450"/>
  <c r="D514" i="450"/>
  <c r="D515" i="450"/>
  <c r="D516" i="450"/>
  <c r="D518" i="450"/>
  <c r="D519" i="450"/>
  <c r="D520" i="450"/>
  <c r="D521" i="450"/>
  <c r="D522" i="450"/>
  <c r="D524" i="450"/>
  <c r="D525" i="450"/>
  <c r="D526" i="450"/>
  <c r="D527" i="450"/>
  <c r="D528" i="450"/>
  <c r="D531" i="450"/>
  <c r="D530" i="450"/>
  <c r="D533" i="450"/>
  <c r="D535" i="450"/>
  <c r="N16" i="66"/>
  <c r="D542" i="450"/>
  <c r="D543" i="450"/>
  <c r="D544" i="450"/>
  <c r="D545" i="450"/>
  <c r="D546" i="450"/>
  <c r="D547" i="450"/>
  <c r="D548" i="450"/>
  <c r="C549" i="450"/>
  <c r="D549" i="450"/>
  <c r="D551" i="450"/>
  <c r="D553" i="450"/>
  <c r="D555" i="450"/>
  <c r="D556" i="450"/>
  <c r="D557" i="450"/>
  <c r="D559" i="450"/>
  <c r="D560" i="450"/>
  <c r="D561" i="450"/>
  <c r="D562" i="450"/>
  <c r="D563" i="450"/>
  <c r="D565" i="450"/>
  <c r="D566" i="450"/>
  <c r="D567" i="450"/>
  <c r="D568" i="450"/>
  <c r="D569" i="450"/>
  <c r="D572" i="450"/>
  <c r="D571" i="450"/>
  <c r="D574" i="450"/>
  <c r="D576" i="450"/>
  <c r="O16" i="66"/>
  <c r="D583" i="450"/>
  <c r="D584" i="450"/>
  <c r="D585" i="450"/>
  <c r="D586" i="450"/>
  <c r="D587" i="450"/>
  <c r="D588" i="450"/>
  <c r="D589" i="450"/>
  <c r="C590" i="450"/>
  <c r="D590" i="450"/>
  <c r="D592" i="450"/>
  <c r="D594" i="450"/>
  <c r="D596" i="450"/>
  <c r="D597" i="450"/>
  <c r="D598" i="450"/>
  <c r="D600" i="450"/>
  <c r="D601" i="450"/>
  <c r="D602" i="450"/>
  <c r="D603" i="450"/>
  <c r="D604" i="450"/>
  <c r="D606" i="450"/>
  <c r="D607" i="450"/>
  <c r="D608" i="450"/>
  <c r="D609" i="450"/>
  <c r="D610" i="450"/>
  <c r="D613" i="450"/>
  <c r="D612" i="450"/>
  <c r="D615" i="450"/>
  <c r="D617" i="450"/>
  <c r="P16" i="66"/>
  <c r="D624" i="450"/>
  <c r="D625" i="450"/>
  <c r="D626" i="450"/>
  <c r="D627" i="450"/>
  <c r="D628" i="450"/>
  <c r="D629" i="450"/>
  <c r="D630" i="450"/>
  <c r="C631" i="450"/>
  <c r="D631" i="450"/>
  <c r="D633" i="450"/>
  <c r="D635" i="450"/>
  <c r="D637" i="450"/>
  <c r="D638" i="450"/>
  <c r="D639" i="450"/>
  <c r="D641" i="450"/>
  <c r="D642" i="450"/>
  <c r="D643" i="450"/>
  <c r="D644" i="450"/>
  <c r="D645" i="450"/>
  <c r="D647" i="450"/>
  <c r="D648" i="450"/>
  <c r="D649" i="450"/>
  <c r="D650" i="450"/>
  <c r="D651" i="450"/>
  <c r="D654" i="450"/>
  <c r="D653" i="450"/>
  <c r="D656" i="450"/>
  <c r="D658" i="450"/>
  <c r="Q16" i="66"/>
  <c r="D665" i="450"/>
  <c r="D666" i="450"/>
  <c r="D667" i="450"/>
  <c r="D668" i="450"/>
  <c r="D669" i="450"/>
  <c r="D670" i="450"/>
  <c r="D671" i="450"/>
  <c r="C672" i="450"/>
  <c r="D672" i="450"/>
  <c r="D674" i="450"/>
  <c r="D676" i="450"/>
  <c r="D678" i="450"/>
  <c r="D679" i="450"/>
  <c r="D680" i="450"/>
  <c r="D682" i="450"/>
  <c r="D683" i="450"/>
  <c r="D684" i="450"/>
  <c r="D685" i="450"/>
  <c r="D686" i="450"/>
  <c r="D688" i="450"/>
  <c r="D689" i="450"/>
  <c r="D690" i="450"/>
  <c r="D691" i="450"/>
  <c r="D692" i="450"/>
  <c r="D695" i="450"/>
  <c r="D694" i="450"/>
  <c r="D697" i="450"/>
  <c r="D699" i="450"/>
  <c r="R16" i="66"/>
  <c r="D706" i="450"/>
  <c r="D707" i="450"/>
  <c r="D708" i="450"/>
  <c r="D709" i="450"/>
  <c r="D710" i="450"/>
  <c r="D711" i="450"/>
  <c r="D712" i="450"/>
  <c r="C713" i="450"/>
  <c r="D713" i="450"/>
  <c r="D715" i="450"/>
  <c r="D717" i="450"/>
  <c r="D719" i="450"/>
  <c r="D720" i="450"/>
  <c r="D721" i="450"/>
  <c r="D723" i="450"/>
  <c r="D724" i="450"/>
  <c r="D725" i="450"/>
  <c r="D726" i="450"/>
  <c r="D727" i="450"/>
  <c r="D729" i="450"/>
  <c r="D730" i="450"/>
  <c r="D731" i="450"/>
  <c r="D732" i="450"/>
  <c r="D733" i="450"/>
  <c r="D736" i="450"/>
  <c r="D735" i="450"/>
  <c r="D738" i="450"/>
  <c r="D740" i="450"/>
  <c r="S16" i="66"/>
  <c r="D747" i="450"/>
  <c r="D748" i="450"/>
  <c r="D749" i="450"/>
  <c r="D750" i="450"/>
  <c r="D751" i="450"/>
  <c r="D752" i="450"/>
  <c r="D753" i="450"/>
  <c r="C754" i="450"/>
  <c r="D754" i="450"/>
  <c r="D756" i="450"/>
  <c r="D758" i="450"/>
  <c r="D760" i="450"/>
  <c r="D761" i="450"/>
  <c r="D762" i="450"/>
  <c r="D764" i="450"/>
  <c r="D765" i="450"/>
  <c r="D766" i="450"/>
  <c r="D767" i="450"/>
  <c r="D768" i="450"/>
  <c r="D770" i="450"/>
  <c r="D771" i="450"/>
  <c r="D772" i="450"/>
  <c r="D773" i="450"/>
  <c r="D774" i="450"/>
  <c r="D777" i="450"/>
  <c r="D776" i="450"/>
  <c r="D779" i="450"/>
  <c r="D781" i="450"/>
  <c r="T16" i="66"/>
  <c r="D9" i="451"/>
  <c r="D10" i="451"/>
  <c r="D11" i="451"/>
  <c r="D12" i="451"/>
  <c r="D13" i="451"/>
  <c r="D14" i="451"/>
  <c r="D15" i="451"/>
  <c r="C16" i="451"/>
  <c r="D16" i="451"/>
  <c r="D18" i="451"/>
  <c r="D20" i="451"/>
  <c r="D22" i="451"/>
  <c r="D23" i="451"/>
  <c r="D24" i="451"/>
  <c r="D26" i="451"/>
  <c r="D27" i="451"/>
  <c r="D28" i="451"/>
  <c r="D29" i="451"/>
  <c r="D30" i="451"/>
  <c r="D32" i="451"/>
  <c r="D33" i="451"/>
  <c r="D34" i="451"/>
  <c r="D35" i="451"/>
  <c r="D36" i="451"/>
  <c r="D39" i="451"/>
  <c r="D38" i="451"/>
  <c r="D41" i="451"/>
  <c r="D43" i="451"/>
  <c r="B17" i="66"/>
  <c r="D50" i="451"/>
  <c r="D51" i="451"/>
  <c r="D52" i="451"/>
  <c r="D53" i="451"/>
  <c r="D54" i="451"/>
  <c r="D55" i="451"/>
  <c r="D56" i="451"/>
  <c r="C57" i="451"/>
  <c r="D57" i="451"/>
  <c r="D59" i="451"/>
  <c r="D61" i="451"/>
  <c r="D63" i="451"/>
  <c r="D64" i="451"/>
  <c r="D65" i="451"/>
  <c r="D67" i="451"/>
  <c r="D68" i="451"/>
  <c r="D69" i="451"/>
  <c r="D70" i="451"/>
  <c r="D71" i="451"/>
  <c r="D73" i="451"/>
  <c r="D74" i="451"/>
  <c r="D75" i="451"/>
  <c r="D76" i="451"/>
  <c r="D77" i="451"/>
  <c r="D80" i="451"/>
  <c r="D79" i="451"/>
  <c r="D82" i="451"/>
  <c r="D84" i="451"/>
  <c r="C17" i="66"/>
  <c r="D91" i="451"/>
  <c r="D92" i="451"/>
  <c r="D93" i="451"/>
  <c r="D94" i="451"/>
  <c r="D95" i="451"/>
  <c r="D96" i="451"/>
  <c r="D97" i="451"/>
  <c r="C98" i="451"/>
  <c r="D98" i="451"/>
  <c r="D100" i="451"/>
  <c r="D102" i="451"/>
  <c r="D104" i="451"/>
  <c r="D105" i="451"/>
  <c r="D106" i="451"/>
  <c r="D108" i="451"/>
  <c r="D109" i="451"/>
  <c r="D110" i="451"/>
  <c r="D111" i="451"/>
  <c r="D112" i="451"/>
  <c r="D114" i="451"/>
  <c r="D115" i="451"/>
  <c r="D116" i="451"/>
  <c r="D117" i="451"/>
  <c r="D118" i="451"/>
  <c r="D121" i="451"/>
  <c r="D120" i="451"/>
  <c r="D123" i="451"/>
  <c r="D125" i="451"/>
  <c r="D17" i="66"/>
  <c r="D132" i="451"/>
  <c r="D133" i="451"/>
  <c r="D134" i="451"/>
  <c r="D135" i="451"/>
  <c r="D136" i="451"/>
  <c r="D137" i="451"/>
  <c r="D138" i="451"/>
  <c r="C139" i="451"/>
  <c r="D139" i="451"/>
  <c r="D141" i="451"/>
  <c r="D143" i="451"/>
  <c r="D145" i="451"/>
  <c r="D146" i="451"/>
  <c r="D147" i="451"/>
  <c r="D149" i="451"/>
  <c r="D150" i="451"/>
  <c r="D151" i="451"/>
  <c r="D152" i="451"/>
  <c r="D153" i="451"/>
  <c r="D155" i="451"/>
  <c r="D156" i="451"/>
  <c r="D157" i="451"/>
  <c r="D158" i="451"/>
  <c r="D159" i="451"/>
  <c r="D162" i="451"/>
  <c r="D161" i="451"/>
  <c r="D164" i="451"/>
  <c r="D166" i="451"/>
  <c r="E17" i="66"/>
  <c r="D214" i="451"/>
  <c r="D215" i="451"/>
  <c r="D216" i="451"/>
  <c r="D217" i="451"/>
  <c r="D218" i="451"/>
  <c r="D219" i="451"/>
  <c r="D220" i="451"/>
  <c r="C221" i="451"/>
  <c r="D221" i="451"/>
  <c r="D223" i="451"/>
  <c r="D225" i="451"/>
  <c r="D227" i="451"/>
  <c r="D228" i="451"/>
  <c r="D229" i="451"/>
  <c r="D231" i="451"/>
  <c r="D232" i="451"/>
  <c r="D233" i="451"/>
  <c r="D234" i="451"/>
  <c r="D235" i="451"/>
  <c r="D237" i="451"/>
  <c r="D238" i="451"/>
  <c r="D239" i="451"/>
  <c r="D240" i="451"/>
  <c r="D241" i="451"/>
  <c r="D244" i="451"/>
  <c r="D243" i="451"/>
  <c r="D246" i="451"/>
  <c r="D248" i="451"/>
  <c r="G17" i="66"/>
  <c r="D255" i="451"/>
  <c r="D256" i="451"/>
  <c r="D257" i="451"/>
  <c r="D258" i="451"/>
  <c r="D259" i="451"/>
  <c r="D260" i="451"/>
  <c r="D261" i="451"/>
  <c r="C262" i="451"/>
  <c r="D262" i="451"/>
  <c r="D264" i="451"/>
  <c r="D266" i="451"/>
  <c r="D268" i="451"/>
  <c r="D269" i="451"/>
  <c r="D270" i="451"/>
  <c r="D272" i="451"/>
  <c r="D273" i="451"/>
  <c r="D274" i="451"/>
  <c r="D275" i="451"/>
  <c r="D276" i="451"/>
  <c r="D278" i="451"/>
  <c r="D279" i="451"/>
  <c r="D280" i="451"/>
  <c r="D281" i="451"/>
  <c r="D282" i="451"/>
  <c r="D285" i="451"/>
  <c r="D284" i="451"/>
  <c r="D287" i="451"/>
  <c r="D289" i="451"/>
  <c r="H17" i="66"/>
  <c r="D419" i="451"/>
  <c r="D420" i="451"/>
  <c r="D421" i="451"/>
  <c r="D422" i="451"/>
  <c r="D423" i="451"/>
  <c r="D424" i="451"/>
  <c r="D425" i="451"/>
  <c r="C426" i="451"/>
  <c r="D426" i="451"/>
  <c r="D428" i="451"/>
  <c r="D430" i="451"/>
  <c r="D432" i="451"/>
  <c r="D433" i="451"/>
  <c r="D434" i="451"/>
  <c r="D436" i="451"/>
  <c r="D437" i="451"/>
  <c r="D438" i="451"/>
  <c r="D439" i="451"/>
  <c r="D440" i="451"/>
  <c r="D442" i="451"/>
  <c r="D443" i="451"/>
  <c r="D444" i="451"/>
  <c r="D445" i="451"/>
  <c r="D446" i="451"/>
  <c r="D449" i="451"/>
  <c r="D448" i="451"/>
  <c r="D451" i="451"/>
  <c r="D453" i="451"/>
  <c r="L17" i="66"/>
  <c r="D460" i="451"/>
  <c r="D461" i="451"/>
  <c r="D462" i="451"/>
  <c r="D463" i="451"/>
  <c r="D464" i="451"/>
  <c r="D465" i="451"/>
  <c r="D466" i="451"/>
  <c r="C467" i="451"/>
  <c r="D467" i="451"/>
  <c r="D469" i="451"/>
  <c r="D471" i="451"/>
  <c r="D473" i="451"/>
  <c r="D474" i="451"/>
  <c r="D475" i="451"/>
  <c r="D477" i="451"/>
  <c r="D478" i="451"/>
  <c r="D479" i="451"/>
  <c r="D480" i="451"/>
  <c r="D481" i="451"/>
  <c r="D483" i="451"/>
  <c r="D484" i="451"/>
  <c r="D485" i="451"/>
  <c r="D486" i="451"/>
  <c r="D487" i="451"/>
  <c r="D490" i="451"/>
  <c r="D489" i="451"/>
  <c r="D492" i="451"/>
  <c r="D494" i="451"/>
  <c r="M17" i="66"/>
  <c r="D501" i="451"/>
  <c r="D502" i="451"/>
  <c r="D503" i="451"/>
  <c r="D504" i="451"/>
  <c r="D505" i="451"/>
  <c r="D506" i="451"/>
  <c r="D507" i="451"/>
  <c r="C508" i="451"/>
  <c r="D508" i="451"/>
  <c r="D510" i="451"/>
  <c r="D512" i="451"/>
  <c r="D514" i="451"/>
  <c r="D515" i="451"/>
  <c r="D516" i="451"/>
  <c r="D518" i="451"/>
  <c r="D519" i="451"/>
  <c r="D520" i="451"/>
  <c r="D521" i="451"/>
  <c r="D522" i="451"/>
  <c r="D524" i="451"/>
  <c r="D525" i="451"/>
  <c r="D526" i="451"/>
  <c r="D527" i="451"/>
  <c r="D528" i="451"/>
  <c r="D531" i="451"/>
  <c r="D530" i="451"/>
  <c r="D533" i="451"/>
  <c r="D535" i="451"/>
  <c r="N17" i="66"/>
  <c r="D542" i="451"/>
  <c r="D543" i="451"/>
  <c r="D544" i="451"/>
  <c r="D545" i="451"/>
  <c r="D546" i="451"/>
  <c r="D547" i="451"/>
  <c r="D548" i="451"/>
  <c r="C549" i="451"/>
  <c r="D549" i="451"/>
  <c r="D551" i="451"/>
  <c r="D553" i="451"/>
  <c r="D555" i="451"/>
  <c r="D556" i="451"/>
  <c r="D557" i="451"/>
  <c r="D559" i="451"/>
  <c r="D560" i="451"/>
  <c r="D561" i="451"/>
  <c r="D562" i="451"/>
  <c r="D563" i="451"/>
  <c r="D565" i="451"/>
  <c r="D566" i="451"/>
  <c r="D567" i="451"/>
  <c r="D568" i="451"/>
  <c r="D569" i="451"/>
  <c r="D572" i="451"/>
  <c r="D571" i="451"/>
  <c r="D574" i="451"/>
  <c r="D576" i="451"/>
  <c r="O17" i="66"/>
  <c r="D583" i="451"/>
  <c r="D584" i="451"/>
  <c r="D585" i="451"/>
  <c r="D586" i="451"/>
  <c r="D587" i="451"/>
  <c r="D588" i="451"/>
  <c r="D589" i="451"/>
  <c r="C590" i="451"/>
  <c r="D590" i="451"/>
  <c r="D592" i="451"/>
  <c r="D594" i="451"/>
  <c r="D596" i="451"/>
  <c r="D597" i="451"/>
  <c r="D598" i="451"/>
  <c r="D600" i="451"/>
  <c r="D601" i="451"/>
  <c r="D602" i="451"/>
  <c r="D603" i="451"/>
  <c r="D604" i="451"/>
  <c r="D606" i="451"/>
  <c r="D607" i="451"/>
  <c r="D608" i="451"/>
  <c r="D609" i="451"/>
  <c r="D610" i="451"/>
  <c r="D613" i="451"/>
  <c r="D612" i="451"/>
  <c r="D615" i="451"/>
  <c r="D617" i="451"/>
  <c r="P17" i="66"/>
  <c r="D624" i="451"/>
  <c r="D625" i="451"/>
  <c r="D626" i="451"/>
  <c r="D627" i="451"/>
  <c r="D628" i="451"/>
  <c r="D629" i="451"/>
  <c r="D630" i="451"/>
  <c r="C631" i="451"/>
  <c r="D631" i="451"/>
  <c r="D633" i="451"/>
  <c r="D635" i="451"/>
  <c r="D637" i="451"/>
  <c r="D638" i="451"/>
  <c r="D639" i="451"/>
  <c r="D641" i="451"/>
  <c r="D642" i="451"/>
  <c r="D643" i="451"/>
  <c r="D644" i="451"/>
  <c r="D645" i="451"/>
  <c r="D647" i="451"/>
  <c r="D648" i="451"/>
  <c r="D649" i="451"/>
  <c r="D650" i="451"/>
  <c r="D651" i="451"/>
  <c r="D654" i="451"/>
  <c r="D653" i="451"/>
  <c r="D656" i="451"/>
  <c r="D658" i="451"/>
  <c r="Q17" i="66"/>
  <c r="D665" i="451"/>
  <c r="D666" i="451"/>
  <c r="D667" i="451"/>
  <c r="D668" i="451"/>
  <c r="D669" i="451"/>
  <c r="D670" i="451"/>
  <c r="D671" i="451"/>
  <c r="C672" i="451"/>
  <c r="D672" i="451"/>
  <c r="D674" i="451"/>
  <c r="D676" i="451"/>
  <c r="D678" i="451"/>
  <c r="D679" i="451"/>
  <c r="D680" i="451"/>
  <c r="D682" i="451"/>
  <c r="D683" i="451"/>
  <c r="D684" i="451"/>
  <c r="D685" i="451"/>
  <c r="D686" i="451"/>
  <c r="D688" i="451"/>
  <c r="D689" i="451"/>
  <c r="D690" i="451"/>
  <c r="D691" i="451"/>
  <c r="D692" i="451"/>
  <c r="D695" i="451"/>
  <c r="D694" i="451"/>
  <c r="D697" i="451"/>
  <c r="D699" i="451"/>
  <c r="R17" i="66"/>
  <c r="D706" i="451"/>
  <c r="D707" i="451"/>
  <c r="D708" i="451"/>
  <c r="D709" i="451"/>
  <c r="D710" i="451"/>
  <c r="D711" i="451"/>
  <c r="D712" i="451"/>
  <c r="C713" i="451"/>
  <c r="D713" i="451"/>
  <c r="D715" i="451"/>
  <c r="D717" i="451"/>
  <c r="D719" i="451"/>
  <c r="D720" i="451"/>
  <c r="D721" i="451"/>
  <c r="D723" i="451"/>
  <c r="D724" i="451"/>
  <c r="D725" i="451"/>
  <c r="D726" i="451"/>
  <c r="D727" i="451"/>
  <c r="D729" i="451"/>
  <c r="D730" i="451"/>
  <c r="D731" i="451"/>
  <c r="D732" i="451"/>
  <c r="D733" i="451"/>
  <c r="D736" i="451"/>
  <c r="D735" i="451"/>
  <c r="D738" i="451"/>
  <c r="D740" i="451"/>
  <c r="S17" i="66"/>
  <c r="D747" i="451"/>
  <c r="D748" i="451"/>
  <c r="D749" i="451"/>
  <c r="D750" i="451"/>
  <c r="D751" i="451"/>
  <c r="D752" i="451"/>
  <c r="D753" i="451"/>
  <c r="C754" i="451"/>
  <c r="D754" i="451"/>
  <c r="D756" i="451"/>
  <c r="D758" i="451"/>
  <c r="D760" i="451"/>
  <c r="D761" i="451"/>
  <c r="D762" i="451"/>
  <c r="D764" i="451"/>
  <c r="D765" i="451"/>
  <c r="D766" i="451"/>
  <c r="D767" i="451"/>
  <c r="D768" i="451"/>
  <c r="D770" i="451"/>
  <c r="D771" i="451"/>
  <c r="D772" i="451"/>
  <c r="D773" i="451"/>
  <c r="D774" i="451"/>
  <c r="D777" i="451"/>
  <c r="D776" i="451"/>
  <c r="D779" i="451"/>
  <c r="D781" i="451"/>
  <c r="T17" i="66"/>
  <c r="D9" i="452"/>
  <c r="D10" i="452"/>
  <c r="D11" i="452"/>
  <c r="D12" i="452"/>
  <c r="D13" i="452"/>
  <c r="D14" i="452"/>
  <c r="D15" i="452"/>
  <c r="C16" i="452"/>
  <c r="D16" i="452"/>
  <c r="D18" i="452"/>
  <c r="D20" i="452"/>
  <c r="D22" i="452"/>
  <c r="D23" i="452"/>
  <c r="D24" i="452"/>
  <c r="D26" i="452"/>
  <c r="D27" i="452"/>
  <c r="D28" i="452"/>
  <c r="D29" i="452"/>
  <c r="D30" i="452"/>
  <c r="D32" i="452"/>
  <c r="D33" i="452"/>
  <c r="D34" i="452"/>
  <c r="D35" i="452"/>
  <c r="D36" i="452"/>
  <c r="D39" i="452"/>
  <c r="D38" i="452"/>
  <c r="D41" i="452"/>
  <c r="D43" i="452"/>
  <c r="B18" i="66"/>
  <c r="D50" i="452"/>
  <c r="D51" i="452"/>
  <c r="D52" i="452"/>
  <c r="D53" i="452"/>
  <c r="D54" i="452"/>
  <c r="D55" i="452"/>
  <c r="D56" i="452"/>
  <c r="C57" i="452"/>
  <c r="D57" i="452"/>
  <c r="D59" i="452"/>
  <c r="D61" i="452"/>
  <c r="D63" i="452"/>
  <c r="D64" i="452"/>
  <c r="D65" i="452"/>
  <c r="D67" i="452"/>
  <c r="D68" i="452"/>
  <c r="D69" i="452"/>
  <c r="D70" i="452"/>
  <c r="D71" i="452"/>
  <c r="D73" i="452"/>
  <c r="D74" i="452"/>
  <c r="D75" i="452"/>
  <c r="D76" i="452"/>
  <c r="D77" i="452"/>
  <c r="D80" i="452"/>
  <c r="D79" i="452"/>
  <c r="D82" i="452"/>
  <c r="D84" i="452"/>
  <c r="C18" i="66"/>
  <c r="D91" i="452"/>
  <c r="D92" i="452"/>
  <c r="D93" i="452"/>
  <c r="D94" i="452"/>
  <c r="D95" i="452"/>
  <c r="D96" i="452"/>
  <c r="D97" i="452"/>
  <c r="C98" i="452"/>
  <c r="D98" i="452"/>
  <c r="D100" i="452"/>
  <c r="D102" i="452"/>
  <c r="D104" i="452"/>
  <c r="D105" i="452"/>
  <c r="D106" i="452"/>
  <c r="D108" i="452"/>
  <c r="D109" i="452"/>
  <c r="D110" i="452"/>
  <c r="D111" i="452"/>
  <c r="D112" i="452"/>
  <c r="D114" i="452"/>
  <c r="D115" i="452"/>
  <c r="D116" i="452"/>
  <c r="D117" i="452"/>
  <c r="D118" i="452"/>
  <c r="D121" i="452"/>
  <c r="D120" i="452"/>
  <c r="D123" i="452"/>
  <c r="D125" i="452"/>
  <c r="D18" i="66"/>
  <c r="D132" i="452"/>
  <c r="D133" i="452"/>
  <c r="D134" i="452"/>
  <c r="D135" i="452"/>
  <c r="D136" i="452"/>
  <c r="D137" i="452"/>
  <c r="D138" i="452"/>
  <c r="C139" i="452"/>
  <c r="D139" i="452"/>
  <c r="D141" i="452"/>
  <c r="D143" i="452"/>
  <c r="D145" i="452"/>
  <c r="D146" i="452"/>
  <c r="D147" i="452"/>
  <c r="D149" i="452"/>
  <c r="D150" i="452"/>
  <c r="D151" i="452"/>
  <c r="D152" i="452"/>
  <c r="D153" i="452"/>
  <c r="D155" i="452"/>
  <c r="D156" i="452"/>
  <c r="D157" i="452"/>
  <c r="D158" i="452"/>
  <c r="D159" i="452"/>
  <c r="D162" i="452"/>
  <c r="D161" i="452"/>
  <c r="D164" i="452"/>
  <c r="D166" i="452"/>
  <c r="E18" i="66"/>
  <c r="D173" i="452"/>
  <c r="D174" i="452"/>
  <c r="D175" i="452"/>
  <c r="D176" i="452"/>
  <c r="D177" i="452"/>
  <c r="D178" i="452"/>
  <c r="D179" i="452"/>
  <c r="C180" i="452"/>
  <c r="D180" i="452"/>
  <c r="D182" i="452"/>
  <c r="D184" i="452"/>
  <c r="D186" i="452"/>
  <c r="D187" i="452"/>
  <c r="D188" i="452"/>
  <c r="D190" i="452"/>
  <c r="D191" i="452"/>
  <c r="D192" i="452"/>
  <c r="D193" i="452"/>
  <c r="D194" i="452"/>
  <c r="D196" i="452"/>
  <c r="D197" i="452"/>
  <c r="D198" i="452"/>
  <c r="D199" i="452"/>
  <c r="D200" i="452"/>
  <c r="D203" i="452"/>
  <c r="D202" i="452"/>
  <c r="D205" i="452"/>
  <c r="D207" i="452"/>
  <c r="F18" i="66"/>
  <c r="D214" i="452"/>
  <c r="D215" i="452"/>
  <c r="D216" i="452"/>
  <c r="D217" i="452"/>
  <c r="D218" i="452"/>
  <c r="D219" i="452"/>
  <c r="D220" i="452"/>
  <c r="C221" i="452"/>
  <c r="D221" i="452"/>
  <c r="D223" i="452"/>
  <c r="D225" i="452"/>
  <c r="D227" i="452"/>
  <c r="D228" i="452"/>
  <c r="D229" i="452"/>
  <c r="D231" i="452"/>
  <c r="D232" i="452"/>
  <c r="D233" i="452"/>
  <c r="D234" i="452"/>
  <c r="D235" i="452"/>
  <c r="D237" i="452"/>
  <c r="D238" i="452"/>
  <c r="D239" i="452"/>
  <c r="D240" i="452"/>
  <c r="D241" i="452"/>
  <c r="D244" i="452"/>
  <c r="D243" i="452"/>
  <c r="D246" i="452"/>
  <c r="D248" i="452"/>
  <c r="G18" i="66"/>
  <c r="D255" i="452"/>
  <c r="D256" i="452"/>
  <c r="D257" i="452"/>
  <c r="D258" i="452"/>
  <c r="D259" i="452"/>
  <c r="D260" i="452"/>
  <c r="D261" i="452"/>
  <c r="C262" i="452"/>
  <c r="D262" i="452"/>
  <c r="D264" i="452"/>
  <c r="D266" i="452"/>
  <c r="D268" i="452"/>
  <c r="D269" i="452"/>
  <c r="D270" i="452"/>
  <c r="D272" i="452"/>
  <c r="D273" i="452"/>
  <c r="D274" i="452"/>
  <c r="D275" i="452"/>
  <c r="D276" i="452"/>
  <c r="D278" i="452"/>
  <c r="D279" i="452"/>
  <c r="D280" i="452"/>
  <c r="D281" i="452"/>
  <c r="D282" i="452"/>
  <c r="D285" i="452"/>
  <c r="D284" i="452"/>
  <c r="D287" i="452"/>
  <c r="D289" i="452"/>
  <c r="H18" i="66"/>
  <c r="D296" i="452"/>
  <c r="D297" i="452"/>
  <c r="D298" i="452"/>
  <c r="D299" i="452"/>
  <c r="D300" i="452"/>
  <c r="D301" i="452"/>
  <c r="D302" i="452"/>
  <c r="C303" i="452"/>
  <c r="D303" i="452"/>
  <c r="D305" i="452"/>
  <c r="D307" i="452"/>
  <c r="D309" i="452"/>
  <c r="D310" i="452"/>
  <c r="D311" i="452"/>
  <c r="D313" i="452"/>
  <c r="D314" i="452"/>
  <c r="D315" i="452"/>
  <c r="D316" i="452"/>
  <c r="D317" i="452"/>
  <c r="D319" i="452"/>
  <c r="D320" i="452"/>
  <c r="D321" i="452"/>
  <c r="D322" i="452"/>
  <c r="D323" i="452"/>
  <c r="D326" i="452"/>
  <c r="D325" i="452"/>
  <c r="D328" i="452"/>
  <c r="D330" i="452"/>
  <c r="I18" i="66"/>
  <c r="D337" i="452"/>
  <c r="D338" i="452"/>
  <c r="D339" i="452"/>
  <c r="D340" i="452"/>
  <c r="D341" i="452"/>
  <c r="D342" i="452"/>
  <c r="D343" i="452"/>
  <c r="C344" i="452"/>
  <c r="D344" i="452"/>
  <c r="D346" i="452"/>
  <c r="D348" i="452"/>
  <c r="D350" i="452"/>
  <c r="D351" i="452"/>
  <c r="D352" i="452"/>
  <c r="D354" i="452"/>
  <c r="D355" i="452"/>
  <c r="D356" i="452"/>
  <c r="D357" i="452"/>
  <c r="D358" i="452"/>
  <c r="D360" i="452"/>
  <c r="D361" i="452"/>
  <c r="D362" i="452"/>
  <c r="D363" i="452"/>
  <c r="D364" i="452"/>
  <c r="D367" i="452"/>
  <c r="D366" i="452"/>
  <c r="D369" i="452"/>
  <c r="D371" i="452"/>
  <c r="J18" i="66"/>
  <c r="D378" i="452"/>
  <c r="D379" i="452"/>
  <c r="D380" i="452"/>
  <c r="D381" i="452"/>
  <c r="D382" i="452"/>
  <c r="D383" i="452"/>
  <c r="D384" i="452"/>
  <c r="C385" i="452"/>
  <c r="D385" i="452"/>
  <c r="D387" i="452"/>
  <c r="D389" i="452"/>
  <c r="D391" i="452"/>
  <c r="D392" i="452"/>
  <c r="D393" i="452"/>
  <c r="D395" i="452"/>
  <c r="D396" i="452"/>
  <c r="D397" i="452"/>
  <c r="D398" i="452"/>
  <c r="D399" i="452"/>
  <c r="D401" i="452"/>
  <c r="D402" i="452"/>
  <c r="D403" i="452"/>
  <c r="D404" i="452"/>
  <c r="D405" i="452"/>
  <c r="D408" i="452"/>
  <c r="D407" i="452"/>
  <c r="D410" i="452"/>
  <c r="D412" i="452"/>
  <c r="K18" i="66"/>
  <c r="D419" i="452"/>
  <c r="D420" i="452"/>
  <c r="D421" i="452"/>
  <c r="D422" i="452"/>
  <c r="D423" i="452"/>
  <c r="D424" i="452"/>
  <c r="D425" i="452"/>
  <c r="C426" i="452"/>
  <c r="D426" i="452"/>
  <c r="D428" i="452"/>
  <c r="D430" i="452"/>
  <c r="D432" i="452"/>
  <c r="D433" i="452"/>
  <c r="D434" i="452"/>
  <c r="D436" i="452"/>
  <c r="D437" i="452"/>
  <c r="D438" i="452"/>
  <c r="D439" i="452"/>
  <c r="D440" i="452"/>
  <c r="D442" i="452"/>
  <c r="D443" i="452"/>
  <c r="D444" i="452"/>
  <c r="D445" i="452"/>
  <c r="D446" i="452"/>
  <c r="D449" i="452"/>
  <c r="D448" i="452"/>
  <c r="D451" i="452"/>
  <c r="D453" i="452"/>
  <c r="L18" i="66"/>
  <c r="D460" i="452"/>
  <c r="D461" i="452"/>
  <c r="D462" i="452"/>
  <c r="D463" i="452"/>
  <c r="D464" i="452"/>
  <c r="D465" i="452"/>
  <c r="D466" i="452"/>
  <c r="C467" i="452"/>
  <c r="D467" i="452"/>
  <c r="D469" i="452"/>
  <c r="D471" i="452"/>
  <c r="D473" i="452"/>
  <c r="D474" i="452"/>
  <c r="D475" i="452"/>
  <c r="D477" i="452"/>
  <c r="D478" i="452"/>
  <c r="D479" i="452"/>
  <c r="D480" i="452"/>
  <c r="D481" i="452"/>
  <c r="D483" i="452"/>
  <c r="D484" i="452"/>
  <c r="D485" i="452"/>
  <c r="D486" i="452"/>
  <c r="D487" i="452"/>
  <c r="D490" i="452"/>
  <c r="D489" i="452"/>
  <c r="D492" i="452"/>
  <c r="D494" i="452"/>
  <c r="M18" i="66"/>
  <c r="D501" i="452"/>
  <c r="D502" i="452"/>
  <c r="D503" i="452"/>
  <c r="D504" i="452"/>
  <c r="D505" i="452"/>
  <c r="D506" i="452"/>
  <c r="D507" i="452"/>
  <c r="C508" i="452"/>
  <c r="D508" i="452"/>
  <c r="D510" i="452"/>
  <c r="D512" i="452"/>
  <c r="D514" i="452"/>
  <c r="D515" i="452"/>
  <c r="D516" i="452"/>
  <c r="D518" i="452"/>
  <c r="D519" i="452"/>
  <c r="D520" i="452"/>
  <c r="D521" i="452"/>
  <c r="D522" i="452"/>
  <c r="D524" i="452"/>
  <c r="D525" i="452"/>
  <c r="D526" i="452"/>
  <c r="D527" i="452"/>
  <c r="D528" i="452"/>
  <c r="D531" i="452"/>
  <c r="D530" i="452"/>
  <c r="D533" i="452"/>
  <c r="D535" i="452"/>
  <c r="N18" i="66"/>
  <c r="D542" i="452"/>
  <c r="D543" i="452"/>
  <c r="D544" i="452"/>
  <c r="D545" i="452"/>
  <c r="D546" i="452"/>
  <c r="D547" i="452"/>
  <c r="D548" i="452"/>
  <c r="C549" i="452"/>
  <c r="D549" i="452"/>
  <c r="D551" i="452"/>
  <c r="D553" i="452"/>
  <c r="D555" i="452"/>
  <c r="D556" i="452"/>
  <c r="D557" i="452"/>
  <c r="D559" i="452"/>
  <c r="D560" i="452"/>
  <c r="D561" i="452"/>
  <c r="D562" i="452"/>
  <c r="D563" i="452"/>
  <c r="D565" i="452"/>
  <c r="D566" i="452"/>
  <c r="D567" i="452"/>
  <c r="D568" i="452"/>
  <c r="D569" i="452"/>
  <c r="D572" i="452"/>
  <c r="D571" i="452"/>
  <c r="D574" i="452"/>
  <c r="D576" i="452"/>
  <c r="O18" i="66"/>
  <c r="D583" i="452"/>
  <c r="D584" i="452"/>
  <c r="D585" i="452"/>
  <c r="D586" i="452"/>
  <c r="D587" i="452"/>
  <c r="D588" i="452"/>
  <c r="D589" i="452"/>
  <c r="C590" i="452"/>
  <c r="D590" i="452"/>
  <c r="D592" i="452"/>
  <c r="D594" i="452"/>
  <c r="D596" i="452"/>
  <c r="D597" i="452"/>
  <c r="D598" i="452"/>
  <c r="D600" i="452"/>
  <c r="D601" i="452"/>
  <c r="D602" i="452"/>
  <c r="D603" i="452"/>
  <c r="D604" i="452"/>
  <c r="D606" i="452"/>
  <c r="D607" i="452"/>
  <c r="D608" i="452"/>
  <c r="D609" i="452"/>
  <c r="D610" i="452"/>
  <c r="D613" i="452"/>
  <c r="D612" i="452"/>
  <c r="D615" i="452"/>
  <c r="D617" i="452"/>
  <c r="P18" i="66"/>
  <c r="D624" i="452"/>
  <c r="D625" i="452"/>
  <c r="D626" i="452"/>
  <c r="D627" i="452"/>
  <c r="D628" i="452"/>
  <c r="D629" i="452"/>
  <c r="D630" i="452"/>
  <c r="C631" i="452"/>
  <c r="D631" i="452"/>
  <c r="D633" i="452"/>
  <c r="D635" i="452"/>
  <c r="D637" i="452"/>
  <c r="D638" i="452"/>
  <c r="D639" i="452"/>
  <c r="D641" i="452"/>
  <c r="D642" i="452"/>
  <c r="D643" i="452"/>
  <c r="D644" i="452"/>
  <c r="D645" i="452"/>
  <c r="D647" i="452"/>
  <c r="D648" i="452"/>
  <c r="D649" i="452"/>
  <c r="D650" i="452"/>
  <c r="D651" i="452"/>
  <c r="D654" i="452"/>
  <c r="D653" i="452"/>
  <c r="D656" i="452"/>
  <c r="D658" i="452"/>
  <c r="Q18" i="66"/>
  <c r="D665" i="452"/>
  <c r="D666" i="452"/>
  <c r="D667" i="452"/>
  <c r="D668" i="452"/>
  <c r="D669" i="452"/>
  <c r="D670" i="452"/>
  <c r="D671" i="452"/>
  <c r="C672" i="452"/>
  <c r="D672" i="452"/>
  <c r="D674" i="452"/>
  <c r="D676" i="452"/>
  <c r="D678" i="452"/>
  <c r="D679" i="452"/>
  <c r="D680" i="452"/>
  <c r="D682" i="452"/>
  <c r="D683" i="452"/>
  <c r="D684" i="452"/>
  <c r="D685" i="452"/>
  <c r="D686" i="452"/>
  <c r="D688" i="452"/>
  <c r="D689" i="452"/>
  <c r="D690" i="452"/>
  <c r="D691" i="452"/>
  <c r="D692" i="452"/>
  <c r="D695" i="452"/>
  <c r="D694" i="452"/>
  <c r="D697" i="452"/>
  <c r="D699" i="452"/>
  <c r="R18" i="66"/>
  <c r="D706" i="452"/>
  <c r="D707" i="452"/>
  <c r="D708" i="452"/>
  <c r="D709" i="452"/>
  <c r="D710" i="452"/>
  <c r="D711" i="452"/>
  <c r="D712" i="452"/>
  <c r="C713" i="452"/>
  <c r="D713" i="452"/>
  <c r="D715" i="452"/>
  <c r="D717" i="452"/>
  <c r="D719" i="452"/>
  <c r="D720" i="452"/>
  <c r="D721" i="452"/>
  <c r="D723" i="452"/>
  <c r="D724" i="452"/>
  <c r="D725" i="452"/>
  <c r="D726" i="452"/>
  <c r="D727" i="452"/>
  <c r="D729" i="452"/>
  <c r="D730" i="452"/>
  <c r="D731" i="452"/>
  <c r="D732" i="452"/>
  <c r="D733" i="452"/>
  <c r="D736" i="452"/>
  <c r="D735" i="452"/>
  <c r="D738" i="452"/>
  <c r="D740" i="452"/>
  <c r="S18" i="66"/>
  <c r="D747" i="452"/>
  <c r="D748" i="452"/>
  <c r="D749" i="452"/>
  <c r="D750" i="452"/>
  <c r="D751" i="452"/>
  <c r="D752" i="452"/>
  <c r="D753" i="452"/>
  <c r="C754" i="452"/>
  <c r="D754" i="452"/>
  <c r="D756" i="452"/>
  <c r="D758" i="452"/>
  <c r="D760" i="452"/>
  <c r="D761" i="452"/>
  <c r="D762" i="452"/>
  <c r="D764" i="452"/>
  <c r="D765" i="452"/>
  <c r="D766" i="452"/>
  <c r="D767" i="452"/>
  <c r="D768" i="452"/>
  <c r="D770" i="452"/>
  <c r="D771" i="452"/>
  <c r="D772" i="452"/>
  <c r="D773" i="452"/>
  <c r="D774" i="452"/>
  <c r="D777" i="452"/>
  <c r="D776" i="452"/>
  <c r="D779" i="452"/>
  <c r="D781" i="452"/>
  <c r="T18" i="66"/>
  <c r="D9" i="453"/>
  <c r="D10" i="453"/>
  <c r="D11" i="453"/>
  <c r="D12" i="453"/>
  <c r="D13" i="453"/>
  <c r="D14" i="453"/>
  <c r="D15" i="453"/>
  <c r="C16" i="453"/>
  <c r="D16" i="453"/>
  <c r="D18" i="453"/>
  <c r="D20" i="453"/>
  <c r="D22" i="453"/>
  <c r="D23" i="453"/>
  <c r="D24" i="453"/>
  <c r="D26" i="453"/>
  <c r="D27" i="453"/>
  <c r="D28" i="453"/>
  <c r="D29" i="453"/>
  <c r="D30" i="453"/>
  <c r="D32" i="453"/>
  <c r="D33" i="453"/>
  <c r="D34" i="453"/>
  <c r="D35" i="453"/>
  <c r="D36" i="453"/>
  <c r="D39" i="453"/>
  <c r="D38" i="453"/>
  <c r="D41" i="453"/>
  <c r="D43" i="453"/>
  <c r="B19" i="66"/>
  <c r="D50" i="453"/>
  <c r="D51" i="453"/>
  <c r="D52" i="453"/>
  <c r="D53" i="453"/>
  <c r="D54" i="453"/>
  <c r="D55" i="453"/>
  <c r="D56" i="453"/>
  <c r="C57" i="453"/>
  <c r="D57" i="453"/>
  <c r="D59" i="453"/>
  <c r="D61" i="453"/>
  <c r="D63" i="453"/>
  <c r="D64" i="453"/>
  <c r="D65" i="453"/>
  <c r="D67" i="453"/>
  <c r="D68" i="453"/>
  <c r="D69" i="453"/>
  <c r="D70" i="453"/>
  <c r="D71" i="453"/>
  <c r="D73" i="453"/>
  <c r="D74" i="453"/>
  <c r="D75" i="453"/>
  <c r="D76" i="453"/>
  <c r="D77" i="453"/>
  <c r="D80" i="453"/>
  <c r="D79" i="453"/>
  <c r="D82" i="453"/>
  <c r="D84" i="453"/>
  <c r="C19" i="66"/>
  <c r="D91" i="453"/>
  <c r="D92" i="453"/>
  <c r="D93" i="453"/>
  <c r="D94" i="453"/>
  <c r="D95" i="453"/>
  <c r="D96" i="453"/>
  <c r="D97" i="453"/>
  <c r="C98" i="453"/>
  <c r="D98" i="453"/>
  <c r="D100" i="453"/>
  <c r="D102" i="453"/>
  <c r="D104" i="453"/>
  <c r="D105" i="453"/>
  <c r="D106" i="453"/>
  <c r="D108" i="453"/>
  <c r="D109" i="453"/>
  <c r="D110" i="453"/>
  <c r="D111" i="453"/>
  <c r="D112" i="453"/>
  <c r="D114" i="453"/>
  <c r="D115" i="453"/>
  <c r="D116" i="453"/>
  <c r="D117" i="453"/>
  <c r="D118" i="453"/>
  <c r="D121" i="453"/>
  <c r="D120" i="453"/>
  <c r="D123" i="453"/>
  <c r="D125" i="453"/>
  <c r="D19" i="66"/>
  <c r="D132" i="453"/>
  <c r="D133" i="453"/>
  <c r="D134" i="453"/>
  <c r="D135" i="453"/>
  <c r="D136" i="453"/>
  <c r="D137" i="453"/>
  <c r="D138" i="453"/>
  <c r="C139" i="453"/>
  <c r="D139" i="453"/>
  <c r="D141" i="453"/>
  <c r="D143" i="453"/>
  <c r="D145" i="453"/>
  <c r="D146" i="453"/>
  <c r="D147" i="453"/>
  <c r="D149" i="453"/>
  <c r="D150" i="453"/>
  <c r="D151" i="453"/>
  <c r="D152" i="453"/>
  <c r="D153" i="453"/>
  <c r="D155" i="453"/>
  <c r="D156" i="453"/>
  <c r="D157" i="453"/>
  <c r="D158" i="453"/>
  <c r="D159" i="453"/>
  <c r="D162" i="453"/>
  <c r="D161" i="453"/>
  <c r="D164" i="453"/>
  <c r="D166" i="453"/>
  <c r="E19" i="66"/>
  <c r="D214" i="453"/>
  <c r="D215" i="453"/>
  <c r="D216" i="453"/>
  <c r="D217" i="453"/>
  <c r="D218" i="453"/>
  <c r="D219" i="453"/>
  <c r="D220" i="453"/>
  <c r="C221" i="453"/>
  <c r="D221" i="453"/>
  <c r="D223" i="453"/>
  <c r="D225" i="453"/>
  <c r="D227" i="453"/>
  <c r="D228" i="453"/>
  <c r="D229" i="453"/>
  <c r="D231" i="453"/>
  <c r="D232" i="453"/>
  <c r="D233" i="453"/>
  <c r="D234" i="453"/>
  <c r="D235" i="453"/>
  <c r="D237" i="453"/>
  <c r="D238" i="453"/>
  <c r="D239" i="453"/>
  <c r="D240" i="453"/>
  <c r="D241" i="453"/>
  <c r="D244" i="453"/>
  <c r="D243" i="453"/>
  <c r="D246" i="453"/>
  <c r="D248" i="453"/>
  <c r="G19" i="66"/>
  <c r="D255" i="453"/>
  <c r="D256" i="453"/>
  <c r="D257" i="453"/>
  <c r="D258" i="453"/>
  <c r="D259" i="453"/>
  <c r="D260" i="453"/>
  <c r="D261" i="453"/>
  <c r="C262" i="453"/>
  <c r="D262" i="453"/>
  <c r="D264" i="453"/>
  <c r="D266" i="453"/>
  <c r="D268" i="453"/>
  <c r="D269" i="453"/>
  <c r="D270" i="453"/>
  <c r="D272" i="453"/>
  <c r="D273" i="453"/>
  <c r="D274" i="453"/>
  <c r="D275" i="453"/>
  <c r="D276" i="453"/>
  <c r="D278" i="453"/>
  <c r="D279" i="453"/>
  <c r="D280" i="453"/>
  <c r="D281" i="453"/>
  <c r="D282" i="453"/>
  <c r="D285" i="453"/>
  <c r="D284" i="453"/>
  <c r="D287" i="453"/>
  <c r="D289" i="453"/>
  <c r="H19" i="66"/>
  <c r="D419" i="453"/>
  <c r="D420" i="453"/>
  <c r="D421" i="453"/>
  <c r="D422" i="453"/>
  <c r="D423" i="453"/>
  <c r="D424" i="453"/>
  <c r="D425" i="453"/>
  <c r="C426" i="453"/>
  <c r="D426" i="453"/>
  <c r="D428" i="453"/>
  <c r="D430" i="453"/>
  <c r="D432" i="453"/>
  <c r="D433" i="453"/>
  <c r="D434" i="453"/>
  <c r="D436" i="453"/>
  <c r="D437" i="453"/>
  <c r="D438" i="453"/>
  <c r="D439" i="453"/>
  <c r="D440" i="453"/>
  <c r="D442" i="453"/>
  <c r="D443" i="453"/>
  <c r="D444" i="453"/>
  <c r="D445" i="453"/>
  <c r="D446" i="453"/>
  <c r="D449" i="453"/>
  <c r="D448" i="453"/>
  <c r="D451" i="453"/>
  <c r="D453" i="453"/>
  <c r="L19" i="66"/>
  <c r="D460" i="453"/>
  <c r="D461" i="453"/>
  <c r="D462" i="453"/>
  <c r="D463" i="453"/>
  <c r="D464" i="453"/>
  <c r="D465" i="453"/>
  <c r="D466" i="453"/>
  <c r="C467" i="453"/>
  <c r="D467" i="453"/>
  <c r="D469" i="453"/>
  <c r="D471" i="453"/>
  <c r="D473" i="453"/>
  <c r="D474" i="453"/>
  <c r="D475" i="453"/>
  <c r="D477" i="453"/>
  <c r="D478" i="453"/>
  <c r="D479" i="453"/>
  <c r="D480" i="453"/>
  <c r="D481" i="453"/>
  <c r="D483" i="453"/>
  <c r="D484" i="453"/>
  <c r="D485" i="453"/>
  <c r="D486" i="453"/>
  <c r="D487" i="453"/>
  <c r="D490" i="453"/>
  <c r="D489" i="453"/>
  <c r="D492" i="453"/>
  <c r="D494" i="453"/>
  <c r="M19" i="66"/>
  <c r="D501" i="453"/>
  <c r="D502" i="453"/>
  <c r="D503" i="453"/>
  <c r="D504" i="453"/>
  <c r="D505" i="453"/>
  <c r="D506" i="453"/>
  <c r="D507" i="453"/>
  <c r="C508" i="453"/>
  <c r="D508" i="453"/>
  <c r="D510" i="453"/>
  <c r="D512" i="453"/>
  <c r="D514" i="453"/>
  <c r="D515" i="453"/>
  <c r="D516" i="453"/>
  <c r="D518" i="453"/>
  <c r="D519" i="453"/>
  <c r="D520" i="453"/>
  <c r="D521" i="453"/>
  <c r="D522" i="453"/>
  <c r="D524" i="453"/>
  <c r="D525" i="453"/>
  <c r="D526" i="453"/>
  <c r="D527" i="453"/>
  <c r="D528" i="453"/>
  <c r="D531" i="453"/>
  <c r="D530" i="453"/>
  <c r="D533" i="453"/>
  <c r="D535" i="453"/>
  <c r="N19" i="66"/>
  <c r="D542" i="453"/>
  <c r="D543" i="453"/>
  <c r="D544" i="453"/>
  <c r="D545" i="453"/>
  <c r="D546" i="453"/>
  <c r="D547" i="453"/>
  <c r="D548" i="453"/>
  <c r="C549" i="453"/>
  <c r="D549" i="453"/>
  <c r="D551" i="453"/>
  <c r="D553" i="453"/>
  <c r="D555" i="453"/>
  <c r="D556" i="453"/>
  <c r="D557" i="453"/>
  <c r="D559" i="453"/>
  <c r="D560" i="453"/>
  <c r="D561" i="453"/>
  <c r="D562" i="453"/>
  <c r="D563" i="453"/>
  <c r="D565" i="453"/>
  <c r="D566" i="453"/>
  <c r="D567" i="453"/>
  <c r="D568" i="453"/>
  <c r="D569" i="453"/>
  <c r="D572" i="453"/>
  <c r="D571" i="453"/>
  <c r="D574" i="453"/>
  <c r="D576" i="453"/>
  <c r="O19" i="66"/>
  <c r="D583" i="453"/>
  <c r="D584" i="453"/>
  <c r="D585" i="453"/>
  <c r="D586" i="453"/>
  <c r="D587" i="453"/>
  <c r="D588" i="453"/>
  <c r="D589" i="453"/>
  <c r="C590" i="453"/>
  <c r="D590" i="453"/>
  <c r="D592" i="453"/>
  <c r="D594" i="453"/>
  <c r="D596" i="453"/>
  <c r="D597" i="453"/>
  <c r="D598" i="453"/>
  <c r="D600" i="453"/>
  <c r="D601" i="453"/>
  <c r="D602" i="453"/>
  <c r="D603" i="453"/>
  <c r="D604" i="453"/>
  <c r="D606" i="453"/>
  <c r="D607" i="453"/>
  <c r="D608" i="453"/>
  <c r="D609" i="453"/>
  <c r="D610" i="453"/>
  <c r="D613" i="453"/>
  <c r="D612" i="453"/>
  <c r="D615" i="453"/>
  <c r="D617" i="453"/>
  <c r="P19" i="66"/>
  <c r="D624" i="453"/>
  <c r="D625" i="453"/>
  <c r="D626" i="453"/>
  <c r="D627" i="453"/>
  <c r="D628" i="453"/>
  <c r="D629" i="453"/>
  <c r="D630" i="453"/>
  <c r="C631" i="453"/>
  <c r="D631" i="453"/>
  <c r="D633" i="453"/>
  <c r="D635" i="453"/>
  <c r="D637" i="453"/>
  <c r="D638" i="453"/>
  <c r="D639" i="453"/>
  <c r="D641" i="453"/>
  <c r="D642" i="453"/>
  <c r="D643" i="453"/>
  <c r="D644" i="453"/>
  <c r="D645" i="453"/>
  <c r="D647" i="453"/>
  <c r="D648" i="453"/>
  <c r="D649" i="453"/>
  <c r="D650" i="453"/>
  <c r="D651" i="453"/>
  <c r="D654" i="453"/>
  <c r="D653" i="453"/>
  <c r="D656" i="453"/>
  <c r="D658" i="453"/>
  <c r="Q19" i="66"/>
  <c r="D665" i="453"/>
  <c r="D666" i="453"/>
  <c r="D667" i="453"/>
  <c r="D668" i="453"/>
  <c r="D669" i="453"/>
  <c r="D670" i="453"/>
  <c r="D671" i="453"/>
  <c r="C672" i="453"/>
  <c r="D672" i="453"/>
  <c r="D674" i="453"/>
  <c r="D676" i="453"/>
  <c r="D678" i="453"/>
  <c r="D679" i="453"/>
  <c r="D680" i="453"/>
  <c r="D682" i="453"/>
  <c r="D683" i="453"/>
  <c r="D684" i="453"/>
  <c r="D685" i="453"/>
  <c r="D686" i="453"/>
  <c r="D688" i="453"/>
  <c r="D689" i="453"/>
  <c r="D690" i="453"/>
  <c r="D691" i="453"/>
  <c r="D692" i="453"/>
  <c r="D695" i="453"/>
  <c r="D694" i="453"/>
  <c r="D697" i="453"/>
  <c r="D699" i="453"/>
  <c r="R19" i="66"/>
  <c r="D706" i="453"/>
  <c r="D707" i="453"/>
  <c r="D708" i="453"/>
  <c r="D709" i="453"/>
  <c r="D710" i="453"/>
  <c r="D711" i="453"/>
  <c r="D712" i="453"/>
  <c r="C713" i="453"/>
  <c r="D713" i="453"/>
  <c r="D715" i="453"/>
  <c r="D717" i="453"/>
  <c r="D719" i="453"/>
  <c r="D720" i="453"/>
  <c r="D721" i="453"/>
  <c r="D723" i="453"/>
  <c r="D724" i="453"/>
  <c r="D725" i="453"/>
  <c r="D726" i="453"/>
  <c r="D727" i="453"/>
  <c r="D729" i="453"/>
  <c r="D730" i="453"/>
  <c r="D731" i="453"/>
  <c r="D732" i="453"/>
  <c r="D733" i="453"/>
  <c r="D736" i="453"/>
  <c r="D735" i="453"/>
  <c r="D738" i="453"/>
  <c r="D740" i="453"/>
  <c r="S19" i="66"/>
  <c r="D747" i="453"/>
  <c r="D748" i="453"/>
  <c r="D749" i="453"/>
  <c r="D750" i="453"/>
  <c r="D751" i="453"/>
  <c r="D752" i="453"/>
  <c r="D753" i="453"/>
  <c r="C754" i="453"/>
  <c r="D754" i="453"/>
  <c r="D756" i="453"/>
  <c r="D758" i="453"/>
  <c r="D760" i="453"/>
  <c r="D761" i="453"/>
  <c r="D762" i="453"/>
  <c r="D764" i="453"/>
  <c r="D765" i="453"/>
  <c r="D766" i="453"/>
  <c r="D767" i="453"/>
  <c r="D768" i="453"/>
  <c r="D770" i="453"/>
  <c r="D771" i="453"/>
  <c r="D772" i="453"/>
  <c r="D773" i="453"/>
  <c r="D774" i="453"/>
  <c r="D777" i="453"/>
  <c r="D776" i="453"/>
  <c r="D779" i="453"/>
  <c r="D781" i="453"/>
  <c r="T19" i="66"/>
  <c r="D9" i="454"/>
  <c r="D10" i="454"/>
  <c r="D11" i="454"/>
  <c r="D12" i="454"/>
  <c r="D13" i="454"/>
  <c r="D14" i="454"/>
  <c r="D15" i="454"/>
  <c r="C16" i="454"/>
  <c r="D16" i="454"/>
  <c r="D18" i="454"/>
  <c r="D20" i="454"/>
  <c r="D22" i="454"/>
  <c r="D23" i="454"/>
  <c r="D24" i="454"/>
  <c r="D26" i="454"/>
  <c r="D27" i="454"/>
  <c r="D28" i="454"/>
  <c r="D29" i="454"/>
  <c r="D30" i="454"/>
  <c r="D32" i="454"/>
  <c r="D33" i="454"/>
  <c r="D34" i="454"/>
  <c r="D35" i="454"/>
  <c r="D36" i="454"/>
  <c r="D39" i="454"/>
  <c r="D38" i="454"/>
  <c r="D41" i="454"/>
  <c r="D43" i="454"/>
  <c r="B20" i="66"/>
  <c r="D50" i="454"/>
  <c r="D51" i="454"/>
  <c r="D52" i="454"/>
  <c r="D53" i="454"/>
  <c r="D54" i="454"/>
  <c r="D55" i="454"/>
  <c r="D56" i="454"/>
  <c r="C57" i="454"/>
  <c r="D57" i="454"/>
  <c r="D59" i="454"/>
  <c r="D61" i="454"/>
  <c r="D63" i="454"/>
  <c r="D64" i="454"/>
  <c r="D65" i="454"/>
  <c r="D67" i="454"/>
  <c r="D68" i="454"/>
  <c r="D69" i="454"/>
  <c r="D70" i="454"/>
  <c r="D71" i="454"/>
  <c r="D73" i="454"/>
  <c r="D74" i="454"/>
  <c r="D75" i="454"/>
  <c r="D76" i="454"/>
  <c r="D77" i="454"/>
  <c r="D80" i="454"/>
  <c r="D79" i="454"/>
  <c r="D82" i="454"/>
  <c r="D84" i="454"/>
  <c r="C20" i="66"/>
  <c r="D91" i="454"/>
  <c r="D92" i="454"/>
  <c r="D93" i="454"/>
  <c r="D94" i="454"/>
  <c r="D95" i="454"/>
  <c r="D96" i="454"/>
  <c r="D97" i="454"/>
  <c r="C98" i="454"/>
  <c r="D98" i="454"/>
  <c r="D100" i="454"/>
  <c r="D102" i="454"/>
  <c r="D104" i="454"/>
  <c r="D105" i="454"/>
  <c r="D106" i="454"/>
  <c r="D108" i="454"/>
  <c r="D109" i="454"/>
  <c r="D110" i="454"/>
  <c r="D111" i="454"/>
  <c r="D112" i="454"/>
  <c r="D114" i="454"/>
  <c r="D115" i="454"/>
  <c r="D116" i="454"/>
  <c r="D117" i="454"/>
  <c r="D118" i="454"/>
  <c r="D121" i="454"/>
  <c r="D120" i="454"/>
  <c r="D123" i="454"/>
  <c r="D125" i="454"/>
  <c r="D20" i="66"/>
  <c r="D132" i="454"/>
  <c r="D133" i="454"/>
  <c r="D134" i="454"/>
  <c r="D135" i="454"/>
  <c r="D136" i="454"/>
  <c r="D137" i="454"/>
  <c r="D138" i="454"/>
  <c r="C139" i="454"/>
  <c r="D139" i="454"/>
  <c r="D141" i="454"/>
  <c r="D143" i="454"/>
  <c r="D145" i="454"/>
  <c r="D146" i="454"/>
  <c r="D147" i="454"/>
  <c r="D149" i="454"/>
  <c r="D150" i="454"/>
  <c r="D151" i="454"/>
  <c r="D152" i="454"/>
  <c r="D153" i="454"/>
  <c r="D155" i="454"/>
  <c r="D156" i="454"/>
  <c r="D157" i="454"/>
  <c r="D158" i="454"/>
  <c r="D159" i="454"/>
  <c r="D162" i="454"/>
  <c r="D161" i="454"/>
  <c r="D164" i="454"/>
  <c r="D166" i="454"/>
  <c r="E20" i="66"/>
  <c r="D173" i="454"/>
  <c r="D174" i="454"/>
  <c r="D175" i="454"/>
  <c r="D176" i="454"/>
  <c r="D177" i="454"/>
  <c r="D178" i="454"/>
  <c r="D179" i="454"/>
  <c r="C180" i="454"/>
  <c r="D180" i="454"/>
  <c r="D182" i="454"/>
  <c r="D184" i="454"/>
  <c r="D186" i="454"/>
  <c r="D187" i="454"/>
  <c r="D188" i="454"/>
  <c r="D190" i="454"/>
  <c r="D191" i="454"/>
  <c r="D192" i="454"/>
  <c r="D193" i="454"/>
  <c r="D194" i="454"/>
  <c r="D196" i="454"/>
  <c r="D197" i="454"/>
  <c r="D198" i="454"/>
  <c r="D199" i="454"/>
  <c r="D200" i="454"/>
  <c r="D203" i="454"/>
  <c r="D202" i="454"/>
  <c r="D205" i="454"/>
  <c r="D207" i="454"/>
  <c r="F20" i="66"/>
  <c r="D214" i="454"/>
  <c r="D215" i="454"/>
  <c r="D216" i="454"/>
  <c r="D217" i="454"/>
  <c r="D218" i="454"/>
  <c r="D219" i="454"/>
  <c r="D220" i="454"/>
  <c r="C221" i="454"/>
  <c r="D221" i="454"/>
  <c r="D223" i="454"/>
  <c r="D225" i="454"/>
  <c r="D227" i="454"/>
  <c r="D228" i="454"/>
  <c r="D229" i="454"/>
  <c r="D231" i="454"/>
  <c r="D232" i="454"/>
  <c r="D233" i="454"/>
  <c r="D234" i="454"/>
  <c r="D235" i="454"/>
  <c r="D237" i="454"/>
  <c r="D238" i="454"/>
  <c r="D239" i="454"/>
  <c r="D240" i="454"/>
  <c r="D241" i="454"/>
  <c r="D244" i="454"/>
  <c r="D243" i="454"/>
  <c r="D246" i="454"/>
  <c r="D248" i="454"/>
  <c r="G20" i="66"/>
  <c r="D255" i="454"/>
  <c r="D256" i="454"/>
  <c r="D257" i="454"/>
  <c r="D258" i="454"/>
  <c r="D259" i="454"/>
  <c r="D260" i="454"/>
  <c r="D261" i="454"/>
  <c r="C262" i="454"/>
  <c r="D262" i="454"/>
  <c r="D264" i="454"/>
  <c r="D266" i="454"/>
  <c r="D268" i="454"/>
  <c r="D269" i="454"/>
  <c r="D270" i="454"/>
  <c r="D272" i="454"/>
  <c r="D273" i="454"/>
  <c r="D274" i="454"/>
  <c r="D275" i="454"/>
  <c r="D276" i="454"/>
  <c r="D278" i="454"/>
  <c r="D279" i="454"/>
  <c r="D280" i="454"/>
  <c r="D281" i="454"/>
  <c r="D282" i="454"/>
  <c r="D285" i="454"/>
  <c r="D284" i="454"/>
  <c r="D287" i="454"/>
  <c r="D289" i="454"/>
  <c r="H20" i="66"/>
  <c r="D296" i="454"/>
  <c r="D297" i="454"/>
  <c r="D298" i="454"/>
  <c r="D299" i="454"/>
  <c r="D300" i="454"/>
  <c r="D301" i="454"/>
  <c r="D302" i="454"/>
  <c r="C303" i="454"/>
  <c r="D303" i="454"/>
  <c r="D305" i="454"/>
  <c r="D307" i="454"/>
  <c r="D309" i="454"/>
  <c r="D310" i="454"/>
  <c r="D311" i="454"/>
  <c r="D313" i="454"/>
  <c r="D314" i="454"/>
  <c r="D315" i="454"/>
  <c r="D316" i="454"/>
  <c r="D317" i="454"/>
  <c r="D319" i="454"/>
  <c r="D320" i="454"/>
  <c r="D321" i="454"/>
  <c r="D322" i="454"/>
  <c r="D323" i="454"/>
  <c r="D326" i="454"/>
  <c r="D325" i="454"/>
  <c r="D328" i="454"/>
  <c r="D330" i="454"/>
  <c r="I20" i="66"/>
  <c r="D337" i="454"/>
  <c r="D338" i="454"/>
  <c r="D339" i="454"/>
  <c r="D340" i="454"/>
  <c r="D341" i="454"/>
  <c r="D342" i="454"/>
  <c r="D343" i="454"/>
  <c r="C344" i="454"/>
  <c r="D344" i="454"/>
  <c r="D346" i="454"/>
  <c r="D348" i="454"/>
  <c r="D350" i="454"/>
  <c r="D351" i="454"/>
  <c r="D352" i="454"/>
  <c r="D354" i="454"/>
  <c r="D355" i="454"/>
  <c r="D356" i="454"/>
  <c r="D357" i="454"/>
  <c r="D358" i="454"/>
  <c r="D360" i="454"/>
  <c r="D361" i="454"/>
  <c r="D362" i="454"/>
  <c r="D363" i="454"/>
  <c r="D364" i="454"/>
  <c r="D367" i="454"/>
  <c r="D366" i="454"/>
  <c r="D369" i="454"/>
  <c r="D371" i="454"/>
  <c r="J20" i="66"/>
  <c r="D378" i="454"/>
  <c r="D379" i="454"/>
  <c r="D380" i="454"/>
  <c r="D381" i="454"/>
  <c r="D382" i="454"/>
  <c r="D383" i="454"/>
  <c r="D384" i="454"/>
  <c r="C385" i="454"/>
  <c r="D385" i="454"/>
  <c r="D387" i="454"/>
  <c r="D389" i="454"/>
  <c r="D391" i="454"/>
  <c r="D392" i="454"/>
  <c r="D393" i="454"/>
  <c r="D395" i="454"/>
  <c r="D396" i="454"/>
  <c r="D397" i="454"/>
  <c r="D398" i="454"/>
  <c r="D399" i="454"/>
  <c r="D401" i="454"/>
  <c r="D402" i="454"/>
  <c r="D403" i="454"/>
  <c r="D404" i="454"/>
  <c r="D405" i="454"/>
  <c r="D408" i="454"/>
  <c r="D407" i="454"/>
  <c r="D410" i="454"/>
  <c r="D412" i="454"/>
  <c r="K20" i="66"/>
  <c r="D419" i="454"/>
  <c r="D420" i="454"/>
  <c r="D421" i="454"/>
  <c r="D422" i="454"/>
  <c r="D423" i="454"/>
  <c r="D424" i="454"/>
  <c r="D425" i="454"/>
  <c r="C426" i="454"/>
  <c r="D426" i="454"/>
  <c r="D428" i="454"/>
  <c r="D430" i="454"/>
  <c r="D432" i="454"/>
  <c r="D433" i="454"/>
  <c r="D434" i="454"/>
  <c r="D436" i="454"/>
  <c r="D437" i="454"/>
  <c r="D438" i="454"/>
  <c r="D439" i="454"/>
  <c r="D440" i="454"/>
  <c r="D442" i="454"/>
  <c r="D443" i="454"/>
  <c r="D444" i="454"/>
  <c r="D445" i="454"/>
  <c r="D446" i="454"/>
  <c r="D449" i="454"/>
  <c r="D448" i="454"/>
  <c r="D451" i="454"/>
  <c r="D453" i="454"/>
  <c r="L20" i="66"/>
  <c r="D460" i="454"/>
  <c r="D461" i="454"/>
  <c r="D462" i="454"/>
  <c r="D463" i="454"/>
  <c r="D464" i="454"/>
  <c r="D465" i="454"/>
  <c r="D466" i="454"/>
  <c r="C467" i="454"/>
  <c r="D467" i="454"/>
  <c r="D469" i="454"/>
  <c r="D471" i="454"/>
  <c r="D473" i="454"/>
  <c r="D474" i="454"/>
  <c r="D475" i="454"/>
  <c r="D477" i="454"/>
  <c r="D478" i="454"/>
  <c r="D479" i="454"/>
  <c r="D480" i="454"/>
  <c r="D481" i="454"/>
  <c r="D483" i="454"/>
  <c r="D484" i="454"/>
  <c r="D485" i="454"/>
  <c r="D486" i="454"/>
  <c r="D487" i="454"/>
  <c r="D490" i="454"/>
  <c r="D489" i="454"/>
  <c r="D492" i="454"/>
  <c r="D494" i="454"/>
  <c r="M20" i="66"/>
  <c r="D501" i="454"/>
  <c r="D502" i="454"/>
  <c r="D503" i="454"/>
  <c r="D504" i="454"/>
  <c r="D505" i="454"/>
  <c r="D506" i="454"/>
  <c r="D507" i="454"/>
  <c r="C508" i="454"/>
  <c r="D508" i="454"/>
  <c r="D510" i="454"/>
  <c r="D512" i="454"/>
  <c r="D514" i="454"/>
  <c r="D515" i="454"/>
  <c r="D516" i="454"/>
  <c r="D518" i="454"/>
  <c r="D519" i="454"/>
  <c r="D520" i="454"/>
  <c r="D521" i="454"/>
  <c r="D522" i="454"/>
  <c r="D524" i="454"/>
  <c r="D525" i="454"/>
  <c r="D526" i="454"/>
  <c r="D527" i="454"/>
  <c r="D528" i="454"/>
  <c r="D531" i="454"/>
  <c r="D530" i="454"/>
  <c r="D533" i="454"/>
  <c r="D535" i="454"/>
  <c r="N20" i="66"/>
  <c r="D542" i="454"/>
  <c r="D543" i="454"/>
  <c r="D544" i="454"/>
  <c r="D545" i="454"/>
  <c r="D546" i="454"/>
  <c r="D547" i="454"/>
  <c r="D548" i="454"/>
  <c r="C549" i="454"/>
  <c r="D549" i="454"/>
  <c r="D551" i="454"/>
  <c r="D553" i="454"/>
  <c r="D555" i="454"/>
  <c r="D556" i="454"/>
  <c r="D557" i="454"/>
  <c r="D559" i="454"/>
  <c r="D560" i="454"/>
  <c r="D561" i="454"/>
  <c r="D562" i="454"/>
  <c r="D563" i="454"/>
  <c r="D565" i="454"/>
  <c r="D566" i="454"/>
  <c r="D567" i="454"/>
  <c r="D568" i="454"/>
  <c r="D569" i="454"/>
  <c r="D572" i="454"/>
  <c r="D571" i="454"/>
  <c r="D574" i="454"/>
  <c r="D576" i="454"/>
  <c r="O20" i="66"/>
  <c r="D583" i="454"/>
  <c r="D584" i="454"/>
  <c r="D585" i="454"/>
  <c r="D586" i="454"/>
  <c r="D587" i="454"/>
  <c r="D588" i="454"/>
  <c r="D589" i="454"/>
  <c r="C590" i="454"/>
  <c r="D590" i="454"/>
  <c r="D592" i="454"/>
  <c r="D594" i="454"/>
  <c r="D596" i="454"/>
  <c r="D597" i="454"/>
  <c r="D598" i="454"/>
  <c r="D600" i="454"/>
  <c r="D601" i="454"/>
  <c r="D602" i="454"/>
  <c r="D603" i="454"/>
  <c r="D604" i="454"/>
  <c r="D606" i="454"/>
  <c r="D607" i="454"/>
  <c r="D608" i="454"/>
  <c r="D609" i="454"/>
  <c r="D610" i="454"/>
  <c r="D613" i="454"/>
  <c r="D612" i="454"/>
  <c r="D615" i="454"/>
  <c r="D617" i="454"/>
  <c r="P20" i="66"/>
  <c r="D624" i="454"/>
  <c r="D625" i="454"/>
  <c r="D626" i="454"/>
  <c r="D627" i="454"/>
  <c r="D628" i="454"/>
  <c r="D629" i="454"/>
  <c r="D630" i="454"/>
  <c r="C631" i="454"/>
  <c r="D631" i="454"/>
  <c r="D633" i="454"/>
  <c r="D635" i="454"/>
  <c r="D637" i="454"/>
  <c r="D638" i="454"/>
  <c r="D639" i="454"/>
  <c r="D641" i="454"/>
  <c r="D642" i="454"/>
  <c r="D643" i="454"/>
  <c r="D644" i="454"/>
  <c r="D645" i="454"/>
  <c r="D647" i="454"/>
  <c r="D648" i="454"/>
  <c r="D649" i="454"/>
  <c r="D650" i="454"/>
  <c r="D651" i="454"/>
  <c r="D654" i="454"/>
  <c r="D653" i="454"/>
  <c r="D656" i="454"/>
  <c r="D658" i="454"/>
  <c r="Q20" i="66"/>
  <c r="D665" i="454"/>
  <c r="D666" i="454"/>
  <c r="D667" i="454"/>
  <c r="D668" i="454"/>
  <c r="D669" i="454"/>
  <c r="D670" i="454"/>
  <c r="D671" i="454"/>
  <c r="C672" i="454"/>
  <c r="D672" i="454"/>
  <c r="D674" i="454"/>
  <c r="D676" i="454"/>
  <c r="D678" i="454"/>
  <c r="D679" i="454"/>
  <c r="D680" i="454"/>
  <c r="D682" i="454"/>
  <c r="D683" i="454"/>
  <c r="D684" i="454"/>
  <c r="D685" i="454"/>
  <c r="D686" i="454"/>
  <c r="D688" i="454"/>
  <c r="D689" i="454"/>
  <c r="D690" i="454"/>
  <c r="D691" i="454"/>
  <c r="D692" i="454"/>
  <c r="D695" i="454"/>
  <c r="D694" i="454"/>
  <c r="D697" i="454"/>
  <c r="D699" i="454"/>
  <c r="R20" i="66"/>
  <c r="D706" i="454"/>
  <c r="D707" i="454"/>
  <c r="D708" i="454"/>
  <c r="D709" i="454"/>
  <c r="D710" i="454"/>
  <c r="D711" i="454"/>
  <c r="D712" i="454"/>
  <c r="C713" i="454"/>
  <c r="D713" i="454"/>
  <c r="D715" i="454"/>
  <c r="D717" i="454"/>
  <c r="D719" i="454"/>
  <c r="D720" i="454"/>
  <c r="D721" i="454"/>
  <c r="D723" i="454"/>
  <c r="D724" i="454"/>
  <c r="D725" i="454"/>
  <c r="D726" i="454"/>
  <c r="D727" i="454"/>
  <c r="D729" i="454"/>
  <c r="D730" i="454"/>
  <c r="D731" i="454"/>
  <c r="D732" i="454"/>
  <c r="D733" i="454"/>
  <c r="D736" i="454"/>
  <c r="D735" i="454"/>
  <c r="D738" i="454"/>
  <c r="D740" i="454"/>
  <c r="S20" i="66"/>
  <c r="D747" i="454"/>
  <c r="D748" i="454"/>
  <c r="D749" i="454"/>
  <c r="D750" i="454"/>
  <c r="D751" i="454"/>
  <c r="D752" i="454"/>
  <c r="D753" i="454"/>
  <c r="C754" i="454"/>
  <c r="D754" i="454"/>
  <c r="D756" i="454"/>
  <c r="D758" i="454"/>
  <c r="D760" i="454"/>
  <c r="D761" i="454"/>
  <c r="D762" i="454"/>
  <c r="D764" i="454"/>
  <c r="D765" i="454"/>
  <c r="D766" i="454"/>
  <c r="D767" i="454"/>
  <c r="D768" i="454"/>
  <c r="D770" i="454"/>
  <c r="D771" i="454"/>
  <c r="D772" i="454"/>
  <c r="D773" i="454"/>
  <c r="D774" i="454"/>
  <c r="D777" i="454"/>
  <c r="D776" i="454"/>
  <c r="D779" i="454"/>
  <c r="D781" i="454"/>
  <c r="T20" i="66"/>
  <c r="D9" i="455"/>
  <c r="D10" i="455"/>
  <c r="D11" i="455"/>
  <c r="D12" i="455"/>
  <c r="D13" i="455"/>
  <c r="D14" i="455"/>
  <c r="D15" i="455"/>
  <c r="C16" i="455"/>
  <c r="D16" i="455"/>
  <c r="D18" i="455"/>
  <c r="D20" i="455"/>
  <c r="D22" i="455"/>
  <c r="D23" i="455"/>
  <c r="D24" i="455"/>
  <c r="D26" i="455"/>
  <c r="D27" i="455"/>
  <c r="D28" i="455"/>
  <c r="D29" i="455"/>
  <c r="D30" i="455"/>
  <c r="D32" i="455"/>
  <c r="D33" i="455"/>
  <c r="D34" i="455"/>
  <c r="D35" i="455"/>
  <c r="D36" i="455"/>
  <c r="D39" i="455"/>
  <c r="D38" i="455"/>
  <c r="D41" i="455"/>
  <c r="D43" i="455"/>
  <c r="B21" i="66"/>
  <c r="D50" i="455"/>
  <c r="D51" i="455"/>
  <c r="D52" i="455"/>
  <c r="D53" i="455"/>
  <c r="D54" i="455"/>
  <c r="D55" i="455"/>
  <c r="D56" i="455"/>
  <c r="C57" i="455"/>
  <c r="D57" i="455"/>
  <c r="D59" i="455"/>
  <c r="D61" i="455"/>
  <c r="D63" i="455"/>
  <c r="D64" i="455"/>
  <c r="D65" i="455"/>
  <c r="D67" i="455"/>
  <c r="D68" i="455"/>
  <c r="D69" i="455"/>
  <c r="D70" i="455"/>
  <c r="D71" i="455"/>
  <c r="D73" i="455"/>
  <c r="D74" i="455"/>
  <c r="D75" i="455"/>
  <c r="D76" i="455"/>
  <c r="D77" i="455"/>
  <c r="D80" i="455"/>
  <c r="D79" i="455"/>
  <c r="D82" i="455"/>
  <c r="D84" i="455"/>
  <c r="C21" i="66"/>
  <c r="D91" i="455"/>
  <c r="D92" i="455"/>
  <c r="D93" i="455"/>
  <c r="D94" i="455"/>
  <c r="D95" i="455"/>
  <c r="D96" i="455"/>
  <c r="D97" i="455"/>
  <c r="C98" i="455"/>
  <c r="D98" i="455"/>
  <c r="D100" i="455"/>
  <c r="D102" i="455"/>
  <c r="D104" i="455"/>
  <c r="D105" i="455"/>
  <c r="D106" i="455"/>
  <c r="D108" i="455"/>
  <c r="D109" i="455"/>
  <c r="D110" i="455"/>
  <c r="D111" i="455"/>
  <c r="D112" i="455"/>
  <c r="D114" i="455"/>
  <c r="D115" i="455"/>
  <c r="D116" i="455"/>
  <c r="D117" i="455"/>
  <c r="D118" i="455"/>
  <c r="D121" i="455"/>
  <c r="D120" i="455"/>
  <c r="D123" i="455"/>
  <c r="D125" i="455"/>
  <c r="D21" i="66"/>
  <c r="D132" i="455"/>
  <c r="D133" i="455"/>
  <c r="D134" i="455"/>
  <c r="D135" i="455"/>
  <c r="D136" i="455"/>
  <c r="D137" i="455"/>
  <c r="D138" i="455"/>
  <c r="C139" i="455"/>
  <c r="D139" i="455"/>
  <c r="D141" i="455"/>
  <c r="D143" i="455"/>
  <c r="D145" i="455"/>
  <c r="D146" i="455"/>
  <c r="D147" i="455"/>
  <c r="D149" i="455"/>
  <c r="D150" i="455"/>
  <c r="D151" i="455"/>
  <c r="D152" i="455"/>
  <c r="D153" i="455"/>
  <c r="D155" i="455"/>
  <c r="D156" i="455"/>
  <c r="D157" i="455"/>
  <c r="D158" i="455"/>
  <c r="D159" i="455"/>
  <c r="D162" i="455"/>
  <c r="D161" i="455"/>
  <c r="D164" i="455"/>
  <c r="D166" i="455"/>
  <c r="E21" i="66"/>
  <c r="D173" i="455"/>
  <c r="D174" i="455"/>
  <c r="D175" i="455"/>
  <c r="D176" i="455"/>
  <c r="D177" i="455"/>
  <c r="D178" i="455"/>
  <c r="D179" i="455"/>
  <c r="C180" i="455"/>
  <c r="D180" i="455"/>
  <c r="D182" i="455"/>
  <c r="D184" i="455"/>
  <c r="D186" i="455"/>
  <c r="D187" i="455"/>
  <c r="D188" i="455"/>
  <c r="D190" i="455"/>
  <c r="D191" i="455"/>
  <c r="D192" i="455"/>
  <c r="D193" i="455"/>
  <c r="D194" i="455"/>
  <c r="D196" i="455"/>
  <c r="D197" i="455"/>
  <c r="D198" i="455"/>
  <c r="D199" i="455"/>
  <c r="D200" i="455"/>
  <c r="D203" i="455"/>
  <c r="D202" i="455"/>
  <c r="D205" i="455"/>
  <c r="D207" i="455"/>
  <c r="F21" i="66"/>
  <c r="D214" i="455"/>
  <c r="D215" i="455"/>
  <c r="D216" i="455"/>
  <c r="D217" i="455"/>
  <c r="D218" i="455"/>
  <c r="D219" i="455"/>
  <c r="D220" i="455"/>
  <c r="C221" i="455"/>
  <c r="D221" i="455"/>
  <c r="D223" i="455"/>
  <c r="D225" i="455"/>
  <c r="D227" i="455"/>
  <c r="D228" i="455"/>
  <c r="D229" i="455"/>
  <c r="D231" i="455"/>
  <c r="D232" i="455"/>
  <c r="D233" i="455"/>
  <c r="D234" i="455"/>
  <c r="D235" i="455"/>
  <c r="D237" i="455"/>
  <c r="D238" i="455"/>
  <c r="D239" i="455"/>
  <c r="D240" i="455"/>
  <c r="D241" i="455"/>
  <c r="D244" i="455"/>
  <c r="D243" i="455"/>
  <c r="D246" i="455"/>
  <c r="D248" i="455"/>
  <c r="G21" i="66"/>
  <c r="D255" i="455"/>
  <c r="D256" i="455"/>
  <c r="D257" i="455"/>
  <c r="D258" i="455"/>
  <c r="D259" i="455"/>
  <c r="D260" i="455"/>
  <c r="D261" i="455"/>
  <c r="C262" i="455"/>
  <c r="D262" i="455"/>
  <c r="D264" i="455"/>
  <c r="D266" i="455"/>
  <c r="D268" i="455"/>
  <c r="D269" i="455"/>
  <c r="D270" i="455"/>
  <c r="D272" i="455"/>
  <c r="D273" i="455"/>
  <c r="D274" i="455"/>
  <c r="D275" i="455"/>
  <c r="D276" i="455"/>
  <c r="D278" i="455"/>
  <c r="D279" i="455"/>
  <c r="D280" i="455"/>
  <c r="D281" i="455"/>
  <c r="D282" i="455"/>
  <c r="D285" i="455"/>
  <c r="D284" i="455"/>
  <c r="D287" i="455"/>
  <c r="D289" i="455"/>
  <c r="H21" i="66"/>
  <c r="D296" i="455"/>
  <c r="D297" i="455"/>
  <c r="D298" i="455"/>
  <c r="D299" i="455"/>
  <c r="D300" i="455"/>
  <c r="D301" i="455"/>
  <c r="D302" i="455"/>
  <c r="C303" i="455"/>
  <c r="D303" i="455"/>
  <c r="D305" i="455"/>
  <c r="D307" i="455"/>
  <c r="D309" i="455"/>
  <c r="D310" i="455"/>
  <c r="D311" i="455"/>
  <c r="D313" i="455"/>
  <c r="D314" i="455"/>
  <c r="D315" i="455"/>
  <c r="D316" i="455"/>
  <c r="D317" i="455"/>
  <c r="D319" i="455"/>
  <c r="D320" i="455"/>
  <c r="D321" i="455"/>
  <c r="D322" i="455"/>
  <c r="D323" i="455"/>
  <c r="D326" i="455"/>
  <c r="D325" i="455"/>
  <c r="D328" i="455"/>
  <c r="D330" i="455"/>
  <c r="I21" i="66"/>
  <c r="D337" i="455"/>
  <c r="D338" i="455"/>
  <c r="D339" i="455"/>
  <c r="D340" i="455"/>
  <c r="D341" i="455"/>
  <c r="D342" i="455"/>
  <c r="D343" i="455"/>
  <c r="C344" i="455"/>
  <c r="D344" i="455"/>
  <c r="D346" i="455"/>
  <c r="D348" i="455"/>
  <c r="D350" i="455"/>
  <c r="D351" i="455"/>
  <c r="D352" i="455"/>
  <c r="D354" i="455"/>
  <c r="D355" i="455"/>
  <c r="D356" i="455"/>
  <c r="D357" i="455"/>
  <c r="D358" i="455"/>
  <c r="D360" i="455"/>
  <c r="D361" i="455"/>
  <c r="D362" i="455"/>
  <c r="D363" i="455"/>
  <c r="D364" i="455"/>
  <c r="D367" i="455"/>
  <c r="D366" i="455"/>
  <c r="D369" i="455"/>
  <c r="D371" i="455"/>
  <c r="J21" i="66"/>
  <c r="D378" i="455"/>
  <c r="D379" i="455"/>
  <c r="D380" i="455"/>
  <c r="D381" i="455"/>
  <c r="D382" i="455"/>
  <c r="D383" i="455"/>
  <c r="D384" i="455"/>
  <c r="C385" i="455"/>
  <c r="D385" i="455"/>
  <c r="D387" i="455"/>
  <c r="D389" i="455"/>
  <c r="D391" i="455"/>
  <c r="D392" i="455"/>
  <c r="D393" i="455"/>
  <c r="D395" i="455"/>
  <c r="D396" i="455"/>
  <c r="D397" i="455"/>
  <c r="D398" i="455"/>
  <c r="D399" i="455"/>
  <c r="D401" i="455"/>
  <c r="D402" i="455"/>
  <c r="D403" i="455"/>
  <c r="D404" i="455"/>
  <c r="D405" i="455"/>
  <c r="D408" i="455"/>
  <c r="D407" i="455"/>
  <c r="D410" i="455"/>
  <c r="D412" i="455"/>
  <c r="K21" i="66"/>
  <c r="D419" i="455"/>
  <c r="D420" i="455"/>
  <c r="D421" i="455"/>
  <c r="D422" i="455"/>
  <c r="D423" i="455"/>
  <c r="D424" i="455"/>
  <c r="D425" i="455"/>
  <c r="C426" i="455"/>
  <c r="D426" i="455"/>
  <c r="D428" i="455"/>
  <c r="D430" i="455"/>
  <c r="D432" i="455"/>
  <c r="D433" i="455"/>
  <c r="D434" i="455"/>
  <c r="D436" i="455"/>
  <c r="D437" i="455"/>
  <c r="D438" i="455"/>
  <c r="D439" i="455"/>
  <c r="D440" i="455"/>
  <c r="D442" i="455"/>
  <c r="D443" i="455"/>
  <c r="D444" i="455"/>
  <c r="D445" i="455"/>
  <c r="D446" i="455"/>
  <c r="D449" i="455"/>
  <c r="D448" i="455"/>
  <c r="D451" i="455"/>
  <c r="D453" i="455"/>
  <c r="L21" i="66"/>
  <c r="D460" i="455"/>
  <c r="D461" i="455"/>
  <c r="D462" i="455"/>
  <c r="D463" i="455"/>
  <c r="D464" i="455"/>
  <c r="D465" i="455"/>
  <c r="D466" i="455"/>
  <c r="C467" i="455"/>
  <c r="D467" i="455"/>
  <c r="D469" i="455"/>
  <c r="D471" i="455"/>
  <c r="D473" i="455"/>
  <c r="D474" i="455"/>
  <c r="D475" i="455"/>
  <c r="D477" i="455"/>
  <c r="D478" i="455"/>
  <c r="D479" i="455"/>
  <c r="D480" i="455"/>
  <c r="D481" i="455"/>
  <c r="D483" i="455"/>
  <c r="D484" i="455"/>
  <c r="D485" i="455"/>
  <c r="D486" i="455"/>
  <c r="D487" i="455"/>
  <c r="D490" i="455"/>
  <c r="D489" i="455"/>
  <c r="D492" i="455"/>
  <c r="D494" i="455"/>
  <c r="M21" i="66"/>
  <c r="D501" i="455"/>
  <c r="D502" i="455"/>
  <c r="D503" i="455"/>
  <c r="D504" i="455"/>
  <c r="D505" i="455"/>
  <c r="D506" i="455"/>
  <c r="D507" i="455"/>
  <c r="C508" i="455"/>
  <c r="D508" i="455"/>
  <c r="D510" i="455"/>
  <c r="D512" i="455"/>
  <c r="D514" i="455"/>
  <c r="D515" i="455"/>
  <c r="D516" i="455"/>
  <c r="D518" i="455"/>
  <c r="D519" i="455"/>
  <c r="D520" i="455"/>
  <c r="D521" i="455"/>
  <c r="D522" i="455"/>
  <c r="D524" i="455"/>
  <c r="D525" i="455"/>
  <c r="D526" i="455"/>
  <c r="D527" i="455"/>
  <c r="D528" i="455"/>
  <c r="D531" i="455"/>
  <c r="D530" i="455"/>
  <c r="D533" i="455"/>
  <c r="D535" i="455"/>
  <c r="N21" i="66"/>
  <c r="D542" i="455"/>
  <c r="D543" i="455"/>
  <c r="D544" i="455"/>
  <c r="D545" i="455"/>
  <c r="D546" i="455"/>
  <c r="D547" i="455"/>
  <c r="D548" i="455"/>
  <c r="C549" i="455"/>
  <c r="D549" i="455"/>
  <c r="D551" i="455"/>
  <c r="D553" i="455"/>
  <c r="D555" i="455"/>
  <c r="D556" i="455"/>
  <c r="D557" i="455"/>
  <c r="D559" i="455"/>
  <c r="D560" i="455"/>
  <c r="D561" i="455"/>
  <c r="D562" i="455"/>
  <c r="D563" i="455"/>
  <c r="D565" i="455"/>
  <c r="D566" i="455"/>
  <c r="D567" i="455"/>
  <c r="D568" i="455"/>
  <c r="D569" i="455"/>
  <c r="D572" i="455"/>
  <c r="D571" i="455"/>
  <c r="D574" i="455"/>
  <c r="D576" i="455"/>
  <c r="O21" i="66"/>
  <c r="D583" i="455"/>
  <c r="D584" i="455"/>
  <c r="D585" i="455"/>
  <c r="D586" i="455"/>
  <c r="D587" i="455"/>
  <c r="D588" i="455"/>
  <c r="D589" i="455"/>
  <c r="C590" i="455"/>
  <c r="D590" i="455"/>
  <c r="D592" i="455"/>
  <c r="D594" i="455"/>
  <c r="D596" i="455"/>
  <c r="D597" i="455"/>
  <c r="D598" i="455"/>
  <c r="D600" i="455"/>
  <c r="D601" i="455"/>
  <c r="D602" i="455"/>
  <c r="D603" i="455"/>
  <c r="D604" i="455"/>
  <c r="D606" i="455"/>
  <c r="D607" i="455"/>
  <c r="D608" i="455"/>
  <c r="D609" i="455"/>
  <c r="D610" i="455"/>
  <c r="D613" i="455"/>
  <c r="D612" i="455"/>
  <c r="D615" i="455"/>
  <c r="D617" i="455"/>
  <c r="P21" i="66"/>
  <c r="D624" i="455"/>
  <c r="D625" i="455"/>
  <c r="D626" i="455"/>
  <c r="D627" i="455"/>
  <c r="D628" i="455"/>
  <c r="D629" i="455"/>
  <c r="D630" i="455"/>
  <c r="C631" i="455"/>
  <c r="D631" i="455"/>
  <c r="D633" i="455"/>
  <c r="D635" i="455"/>
  <c r="D637" i="455"/>
  <c r="D638" i="455"/>
  <c r="D639" i="455"/>
  <c r="D641" i="455"/>
  <c r="D642" i="455"/>
  <c r="D643" i="455"/>
  <c r="D644" i="455"/>
  <c r="D645" i="455"/>
  <c r="D647" i="455"/>
  <c r="D648" i="455"/>
  <c r="D649" i="455"/>
  <c r="D650" i="455"/>
  <c r="D651" i="455"/>
  <c r="D654" i="455"/>
  <c r="D653" i="455"/>
  <c r="D656" i="455"/>
  <c r="D658" i="455"/>
  <c r="Q21" i="66"/>
  <c r="D665" i="455"/>
  <c r="D666" i="455"/>
  <c r="D667" i="455"/>
  <c r="D668" i="455"/>
  <c r="D669" i="455"/>
  <c r="D670" i="455"/>
  <c r="D671" i="455"/>
  <c r="C672" i="455"/>
  <c r="D672" i="455"/>
  <c r="D674" i="455"/>
  <c r="D676" i="455"/>
  <c r="D678" i="455"/>
  <c r="D679" i="455"/>
  <c r="D680" i="455"/>
  <c r="D682" i="455"/>
  <c r="D683" i="455"/>
  <c r="D684" i="455"/>
  <c r="D685" i="455"/>
  <c r="D686" i="455"/>
  <c r="D688" i="455"/>
  <c r="D689" i="455"/>
  <c r="D690" i="455"/>
  <c r="D691" i="455"/>
  <c r="D692" i="455"/>
  <c r="D695" i="455"/>
  <c r="D694" i="455"/>
  <c r="D697" i="455"/>
  <c r="D699" i="455"/>
  <c r="R21" i="66"/>
  <c r="D706" i="455"/>
  <c r="D707" i="455"/>
  <c r="D708" i="455"/>
  <c r="D709" i="455"/>
  <c r="D710" i="455"/>
  <c r="D711" i="455"/>
  <c r="D712" i="455"/>
  <c r="C713" i="455"/>
  <c r="D713" i="455"/>
  <c r="D715" i="455"/>
  <c r="D717" i="455"/>
  <c r="D719" i="455"/>
  <c r="D720" i="455"/>
  <c r="D721" i="455"/>
  <c r="D723" i="455"/>
  <c r="D724" i="455"/>
  <c r="D725" i="455"/>
  <c r="D726" i="455"/>
  <c r="D727" i="455"/>
  <c r="D729" i="455"/>
  <c r="D730" i="455"/>
  <c r="D731" i="455"/>
  <c r="D732" i="455"/>
  <c r="D733" i="455"/>
  <c r="D736" i="455"/>
  <c r="D735" i="455"/>
  <c r="D738" i="455"/>
  <c r="D740" i="455"/>
  <c r="S21" i="66"/>
  <c r="D747" i="455"/>
  <c r="D748" i="455"/>
  <c r="D749" i="455"/>
  <c r="D750" i="455"/>
  <c r="D751" i="455"/>
  <c r="D752" i="455"/>
  <c r="D753" i="455"/>
  <c r="C754" i="455"/>
  <c r="D754" i="455"/>
  <c r="D756" i="455"/>
  <c r="D758" i="455"/>
  <c r="D760" i="455"/>
  <c r="D761" i="455"/>
  <c r="D762" i="455"/>
  <c r="D764" i="455"/>
  <c r="D765" i="455"/>
  <c r="D766" i="455"/>
  <c r="D767" i="455"/>
  <c r="D768" i="455"/>
  <c r="D770" i="455"/>
  <c r="D771" i="455"/>
  <c r="D772" i="455"/>
  <c r="D773" i="455"/>
  <c r="D774" i="455"/>
  <c r="D777" i="455"/>
  <c r="D776" i="455"/>
  <c r="D779" i="455"/>
  <c r="D781" i="455"/>
  <c r="T21" i="66"/>
  <c r="D9" i="456"/>
  <c r="D10" i="456"/>
  <c r="D11" i="456"/>
  <c r="D12" i="456"/>
  <c r="D13" i="456"/>
  <c r="D14" i="456"/>
  <c r="D15" i="456"/>
  <c r="C16" i="456"/>
  <c r="D16" i="456"/>
  <c r="D18" i="456"/>
  <c r="D20" i="456"/>
  <c r="D22" i="456"/>
  <c r="D23" i="456"/>
  <c r="D24" i="456"/>
  <c r="D26" i="456"/>
  <c r="D27" i="456"/>
  <c r="D28" i="456"/>
  <c r="D29" i="456"/>
  <c r="D30" i="456"/>
  <c r="D32" i="456"/>
  <c r="D33" i="456"/>
  <c r="D34" i="456"/>
  <c r="D35" i="456"/>
  <c r="D36" i="456"/>
  <c r="D39" i="456"/>
  <c r="D38" i="456"/>
  <c r="D41" i="456"/>
  <c r="D43" i="456"/>
  <c r="B22" i="66"/>
  <c r="D50" i="456"/>
  <c r="D51" i="456"/>
  <c r="D52" i="456"/>
  <c r="D53" i="456"/>
  <c r="D54" i="456"/>
  <c r="D55" i="456"/>
  <c r="D56" i="456"/>
  <c r="C57" i="456"/>
  <c r="D57" i="456"/>
  <c r="D59" i="456"/>
  <c r="D61" i="456"/>
  <c r="D63" i="456"/>
  <c r="D64" i="456"/>
  <c r="D65" i="456"/>
  <c r="D67" i="456"/>
  <c r="D68" i="456"/>
  <c r="D69" i="456"/>
  <c r="D70" i="456"/>
  <c r="D71" i="456"/>
  <c r="D73" i="456"/>
  <c r="D74" i="456"/>
  <c r="D75" i="456"/>
  <c r="D76" i="456"/>
  <c r="D77" i="456"/>
  <c r="D80" i="456"/>
  <c r="D79" i="456"/>
  <c r="D82" i="456"/>
  <c r="D84" i="456"/>
  <c r="C22" i="66"/>
  <c r="D91" i="456"/>
  <c r="D92" i="456"/>
  <c r="D93" i="456"/>
  <c r="D94" i="456"/>
  <c r="D95" i="456"/>
  <c r="D96" i="456"/>
  <c r="D97" i="456"/>
  <c r="C98" i="456"/>
  <c r="D98" i="456"/>
  <c r="D100" i="456"/>
  <c r="D102" i="456"/>
  <c r="D104" i="456"/>
  <c r="D105" i="456"/>
  <c r="D106" i="456"/>
  <c r="D108" i="456"/>
  <c r="D109" i="456"/>
  <c r="D110" i="456"/>
  <c r="D111" i="456"/>
  <c r="D112" i="456"/>
  <c r="D114" i="456"/>
  <c r="D115" i="456"/>
  <c r="D116" i="456"/>
  <c r="D117" i="456"/>
  <c r="D118" i="456"/>
  <c r="D121" i="456"/>
  <c r="D120" i="456"/>
  <c r="D123" i="456"/>
  <c r="D125" i="456"/>
  <c r="D22" i="66"/>
  <c r="D132" i="456"/>
  <c r="D133" i="456"/>
  <c r="D134" i="456"/>
  <c r="D135" i="456"/>
  <c r="D136" i="456"/>
  <c r="D137" i="456"/>
  <c r="D138" i="456"/>
  <c r="C139" i="456"/>
  <c r="D139" i="456"/>
  <c r="D141" i="456"/>
  <c r="D143" i="456"/>
  <c r="D145" i="456"/>
  <c r="D146" i="456"/>
  <c r="D147" i="456"/>
  <c r="D149" i="456"/>
  <c r="D150" i="456"/>
  <c r="D151" i="456"/>
  <c r="D152" i="456"/>
  <c r="D153" i="456"/>
  <c r="D155" i="456"/>
  <c r="D156" i="456"/>
  <c r="D157" i="456"/>
  <c r="D158" i="456"/>
  <c r="D159" i="456"/>
  <c r="D162" i="456"/>
  <c r="D161" i="456"/>
  <c r="D164" i="456"/>
  <c r="D166" i="456"/>
  <c r="E22" i="66"/>
  <c r="D173" i="456"/>
  <c r="D174" i="456"/>
  <c r="D175" i="456"/>
  <c r="D176" i="456"/>
  <c r="D177" i="456"/>
  <c r="D178" i="456"/>
  <c r="D179" i="456"/>
  <c r="C180" i="456"/>
  <c r="D180" i="456"/>
  <c r="D182" i="456"/>
  <c r="D184" i="456"/>
  <c r="D186" i="456"/>
  <c r="D187" i="456"/>
  <c r="D188" i="456"/>
  <c r="D190" i="456"/>
  <c r="D191" i="456"/>
  <c r="D192" i="456"/>
  <c r="D193" i="456"/>
  <c r="D194" i="456"/>
  <c r="D196" i="456"/>
  <c r="D197" i="456"/>
  <c r="D198" i="456"/>
  <c r="D199" i="456"/>
  <c r="D200" i="456"/>
  <c r="D203" i="456"/>
  <c r="D202" i="456"/>
  <c r="D205" i="456"/>
  <c r="D207" i="456"/>
  <c r="F22" i="66"/>
  <c r="D214" i="456"/>
  <c r="D215" i="456"/>
  <c r="D216" i="456"/>
  <c r="D217" i="456"/>
  <c r="D218" i="456"/>
  <c r="D219" i="456"/>
  <c r="D220" i="456"/>
  <c r="C221" i="456"/>
  <c r="D221" i="456"/>
  <c r="D223" i="456"/>
  <c r="D225" i="456"/>
  <c r="D227" i="456"/>
  <c r="D228" i="456"/>
  <c r="D229" i="456"/>
  <c r="D231" i="456"/>
  <c r="D232" i="456"/>
  <c r="D233" i="456"/>
  <c r="D234" i="456"/>
  <c r="D235" i="456"/>
  <c r="D237" i="456"/>
  <c r="D238" i="456"/>
  <c r="D239" i="456"/>
  <c r="D240" i="456"/>
  <c r="D241" i="456"/>
  <c r="D244" i="456"/>
  <c r="D243" i="456"/>
  <c r="D246" i="456"/>
  <c r="D248" i="456"/>
  <c r="G22" i="66"/>
  <c r="D255" i="456"/>
  <c r="D256" i="456"/>
  <c r="D257" i="456"/>
  <c r="D258" i="456"/>
  <c r="D259" i="456"/>
  <c r="D260" i="456"/>
  <c r="D261" i="456"/>
  <c r="C262" i="456"/>
  <c r="D262" i="456"/>
  <c r="D264" i="456"/>
  <c r="D266" i="456"/>
  <c r="D268" i="456"/>
  <c r="D269" i="456"/>
  <c r="D270" i="456"/>
  <c r="D272" i="456"/>
  <c r="D273" i="456"/>
  <c r="D274" i="456"/>
  <c r="D275" i="456"/>
  <c r="D276" i="456"/>
  <c r="D278" i="456"/>
  <c r="D279" i="456"/>
  <c r="D280" i="456"/>
  <c r="D281" i="456"/>
  <c r="D282" i="456"/>
  <c r="D285" i="456"/>
  <c r="D284" i="456"/>
  <c r="D287" i="456"/>
  <c r="D289" i="456"/>
  <c r="H22" i="66"/>
  <c r="D296" i="456"/>
  <c r="D297" i="456"/>
  <c r="D298" i="456"/>
  <c r="D299" i="456"/>
  <c r="D300" i="456"/>
  <c r="D301" i="456"/>
  <c r="D302" i="456"/>
  <c r="C303" i="456"/>
  <c r="D303" i="456"/>
  <c r="D305" i="456"/>
  <c r="D307" i="456"/>
  <c r="D309" i="456"/>
  <c r="D310" i="456"/>
  <c r="D311" i="456"/>
  <c r="D313" i="456"/>
  <c r="D314" i="456"/>
  <c r="D315" i="456"/>
  <c r="D316" i="456"/>
  <c r="D317" i="456"/>
  <c r="D319" i="456"/>
  <c r="D320" i="456"/>
  <c r="D321" i="456"/>
  <c r="D322" i="456"/>
  <c r="D323" i="456"/>
  <c r="D326" i="456"/>
  <c r="D325" i="456"/>
  <c r="D328" i="456"/>
  <c r="D330" i="456"/>
  <c r="I22" i="66"/>
  <c r="D337" i="456"/>
  <c r="D338" i="456"/>
  <c r="D339" i="456"/>
  <c r="D340" i="456"/>
  <c r="D341" i="456"/>
  <c r="D342" i="456"/>
  <c r="D343" i="456"/>
  <c r="C344" i="456"/>
  <c r="D344" i="456"/>
  <c r="D346" i="456"/>
  <c r="D348" i="456"/>
  <c r="D350" i="456"/>
  <c r="D351" i="456"/>
  <c r="D352" i="456"/>
  <c r="D354" i="456"/>
  <c r="D355" i="456"/>
  <c r="D356" i="456"/>
  <c r="D357" i="456"/>
  <c r="D358" i="456"/>
  <c r="D360" i="456"/>
  <c r="D361" i="456"/>
  <c r="D362" i="456"/>
  <c r="D363" i="456"/>
  <c r="D364" i="456"/>
  <c r="D367" i="456"/>
  <c r="D366" i="456"/>
  <c r="D369" i="456"/>
  <c r="D371" i="456"/>
  <c r="J22" i="66"/>
  <c r="D378" i="456"/>
  <c r="D379" i="456"/>
  <c r="D380" i="456"/>
  <c r="D381" i="456"/>
  <c r="D382" i="456"/>
  <c r="D383" i="456"/>
  <c r="D384" i="456"/>
  <c r="C385" i="456"/>
  <c r="D385" i="456"/>
  <c r="D387" i="456"/>
  <c r="D389" i="456"/>
  <c r="D391" i="456"/>
  <c r="D392" i="456"/>
  <c r="D393" i="456"/>
  <c r="D395" i="456"/>
  <c r="D396" i="456"/>
  <c r="D397" i="456"/>
  <c r="D398" i="456"/>
  <c r="D399" i="456"/>
  <c r="D401" i="456"/>
  <c r="D402" i="456"/>
  <c r="D403" i="456"/>
  <c r="D404" i="456"/>
  <c r="D405" i="456"/>
  <c r="D408" i="456"/>
  <c r="D407" i="456"/>
  <c r="D410" i="456"/>
  <c r="D412" i="456"/>
  <c r="K22" i="66"/>
  <c r="D419" i="456"/>
  <c r="D420" i="456"/>
  <c r="D421" i="456"/>
  <c r="D422" i="456"/>
  <c r="D423" i="456"/>
  <c r="D424" i="456"/>
  <c r="D425" i="456"/>
  <c r="C426" i="456"/>
  <c r="D426" i="456"/>
  <c r="D428" i="456"/>
  <c r="D430" i="456"/>
  <c r="D432" i="456"/>
  <c r="D433" i="456"/>
  <c r="D434" i="456"/>
  <c r="D436" i="456"/>
  <c r="D437" i="456"/>
  <c r="D438" i="456"/>
  <c r="D439" i="456"/>
  <c r="D440" i="456"/>
  <c r="D442" i="456"/>
  <c r="D443" i="456"/>
  <c r="D444" i="456"/>
  <c r="D445" i="456"/>
  <c r="D446" i="456"/>
  <c r="D449" i="456"/>
  <c r="D448" i="456"/>
  <c r="D451" i="456"/>
  <c r="D453" i="456"/>
  <c r="L22" i="66"/>
  <c r="D460" i="456"/>
  <c r="D461" i="456"/>
  <c r="D462" i="456"/>
  <c r="D463" i="456"/>
  <c r="D464" i="456"/>
  <c r="D465" i="456"/>
  <c r="D466" i="456"/>
  <c r="C467" i="456"/>
  <c r="D467" i="456"/>
  <c r="D469" i="456"/>
  <c r="D471" i="456"/>
  <c r="D473" i="456"/>
  <c r="D474" i="456"/>
  <c r="D475" i="456"/>
  <c r="D477" i="456"/>
  <c r="D478" i="456"/>
  <c r="D479" i="456"/>
  <c r="D480" i="456"/>
  <c r="D481" i="456"/>
  <c r="D483" i="456"/>
  <c r="D484" i="456"/>
  <c r="D485" i="456"/>
  <c r="D486" i="456"/>
  <c r="D487" i="456"/>
  <c r="D490" i="456"/>
  <c r="D489" i="456"/>
  <c r="D492" i="456"/>
  <c r="D494" i="456"/>
  <c r="M22" i="66"/>
  <c r="D501" i="456"/>
  <c r="D502" i="456"/>
  <c r="D503" i="456"/>
  <c r="D504" i="456"/>
  <c r="D505" i="456"/>
  <c r="D506" i="456"/>
  <c r="D507" i="456"/>
  <c r="C508" i="456"/>
  <c r="D508" i="456"/>
  <c r="D510" i="456"/>
  <c r="D512" i="456"/>
  <c r="D514" i="456"/>
  <c r="D515" i="456"/>
  <c r="D516" i="456"/>
  <c r="D518" i="456"/>
  <c r="D519" i="456"/>
  <c r="D520" i="456"/>
  <c r="D521" i="456"/>
  <c r="D522" i="456"/>
  <c r="D524" i="456"/>
  <c r="D525" i="456"/>
  <c r="D526" i="456"/>
  <c r="D527" i="456"/>
  <c r="D528" i="456"/>
  <c r="D531" i="456"/>
  <c r="D530" i="456"/>
  <c r="D533" i="456"/>
  <c r="D535" i="456"/>
  <c r="N22" i="66"/>
  <c r="D542" i="456"/>
  <c r="D543" i="456"/>
  <c r="D544" i="456"/>
  <c r="D545" i="456"/>
  <c r="D546" i="456"/>
  <c r="D547" i="456"/>
  <c r="D548" i="456"/>
  <c r="C549" i="456"/>
  <c r="D549" i="456"/>
  <c r="D551" i="456"/>
  <c r="D553" i="456"/>
  <c r="D555" i="456"/>
  <c r="D556" i="456"/>
  <c r="D557" i="456"/>
  <c r="D559" i="456"/>
  <c r="D560" i="456"/>
  <c r="D561" i="456"/>
  <c r="D562" i="456"/>
  <c r="D563" i="456"/>
  <c r="D565" i="456"/>
  <c r="D566" i="456"/>
  <c r="D567" i="456"/>
  <c r="D568" i="456"/>
  <c r="D569" i="456"/>
  <c r="D572" i="456"/>
  <c r="D571" i="456"/>
  <c r="D574" i="456"/>
  <c r="D576" i="456"/>
  <c r="O22" i="66"/>
  <c r="D583" i="456"/>
  <c r="D584" i="456"/>
  <c r="D585" i="456"/>
  <c r="D586" i="456"/>
  <c r="D587" i="456"/>
  <c r="D588" i="456"/>
  <c r="D589" i="456"/>
  <c r="C590" i="456"/>
  <c r="D590" i="456"/>
  <c r="D592" i="456"/>
  <c r="D594" i="456"/>
  <c r="D596" i="456"/>
  <c r="D597" i="456"/>
  <c r="D598" i="456"/>
  <c r="D600" i="456"/>
  <c r="D601" i="456"/>
  <c r="D602" i="456"/>
  <c r="D603" i="456"/>
  <c r="D604" i="456"/>
  <c r="D606" i="456"/>
  <c r="D607" i="456"/>
  <c r="D608" i="456"/>
  <c r="D609" i="456"/>
  <c r="D610" i="456"/>
  <c r="D613" i="456"/>
  <c r="D612" i="456"/>
  <c r="D615" i="456"/>
  <c r="D617" i="456"/>
  <c r="P22" i="66"/>
  <c r="D624" i="456"/>
  <c r="D625" i="456"/>
  <c r="D626" i="456"/>
  <c r="D627" i="456"/>
  <c r="D628" i="456"/>
  <c r="D629" i="456"/>
  <c r="D630" i="456"/>
  <c r="C631" i="456"/>
  <c r="D631" i="456"/>
  <c r="D633" i="456"/>
  <c r="D635" i="456"/>
  <c r="D637" i="456"/>
  <c r="D638" i="456"/>
  <c r="D639" i="456"/>
  <c r="D641" i="456"/>
  <c r="D642" i="456"/>
  <c r="D643" i="456"/>
  <c r="D644" i="456"/>
  <c r="D645" i="456"/>
  <c r="D647" i="456"/>
  <c r="D648" i="456"/>
  <c r="D649" i="456"/>
  <c r="D650" i="456"/>
  <c r="D651" i="456"/>
  <c r="D654" i="456"/>
  <c r="D653" i="456"/>
  <c r="D656" i="456"/>
  <c r="D658" i="456"/>
  <c r="Q22" i="66"/>
  <c r="D665" i="456"/>
  <c r="D666" i="456"/>
  <c r="D667" i="456"/>
  <c r="D668" i="456"/>
  <c r="D669" i="456"/>
  <c r="D670" i="456"/>
  <c r="D671" i="456"/>
  <c r="C672" i="456"/>
  <c r="D672" i="456"/>
  <c r="D674" i="456"/>
  <c r="D676" i="456"/>
  <c r="D678" i="456"/>
  <c r="D679" i="456"/>
  <c r="D680" i="456"/>
  <c r="D682" i="456"/>
  <c r="D683" i="456"/>
  <c r="D684" i="456"/>
  <c r="D685" i="456"/>
  <c r="D686" i="456"/>
  <c r="D688" i="456"/>
  <c r="D689" i="456"/>
  <c r="D690" i="456"/>
  <c r="D691" i="456"/>
  <c r="D692" i="456"/>
  <c r="D695" i="456"/>
  <c r="D694" i="456"/>
  <c r="D697" i="456"/>
  <c r="D699" i="456"/>
  <c r="R22" i="66"/>
  <c r="D706" i="456"/>
  <c r="D707" i="456"/>
  <c r="D708" i="456"/>
  <c r="D709" i="456"/>
  <c r="D710" i="456"/>
  <c r="D711" i="456"/>
  <c r="D712" i="456"/>
  <c r="C713" i="456"/>
  <c r="D713" i="456"/>
  <c r="D715" i="456"/>
  <c r="D717" i="456"/>
  <c r="D719" i="456"/>
  <c r="D720" i="456"/>
  <c r="D721" i="456"/>
  <c r="D723" i="456"/>
  <c r="D724" i="456"/>
  <c r="D725" i="456"/>
  <c r="D726" i="456"/>
  <c r="D727" i="456"/>
  <c r="D729" i="456"/>
  <c r="D730" i="456"/>
  <c r="D731" i="456"/>
  <c r="D732" i="456"/>
  <c r="D733" i="456"/>
  <c r="D736" i="456"/>
  <c r="D735" i="456"/>
  <c r="D738" i="456"/>
  <c r="D740" i="456"/>
  <c r="S22" i="66"/>
  <c r="D747" i="456"/>
  <c r="D748" i="456"/>
  <c r="D749" i="456"/>
  <c r="D750" i="456"/>
  <c r="D751" i="456"/>
  <c r="D752" i="456"/>
  <c r="D753" i="456"/>
  <c r="C754" i="456"/>
  <c r="D754" i="456"/>
  <c r="D756" i="456"/>
  <c r="D758" i="456"/>
  <c r="D760" i="456"/>
  <c r="D761" i="456"/>
  <c r="D762" i="456"/>
  <c r="D764" i="456"/>
  <c r="D765" i="456"/>
  <c r="D766" i="456"/>
  <c r="D767" i="456"/>
  <c r="D768" i="456"/>
  <c r="D770" i="456"/>
  <c r="D771" i="456"/>
  <c r="D772" i="456"/>
  <c r="D773" i="456"/>
  <c r="D774" i="456"/>
  <c r="D777" i="456"/>
  <c r="D776" i="456"/>
  <c r="D779" i="456"/>
  <c r="D781" i="456"/>
  <c r="T22" i="66"/>
  <c r="D9" i="457"/>
  <c r="D10" i="457"/>
  <c r="D11" i="457"/>
  <c r="D12" i="457"/>
  <c r="D13" i="457"/>
  <c r="D14" i="457"/>
  <c r="D15" i="457"/>
  <c r="C16" i="457"/>
  <c r="D16" i="457"/>
  <c r="D18" i="457"/>
  <c r="D20" i="457"/>
  <c r="D22" i="457"/>
  <c r="D23" i="457"/>
  <c r="D24" i="457"/>
  <c r="D26" i="457"/>
  <c r="D27" i="457"/>
  <c r="D28" i="457"/>
  <c r="D29" i="457"/>
  <c r="D30" i="457"/>
  <c r="D32" i="457"/>
  <c r="D33" i="457"/>
  <c r="D34" i="457"/>
  <c r="D35" i="457"/>
  <c r="D36" i="457"/>
  <c r="D39" i="457"/>
  <c r="D38" i="457"/>
  <c r="D41" i="457"/>
  <c r="D43" i="457"/>
  <c r="B23" i="66"/>
  <c r="D50" i="457"/>
  <c r="D51" i="457"/>
  <c r="D52" i="457"/>
  <c r="D53" i="457"/>
  <c r="D54" i="457"/>
  <c r="D55" i="457"/>
  <c r="D56" i="457"/>
  <c r="C57" i="457"/>
  <c r="D57" i="457"/>
  <c r="D59" i="457"/>
  <c r="D61" i="457"/>
  <c r="D63" i="457"/>
  <c r="D64" i="457"/>
  <c r="D65" i="457"/>
  <c r="D67" i="457"/>
  <c r="D68" i="457"/>
  <c r="D69" i="457"/>
  <c r="D70" i="457"/>
  <c r="D71" i="457"/>
  <c r="D73" i="457"/>
  <c r="D74" i="457"/>
  <c r="D75" i="457"/>
  <c r="D76" i="457"/>
  <c r="D77" i="457"/>
  <c r="D80" i="457"/>
  <c r="D79" i="457"/>
  <c r="D82" i="457"/>
  <c r="D84" i="457"/>
  <c r="C23" i="66"/>
  <c r="D91" i="457"/>
  <c r="D92" i="457"/>
  <c r="D93" i="457"/>
  <c r="D94" i="457"/>
  <c r="D95" i="457"/>
  <c r="D96" i="457"/>
  <c r="D97" i="457"/>
  <c r="C98" i="457"/>
  <c r="D98" i="457"/>
  <c r="D100" i="457"/>
  <c r="D102" i="457"/>
  <c r="D104" i="457"/>
  <c r="D105" i="457"/>
  <c r="D106" i="457"/>
  <c r="D108" i="457"/>
  <c r="D109" i="457"/>
  <c r="D110" i="457"/>
  <c r="D111" i="457"/>
  <c r="D112" i="457"/>
  <c r="D114" i="457"/>
  <c r="D115" i="457"/>
  <c r="D116" i="457"/>
  <c r="D117" i="457"/>
  <c r="D118" i="457"/>
  <c r="D121" i="457"/>
  <c r="D120" i="457"/>
  <c r="D123" i="457"/>
  <c r="D125" i="457"/>
  <c r="D23" i="66"/>
  <c r="D132" i="457"/>
  <c r="D133" i="457"/>
  <c r="D134" i="457"/>
  <c r="D135" i="457"/>
  <c r="D136" i="457"/>
  <c r="D137" i="457"/>
  <c r="D138" i="457"/>
  <c r="C139" i="457"/>
  <c r="D139" i="457"/>
  <c r="D141" i="457"/>
  <c r="D143" i="457"/>
  <c r="D145" i="457"/>
  <c r="D146" i="457"/>
  <c r="D147" i="457"/>
  <c r="D149" i="457"/>
  <c r="D150" i="457"/>
  <c r="D151" i="457"/>
  <c r="D152" i="457"/>
  <c r="D153" i="457"/>
  <c r="D155" i="457"/>
  <c r="D156" i="457"/>
  <c r="D157" i="457"/>
  <c r="D158" i="457"/>
  <c r="D159" i="457"/>
  <c r="D162" i="457"/>
  <c r="D161" i="457"/>
  <c r="D164" i="457"/>
  <c r="D166" i="457"/>
  <c r="E23" i="66"/>
  <c r="D173" i="457"/>
  <c r="D174" i="457"/>
  <c r="D175" i="457"/>
  <c r="D176" i="457"/>
  <c r="D177" i="457"/>
  <c r="D178" i="457"/>
  <c r="D179" i="457"/>
  <c r="C180" i="457"/>
  <c r="D180" i="457"/>
  <c r="D182" i="457"/>
  <c r="D184" i="457"/>
  <c r="D186" i="457"/>
  <c r="D187" i="457"/>
  <c r="D188" i="457"/>
  <c r="D190" i="457"/>
  <c r="D191" i="457"/>
  <c r="D192" i="457"/>
  <c r="D193" i="457"/>
  <c r="D194" i="457"/>
  <c r="D196" i="457"/>
  <c r="D197" i="457"/>
  <c r="D198" i="457"/>
  <c r="D199" i="457"/>
  <c r="D200" i="457"/>
  <c r="D203" i="457"/>
  <c r="D202" i="457"/>
  <c r="D205" i="457"/>
  <c r="D207" i="457"/>
  <c r="F23" i="66"/>
  <c r="D214" i="457"/>
  <c r="D215" i="457"/>
  <c r="D216" i="457"/>
  <c r="D217" i="457"/>
  <c r="D218" i="457"/>
  <c r="D219" i="457"/>
  <c r="D220" i="457"/>
  <c r="C221" i="457"/>
  <c r="D221" i="457"/>
  <c r="D223" i="457"/>
  <c r="D225" i="457"/>
  <c r="D227" i="457"/>
  <c r="D228" i="457"/>
  <c r="D229" i="457"/>
  <c r="D231" i="457"/>
  <c r="D232" i="457"/>
  <c r="D233" i="457"/>
  <c r="D234" i="457"/>
  <c r="D235" i="457"/>
  <c r="D237" i="457"/>
  <c r="D238" i="457"/>
  <c r="D239" i="457"/>
  <c r="D240" i="457"/>
  <c r="D241" i="457"/>
  <c r="D244" i="457"/>
  <c r="D243" i="457"/>
  <c r="D246" i="457"/>
  <c r="D248" i="457"/>
  <c r="G23" i="66"/>
  <c r="D255" i="457"/>
  <c r="D256" i="457"/>
  <c r="D257" i="457"/>
  <c r="D258" i="457"/>
  <c r="D259" i="457"/>
  <c r="D260" i="457"/>
  <c r="D261" i="457"/>
  <c r="C262" i="457"/>
  <c r="D262" i="457"/>
  <c r="D264" i="457"/>
  <c r="D266" i="457"/>
  <c r="D268" i="457"/>
  <c r="D269" i="457"/>
  <c r="D270" i="457"/>
  <c r="D272" i="457"/>
  <c r="D273" i="457"/>
  <c r="D274" i="457"/>
  <c r="D275" i="457"/>
  <c r="D276" i="457"/>
  <c r="D278" i="457"/>
  <c r="D279" i="457"/>
  <c r="D280" i="457"/>
  <c r="D281" i="457"/>
  <c r="D282" i="457"/>
  <c r="D285" i="457"/>
  <c r="D284" i="457"/>
  <c r="D287" i="457"/>
  <c r="D289" i="457"/>
  <c r="H23" i="66"/>
  <c r="D296" i="457"/>
  <c r="D297" i="457"/>
  <c r="D298" i="457"/>
  <c r="D299" i="457"/>
  <c r="D300" i="457"/>
  <c r="D301" i="457"/>
  <c r="D302" i="457"/>
  <c r="C303" i="457"/>
  <c r="D303" i="457"/>
  <c r="D305" i="457"/>
  <c r="D307" i="457"/>
  <c r="D309" i="457"/>
  <c r="D310" i="457"/>
  <c r="D311" i="457"/>
  <c r="D313" i="457"/>
  <c r="D314" i="457"/>
  <c r="D315" i="457"/>
  <c r="D316" i="457"/>
  <c r="D317" i="457"/>
  <c r="D319" i="457"/>
  <c r="D320" i="457"/>
  <c r="D321" i="457"/>
  <c r="D322" i="457"/>
  <c r="D323" i="457"/>
  <c r="D326" i="457"/>
  <c r="D325" i="457"/>
  <c r="D328" i="457"/>
  <c r="D330" i="457"/>
  <c r="I23" i="66"/>
  <c r="D337" i="457"/>
  <c r="D338" i="457"/>
  <c r="D339" i="457"/>
  <c r="D340" i="457"/>
  <c r="D341" i="457"/>
  <c r="D342" i="457"/>
  <c r="D343" i="457"/>
  <c r="C344" i="457"/>
  <c r="D344" i="457"/>
  <c r="D346" i="457"/>
  <c r="D348" i="457"/>
  <c r="D350" i="457"/>
  <c r="D351" i="457"/>
  <c r="D352" i="457"/>
  <c r="D354" i="457"/>
  <c r="D355" i="457"/>
  <c r="D356" i="457"/>
  <c r="D357" i="457"/>
  <c r="D358" i="457"/>
  <c r="D360" i="457"/>
  <c r="D361" i="457"/>
  <c r="D362" i="457"/>
  <c r="D363" i="457"/>
  <c r="D364" i="457"/>
  <c r="D367" i="457"/>
  <c r="D366" i="457"/>
  <c r="D369" i="457"/>
  <c r="D371" i="457"/>
  <c r="J23" i="66"/>
  <c r="D378" i="457"/>
  <c r="D379" i="457"/>
  <c r="D380" i="457"/>
  <c r="D381" i="457"/>
  <c r="D382" i="457"/>
  <c r="D383" i="457"/>
  <c r="D384" i="457"/>
  <c r="C385" i="457"/>
  <c r="D385" i="457"/>
  <c r="D387" i="457"/>
  <c r="D389" i="457"/>
  <c r="D391" i="457"/>
  <c r="D392" i="457"/>
  <c r="D393" i="457"/>
  <c r="D395" i="457"/>
  <c r="D396" i="457"/>
  <c r="D397" i="457"/>
  <c r="D398" i="457"/>
  <c r="D399" i="457"/>
  <c r="D401" i="457"/>
  <c r="D402" i="457"/>
  <c r="D403" i="457"/>
  <c r="D404" i="457"/>
  <c r="D405" i="457"/>
  <c r="D408" i="457"/>
  <c r="D407" i="457"/>
  <c r="D410" i="457"/>
  <c r="D412" i="457"/>
  <c r="K23" i="66"/>
  <c r="D419" i="457"/>
  <c r="D420" i="457"/>
  <c r="D421" i="457"/>
  <c r="D422" i="457"/>
  <c r="D423" i="457"/>
  <c r="D424" i="457"/>
  <c r="D425" i="457"/>
  <c r="C426" i="457"/>
  <c r="D426" i="457"/>
  <c r="D428" i="457"/>
  <c r="D430" i="457"/>
  <c r="D432" i="457"/>
  <c r="D433" i="457"/>
  <c r="D434" i="457"/>
  <c r="D436" i="457"/>
  <c r="D437" i="457"/>
  <c r="D438" i="457"/>
  <c r="D439" i="457"/>
  <c r="D440" i="457"/>
  <c r="D442" i="457"/>
  <c r="D443" i="457"/>
  <c r="D444" i="457"/>
  <c r="D445" i="457"/>
  <c r="D446" i="457"/>
  <c r="D449" i="457"/>
  <c r="D448" i="457"/>
  <c r="D451" i="457"/>
  <c r="D453" i="457"/>
  <c r="L23" i="66"/>
  <c r="D460" i="457"/>
  <c r="D461" i="457"/>
  <c r="D462" i="457"/>
  <c r="D463" i="457"/>
  <c r="D464" i="457"/>
  <c r="D465" i="457"/>
  <c r="D466" i="457"/>
  <c r="C467" i="457"/>
  <c r="D467" i="457"/>
  <c r="D469" i="457"/>
  <c r="D471" i="457"/>
  <c r="D473" i="457"/>
  <c r="D474" i="457"/>
  <c r="D475" i="457"/>
  <c r="D477" i="457"/>
  <c r="D478" i="457"/>
  <c r="D479" i="457"/>
  <c r="D480" i="457"/>
  <c r="D481" i="457"/>
  <c r="D483" i="457"/>
  <c r="D484" i="457"/>
  <c r="D485" i="457"/>
  <c r="D486" i="457"/>
  <c r="D487" i="457"/>
  <c r="D490" i="457"/>
  <c r="D489" i="457"/>
  <c r="D492" i="457"/>
  <c r="D494" i="457"/>
  <c r="M23" i="66"/>
  <c r="D501" i="457"/>
  <c r="D502" i="457"/>
  <c r="D503" i="457"/>
  <c r="D504" i="457"/>
  <c r="D505" i="457"/>
  <c r="D506" i="457"/>
  <c r="D507" i="457"/>
  <c r="C508" i="457"/>
  <c r="D508" i="457"/>
  <c r="D510" i="457"/>
  <c r="D512" i="457"/>
  <c r="D514" i="457"/>
  <c r="D515" i="457"/>
  <c r="D516" i="457"/>
  <c r="D518" i="457"/>
  <c r="D519" i="457"/>
  <c r="D520" i="457"/>
  <c r="D521" i="457"/>
  <c r="D522" i="457"/>
  <c r="D524" i="457"/>
  <c r="D525" i="457"/>
  <c r="D526" i="457"/>
  <c r="D527" i="457"/>
  <c r="D528" i="457"/>
  <c r="D531" i="457"/>
  <c r="D530" i="457"/>
  <c r="D533" i="457"/>
  <c r="D535" i="457"/>
  <c r="N23" i="66"/>
  <c r="D542" i="457"/>
  <c r="D543" i="457"/>
  <c r="D544" i="457"/>
  <c r="D545" i="457"/>
  <c r="D546" i="457"/>
  <c r="D547" i="457"/>
  <c r="D548" i="457"/>
  <c r="C549" i="457"/>
  <c r="D549" i="457"/>
  <c r="D551" i="457"/>
  <c r="D553" i="457"/>
  <c r="D555" i="457"/>
  <c r="D556" i="457"/>
  <c r="D557" i="457"/>
  <c r="D559" i="457"/>
  <c r="D560" i="457"/>
  <c r="D561" i="457"/>
  <c r="D562" i="457"/>
  <c r="D563" i="457"/>
  <c r="D565" i="457"/>
  <c r="D566" i="457"/>
  <c r="D567" i="457"/>
  <c r="D568" i="457"/>
  <c r="D569" i="457"/>
  <c r="D572" i="457"/>
  <c r="D571" i="457"/>
  <c r="D574" i="457"/>
  <c r="D576" i="457"/>
  <c r="O23" i="66"/>
  <c r="D583" i="457"/>
  <c r="D584" i="457"/>
  <c r="D585" i="457"/>
  <c r="D586" i="457"/>
  <c r="D587" i="457"/>
  <c r="D588" i="457"/>
  <c r="D589" i="457"/>
  <c r="C590" i="457"/>
  <c r="D590" i="457"/>
  <c r="D592" i="457"/>
  <c r="D594" i="457"/>
  <c r="D596" i="457"/>
  <c r="D597" i="457"/>
  <c r="D598" i="457"/>
  <c r="D600" i="457"/>
  <c r="D601" i="457"/>
  <c r="D602" i="457"/>
  <c r="D603" i="457"/>
  <c r="D604" i="457"/>
  <c r="D606" i="457"/>
  <c r="D607" i="457"/>
  <c r="D608" i="457"/>
  <c r="D609" i="457"/>
  <c r="D610" i="457"/>
  <c r="D613" i="457"/>
  <c r="D612" i="457"/>
  <c r="D615" i="457"/>
  <c r="D617" i="457"/>
  <c r="P23" i="66"/>
  <c r="D624" i="457"/>
  <c r="D625" i="457"/>
  <c r="D626" i="457"/>
  <c r="D627" i="457"/>
  <c r="D628" i="457"/>
  <c r="D629" i="457"/>
  <c r="D630" i="457"/>
  <c r="C631" i="457"/>
  <c r="D631" i="457"/>
  <c r="D633" i="457"/>
  <c r="D635" i="457"/>
  <c r="D637" i="457"/>
  <c r="D638" i="457"/>
  <c r="D639" i="457"/>
  <c r="D641" i="457"/>
  <c r="D642" i="457"/>
  <c r="D643" i="457"/>
  <c r="D644" i="457"/>
  <c r="D645" i="457"/>
  <c r="D647" i="457"/>
  <c r="D648" i="457"/>
  <c r="D649" i="457"/>
  <c r="D650" i="457"/>
  <c r="D651" i="457"/>
  <c r="D654" i="457"/>
  <c r="D653" i="457"/>
  <c r="D656" i="457"/>
  <c r="D658" i="457"/>
  <c r="Q23" i="66"/>
  <c r="D665" i="457"/>
  <c r="D666" i="457"/>
  <c r="D667" i="457"/>
  <c r="D668" i="457"/>
  <c r="D669" i="457"/>
  <c r="D670" i="457"/>
  <c r="D671" i="457"/>
  <c r="C672" i="457"/>
  <c r="D672" i="457"/>
  <c r="D674" i="457"/>
  <c r="D676" i="457"/>
  <c r="D678" i="457"/>
  <c r="D679" i="457"/>
  <c r="D680" i="457"/>
  <c r="D682" i="457"/>
  <c r="D683" i="457"/>
  <c r="D684" i="457"/>
  <c r="D685" i="457"/>
  <c r="D686" i="457"/>
  <c r="D688" i="457"/>
  <c r="D689" i="457"/>
  <c r="D690" i="457"/>
  <c r="D691" i="457"/>
  <c r="D692" i="457"/>
  <c r="D695" i="457"/>
  <c r="D694" i="457"/>
  <c r="D697" i="457"/>
  <c r="D699" i="457"/>
  <c r="R23" i="66"/>
  <c r="D706" i="457"/>
  <c r="D707" i="457"/>
  <c r="D708" i="457"/>
  <c r="D709" i="457"/>
  <c r="D710" i="457"/>
  <c r="D711" i="457"/>
  <c r="D712" i="457"/>
  <c r="C713" i="457"/>
  <c r="D713" i="457"/>
  <c r="D715" i="457"/>
  <c r="D717" i="457"/>
  <c r="D719" i="457"/>
  <c r="D720" i="457"/>
  <c r="D721" i="457"/>
  <c r="D723" i="457"/>
  <c r="D724" i="457"/>
  <c r="D725" i="457"/>
  <c r="D726" i="457"/>
  <c r="D727" i="457"/>
  <c r="D729" i="457"/>
  <c r="D730" i="457"/>
  <c r="D731" i="457"/>
  <c r="D732" i="457"/>
  <c r="D733" i="457"/>
  <c r="D736" i="457"/>
  <c r="D735" i="457"/>
  <c r="D738" i="457"/>
  <c r="D740" i="457"/>
  <c r="S23" i="66"/>
  <c r="D747" i="457"/>
  <c r="D748" i="457"/>
  <c r="D749" i="457"/>
  <c r="D750" i="457"/>
  <c r="D751" i="457"/>
  <c r="D752" i="457"/>
  <c r="D753" i="457"/>
  <c r="C754" i="457"/>
  <c r="D754" i="457"/>
  <c r="D756" i="457"/>
  <c r="D758" i="457"/>
  <c r="D760" i="457"/>
  <c r="D761" i="457"/>
  <c r="D762" i="457"/>
  <c r="D764" i="457"/>
  <c r="D765" i="457"/>
  <c r="D766" i="457"/>
  <c r="D767" i="457"/>
  <c r="D768" i="457"/>
  <c r="D770" i="457"/>
  <c r="D771" i="457"/>
  <c r="D772" i="457"/>
  <c r="D773" i="457"/>
  <c r="D774" i="457"/>
  <c r="D777" i="457"/>
  <c r="D776" i="457"/>
  <c r="D779" i="457"/>
  <c r="D781" i="457"/>
  <c r="T23" i="66"/>
  <c r="U24" i="66"/>
  <c r="T24" i="66"/>
  <c r="T25" i="66"/>
  <c r="S24" i="66"/>
  <c r="R24" i="66"/>
  <c r="Q24" i="66"/>
  <c r="P24" i="66"/>
  <c r="O24" i="66"/>
  <c r="N24" i="66"/>
  <c r="M24" i="66"/>
  <c r="L24" i="66"/>
  <c r="K24" i="66"/>
  <c r="J24" i="66"/>
  <c r="I24" i="66"/>
  <c r="H24" i="66"/>
  <c r="G24" i="66"/>
  <c r="F24" i="66"/>
  <c r="E24" i="66"/>
  <c r="D24" i="66"/>
  <c r="C24" i="66"/>
  <c r="B24" i="66"/>
  <c r="U23" i="66"/>
  <c r="U22" i="66"/>
  <c r="U21" i="66"/>
  <c r="U20" i="66"/>
  <c r="U19" i="66"/>
  <c r="U18" i="66"/>
  <c r="U17" i="66"/>
  <c r="U16" i="66"/>
  <c r="U15" i="66"/>
  <c r="U14" i="66"/>
  <c r="U13" i="66"/>
  <c r="U12" i="66"/>
  <c r="U11" i="66"/>
  <c r="U10" i="66"/>
  <c r="U9" i="66"/>
  <c r="U8" i="66"/>
  <c r="U7" i="66"/>
  <c r="U6" i="66"/>
  <c r="U5" i="66"/>
  <c r="U4" i="66"/>
  <c r="U3" i="66"/>
  <c r="V9" i="66"/>
  <c r="R25" i="66"/>
  <c r="P25" i="66"/>
  <c r="O25" i="66"/>
  <c r="N25" i="66"/>
  <c r="M25" i="66"/>
  <c r="K25" i="66"/>
  <c r="J25" i="66"/>
  <c r="I25" i="66"/>
  <c r="H25" i="66"/>
  <c r="G25" i="66"/>
  <c r="F25" i="66"/>
  <c r="E25" i="66"/>
  <c r="C25" i="66"/>
  <c r="V23" i="66"/>
  <c r="V22" i="66"/>
  <c r="V21" i="66"/>
  <c r="V20" i="66"/>
  <c r="V19" i="66"/>
  <c r="V18" i="66"/>
  <c r="V16" i="66"/>
  <c r="V15" i="66"/>
  <c r="V14" i="66"/>
  <c r="V13" i="66"/>
  <c r="V12" i="66"/>
  <c r="V11" i="66"/>
  <c r="V10" i="66"/>
  <c r="V7" i="66"/>
  <c r="V6" i="66"/>
  <c r="V5" i="66"/>
  <c r="V4" i="66"/>
  <c r="U25" i="66"/>
  <c r="B25" i="66"/>
  <c r="V24" i="66"/>
  <c r="B3" i="435"/>
  <c r="C3" i="435"/>
  <c r="D3" i="435"/>
  <c r="E3" i="435"/>
  <c r="F3" i="435"/>
  <c r="G3" i="435"/>
  <c r="H3" i="435"/>
  <c r="I3" i="435"/>
  <c r="J3" i="435"/>
  <c r="K3" i="435"/>
  <c r="L3" i="435"/>
  <c r="M3" i="435"/>
  <c r="N3" i="435"/>
  <c r="O3" i="435"/>
  <c r="P3" i="435"/>
  <c r="Q3" i="435"/>
  <c r="R3" i="435"/>
  <c r="S3" i="435"/>
  <c r="T3" i="435"/>
  <c r="B4" i="435"/>
  <c r="C4" i="435"/>
  <c r="D4" i="435"/>
  <c r="E4" i="435"/>
  <c r="F4" i="435"/>
  <c r="G4" i="435"/>
  <c r="H4" i="435"/>
  <c r="I4" i="435"/>
  <c r="J4" i="435"/>
  <c r="K4" i="435"/>
  <c r="L4" i="435"/>
  <c r="M4" i="435"/>
  <c r="N4" i="435"/>
  <c r="O4" i="435"/>
  <c r="P4" i="435"/>
  <c r="Q4" i="435"/>
  <c r="R4" i="435"/>
  <c r="S4" i="435"/>
  <c r="T4" i="435"/>
  <c r="B5" i="435"/>
  <c r="C5" i="435"/>
  <c r="D5" i="435"/>
  <c r="E5" i="435"/>
  <c r="F5" i="435"/>
  <c r="G5" i="435"/>
  <c r="H5" i="435"/>
  <c r="I5" i="435"/>
  <c r="J5" i="435"/>
  <c r="K5" i="435"/>
  <c r="L5" i="435"/>
  <c r="M5" i="435"/>
  <c r="N5" i="435"/>
  <c r="O5" i="435"/>
  <c r="P5" i="435"/>
  <c r="Q5" i="435"/>
  <c r="R5" i="435"/>
  <c r="S5" i="435"/>
  <c r="T5" i="435"/>
  <c r="B6" i="435"/>
  <c r="C6" i="435"/>
  <c r="D6" i="435"/>
  <c r="E6" i="435"/>
  <c r="F6" i="435"/>
  <c r="G6" i="435"/>
  <c r="H6" i="435"/>
  <c r="I6" i="435"/>
  <c r="J6" i="435"/>
  <c r="K6" i="435"/>
  <c r="L6" i="435"/>
  <c r="M6" i="435"/>
  <c r="N6" i="435"/>
  <c r="O6" i="435"/>
  <c r="P6" i="435"/>
  <c r="Q6" i="435"/>
  <c r="R6" i="435"/>
  <c r="S6" i="435"/>
  <c r="T6" i="435"/>
  <c r="B7" i="435"/>
  <c r="C7" i="435"/>
  <c r="D7" i="435"/>
  <c r="E7" i="435"/>
  <c r="F7" i="435"/>
  <c r="G7" i="435"/>
  <c r="H7" i="435"/>
  <c r="I7" i="435"/>
  <c r="J7" i="435"/>
  <c r="K7" i="435"/>
  <c r="L7" i="435"/>
  <c r="M7" i="435"/>
  <c r="N7" i="435"/>
  <c r="O7" i="435"/>
  <c r="P7" i="435"/>
  <c r="Q7" i="435"/>
  <c r="R7" i="435"/>
  <c r="S7" i="435"/>
  <c r="T7" i="435"/>
  <c r="B8" i="435"/>
  <c r="C8" i="435"/>
  <c r="D8" i="435"/>
  <c r="E8" i="435"/>
  <c r="F8" i="435"/>
  <c r="G8" i="435"/>
  <c r="H8" i="435"/>
  <c r="I8" i="435"/>
  <c r="J8" i="435"/>
  <c r="K8" i="435"/>
  <c r="L8" i="435"/>
  <c r="M8" i="435"/>
  <c r="N8" i="435"/>
  <c r="O8" i="435"/>
  <c r="P8" i="435"/>
  <c r="Q8" i="435"/>
  <c r="R8" i="435"/>
  <c r="S8" i="435"/>
  <c r="T8" i="435"/>
  <c r="B9" i="435"/>
  <c r="C9" i="435"/>
  <c r="D9" i="435"/>
  <c r="E9" i="435"/>
  <c r="F9" i="435"/>
  <c r="G9" i="435"/>
  <c r="H9" i="435"/>
  <c r="I9" i="435"/>
  <c r="J9" i="435"/>
  <c r="K9" i="435"/>
  <c r="L9" i="435"/>
  <c r="M9" i="435"/>
  <c r="N9" i="435"/>
  <c r="O9" i="435"/>
  <c r="P9" i="435"/>
  <c r="Q9" i="435"/>
  <c r="R9" i="435"/>
  <c r="S9" i="435"/>
  <c r="T9" i="435"/>
  <c r="B10" i="435"/>
  <c r="C10" i="435"/>
  <c r="D10" i="435"/>
  <c r="E10" i="435"/>
  <c r="F10" i="435"/>
  <c r="G10" i="435"/>
  <c r="H10" i="435"/>
  <c r="I10" i="435"/>
  <c r="J10" i="435"/>
  <c r="K10" i="435"/>
  <c r="L10" i="435"/>
  <c r="M10" i="435"/>
  <c r="N10" i="435"/>
  <c r="O10" i="435"/>
  <c r="P10" i="435"/>
  <c r="Q10" i="435"/>
  <c r="R10" i="435"/>
  <c r="S10" i="435"/>
  <c r="T10" i="435"/>
  <c r="B11" i="435"/>
  <c r="C11" i="435"/>
  <c r="D11" i="435"/>
  <c r="E11" i="435"/>
  <c r="F11" i="435"/>
  <c r="G11" i="435"/>
  <c r="H11" i="435"/>
  <c r="I11" i="435"/>
  <c r="J11" i="435"/>
  <c r="K11" i="435"/>
  <c r="L11" i="435"/>
  <c r="M11" i="435"/>
  <c r="N11" i="435"/>
  <c r="O11" i="435"/>
  <c r="P11" i="435"/>
  <c r="Q11" i="435"/>
  <c r="R11" i="435"/>
  <c r="S11" i="435"/>
  <c r="T11" i="435"/>
  <c r="B12" i="435"/>
  <c r="C12" i="435"/>
  <c r="D12" i="435"/>
  <c r="E12" i="435"/>
  <c r="F12" i="435"/>
  <c r="G12" i="435"/>
  <c r="H12" i="435"/>
  <c r="I12" i="435"/>
  <c r="J12" i="435"/>
  <c r="K12" i="435"/>
  <c r="L12" i="435"/>
  <c r="M12" i="435"/>
  <c r="N12" i="435"/>
  <c r="O12" i="435"/>
  <c r="P12" i="435"/>
  <c r="Q12" i="435"/>
  <c r="R12" i="435"/>
  <c r="S12" i="435"/>
  <c r="T12" i="435"/>
  <c r="B13" i="435"/>
  <c r="C13" i="435"/>
  <c r="D13" i="435"/>
  <c r="E13" i="435"/>
  <c r="F13" i="435"/>
  <c r="G13" i="435"/>
  <c r="H13" i="435"/>
  <c r="I13" i="435"/>
  <c r="J13" i="435"/>
  <c r="K13" i="435"/>
  <c r="L13" i="435"/>
  <c r="M13" i="435"/>
  <c r="N13" i="435"/>
  <c r="O13" i="435"/>
  <c r="P13" i="435"/>
  <c r="Q13" i="435"/>
  <c r="R13" i="435"/>
  <c r="S13" i="435"/>
  <c r="T13" i="435"/>
  <c r="B14" i="435"/>
  <c r="C14" i="435"/>
  <c r="D14" i="435"/>
  <c r="E14" i="435"/>
  <c r="F14" i="435"/>
  <c r="G14" i="435"/>
  <c r="H14" i="435"/>
  <c r="I14" i="435"/>
  <c r="J14" i="435"/>
  <c r="K14" i="435"/>
  <c r="L14" i="435"/>
  <c r="M14" i="435"/>
  <c r="N14" i="435"/>
  <c r="O14" i="435"/>
  <c r="P14" i="435"/>
  <c r="Q14" i="435"/>
  <c r="R14" i="435"/>
  <c r="S14" i="435"/>
  <c r="T14" i="435"/>
  <c r="B15" i="435"/>
  <c r="C15" i="435"/>
  <c r="D15" i="435"/>
  <c r="E15" i="435"/>
  <c r="F15" i="435"/>
  <c r="G15" i="435"/>
  <c r="H15" i="435"/>
  <c r="I15" i="435"/>
  <c r="J15" i="435"/>
  <c r="K15" i="435"/>
  <c r="L15" i="435"/>
  <c r="M15" i="435"/>
  <c r="N15" i="435"/>
  <c r="O15" i="435"/>
  <c r="P15" i="435"/>
  <c r="Q15" i="435"/>
  <c r="R15" i="435"/>
  <c r="S15" i="435"/>
  <c r="T15" i="435"/>
  <c r="B16" i="435"/>
  <c r="C16" i="435"/>
  <c r="D16" i="435"/>
  <c r="E16" i="435"/>
  <c r="F16" i="435"/>
  <c r="G16" i="435"/>
  <c r="H16" i="435"/>
  <c r="I16" i="435"/>
  <c r="J16" i="435"/>
  <c r="K16" i="435"/>
  <c r="L16" i="435"/>
  <c r="M16" i="435"/>
  <c r="N16" i="435"/>
  <c r="O16" i="435"/>
  <c r="P16" i="435"/>
  <c r="Q16" i="435"/>
  <c r="R16" i="435"/>
  <c r="S16" i="435"/>
  <c r="T16" i="435"/>
  <c r="B17" i="435"/>
  <c r="C17" i="435"/>
  <c r="D17" i="435"/>
  <c r="E17" i="435"/>
  <c r="F17" i="435"/>
  <c r="G17" i="435"/>
  <c r="H17" i="435"/>
  <c r="I17" i="435"/>
  <c r="J17" i="435"/>
  <c r="K17" i="435"/>
  <c r="L17" i="435"/>
  <c r="M17" i="435"/>
  <c r="N17" i="435"/>
  <c r="O17" i="435"/>
  <c r="P17" i="435"/>
  <c r="Q17" i="435"/>
  <c r="R17" i="435"/>
  <c r="S17" i="435"/>
  <c r="T17" i="435"/>
  <c r="B18" i="435"/>
  <c r="C18" i="435"/>
  <c r="D18" i="435"/>
  <c r="E18" i="435"/>
  <c r="F18" i="435"/>
  <c r="G18" i="435"/>
  <c r="H18" i="435"/>
  <c r="I18" i="435"/>
  <c r="J18" i="435"/>
  <c r="K18" i="435"/>
  <c r="L18" i="435"/>
  <c r="M18" i="435"/>
  <c r="N18" i="435"/>
  <c r="O18" i="435"/>
  <c r="P18" i="435"/>
  <c r="Q18" i="435"/>
  <c r="R18" i="435"/>
  <c r="S18" i="435"/>
  <c r="T18" i="435"/>
  <c r="B19" i="435"/>
  <c r="C19" i="435"/>
  <c r="D19" i="435"/>
  <c r="E19" i="435"/>
  <c r="F19" i="435"/>
  <c r="G19" i="435"/>
  <c r="H19" i="435"/>
  <c r="I19" i="435"/>
  <c r="J19" i="435"/>
  <c r="K19" i="435"/>
  <c r="L19" i="435"/>
  <c r="M19" i="435"/>
  <c r="N19" i="435"/>
  <c r="O19" i="435"/>
  <c r="P19" i="435"/>
  <c r="Q19" i="435"/>
  <c r="R19" i="435"/>
  <c r="S19" i="435"/>
  <c r="T19" i="435"/>
  <c r="B20" i="435"/>
  <c r="C20" i="435"/>
  <c r="D20" i="435"/>
  <c r="E20" i="435"/>
  <c r="F20" i="435"/>
  <c r="G20" i="435"/>
  <c r="H20" i="435"/>
  <c r="I20" i="435"/>
  <c r="J20" i="435"/>
  <c r="K20" i="435"/>
  <c r="L20" i="435"/>
  <c r="M20" i="435"/>
  <c r="N20" i="435"/>
  <c r="O20" i="435"/>
  <c r="P20" i="435"/>
  <c r="Q20" i="435"/>
  <c r="R20" i="435"/>
  <c r="S20" i="435"/>
  <c r="T20" i="435"/>
  <c r="B21" i="435"/>
  <c r="C21" i="435"/>
  <c r="D21" i="435"/>
  <c r="E21" i="435"/>
  <c r="F21" i="435"/>
  <c r="G21" i="435"/>
  <c r="H21" i="435"/>
  <c r="I21" i="435"/>
  <c r="J21" i="435"/>
  <c r="K21" i="435"/>
  <c r="L21" i="435"/>
  <c r="M21" i="435"/>
  <c r="N21" i="435"/>
  <c r="O21" i="435"/>
  <c r="P21" i="435"/>
  <c r="Q21" i="435"/>
  <c r="R21" i="435"/>
  <c r="S21" i="435"/>
  <c r="T21" i="435"/>
  <c r="B22" i="435"/>
  <c r="C22" i="435"/>
  <c r="D22" i="435"/>
  <c r="E22" i="435"/>
  <c r="F22" i="435"/>
  <c r="G22" i="435"/>
  <c r="H22" i="435"/>
  <c r="I22" i="435"/>
  <c r="J22" i="435"/>
  <c r="K22" i="435"/>
  <c r="L22" i="435"/>
  <c r="M22" i="435"/>
  <c r="N22" i="435"/>
  <c r="O22" i="435"/>
  <c r="P22" i="435"/>
  <c r="Q22" i="435"/>
  <c r="R22" i="435"/>
  <c r="S22" i="435"/>
  <c r="T22" i="435"/>
  <c r="U23" i="435"/>
  <c r="U4" i="435"/>
  <c r="V4" i="435"/>
  <c r="T23" i="435"/>
  <c r="S23" i="435"/>
  <c r="R23" i="435"/>
  <c r="Q23" i="435"/>
  <c r="P23" i="435"/>
  <c r="O23" i="435"/>
  <c r="N23" i="435"/>
  <c r="M23" i="435"/>
  <c r="L23" i="435"/>
  <c r="K23" i="435"/>
  <c r="J23" i="435"/>
  <c r="I23" i="435"/>
  <c r="H23" i="435"/>
  <c r="G23" i="435"/>
  <c r="F23" i="435"/>
  <c r="E23" i="435"/>
  <c r="D23" i="435"/>
  <c r="C23" i="435"/>
  <c r="B23" i="435"/>
  <c r="U22" i="435"/>
  <c r="U21" i="435"/>
  <c r="U20" i="435"/>
  <c r="U19" i="435"/>
  <c r="U18" i="435"/>
  <c r="U17" i="435"/>
  <c r="U16" i="435"/>
  <c r="U15" i="435"/>
  <c r="U14" i="435"/>
  <c r="U13" i="435"/>
  <c r="U12" i="435"/>
  <c r="U11" i="435"/>
  <c r="U10" i="435"/>
  <c r="U9" i="435"/>
  <c r="U8" i="435"/>
  <c r="U7" i="435"/>
  <c r="U6" i="435"/>
  <c r="U5" i="435"/>
  <c r="U3" i="435"/>
  <c r="G43" i="70"/>
  <c r="G84" i="70"/>
  <c r="G125" i="70"/>
  <c r="G166" i="70"/>
  <c r="G207" i="70"/>
  <c r="G248" i="70"/>
  <c r="G289" i="70"/>
  <c r="G330" i="70"/>
  <c r="G371" i="70"/>
  <c r="G412" i="70"/>
  <c r="G453" i="70"/>
  <c r="G494" i="70"/>
  <c r="G535" i="70"/>
  <c r="G576" i="70"/>
  <c r="G617" i="70"/>
  <c r="G658" i="70"/>
  <c r="G699" i="70"/>
  <c r="G740" i="70"/>
  <c r="G781" i="70"/>
  <c r="G822" i="70"/>
  <c r="G41" i="70"/>
  <c r="G82" i="70"/>
  <c r="G123" i="70"/>
  <c r="G164" i="70"/>
  <c r="G205" i="70"/>
  <c r="G246" i="70"/>
  <c r="G287" i="70"/>
  <c r="G328" i="70"/>
  <c r="G369" i="70"/>
  <c r="G410" i="70"/>
  <c r="G451" i="70"/>
  <c r="G492" i="70"/>
  <c r="G533" i="70"/>
  <c r="G574" i="70"/>
  <c r="G615" i="70"/>
  <c r="G656" i="70"/>
  <c r="G697" i="70"/>
  <c r="G738" i="70"/>
  <c r="G779" i="70"/>
  <c r="G820" i="70"/>
  <c r="G39" i="70"/>
  <c r="G80" i="70"/>
  <c r="G121" i="70"/>
  <c r="G162" i="70"/>
  <c r="G203" i="70"/>
  <c r="G244" i="70"/>
  <c r="G285" i="70"/>
  <c r="G326" i="70"/>
  <c r="G367" i="70"/>
  <c r="G408" i="70"/>
  <c r="G449" i="70"/>
  <c r="G490" i="70"/>
  <c r="G531" i="70"/>
  <c r="G572" i="70"/>
  <c r="G613" i="70"/>
  <c r="G654" i="70"/>
  <c r="G695" i="70"/>
  <c r="G736" i="70"/>
  <c r="G777" i="70"/>
  <c r="G818" i="70"/>
  <c r="G38" i="70"/>
  <c r="G79" i="70"/>
  <c r="G120" i="70"/>
  <c r="G161" i="70"/>
  <c r="G202" i="70"/>
  <c r="G243" i="70"/>
  <c r="G284" i="70"/>
  <c r="G325" i="70"/>
  <c r="G366" i="70"/>
  <c r="G407" i="70"/>
  <c r="G448" i="70"/>
  <c r="G489" i="70"/>
  <c r="G530" i="70"/>
  <c r="G571" i="70"/>
  <c r="G612" i="70"/>
  <c r="G653" i="70"/>
  <c r="G694" i="70"/>
  <c r="G735" i="70"/>
  <c r="G776" i="70"/>
  <c r="G817" i="70"/>
  <c r="G36" i="70"/>
  <c r="G77" i="70"/>
  <c r="G118" i="70"/>
  <c r="G159" i="70"/>
  <c r="G200" i="70"/>
  <c r="G241" i="70"/>
  <c r="G282" i="70"/>
  <c r="G323" i="70"/>
  <c r="G364" i="70"/>
  <c r="G405" i="70"/>
  <c r="G446" i="70"/>
  <c r="G487" i="70"/>
  <c r="G528" i="70"/>
  <c r="G569" i="70"/>
  <c r="G610" i="70"/>
  <c r="G651" i="70"/>
  <c r="G692" i="70"/>
  <c r="G733" i="70"/>
  <c r="G774" i="70"/>
  <c r="G815" i="70"/>
  <c r="G35" i="70"/>
  <c r="G76" i="70"/>
  <c r="G117" i="70"/>
  <c r="G158" i="70"/>
  <c r="G199" i="70"/>
  <c r="G240" i="70"/>
  <c r="G281" i="70"/>
  <c r="G322" i="70"/>
  <c r="G363" i="70"/>
  <c r="G404" i="70"/>
  <c r="G445" i="70"/>
  <c r="G486" i="70"/>
  <c r="G527" i="70"/>
  <c r="G568" i="70"/>
  <c r="G609" i="70"/>
  <c r="G650" i="70"/>
  <c r="G691" i="70"/>
  <c r="G732" i="70"/>
  <c r="G773" i="70"/>
  <c r="G814" i="70"/>
  <c r="G34" i="70"/>
  <c r="G75" i="70"/>
  <c r="G116" i="70"/>
  <c r="G157" i="70"/>
  <c r="G198" i="70"/>
  <c r="G239" i="70"/>
  <c r="G280" i="70"/>
  <c r="G321" i="70"/>
  <c r="G362" i="70"/>
  <c r="G403" i="70"/>
  <c r="G444" i="70"/>
  <c r="G485" i="70"/>
  <c r="G526" i="70"/>
  <c r="G567" i="70"/>
  <c r="G608" i="70"/>
  <c r="G649" i="70"/>
  <c r="G690" i="70"/>
  <c r="G731" i="70"/>
  <c r="G772" i="70"/>
  <c r="G813" i="70"/>
  <c r="G33" i="70"/>
  <c r="G74" i="70"/>
  <c r="G115" i="70"/>
  <c r="G156" i="70"/>
  <c r="G197" i="70"/>
  <c r="G238" i="70"/>
  <c r="G279" i="70"/>
  <c r="G320" i="70"/>
  <c r="G361" i="70"/>
  <c r="G402" i="70"/>
  <c r="G443" i="70"/>
  <c r="G484" i="70"/>
  <c r="G525" i="70"/>
  <c r="G566" i="70"/>
  <c r="G607" i="70"/>
  <c r="G648" i="70"/>
  <c r="G689" i="70"/>
  <c r="G730" i="70"/>
  <c r="G771" i="70"/>
  <c r="G812" i="70"/>
  <c r="G32" i="70"/>
  <c r="G73" i="70"/>
  <c r="G114" i="70"/>
  <c r="G155" i="70"/>
  <c r="G196" i="70"/>
  <c r="G237" i="70"/>
  <c r="G278" i="70"/>
  <c r="G319" i="70"/>
  <c r="G360" i="70"/>
  <c r="G401" i="70"/>
  <c r="G442" i="70"/>
  <c r="G483" i="70"/>
  <c r="G524" i="70"/>
  <c r="G565" i="70"/>
  <c r="G606" i="70"/>
  <c r="G647" i="70"/>
  <c r="G688" i="70"/>
  <c r="G729" i="70"/>
  <c r="G770" i="70"/>
  <c r="G811" i="70"/>
  <c r="G30" i="70"/>
  <c r="G71" i="70"/>
  <c r="G112" i="70"/>
  <c r="G153" i="70"/>
  <c r="G194" i="70"/>
  <c r="G235" i="70"/>
  <c r="G276" i="70"/>
  <c r="G317" i="70"/>
  <c r="G358" i="70"/>
  <c r="G399" i="70"/>
  <c r="G440" i="70"/>
  <c r="G481" i="70"/>
  <c r="G522" i="70"/>
  <c r="G563" i="70"/>
  <c r="G604" i="70"/>
  <c r="G645" i="70"/>
  <c r="G686" i="70"/>
  <c r="G727" i="70"/>
  <c r="G768" i="70"/>
  <c r="G809" i="70"/>
  <c r="G29" i="70"/>
  <c r="G70" i="70"/>
  <c r="G111" i="70"/>
  <c r="G152" i="70"/>
  <c r="G193" i="70"/>
  <c r="G234" i="70"/>
  <c r="G275" i="70"/>
  <c r="G316" i="70"/>
  <c r="G357" i="70"/>
  <c r="G398" i="70"/>
  <c r="G439" i="70"/>
  <c r="G480" i="70"/>
  <c r="G521" i="70"/>
  <c r="G562" i="70"/>
  <c r="G603" i="70"/>
  <c r="G644" i="70"/>
  <c r="G685" i="70"/>
  <c r="G726" i="70"/>
  <c r="G767" i="70"/>
  <c r="G808" i="70"/>
  <c r="G28" i="70"/>
  <c r="G69" i="70"/>
  <c r="G110" i="70"/>
  <c r="G151" i="70"/>
  <c r="G192" i="70"/>
  <c r="G233" i="70"/>
  <c r="G274" i="70"/>
  <c r="G315" i="70"/>
  <c r="G356" i="70"/>
  <c r="G397" i="70"/>
  <c r="G438" i="70"/>
  <c r="G479" i="70"/>
  <c r="G520" i="70"/>
  <c r="G561" i="70"/>
  <c r="G602" i="70"/>
  <c r="G643" i="70"/>
  <c r="G684" i="70"/>
  <c r="G725" i="70"/>
  <c r="G766" i="70"/>
  <c r="G807" i="70"/>
  <c r="G27" i="70"/>
  <c r="G68" i="70"/>
  <c r="G109" i="70"/>
  <c r="G150" i="70"/>
  <c r="G191" i="70"/>
  <c r="G232" i="70"/>
  <c r="G273" i="70"/>
  <c r="G314" i="70"/>
  <c r="G355" i="70"/>
  <c r="G396" i="70"/>
  <c r="G437" i="70"/>
  <c r="G478" i="70"/>
  <c r="G519" i="70"/>
  <c r="G560" i="70"/>
  <c r="G601" i="70"/>
  <c r="G642" i="70"/>
  <c r="G683" i="70"/>
  <c r="G724" i="70"/>
  <c r="G765" i="70"/>
  <c r="G806" i="70"/>
  <c r="G26" i="70"/>
  <c r="G67" i="70"/>
  <c r="G108" i="70"/>
  <c r="G149" i="70"/>
  <c r="G190" i="70"/>
  <c r="G231" i="70"/>
  <c r="G272" i="70"/>
  <c r="G313" i="70"/>
  <c r="G354" i="70"/>
  <c r="G395" i="70"/>
  <c r="G436" i="70"/>
  <c r="G477" i="70"/>
  <c r="G518" i="70"/>
  <c r="G559" i="70"/>
  <c r="G600" i="70"/>
  <c r="G641" i="70"/>
  <c r="G682" i="70"/>
  <c r="G723" i="70"/>
  <c r="G764" i="70"/>
  <c r="G805" i="70"/>
  <c r="G24" i="70"/>
  <c r="G65" i="70"/>
  <c r="G106" i="70"/>
  <c r="G147" i="70"/>
  <c r="G188" i="70"/>
  <c r="G229" i="70"/>
  <c r="G270" i="70"/>
  <c r="G311" i="70"/>
  <c r="G352" i="70"/>
  <c r="G393" i="70"/>
  <c r="G434" i="70"/>
  <c r="G475" i="70"/>
  <c r="G516" i="70"/>
  <c r="G557" i="70"/>
  <c r="G598" i="70"/>
  <c r="G639" i="70"/>
  <c r="G680" i="70"/>
  <c r="G721" i="70"/>
  <c r="G762" i="70"/>
  <c r="G803" i="70"/>
  <c r="G23" i="70"/>
  <c r="G64" i="70"/>
  <c r="G105" i="70"/>
  <c r="G146" i="70"/>
  <c r="G187" i="70"/>
  <c r="G228" i="70"/>
  <c r="G269" i="70"/>
  <c r="G310" i="70"/>
  <c r="G351" i="70"/>
  <c r="G392" i="70"/>
  <c r="G433" i="70"/>
  <c r="G474" i="70"/>
  <c r="G515" i="70"/>
  <c r="G556" i="70"/>
  <c r="G597" i="70"/>
  <c r="G638" i="70"/>
  <c r="G679" i="70"/>
  <c r="G720" i="70"/>
  <c r="G761" i="70"/>
  <c r="G802" i="70"/>
  <c r="G22" i="70"/>
  <c r="G63" i="70"/>
  <c r="G104" i="70"/>
  <c r="G145" i="70"/>
  <c r="G186" i="70"/>
  <c r="G227" i="70"/>
  <c r="G268" i="70"/>
  <c r="G309" i="70"/>
  <c r="G350" i="70"/>
  <c r="G391" i="70"/>
  <c r="G432" i="70"/>
  <c r="G473" i="70"/>
  <c r="G514" i="70"/>
  <c r="G555" i="70"/>
  <c r="G596" i="70"/>
  <c r="G637" i="70"/>
  <c r="G678" i="70"/>
  <c r="G719" i="70"/>
  <c r="G760" i="70"/>
  <c r="G801" i="70"/>
  <c r="G20" i="70"/>
  <c r="G61" i="70"/>
  <c r="G102" i="70"/>
  <c r="G143" i="70"/>
  <c r="G184" i="70"/>
  <c r="G225" i="70"/>
  <c r="G266" i="70"/>
  <c r="G307" i="70"/>
  <c r="G348" i="70"/>
  <c r="G389" i="70"/>
  <c r="G430" i="70"/>
  <c r="G471" i="70"/>
  <c r="G512" i="70"/>
  <c r="G553" i="70"/>
  <c r="G594" i="70"/>
  <c r="G635" i="70"/>
  <c r="G676" i="70"/>
  <c r="G717" i="70"/>
  <c r="G758" i="70"/>
  <c r="G799" i="70"/>
  <c r="G18" i="70"/>
  <c r="G59" i="70"/>
  <c r="G100" i="70"/>
  <c r="G141" i="70"/>
  <c r="G182" i="70"/>
  <c r="G223" i="70"/>
  <c r="G264" i="70"/>
  <c r="G305" i="70"/>
  <c r="G346" i="70"/>
  <c r="G387" i="70"/>
  <c r="G428" i="70"/>
  <c r="G469" i="70"/>
  <c r="G510" i="70"/>
  <c r="G551" i="70"/>
  <c r="G592" i="70"/>
  <c r="G633" i="70"/>
  <c r="G674" i="70"/>
  <c r="G715" i="70"/>
  <c r="G756" i="70"/>
  <c r="G797" i="70"/>
  <c r="G16" i="70"/>
  <c r="G57" i="70"/>
  <c r="G98" i="70"/>
  <c r="G139" i="70"/>
  <c r="G180" i="70"/>
  <c r="G221" i="70"/>
  <c r="G262" i="70"/>
  <c r="G303" i="70"/>
  <c r="G344" i="70"/>
  <c r="G385" i="70"/>
  <c r="G426" i="70"/>
  <c r="G467" i="70"/>
  <c r="G508" i="70"/>
  <c r="G549" i="70"/>
  <c r="G590" i="70"/>
  <c r="G631" i="70"/>
  <c r="G672" i="70"/>
  <c r="G713" i="70"/>
  <c r="G754" i="70"/>
  <c r="G795" i="70"/>
  <c r="G15" i="70"/>
  <c r="G56" i="70"/>
  <c r="G97" i="70"/>
  <c r="G138" i="70"/>
  <c r="G179" i="70"/>
  <c r="G220" i="70"/>
  <c r="G261" i="70"/>
  <c r="G302" i="70"/>
  <c r="G343" i="70"/>
  <c r="G384" i="70"/>
  <c r="G425" i="70"/>
  <c r="G466" i="70"/>
  <c r="G507" i="70"/>
  <c r="G548" i="70"/>
  <c r="G589" i="70"/>
  <c r="G630" i="70"/>
  <c r="G671" i="70"/>
  <c r="G712" i="70"/>
  <c r="G753" i="70"/>
  <c r="G794" i="70"/>
  <c r="G14" i="70"/>
  <c r="G55" i="70"/>
  <c r="G96" i="70"/>
  <c r="G137" i="70"/>
  <c r="G178" i="70"/>
  <c r="G219" i="70"/>
  <c r="G260" i="70"/>
  <c r="G301" i="70"/>
  <c r="G342" i="70"/>
  <c r="G383" i="70"/>
  <c r="G424" i="70"/>
  <c r="G465" i="70"/>
  <c r="G506" i="70"/>
  <c r="G547" i="70"/>
  <c r="G588" i="70"/>
  <c r="G629" i="70"/>
  <c r="G670" i="70"/>
  <c r="G711" i="70"/>
  <c r="G752" i="70"/>
  <c r="G793" i="70"/>
  <c r="G13" i="70"/>
  <c r="G54" i="70"/>
  <c r="G95" i="70"/>
  <c r="G136" i="70"/>
  <c r="G177" i="70"/>
  <c r="G218" i="70"/>
  <c r="G259" i="70"/>
  <c r="G300" i="70"/>
  <c r="G341" i="70"/>
  <c r="G382" i="70"/>
  <c r="G423" i="70"/>
  <c r="G464" i="70"/>
  <c r="G505" i="70"/>
  <c r="G546" i="70"/>
  <c r="G587" i="70"/>
  <c r="G628" i="70"/>
  <c r="G669" i="70"/>
  <c r="G710" i="70"/>
  <c r="G751" i="70"/>
  <c r="G792" i="70"/>
  <c r="G12" i="70"/>
  <c r="G53" i="70"/>
  <c r="G94" i="70"/>
  <c r="G135" i="70"/>
  <c r="G176" i="70"/>
  <c r="G217" i="70"/>
  <c r="G258" i="70"/>
  <c r="G299" i="70"/>
  <c r="G340" i="70"/>
  <c r="G381" i="70"/>
  <c r="G422" i="70"/>
  <c r="G463" i="70"/>
  <c r="G504" i="70"/>
  <c r="G545" i="70"/>
  <c r="G586" i="70"/>
  <c r="G627" i="70"/>
  <c r="G668" i="70"/>
  <c r="G709" i="70"/>
  <c r="G750" i="70"/>
  <c r="G791" i="70"/>
  <c r="G11" i="70"/>
  <c r="G52" i="70"/>
  <c r="G93" i="70"/>
  <c r="G134" i="70"/>
  <c r="G175" i="70"/>
  <c r="G216" i="70"/>
  <c r="G257" i="70"/>
  <c r="G298" i="70"/>
  <c r="G339" i="70"/>
  <c r="G380" i="70"/>
  <c r="G421" i="70"/>
  <c r="G462" i="70"/>
  <c r="G503" i="70"/>
  <c r="G544" i="70"/>
  <c r="G585" i="70"/>
  <c r="G626" i="70"/>
  <c r="G667" i="70"/>
  <c r="G708" i="70"/>
  <c r="G749" i="70"/>
  <c r="G790" i="70"/>
  <c r="G10" i="70"/>
  <c r="G51" i="70"/>
  <c r="G92" i="70"/>
  <c r="G133" i="70"/>
  <c r="G174" i="70"/>
  <c r="G215" i="70"/>
  <c r="G256" i="70"/>
  <c r="G297" i="70"/>
  <c r="G338" i="70"/>
  <c r="G379" i="70"/>
  <c r="G420" i="70"/>
  <c r="G461" i="70"/>
  <c r="G502" i="70"/>
  <c r="G543" i="70"/>
  <c r="G584" i="70"/>
  <c r="G625" i="70"/>
  <c r="G666" i="70"/>
  <c r="G707" i="70"/>
  <c r="G748" i="70"/>
  <c r="G789" i="70"/>
  <c r="G9" i="70"/>
  <c r="G50" i="70"/>
  <c r="G91" i="70"/>
  <c r="G132" i="70"/>
  <c r="G173" i="70"/>
  <c r="G214" i="70"/>
  <c r="G255" i="70"/>
  <c r="G296" i="70"/>
  <c r="G337" i="70"/>
  <c r="G378" i="70"/>
  <c r="G419" i="70"/>
  <c r="G460" i="70"/>
  <c r="G501" i="70"/>
  <c r="G542" i="70"/>
  <c r="G583" i="70"/>
  <c r="G624" i="70"/>
  <c r="G665" i="70"/>
  <c r="G706" i="70"/>
  <c r="G747" i="70"/>
  <c r="G788" i="70"/>
  <c r="E36" i="70"/>
  <c r="E77" i="70"/>
  <c r="E118" i="70"/>
  <c r="E159" i="70"/>
  <c r="E200" i="70"/>
  <c r="E241" i="70"/>
  <c r="E282" i="70"/>
  <c r="E323" i="70"/>
  <c r="E364" i="70"/>
  <c r="E405" i="70"/>
  <c r="E446" i="70"/>
  <c r="E487" i="70"/>
  <c r="E528" i="70"/>
  <c r="E569" i="70"/>
  <c r="E610" i="70"/>
  <c r="E651" i="70"/>
  <c r="E692" i="70"/>
  <c r="E733" i="70"/>
  <c r="E774" i="70"/>
  <c r="E815" i="70"/>
  <c r="E35" i="70"/>
  <c r="E76" i="70"/>
  <c r="E117" i="70"/>
  <c r="E158" i="70"/>
  <c r="E199" i="70"/>
  <c r="E240" i="70"/>
  <c r="E281" i="70"/>
  <c r="E322" i="70"/>
  <c r="E363" i="70"/>
  <c r="E404" i="70"/>
  <c r="E445" i="70"/>
  <c r="E486" i="70"/>
  <c r="E527" i="70"/>
  <c r="E568" i="70"/>
  <c r="E609" i="70"/>
  <c r="E650" i="70"/>
  <c r="E691" i="70"/>
  <c r="E732" i="70"/>
  <c r="E773" i="70"/>
  <c r="E814" i="70"/>
  <c r="E34" i="70"/>
  <c r="E75" i="70"/>
  <c r="E116" i="70"/>
  <c r="E157" i="70"/>
  <c r="E198" i="70"/>
  <c r="E239" i="70"/>
  <c r="E280" i="70"/>
  <c r="E321" i="70"/>
  <c r="E362" i="70"/>
  <c r="E403" i="70"/>
  <c r="E444" i="70"/>
  <c r="E485" i="70"/>
  <c r="E526" i="70"/>
  <c r="E567" i="70"/>
  <c r="E608" i="70"/>
  <c r="E649" i="70"/>
  <c r="E690" i="70"/>
  <c r="E731" i="70"/>
  <c r="E772" i="70"/>
  <c r="E813" i="70"/>
  <c r="E33" i="70"/>
  <c r="E74" i="70"/>
  <c r="E115" i="70"/>
  <c r="E156" i="70"/>
  <c r="E197" i="70"/>
  <c r="E238" i="70"/>
  <c r="E279" i="70"/>
  <c r="E320" i="70"/>
  <c r="E361" i="70"/>
  <c r="E402" i="70"/>
  <c r="E443" i="70"/>
  <c r="E484" i="70"/>
  <c r="E525" i="70"/>
  <c r="E566" i="70"/>
  <c r="E607" i="70"/>
  <c r="E648" i="70"/>
  <c r="E689" i="70"/>
  <c r="E730" i="70"/>
  <c r="E771" i="70"/>
  <c r="E812" i="70"/>
  <c r="E32" i="70"/>
  <c r="E73" i="70"/>
  <c r="E114" i="70"/>
  <c r="E155" i="70"/>
  <c r="E196" i="70"/>
  <c r="E237" i="70"/>
  <c r="E278" i="70"/>
  <c r="E319" i="70"/>
  <c r="E360" i="70"/>
  <c r="E401" i="70"/>
  <c r="E442" i="70"/>
  <c r="E483" i="70"/>
  <c r="E524" i="70"/>
  <c r="E565" i="70"/>
  <c r="E606" i="70"/>
  <c r="E647" i="70"/>
  <c r="E688" i="70"/>
  <c r="E729" i="70"/>
  <c r="E770" i="70"/>
  <c r="E811" i="70"/>
  <c r="E30" i="70"/>
  <c r="E71" i="70"/>
  <c r="E112" i="70"/>
  <c r="E153" i="70"/>
  <c r="E194" i="70"/>
  <c r="E235" i="70"/>
  <c r="E276" i="70"/>
  <c r="E317" i="70"/>
  <c r="E358" i="70"/>
  <c r="E399" i="70"/>
  <c r="E440" i="70"/>
  <c r="E481" i="70"/>
  <c r="E522" i="70"/>
  <c r="E563" i="70"/>
  <c r="E604" i="70"/>
  <c r="E645" i="70"/>
  <c r="E686" i="70"/>
  <c r="E727" i="70"/>
  <c r="E768" i="70"/>
  <c r="E809" i="70"/>
  <c r="E29" i="70"/>
  <c r="E70" i="70"/>
  <c r="E111" i="70"/>
  <c r="E152" i="70"/>
  <c r="E193" i="70"/>
  <c r="E234" i="70"/>
  <c r="E275" i="70"/>
  <c r="E316" i="70"/>
  <c r="E357" i="70"/>
  <c r="E398" i="70"/>
  <c r="E439" i="70"/>
  <c r="E480" i="70"/>
  <c r="E521" i="70"/>
  <c r="E562" i="70"/>
  <c r="E603" i="70"/>
  <c r="E644" i="70"/>
  <c r="E685" i="70"/>
  <c r="E726" i="70"/>
  <c r="E767" i="70"/>
  <c r="E808" i="70"/>
  <c r="E28" i="70"/>
  <c r="E69" i="70"/>
  <c r="E110" i="70"/>
  <c r="E151" i="70"/>
  <c r="E192" i="70"/>
  <c r="E233" i="70"/>
  <c r="E274" i="70"/>
  <c r="E315" i="70"/>
  <c r="E356" i="70"/>
  <c r="E397" i="70"/>
  <c r="E438" i="70"/>
  <c r="E479" i="70"/>
  <c r="E520" i="70"/>
  <c r="E561" i="70"/>
  <c r="E602" i="70"/>
  <c r="E643" i="70"/>
  <c r="E684" i="70"/>
  <c r="E725" i="70"/>
  <c r="E766" i="70"/>
  <c r="E807" i="70"/>
  <c r="E27" i="70"/>
  <c r="E68" i="70"/>
  <c r="E109" i="70"/>
  <c r="E150" i="70"/>
  <c r="E191" i="70"/>
  <c r="E232" i="70"/>
  <c r="E273" i="70"/>
  <c r="E314" i="70"/>
  <c r="E355" i="70"/>
  <c r="E396" i="70"/>
  <c r="E437" i="70"/>
  <c r="E478" i="70"/>
  <c r="E519" i="70"/>
  <c r="E560" i="70"/>
  <c r="E601" i="70"/>
  <c r="E642" i="70"/>
  <c r="E683" i="70"/>
  <c r="E724" i="70"/>
  <c r="E765" i="70"/>
  <c r="E806" i="70"/>
  <c r="E26" i="70"/>
  <c r="E67" i="70"/>
  <c r="E108" i="70"/>
  <c r="E149" i="70"/>
  <c r="E190" i="70"/>
  <c r="E231" i="70"/>
  <c r="E272" i="70"/>
  <c r="E313" i="70"/>
  <c r="E354" i="70"/>
  <c r="E395" i="70"/>
  <c r="E436" i="70"/>
  <c r="E477" i="70"/>
  <c r="E518" i="70"/>
  <c r="E559" i="70"/>
  <c r="E600" i="70"/>
  <c r="E641" i="70"/>
  <c r="E682" i="70"/>
  <c r="E723" i="70"/>
  <c r="E764" i="70"/>
  <c r="E805" i="70"/>
  <c r="E24" i="70"/>
  <c r="E65" i="70"/>
  <c r="E106" i="70"/>
  <c r="E147" i="70"/>
  <c r="E188" i="70"/>
  <c r="E229" i="70"/>
  <c r="E270" i="70"/>
  <c r="E311" i="70"/>
  <c r="E352" i="70"/>
  <c r="E393" i="70"/>
  <c r="E434" i="70"/>
  <c r="E475" i="70"/>
  <c r="E516" i="70"/>
  <c r="E557" i="70"/>
  <c r="E598" i="70"/>
  <c r="E639" i="70"/>
  <c r="E680" i="70"/>
  <c r="E721" i="70"/>
  <c r="E762" i="70"/>
  <c r="E803" i="70"/>
  <c r="E23" i="70"/>
  <c r="E64" i="70"/>
  <c r="E105" i="70"/>
  <c r="E146" i="70"/>
  <c r="E187" i="70"/>
  <c r="E228" i="70"/>
  <c r="E269" i="70"/>
  <c r="E310" i="70"/>
  <c r="E351" i="70"/>
  <c r="E392" i="70"/>
  <c r="E433" i="70"/>
  <c r="E474" i="70"/>
  <c r="E515" i="70"/>
  <c r="E556" i="70"/>
  <c r="E597" i="70"/>
  <c r="E638" i="70"/>
  <c r="E679" i="70"/>
  <c r="E720" i="70"/>
  <c r="E761" i="70"/>
  <c r="E802" i="70"/>
  <c r="E22" i="70"/>
  <c r="E63" i="70"/>
  <c r="E104" i="70"/>
  <c r="E145" i="70"/>
  <c r="E186" i="70"/>
  <c r="E227" i="70"/>
  <c r="E268" i="70"/>
  <c r="E309" i="70"/>
  <c r="E350" i="70"/>
  <c r="E391" i="70"/>
  <c r="E432" i="70"/>
  <c r="E473" i="70"/>
  <c r="E514" i="70"/>
  <c r="E555" i="70"/>
  <c r="E596" i="70"/>
  <c r="E637" i="70"/>
  <c r="E678" i="70"/>
  <c r="E719" i="70"/>
  <c r="E760" i="70"/>
  <c r="E801" i="70"/>
  <c r="E20" i="70"/>
  <c r="E61" i="70"/>
  <c r="E102" i="70"/>
  <c r="E143" i="70"/>
  <c r="E184" i="70"/>
  <c r="E225" i="70"/>
  <c r="E266" i="70"/>
  <c r="E307" i="70"/>
  <c r="E348" i="70"/>
  <c r="E389" i="70"/>
  <c r="E430" i="70"/>
  <c r="E471" i="70"/>
  <c r="E512" i="70"/>
  <c r="E553" i="70"/>
  <c r="E594" i="70"/>
  <c r="E635" i="70"/>
  <c r="E676" i="70"/>
  <c r="E717" i="70"/>
  <c r="E758" i="70"/>
  <c r="E799" i="70"/>
  <c r="E18" i="70"/>
  <c r="E59" i="70"/>
  <c r="E100" i="70"/>
  <c r="E141" i="70"/>
  <c r="E182" i="70"/>
  <c r="E223" i="70"/>
  <c r="E264" i="70"/>
  <c r="E305" i="70"/>
  <c r="E346" i="70"/>
  <c r="E387" i="70"/>
  <c r="E428" i="70"/>
  <c r="E469" i="70"/>
  <c r="E510" i="70"/>
  <c r="E551" i="70"/>
  <c r="E592" i="70"/>
  <c r="E633" i="70"/>
  <c r="E674" i="70"/>
  <c r="E715" i="70"/>
  <c r="E756" i="70"/>
  <c r="E797" i="70"/>
  <c r="E16" i="70"/>
  <c r="E57" i="70"/>
  <c r="E98" i="70"/>
  <c r="E139" i="70"/>
  <c r="E180" i="70"/>
  <c r="E221" i="70"/>
  <c r="E262" i="70"/>
  <c r="E303" i="70"/>
  <c r="E344" i="70"/>
  <c r="E385" i="70"/>
  <c r="E426" i="70"/>
  <c r="E467" i="70"/>
  <c r="E508" i="70"/>
  <c r="E549" i="70"/>
  <c r="E590" i="70"/>
  <c r="E631" i="70"/>
  <c r="E672" i="70"/>
  <c r="E713" i="70"/>
  <c r="E754" i="70"/>
  <c r="E795" i="70"/>
  <c r="E15" i="70"/>
  <c r="E56" i="70"/>
  <c r="E97" i="70"/>
  <c r="E138" i="70"/>
  <c r="E179" i="70"/>
  <c r="E220" i="70"/>
  <c r="E261" i="70"/>
  <c r="E302" i="70"/>
  <c r="E343" i="70"/>
  <c r="E384" i="70"/>
  <c r="E425" i="70"/>
  <c r="E466" i="70"/>
  <c r="E507" i="70"/>
  <c r="E548" i="70"/>
  <c r="E589" i="70"/>
  <c r="E630" i="70"/>
  <c r="E671" i="70"/>
  <c r="E712" i="70"/>
  <c r="E753" i="70"/>
  <c r="E794" i="70"/>
  <c r="E14" i="70"/>
  <c r="E55" i="70"/>
  <c r="E96" i="70"/>
  <c r="E137" i="70"/>
  <c r="E178" i="70"/>
  <c r="E219" i="70"/>
  <c r="E260" i="70"/>
  <c r="E301" i="70"/>
  <c r="E342" i="70"/>
  <c r="E383" i="70"/>
  <c r="E424" i="70"/>
  <c r="E465" i="70"/>
  <c r="E506" i="70"/>
  <c r="E547" i="70"/>
  <c r="E588" i="70"/>
  <c r="E629" i="70"/>
  <c r="E670" i="70"/>
  <c r="E711" i="70"/>
  <c r="E752" i="70"/>
  <c r="E793" i="70"/>
  <c r="E13" i="70"/>
  <c r="E54" i="70"/>
  <c r="E95" i="70"/>
  <c r="E136" i="70"/>
  <c r="E177" i="70"/>
  <c r="E218" i="70"/>
  <c r="E259" i="70"/>
  <c r="E300" i="70"/>
  <c r="E341" i="70"/>
  <c r="E382" i="70"/>
  <c r="E423" i="70"/>
  <c r="E464" i="70"/>
  <c r="E505" i="70"/>
  <c r="E546" i="70"/>
  <c r="E587" i="70"/>
  <c r="E628" i="70"/>
  <c r="E669" i="70"/>
  <c r="E710" i="70"/>
  <c r="E751" i="70"/>
  <c r="E792" i="70"/>
  <c r="E12" i="70"/>
  <c r="E53" i="70"/>
  <c r="E94" i="70"/>
  <c r="E135" i="70"/>
  <c r="E176" i="70"/>
  <c r="E217" i="70"/>
  <c r="E258" i="70"/>
  <c r="E299" i="70"/>
  <c r="E340" i="70"/>
  <c r="E381" i="70"/>
  <c r="E422" i="70"/>
  <c r="E463" i="70"/>
  <c r="E504" i="70"/>
  <c r="E545" i="70"/>
  <c r="E586" i="70"/>
  <c r="E627" i="70"/>
  <c r="E668" i="70"/>
  <c r="E709" i="70"/>
  <c r="E750" i="70"/>
  <c r="E791" i="70"/>
  <c r="E11" i="70"/>
  <c r="E52" i="70"/>
  <c r="E93" i="70"/>
  <c r="E134" i="70"/>
  <c r="E175" i="70"/>
  <c r="E216" i="70"/>
  <c r="E257" i="70"/>
  <c r="E298" i="70"/>
  <c r="E339" i="70"/>
  <c r="E380" i="70"/>
  <c r="E421" i="70"/>
  <c r="E462" i="70"/>
  <c r="E503" i="70"/>
  <c r="E544" i="70"/>
  <c r="E585" i="70"/>
  <c r="E626" i="70"/>
  <c r="E667" i="70"/>
  <c r="E708" i="70"/>
  <c r="E749" i="70"/>
  <c r="E790" i="70"/>
  <c r="E10" i="70"/>
  <c r="E51" i="70"/>
  <c r="E92" i="70"/>
  <c r="E133" i="70"/>
  <c r="E174" i="70"/>
  <c r="E215" i="70"/>
  <c r="E256" i="70"/>
  <c r="E297" i="70"/>
  <c r="E338" i="70"/>
  <c r="E379" i="70"/>
  <c r="E420" i="70"/>
  <c r="E461" i="70"/>
  <c r="E502" i="70"/>
  <c r="E543" i="70"/>
  <c r="E584" i="70"/>
  <c r="E625" i="70"/>
  <c r="E666" i="70"/>
  <c r="E707" i="70"/>
  <c r="E748" i="70"/>
  <c r="E789" i="70"/>
  <c r="E9" i="70"/>
  <c r="E50" i="70"/>
  <c r="E91" i="70"/>
  <c r="E132" i="70"/>
  <c r="E173" i="70"/>
  <c r="E214" i="70"/>
  <c r="E255" i="70"/>
  <c r="E296" i="70"/>
  <c r="E337" i="70"/>
  <c r="E378" i="70"/>
  <c r="E419" i="70"/>
  <c r="E460" i="70"/>
  <c r="E501" i="70"/>
  <c r="E542" i="70"/>
  <c r="E583" i="70"/>
  <c r="E624" i="70"/>
  <c r="E665" i="70"/>
  <c r="E706" i="70"/>
  <c r="E747" i="70"/>
  <c r="E788" i="70"/>
  <c r="D207" i="70"/>
  <c r="D330" i="70"/>
  <c r="D371" i="70"/>
  <c r="D412" i="70"/>
  <c r="D617" i="70"/>
  <c r="D576" i="70"/>
  <c r="D494" i="70"/>
  <c r="D535" i="70"/>
  <c r="D43" i="70"/>
  <c r="D84" i="70"/>
  <c r="D125" i="70"/>
  <c r="D166" i="70"/>
  <c r="D740" i="70"/>
  <c r="D248" i="70"/>
  <c r="D289" i="70"/>
  <c r="D453" i="70"/>
  <c r="D658" i="70"/>
  <c r="D699" i="70"/>
  <c r="D781" i="70"/>
  <c r="D822" i="70"/>
  <c r="D205" i="70"/>
  <c r="D328" i="70"/>
  <c r="D369" i="70"/>
  <c r="D410" i="70"/>
  <c r="D615" i="70"/>
  <c r="D574" i="70"/>
  <c r="D492" i="70"/>
  <c r="D533" i="70"/>
  <c r="D41" i="70"/>
  <c r="D82" i="70"/>
  <c r="D123" i="70"/>
  <c r="D164" i="70"/>
  <c r="D738" i="70"/>
  <c r="D246" i="70"/>
  <c r="D287" i="70"/>
  <c r="D451" i="70"/>
  <c r="D656" i="70"/>
  <c r="D697" i="70"/>
  <c r="D779" i="70"/>
  <c r="D820" i="70"/>
  <c r="D203" i="70"/>
  <c r="D326" i="70"/>
  <c r="D367" i="70"/>
  <c r="D408" i="70"/>
  <c r="D613" i="70"/>
  <c r="D572" i="70"/>
  <c r="D490" i="70"/>
  <c r="D531" i="70"/>
  <c r="D39" i="70"/>
  <c r="D80" i="70"/>
  <c r="D121" i="70"/>
  <c r="D162" i="70"/>
  <c r="D736" i="70"/>
  <c r="D244" i="70"/>
  <c r="D285" i="70"/>
  <c r="D449" i="70"/>
  <c r="D654" i="70"/>
  <c r="D695" i="70"/>
  <c r="D777" i="70"/>
  <c r="D818" i="70"/>
  <c r="D202" i="70"/>
  <c r="D325" i="70"/>
  <c r="D366" i="70"/>
  <c r="D407" i="70"/>
  <c r="D612" i="70"/>
  <c r="D571" i="70"/>
  <c r="D489" i="70"/>
  <c r="D530" i="70"/>
  <c r="D38" i="70"/>
  <c r="D79" i="70"/>
  <c r="D120" i="70"/>
  <c r="D161" i="70"/>
  <c r="D735" i="70"/>
  <c r="D243" i="70"/>
  <c r="D284" i="70"/>
  <c r="D448" i="70"/>
  <c r="D653" i="70"/>
  <c r="D694" i="70"/>
  <c r="D776" i="70"/>
  <c r="D817" i="70"/>
  <c r="D36" i="70"/>
  <c r="D77" i="70"/>
  <c r="D118" i="70"/>
  <c r="D159" i="70"/>
  <c r="D200" i="70"/>
  <c r="D241" i="70"/>
  <c r="D282" i="70"/>
  <c r="D323" i="70"/>
  <c r="D364" i="70"/>
  <c r="D405" i="70"/>
  <c r="D446" i="70"/>
  <c r="D487" i="70"/>
  <c r="D528" i="70"/>
  <c r="D569" i="70"/>
  <c r="D610" i="70"/>
  <c r="D651" i="70"/>
  <c r="D692" i="70"/>
  <c r="D733" i="70"/>
  <c r="D774" i="70"/>
  <c r="D815" i="70"/>
  <c r="D35" i="70"/>
  <c r="D76" i="70"/>
  <c r="D117" i="70"/>
  <c r="D158" i="70"/>
  <c r="D199" i="70"/>
  <c r="D240" i="70"/>
  <c r="D281" i="70"/>
  <c r="D322" i="70"/>
  <c r="D363" i="70"/>
  <c r="D404" i="70"/>
  <c r="D445" i="70"/>
  <c r="D486" i="70"/>
  <c r="D527" i="70"/>
  <c r="D568" i="70"/>
  <c r="D609" i="70"/>
  <c r="D650" i="70"/>
  <c r="D691" i="70"/>
  <c r="D732" i="70"/>
  <c r="D773" i="70"/>
  <c r="D814" i="70"/>
  <c r="D34" i="70"/>
  <c r="D75" i="70"/>
  <c r="D116" i="70"/>
  <c r="D157" i="70"/>
  <c r="D198" i="70"/>
  <c r="D239" i="70"/>
  <c r="D280" i="70"/>
  <c r="D321" i="70"/>
  <c r="D362" i="70"/>
  <c r="D403" i="70"/>
  <c r="D444" i="70"/>
  <c r="D485" i="70"/>
  <c r="D526" i="70"/>
  <c r="D567" i="70"/>
  <c r="D608" i="70"/>
  <c r="D649" i="70"/>
  <c r="D690" i="70"/>
  <c r="D731" i="70"/>
  <c r="D772" i="70"/>
  <c r="D813" i="70"/>
  <c r="D33" i="70"/>
  <c r="D74" i="70"/>
  <c r="D115" i="70"/>
  <c r="D156" i="70"/>
  <c r="D197" i="70"/>
  <c r="D238" i="70"/>
  <c r="D279" i="70"/>
  <c r="D320" i="70"/>
  <c r="D361" i="70"/>
  <c r="D402" i="70"/>
  <c r="D443" i="70"/>
  <c r="D484" i="70"/>
  <c r="D525" i="70"/>
  <c r="D566" i="70"/>
  <c r="D607" i="70"/>
  <c r="D648" i="70"/>
  <c r="D689" i="70"/>
  <c r="D730" i="70"/>
  <c r="D771" i="70"/>
  <c r="D812" i="70"/>
  <c r="D32" i="70"/>
  <c r="D73" i="70"/>
  <c r="D114" i="70"/>
  <c r="D155" i="70"/>
  <c r="D196" i="70"/>
  <c r="D237" i="70"/>
  <c r="D278" i="70"/>
  <c r="D319" i="70"/>
  <c r="D360" i="70"/>
  <c r="D401" i="70"/>
  <c r="D442" i="70"/>
  <c r="D483" i="70"/>
  <c r="D524" i="70"/>
  <c r="D565" i="70"/>
  <c r="D606" i="70"/>
  <c r="D647" i="70"/>
  <c r="D688" i="70"/>
  <c r="D729" i="70"/>
  <c r="D770" i="70"/>
  <c r="D811" i="70"/>
  <c r="D563" i="70"/>
  <c r="D317" i="70"/>
  <c r="D358" i="70"/>
  <c r="D30" i="70"/>
  <c r="D71" i="70"/>
  <c r="D112" i="70"/>
  <c r="D153" i="70"/>
  <c r="D194" i="70"/>
  <c r="D235" i="70"/>
  <c r="D276" i="70"/>
  <c r="D399" i="70"/>
  <c r="D440" i="70"/>
  <c r="D481" i="70"/>
  <c r="D522" i="70"/>
  <c r="D604" i="70"/>
  <c r="D645" i="70"/>
  <c r="D686" i="70"/>
  <c r="D727" i="70"/>
  <c r="D768" i="70"/>
  <c r="D809" i="70"/>
  <c r="D726" i="70"/>
  <c r="D562" i="70"/>
  <c r="D29" i="70"/>
  <c r="D70" i="70"/>
  <c r="D111" i="70"/>
  <c r="D152" i="70"/>
  <c r="D193" i="70"/>
  <c r="D234" i="70"/>
  <c r="D275" i="70"/>
  <c r="D316" i="70"/>
  <c r="D357" i="70"/>
  <c r="D398" i="70"/>
  <c r="D439" i="70"/>
  <c r="D480" i="70"/>
  <c r="D521" i="70"/>
  <c r="D603" i="70"/>
  <c r="D644" i="70"/>
  <c r="D685" i="70"/>
  <c r="D767" i="70"/>
  <c r="D808" i="70"/>
  <c r="D28" i="70"/>
  <c r="D69" i="70"/>
  <c r="D110" i="70"/>
  <c r="D151" i="70"/>
  <c r="D192" i="70"/>
  <c r="D233" i="70"/>
  <c r="D274" i="70"/>
  <c r="D315" i="70"/>
  <c r="D356" i="70"/>
  <c r="D397" i="70"/>
  <c r="D438" i="70"/>
  <c r="D479" i="70"/>
  <c r="D520" i="70"/>
  <c r="D561" i="70"/>
  <c r="D602" i="70"/>
  <c r="D643" i="70"/>
  <c r="D684" i="70"/>
  <c r="D725" i="70"/>
  <c r="D766" i="70"/>
  <c r="D807" i="70"/>
  <c r="D27" i="70"/>
  <c r="D68" i="70"/>
  <c r="D109" i="70"/>
  <c r="D150" i="70"/>
  <c r="D191" i="70"/>
  <c r="D232" i="70"/>
  <c r="D273" i="70"/>
  <c r="D314" i="70"/>
  <c r="D355" i="70"/>
  <c r="D396" i="70"/>
  <c r="D437" i="70"/>
  <c r="D478" i="70"/>
  <c r="D519" i="70"/>
  <c r="D560" i="70"/>
  <c r="D601" i="70"/>
  <c r="D642" i="70"/>
  <c r="D683" i="70"/>
  <c r="D724" i="70"/>
  <c r="D765" i="70"/>
  <c r="D806" i="70"/>
  <c r="D26" i="70"/>
  <c r="D67" i="70"/>
  <c r="D108" i="70"/>
  <c r="D149" i="70"/>
  <c r="D190" i="70"/>
  <c r="D231" i="70"/>
  <c r="D272" i="70"/>
  <c r="D313" i="70"/>
  <c r="D354" i="70"/>
  <c r="D395" i="70"/>
  <c r="D436" i="70"/>
  <c r="D477" i="70"/>
  <c r="D518" i="70"/>
  <c r="D559" i="70"/>
  <c r="D600" i="70"/>
  <c r="D641" i="70"/>
  <c r="D682" i="70"/>
  <c r="D723" i="70"/>
  <c r="D764" i="70"/>
  <c r="D805" i="70"/>
  <c r="D24" i="70"/>
  <c r="D65" i="70"/>
  <c r="D106" i="70"/>
  <c r="D147" i="70"/>
  <c r="D188" i="70"/>
  <c r="D229" i="70"/>
  <c r="D270" i="70"/>
  <c r="D311" i="70"/>
  <c r="D352" i="70"/>
  <c r="D393" i="70"/>
  <c r="D434" i="70"/>
  <c r="D475" i="70"/>
  <c r="D516" i="70"/>
  <c r="D557" i="70"/>
  <c r="D598" i="70"/>
  <c r="D639" i="70"/>
  <c r="D680" i="70"/>
  <c r="D721" i="70"/>
  <c r="D762" i="70"/>
  <c r="D803" i="70"/>
  <c r="D23" i="70"/>
  <c r="D64" i="70"/>
  <c r="D105" i="70"/>
  <c r="D146" i="70"/>
  <c r="D187" i="70"/>
  <c r="D228" i="70"/>
  <c r="D269" i="70"/>
  <c r="D310" i="70"/>
  <c r="D351" i="70"/>
  <c r="D392" i="70"/>
  <c r="D433" i="70"/>
  <c r="D474" i="70"/>
  <c r="D515" i="70"/>
  <c r="D556" i="70"/>
  <c r="D597" i="70"/>
  <c r="D638" i="70"/>
  <c r="D679" i="70"/>
  <c r="D720" i="70"/>
  <c r="D761" i="70"/>
  <c r="D802" i="70"/>
  <c r="D22" i="70"/>
  <c r="D63" i="70"/>
  <c r="D104" i="70"/>
  <c r="D145" i="70"/>
  <c r="D186" i="70"/>
  <c r="D227" i="70"/>
  <c r="D268" i="70"/>
  <c r="D309" i="70"/>
  <c r="D350" i="70"/>
  <c r="D391" i="70"/>
  <c r="D432" i="70"/>
  <c r="D473" i="70"/>
  <c r="D514" i="70"/>
  <c r="D555" i="70"/>
  <c r="D596" i="70"/>
  <c r="D637" i="70"/>
  <c r="D678" i="70"/>
  <c r="D719" i="70"/>
  <c r="D760" i="70"/>
  <c r="D801" i="70"/>
  <c r="D20" i="70"/>
  <c r="D61" i="70"/>
  <c r="D102" i="70"/>
  <c r="D143" i="70"/>
  <c r="D717" i="70"/>
  <c r="D348" i="70"/>
  <c r="D553" i="70"/>
  <c r="D389" i="70"/>
  <c r="D184" i="70"/>
  <c r="D225" i="70"/>
  <c r="D266" i="70"/>
  <c r="D307" i="70"/>
  <c r="D430" i="70"/>
  <c r="D471" i="70"/>
  <c r="D512" i="70"/>
  <c r="D594" i="70"/>
  <c r="D635" i="70"/>
  <c r="D676" i="70"/>
  <c r="D758" i="70"/>
  <c r="D799" i="70"/>
  <c r="D18" i="70"/>
  <c r="D59" i="70"/>
  <c r="D100" i="70"/>
  <c r="D141" i="70"/>
  <c r="D182" i="70"/>
  <c r="D223" i="70"/>
  <c r="D264" i="70"/>
  <c r="D305" i="70"/>
  <c r="D346" i="70"/>
  <c r="D387" i="70"/>
  <c r="D428" i="70"/>
  <c r="D469" i="70"/>
  <c r="D510" i="70"/>
  <c r="D551" i="70"/>
  <c r="D592" i="70"/>
  <c r="D633" i="70"/>
  <c r="D674" i="70"/>
  <c r="D715" i="70"/>
  <c r="D756" i="70"/>
  <c r="D797" i="70"/>
  <c r="D16" i="70"/>
  <c r="D57" i="70"/>
  <c r="D98" i="70"/>
  <c r="D139" i="70"/>
  <c r="D180" i="70"/>
  <c r="D221" i="70"/>
  <c r="D262" i="70"/>
  <c r="D303" i="70"/>
  <c r="D344" i="70"/>
  <c r="D385" i="70"/>
  <c r="D426" i="70"/>
  <c r="D467" i="70"/>
  <c r="D508" i="70"/>
  <c r="D549" i="70"/>
  <c r="D590" i="70"/>
  <c r="D631" i="70"/>
  <c r="D672" i="70"/>
  <c r="D713" i="70"/>
  <c r="D754" i="70"/>
  <c r="D795" i="70"/>
  <c r="D15" i="70"/>
  <c r="D56" i="70"/>
  <c r="D97" i="70"/>
  <c r="D138" i="70"/>
  <c r="D179" i="70"/>
  <c r="D220" i="70"/>
  <c r="D261" i="70"/>
  <c r="D302" i="70"/>
  <c r="D343" i="70"/>
  <c r="D384" i="70"/>
  <c r="D425" i="70"/>
  <c r="D466" i="70"/>
  <c r="D507" i="70"/>
  <c r="D548" i="70"/>
  <c r="D589" i="70"/>
  <c r="D630" i="70"/>
  <c r="D671" i="70"/>
  <c r="D712" i="70"/>
  <c r="D753" i="70"/>
  <c r="D794" i="70"/>
  <c r="D301" i="70"/>
  <c r="D14" i="70"/>
  <c r="D55" i="70"/>
  <c r="D96" i="70"/>
  <c r="D137" i="70"/>
  <c r="D178" i="70"/>
  <c r="D219" i="70"/>
  <c r="D260" i="70"/>
  <c r="D342" i="70"/>
  <c r="D383" i="70"/>
  <c r="D424" i="70"/>
  <c r="D465" i="70"/>
  <c r="D506" i="70"/>
  <c r="D547" i="70"/>
  <c r="D588" i="70"/>
  <c r="D629" i="70"/>
  <c r="D670" i="70"/>
  <c r="D711" i="70"/>
  <c r="D752" i="70"/>
  <c r="D793" i="70"/>
  <c r="D13" i="70"/>
  <c r="D54" i="70"/>
  <c r="D95" i="70"/>
  <c r="D136" i="70"/>
  <c r="D177" i="70"/>
  <c r="D218" i="70"/>
  <c r="D259" i="70"/>
  <c r="D300" i="70"/>
  <c r="D341" i="70"/>
  <c r="D382" i="70"/>
  <c r="D423" i="70"/>
  <c r="D464" i="70"/>
  <c r="D505" i="70"/>
  <c r="D546" i="70"/>
  <c r="D587" i="70"/>
  <c r="D628" i="70"/>
  <c r="D669" i="70"/>
  <c r="D710" i="70"/>
  <c r="D751" i="70"/>
  <c r="D792" i="70"/>
  <c r="D12" i="70"/>
  <c r="D53" i="70"/>
  <c r="D94" i="70"/>
  <c r="D135" i="70"/>
  <c r="D176" i="70"/>
  <c r="D217" i="70"/>
  <c r="D258" i="70"/>
  <c r="D299" i="70"/>
  <c r="D340" i="70"/>
  <c r="D381" i="70"/>
  <c r="D422" i="70"/>
  <c r="D463" i="70"/>
  <c r="D504" i="70"/>
  <c r="D545" i="70"/>
  <c r="D586" i="70"/>
  <c r="D627" i="70"/>
  <c r="D668" i="70"/>
  <c r="D709" i="70"/>
  <c r="D750" i="70"/>
  <c r="D791" i="70"/>
  <c r="D339" i="70"/>
  <c r="D380" i="70"/>
  <c r="D11" i="70"/>
  <c r="D52" i="70"/>
  <c r="D93" i="70"/>
  <c r="D134" i="70"/>
  <c r="D175" i="70"/>
  <c r="D216" i="70"/>
  <c r="D257" i="70"/>
  <c r="D298" i="70"/>
  <c r="D421" i="70"/>
  <c r="D462" i="70"/>
  <c r="D503" i="70"/>
  <c r="D544" i="70"/>
  <c r="D585" i="70"/>
  <c r="D626" i="70"/>
  <c r="D667" i="70"/>
  <c r="D708" i="70"/>
  <c r="D749" i="70"/>
  <c r="D790" i="70"/>
  <c r="D174" i="70"/>
  <c r="D297" i="70"/>
  <c r="D338" i="70"/>
  <c r="D379" i="70"/>
  <c r="D584" i="70"/>
  <c r="D543" i="70"/>
  <c r="D461" i="70"/>
  <c r="D502" i="70"/>
  <c r="D10" i="70"/>
  <c r="D51" i="70"/>
  <c r="D92" i="70"/>
  <c r="D133" i="70"/>
  <c r="D215" i="70"/>
  <c r="D256" i="70"/>
  <c r="D420" i="70"/>
  <c r="D625" i="70"/>
  <c r="D666" i="70"/>
  <c r="D707" i="70"/>
  <c r="D748" i="70"/>
  <c r="D789" i="70"/>
  <c r="D9" i="70"/>
  <c r="D50" i="70"/>
  <c r="D91" i="70"/>
  <c r="D132" i="70"/>
  <c r="D173" i="70"/>
  <c r="D214" i="70"/>
  <c r="D255" i="70"/>
  <c r="D296" i="70"/>
  <c r="D337" i="70"/>
  <c r="D378" i="70"/>
  <c r="D419" i="70"/>
  <c r="D460" i="70"/>
  <c r="D501" i="70"/>
  <c r="D542" i="70"/>
  <c r="D583" i="70"/>
  <c r="D624" i="70"/>
  <c r="D665" i="70"/>
  <c r="D706" i="70"/>
  <c r="D747" i="70"/>
  <c r="D788" i="70"/>
  <c r="B36" i="70"/>
  <c r="B77" i="70"/>
  <c r="B118" i="70"/>
  <c r="B159" i="70"/>
  <c r="B200" i="70"/>
  <c r="B241" i="70"/>
  <c r="B282" i="70"/>
  <c r="B323" i="70"/>
  <c r="B364" i="70"/>
  <c r="B405" i="70"/>
  <c r="B446" i="70"/>
  <c r="B487" i="70"/>
  <c r="B528" i="70"/>
  <c r="B569" i="70"/>
  <c r="B610" i="70"/>
  <c r="B651" i="70"/>
  <c r="B692" i="70"/>
  <c r="B733" i="70"/>
  <c r="B774" i="70"/>
  <c r="B815" i="70"/>
  <c r="B35" i="70"/>
  <c r="B76" i="70"/>
  <c r="B117" i="70"/>
  <c r="B158" i="70"/>
  <c r="B199" i="70"/>
  <c r="B240" i="70"/>
  <c r="B281" i="70"/>
  <c r="B322" i="70"/>
  <c r="B363" i="70"/>
  <c r="B404" i="70"/>
  <c r="B445" i="70"/>
  <c r="B486" i="70"/>
  <c r="B527" i="70"/>
  <c r="B568" i="70"/>
  <c r="B609" i="70"/>
  <c r="B650" i="70"/>
  <c r="B691" i="70"/>
  <c r="B732" i="70"/>
  <c r="B773" i="70"/>
  <c r="B814" i="70"/>
  <c r="B34" i="70"/>
  <c r="B75" i="70"/>
  <c r="B116" i="70"/>
  <c r="B157" i="70"/>
  <c r="B198" i="70"/>
  <c r="B239" i="70"/>
  <c r="B280" i="70"/>
  <c r="B321" i="70"/>
  <c r="B362" i="70"/>
  <c r="B403" i="70"/>
  <c r="B444" i="70"/>
  <c r="B485" i="70"/>
  <c r="B526" i="70"/>
  <c r="B567" i="70"/>
  <c r="B608" i="70"/>
  <c r="B649" i="70"/>
  <c r="B690" i="70"/>
  <c r="B731" i="70"/>
  <c r="B772" i="70"/>
  <c r="B813" i="70"/>
  <c r="B33" i="70"/>
  <c r="B74" i="70"/>
  <c r="B115" i="70"/>
  <c r="B156" i="70"/>
  <c r="B197" i="70"/>
  <c r="B238" i="70"/>
  <c r="B279" i="70"/>
  <c r="B320" i="70"/>
  <c r="B361" i="70"/>
  <c r="B402" i="70"/>
  <c r="B443" i="70"/>
  <c r="B484" i="70"/>
  <c r="B525" i="70"/>
  <c r="B566" i="70"/>
  <c r="B607" i="70"/>
  <c r="B648" i="70"/>
  <c r="B689" i="70"/>
  <c r="B730" i="70"/>
  <c r="B771" i="70"/>
  <c r="B812" i="70"/>
  <c r="B32" i="70"/>
  <c r="B73" i="70"/>
  <c r="B114" i="70"/>
  <c r="B155" i="70"/>
  <c r="B196" i="70"/>
  <c r="B237" i="70"/>
  <c r="B278" i="70"/>
  <c r="B319" i="70"/>
  <c r="B360" i="70"/>
  <c r="B401" i="70"/>
  <c r="B442" i="70"/>
  <c r="B483" i="70"/>
  <c r="B524" i="70"/>
  <c r="B565" i="70"/>
  <c r="B606" i="70"/>
  <c r="B647" i="70"/>
  <c r="B688" i="70"/>
  <c r="B729" i="70"/>
  <c r="B770" i="70"/>
  <c r="B811" i="70"/>
  <c r="B563" i="70"/>
  <c r="B317" i="70"/>
  <c r="B358" i="70"/>
  <c r="B30" i="70"/>
  <c r="B71" i="70"/>
  <c r="B112" i="70"/>
  <c r="B153" i="70"/>
  <c r="B194" i="70"/>
  <c r="B235" i="70"/>
  <c r="B276" i="70"/>
  <c r="B399" i="70"/>
  <c r="B440" i="70"/>
  <c r="B481" i="70"/>
  <c r="B522" i="70"/>
  <c r="B604" i="70"/>
  <c r="B645" i="70"/>
  <c r="B686" i="70"/>
  <c r="B727" i="70"/>
  <c r="B768" i="70"/>
  <c r="B809" i="70"/>
  <c r="B726" i="70"/>
  <c r="B562" i="70"/>
  <c r="B29" i="70"/>
  <c r="B70" i="70"/>
  <c r="B111" i="70"/>
  <c r="B152" i="70"/>
  <c r="B193" i="70"/>
  <c r="B234" i="70"/>
  <c r="B275" i="70"/>
  <c r="B316" i="70"/>
  <c r="B357" i="70"/>
  <c r="B398" i="70"/>
  <c r="B439" i="70"/>
  <c r="B480" i="70"/>
  <c r="B521" i="70"/>
  <c r="B603" i="70"/>
  <c r="B644" i="70"/>
  <c r="B685" i="70"/>
  <c r="B767" i="70"/>
  <c r="B808" i="70"/>
  <c r="B28" i="70"/>
  <c r="B69" i="70"/>
  <c r="B110" i="70"/>
  <c r="B151" i="70"/>
  <c r="B192" i="70"/>
  <c r="B233" i="70"/>
  <c r="B274" i="70"/>
  <c r="B315" i="70"/>
  <c r="B356" i="70"/>
  <c r="B397" i="70"/>
  <c r="B438" i="70"/>
  <c r="B479" i="70"/>
  <c r="B520" i="70"/>
  <c r="B561" i="70"/>
  <c r="B602" i="70"/>
  <c r="B643" i="70"/>
  <c r="B684" i="70"/>
  <c r="B725" i="70"/>
  <c r="B766" i="70"/>
  <c r="B807" i="70"/>
  <c r="B27" i="70"/>
  <c r="B68" i="70"/>
  <c r="B109" i="70"/>
  <c r="B150" i="70"/>
  <c r="B191" i="70"/>
  <c r="B232" i="70"/>
  <c r="B273" i="70"/>
  <c r="B314" i="70"/>
  <c r="B355" i="70"/>
  <c r="B396" i="70"/>
  <c r="B437" i="70"/>
  <c r="B478" i="70"/>
  <c r="B519" i="70"/>
  <c r="B560" i="70"/>
  <c r="B601" i="70"/>
  <c r="B642" i="70"/>
  <c r="B683" i="70"/>
  <c r="B724" i="70"/>
  <c r="B765" i="70"/>
  <c r="B806" i="70"/>
  <c r="B26" i="70"/>
  <c r="B67" i="70"/>
  <c r="B108" i="70"/>
  <c r="B149" i="70"/>
  <c r="B190" i="70"/>
  <c r="B231" i="70"/>
  <c r="B272" i="70"/>
  <c r="B313" i="70"/>
  <c r="B354" i="70"/>
  <c r="B395" i="70"/>
  <c r="B436" i="70"/>
  <c r="B477" i="70"/>
  <c r="B518" i="70"/>
  <c r="B559" i="70"/>
  <c r="B600" i="70"/>
  <c r="B641" i="70"/>
  <c r="B682" i="70"/>
  <c r="B723" i="70"/>
  <c r="B764" i="70"/>
  <c r="B805" i="70"/>
  <c r="B24" i="70"/>
  <c r="B65" i="70"/>
  <c r="B106" i="70"/>
  <c r="B147" i="70"/>
  <c r="B188" i="70"/>
  <c r="B229" i="70"/>
  <c r="B270" i="70"/>
  <c r="B311" i="70"/>
  <c r="B352" i="70"/>
  <c r="B393" i="70"/>
  <c r="B434" i="70"/>
  <c r="B475" i="70"/>
  <c r="B516" i="70"/>
  <c r="B557" i="70"/>
  <c r="B598" i="70"/>
  <c r="B639" i="70"/>
  <c r="B680" i="70"/>
  <c r="B721" i="70"/>
  <c r="B762" i="70"/>
  <c r="B803" i="70"/>
  <c r="B23" i="70"/>
  <c r="B64" i="70"/>
  <c r="B105" i="70"/>
  <c r="B146" i="70"/>
  <c r="B187" i="70"/>
  <c r="B228" i="70"/>
  <c r="B269" i="70"/>
  <c r="B310" i="70"/>
  <c r="B351" i="70"/>
  <c r="B392" i="70"/>
  <c r="B433" i="70"/>
  <c r="B474" i="70"/>
  <c r="B515" i="70"/>
  <c r="B556" i="70"/>
  <c r="B597" i="70"/>
  <c r="B638" i="70"/>
  <c r="B679" i="70"/>
  <c r="B720" i="70"/>
  <c r="B761" i="70"/>
  <c r="B802" i="70"/>
  <c r="B22" i="70"/>
  <c r="B63" i="70"/>
  <c r="B104" i="70"/>
  <c r="B145" i="70"/>
  <c r="B186" i="70"/>
  <c r="B227" i="70"/>
  <c r="B268" i="70"/>
  <c r="B309" i="70"/>
  <c r="B350" i="70"/>
  <c r="B391" i="70"/>
  <c r="B432" i="70"/>
  <c r="B473" i="70"/>
  <c r="B514" i="70"/>
  <c r="B555" i="70"/>
  <c r="B596" i="70"/>
  <c r="B637" i="70"/>
  <c r="B678" i="70"/>
  <c r="B719" i="70"/>
  <c r="B760" i="70"/>
  <c r="B801" i="70"/>
  <c r="B20" i="70"/>
  <c r="B61" i="70"/>
  <c r="B102" i="70"/>
  <c r="B143" i="70"/>
  <c r="B717" i="70"/>
  <c r="B348" i="70"/>
  <c r="B553" i="70"/>
  <c r="B389" i="70"/>
  <c r="B184" i="70"/>
  <c r="B225" i="70"/>
  <c r="B266" i="70"/>
  <c r="B307" i="70"/>
  <c r="B430" i="70"/>
  <c r="B471" i="70"/>
  <c r="B512" i="70"/>
  <c r="B594" i="70"/>
  <c r="B635" i="70"/>
  <c r="B676" i="70"/>
  <c r="B758" i="70"/>
  <c r="B799" i="70"/>
  <c r="B18" i="70"/>
  <c r="B59" i="70"/>
  <c r="B100" i="70"/>
  <c r="B141" i="70"/>
  <c r="B182" i="70"/>
  <c r="B223" i="70"/>
  <c r="B264" i="70"/>
  <c r="B305" i="70"/>
  <c r="B346" i="70"/>
  <c r="B387" i="70"/>
  <c r="B428" i="70"/>
  <c r="B469" i="70"/>
  <c r="B510" i="70"/>
  <c r="B551" i="70"/>
  <c r="B592" i="70"/>
  <c r="B633" i="70"/>
  <c r="B674" i="70"/>
  <c r="B715" i="70"/>
  <c r="B756" i="70"/>
  <c r="B797" i="70"/>
  <c r="B16" i="70"/>
  <c r="B57" i="70"/>
  <c r="B98" i="70"/>
  <c r="B139" i="70"/>
  <c r="B180" i="70"/>
  <c r="B221" i="70"/>
  <c r="B262" i="70"/>
  <c r="B303" i="70"/>
  <c r="B344" i="70"/>
  <c r="B385" i="70"/>
  <c r="B426" i="70"/>
  <c r="B467" i="70"/>
  <c r="B508" i="70"/>
  <c r="B549" i="70"/>
  <c r="B590" i="70"/>
  <c r="B631" i="70"/>
  <c r="B672" i="70"/>
  <c r="B713" i="70"/>
  <c r="B754" i="70"/>
  <c r="B795" i="70"/>
  <c r="B15" i="70"/>
  <c r="B56" i="70"/>
  <c r="B97" i="70"/>
  <c r="B138" i="70"/>
  <c r="B179" i="70"/>
  <c r="B220" i="70"/>
  <c r="B261" i="70"/>
  <c r="B302" i="70"/>
  <c r="B343" i="70"/>
  <c r="B384" i="70"/>
  <c r="B425" i="70"/>
  <c r="B466" i="70"/>
  <c r="B507" i="70"/>
  <c r="B548" i="70"/>
  <c r="B589" i="70"/>
  <c r="B630" i="70"/>
  <c r="B671" i="70"/>
  <c r="B712" i="70"/>
  <c r="B753" i="70"/>
  <c r="B794" i="70"/>
  <c r="B14" i="70"/>
  <c r="B55" i="70"/>
  <c r="B96" i="70"/>
  <c r="B137" i="70"/>
  <c r="B178" i="70"/>
  <c r="B219" i="70"/>
  <c r="B260" i="70"/>
  <c r="B301" i="70"/>
  <c r="B342" i="70"/>
  <c r="B383" i="70"/>
  <c r="B424" i="70"/>
  <c r="B465" i="70"/>
  <c r="B506" i="70"/>
  <c r="B547" i="70"/>
  <c r="B588" i="70"/>
  <c r="B629" i="70"/>
  <c r="B670" i="70"/>
  <c r="B711" i="70"/>
  <c r="B752" i="70"/>
  <c r="B793" i="70"/>
  <c r="B13" i="70"/>
  <c r="B54" i="70"/>
  <c r="B95" i="70"/>
  <c r="B136" i="70"/>
  <c r="B177" i="70"/>
  <c r="B218" i="70"/>
  <c r="B259" i="70"/>
  <c r="B300" i="70"/>
  <c r="B341" i="70"/>
  <c r="B382" i="70"/>
  <c r="B423" i="70"/>
  <c r="B464" i="70"/>
  <c r="B505" i="70"/>
  <c r="B546" i="70"/>
  <c r="B587" i="70"/>
  <c r="B628" i="70"/>
  <c r="B669" i="70"/>
  <c r="B710" i="70"/>
  <c r="B751" i="70"/>
  <c r="B792" i="70"/>
  <c r="B12" i="70"/>
  <c r="B53" i="70"/>
  <c r="B94" i="70"/>
  <c r="B135" i="70"/>
  <c r="B176" i="70"/>
  <c r="B217" i="70"/>
  <c r="B258" i="70"/>
  <c r="B299" i="70"/>
  <c r="B340" i="70"/>
  <c r="B381" i="70"/>
  <c r="B422" i="70"/>
  <c r="B463" i="70"/>
  <c r="B504" i="70"/>
  <c r="B545" i="70"/>
  <c r="B586" i="70"/>
  <c r="B627" i="70"/>
  <c r="B668" i="70"/>
  <c r="B709" i="70"/>
  <c r="B750" i="70"/>
  <c r="B791" i="70"/>
  <c r="B339" i="70"/>
  <c r="B380" i="70"/>
  <c r="B11" i="70"/>
  <c r="B52" i="70"/>
  <c r="B93" i="70"/>
  <c r="B134" i="70"/>
  <c r="B175" i="70"/>
  <c r="B216" i="70"/>
  <c r="B257" i="70"/>
  <c r="B298" i="70"/>
  <c r="B421" i="70"/>
  <c r="B462" i="70"/>
  <c r="B503" i="70"/>
  <c r="B544" i="70"/>
  <c r="B585" i="70"/>
  <c r="B626" i="70"/>
  <c r="B667" i="70"/>
  <c r="B708" i="70"/>
  <c r="B749" i="70"/>
  <c r="B790" i="70"/>
  <c r="B174" i="70"/>
  <c r="B297" i="70"/>
  <c r="B338" i="70"/>
  <c r="B379" i="70"/>
  <c r="B584" i="70"/>
  <c r="B543" i="70"/>
  <c r="B461" i="70"/>
  <c r="B502" i="70"/>
  <c r="B10" i="70"/>
  <c r="B51" i="70"/>
  <c r="B92" i="70"/>
  <c r="B133" i="70"/>
  <c r="B215" i="70"/>
  <c r="B256" i="70"/>
  <c r="B420" i="70"/>
  <c r="B625" i="70"/>
  <c r="B666" i="70"/>
  <c r="B707" i="70"/>
  <c r="B748" i="70"/>
  <c r="B789" i="70"/>
  <c r="B9" i="70"/>
  <c r="B50" i="70"/>
  <c r="B91" i="70"/>
  <c r="B132" i="70"/>
  <c r="B173" i="70"/>
  <c r="B214" i="70"/>
  <c r="B255" i="70"/>
  <c r="B296" i="70"/>
  <c r="B337" i="70"/>
  <c r="B378" i="70"/>
  <c r="B419" i="70"/>
  <c r="B460" i="70"/>
  <c r="B501" i="70"/>
  <c r="B542" i="70"/>
  <c r="B583" i="70"/>
  <c r="B624" i="70"/>
  <c r="B665" i="70"/>
  <c r="B706" i="70"/>
  <c r="B747" i="70"/>
  <c r="B788" i="70"/>
  <c r="J756" i="70"/>
  <c r="K756" i="70"/>
  <c r="J747" i="70"/>
  <c r="K747" i="70"/>
  <c r="J626" i="70"/>
  <c r="K626" i="70"/>
  <c r="J603" i="70"/>
  <c r="K603" i="70"/>
  <c r="J587" i="70"/>
  <c r="K587" i="70"/>
  <c r="J557" i="70"/>
  <c r="K557" i="70"/>
  <c r="J504" i="70"/>
  <c r="K504" i="70"/>
  <c r="J176" i="70"/>
  <c r="K176" i="70"/>
  <c r="J65" i="70"/>
  <c r="K65" i="70"/>
  <c r="J822" i="70"/>
  <c r="J820" i="70"/>
  <c r="J818" i="70"/>
  <c r="J817" i="70"/>
  <c r="L815" i="70"/>
  <c r="J815" i="70"/>
  <c r="K815" i="70"/>
  <c r="N815" i="70"/>
  <c r="L814" i="70"/>
  <c r="J814" i="70"/>
  <c r="K814" i="70"/>
  <c r="N814" i="70"/>
  <c r="L813" i="70"/>
  <c r="J813" i="70"/>
  <c r="K813" i="70"/>
  <c r="N813" i="70"/>
  <c r="J812" i="70"/>
  <c r="K812" i="70"/>
  <c r="I812" i="70"/>
  <c r="N812" i="70"/>
  <c r="J811" i="70"/>
  <c r="K811" i="70"/>
  <c r="L811" i="70"/>
  <c r="I811" i="70"/>
  <c r="L809" i="70"/>
  <c r="I809" i="70"/>
  <c r="J809" i="70"/>
  <c r="K809" i="70"/>
  <c r="N809" i="70"/>
  <c r="L808" i="70"/>
  <c r="N808" i="70"/>
  <c r="I808" i="70"/>
  <c r="J808" i="70"/>
  <c r="K808" i="70"/>
  <c r="J807" i="70"/>
  <c r="K807" i="70"/>
  <c r="L807" i="70"/>
  <c r="L806" i="70"/>
  <c r="J806" i="70"/>
  <c r="K806" i="70"/>
  <c r="N806" i="70"/>
  <c r="L805" i="70"/>
  <c r="J805" i="70"/>
  <c r="K805" i="70"/>
  <c r="N805" i="70"/>
  <c r="L803" i="70"/>
  <c r="J803" i="70"/>
  <c r="K803" i="70"/>
  <c r="N803" i="70"/>
  <c r="J802" i="70"/>
  <c r="K802" i="70"/>
  <c r="I802" i="70"/>
  <c r="N802" i="70"/>
  <c r="J801" i="70"/>
  <c r="K801" i="70"/>
  <c r="L801" i="70"/>
  <c r="I801" i="70"/>
  <c r="L799" i="70"/>
  <c r="I799" i="70"/>
  <c r="N799" i="70"/>
  <c r="J799" i="70"/>
  <c r="K799" i="70"/>
  <c r="N797" i="70"/>
  <c r="L797" i="70"/>
  <c r="I797" i="70"/>
  <c r="J797" i="70"/>
  <c r="K797" i="70"/>
  <c r="J795" i="70"/>
  <c r="K795" i="70"/>
  <c r="L795" i="70"/>
  <c r="L794" i="70"/>
  <c r="J794" i="70"/>
  <c r="K794" i="70"/>
  <c r="N794" i="70"/>
  <c r="L793" i="70"/>
  <c r="J793" i="70"/>
  <c r="K793" i="70"/>
  <c r="N793" i="70"/>
  <c r="I792" i="70"/>
  <c r="L792" i="70"/>
  <c r="J792" i="70"/>
  <c r="K792" i="70"/>
  <c r="N792" i="70"/>
  <c r="J791" i="70"/>
  <c r="L791" i="70"/>
  <c r="K791" i="70"/>
  <c r="I791" i="70"/>
  <c r="N791" i="70"/>
  <c r="J790" i="70"/>
  <c r="L790" i="70"/>
  <c r="K790" i="70"/>
  <c r="I790" i="70"/>
  <c r="N790" i="70"/>
  <c r="L789" i="70"/>
  <c r="J789" i="70"/>
  <c r="K789" i="70"/>
  <c r="I789" i="70"/>
  <c r="N789" i="70"/>
  <c r="N788" i="70"/>
  <c r="L788" i="70"/>
  <c r="J788" i="70"/>
  <c r="K788" i="70"/>
  <c r="J781" i="70"/>
  <c r="J779" i="70"/>
  <c r="J777" i="70"/>
  <c r="J776" i="70"/>
  <c r="J774" i="70"/>
  <c r="K774" i="70"/>
  <c r="L774" i="70"/>
  <c r="N774" i="70"/>
  <c r="L773" i="70"/>
  <c r="J773" i="70"/>
  <c r="K773" i="70"/>
  <c r="N773" i="70"/>
  <c r="L772" i="70"/>
  <c r="J772" i="70"/>
  <c r="K772" i="70"/>
  <c r="N772" i="70"/>
  <c r="N771" i="70"/>
  <c r="I771" i="70"/>
  <c r="L771" i="70"/>
  <c r="J771" i="70"/>
  <c r="K771" i="70"/>
  <c r="J770" i="70"/>
  <c r="K770" i="70"/>
  <c r="L770" i="70"/>
  <c r="I770" i="70"/>
  <c r="L768" i="70"/>
  <c r="I768" i="70"/>
  <c r="J768" i="70"/>
  <c r="K768" i="70"/>
  <c r="N767" i="70"/>
  <c r="I767" i="70"/>
  <c r="J767" i="70"/>
  <c r="K767" i="70"/>
  <c r="N766" i="70"/>
  <c r="I766" i="70"/>
  <c r="L766" i="70"/>
  <c r="J765" i="70"/>
  <c r="K765" i="70"/>
  <c r="L765" i="70"/>
  <c r="N765" i="70"/>
  <c r="L764" i="70"/>
  <c r="J764" i="70"/>
  <c r="K764" i="70"/>
  <c r="N764" i="70"/>
  <c r="L762" i="70"/>
  <c r="J762" i="70"/>
  <c r="K762" i="70"/>
  <c r="N762" i="70"/>
  <c r="N761" i="70"/>
  <c r="I761" i="70"/>
  <c r="L761" i="70"/>
  <c r="J761" i="70"/>
  <c r="K761" i="70"/>
  <c r="J760" i="70"/>
  <c r="K760" i="70"/>
  <c r="L760" i="70"/>
  <c r="I760" i="70"/>
  <c r="L758" i="70"/>
  <c r="I758" i="70"/>
  <c r="I756" i="70"/>
  <c r="N754" i="70"/>
  <c r="I754" i="70"/>
  <c r="J754" i="70"/>
  <c r="K754" i="70"/>
  <c r="L754" i="70"/>
  <c r="J753" i="70"/>
  <c r="K753" i="70"/>
  <c r="L753" i="70"/>
  <c r="N753" i="70"/>
  <c r="L752" i="70"/>
  <c r="J752" i="70"/>
  <c r="K752" i="70"/>
  <c r="N752" i="70"/>
  <c r="L751" i="70"/>
  <c r="J751" i="70"/>
  <c r="K751" i="70"/>
  <c r="N751" i="70"/>
  <c r="N750" i="70"/>
  <c r="I750" i="70"/>
  <c r="L750" i="70"/>
  <c r="J750" i="70"/>
  <c r="K750" i="70"/>
  <c r="J749" i="70"/>
  <c r="K749" i="70"/>
  <c r="L749" i="70"/>
  <c r="I749" i="70"/>
  <c r="L748" i="70"/>
  <c r="I748" i="70"/>
  <c r="N748" i="70"/>
  <c r="J748" i="70"/>
  <c r="K748" i="70"/>
  <c r="J740" i="70"/>
  <c r="J738" i="70"/>
  <c r="J736" i="70"/>
  <c r="J735" i="70"/>
  <c r="L733" i="70"/>
  <c r="J733" i="70"/>
  <c r="K733" i="70"/>
  <c r="N733" i="70"/>
  <c r="L732" i="70"/>
  <c r="N732" i="70"/>
  <c r="J731" i="70"/>
  <c r="K731" i="70"/>
  <c r="L731" i="70"/>
  <c r="N731" i="70"/>
  <c r="J730" i="70"/>
  <c r="K730" i="70"/>
  <c r="I730" i="70"/>
  <c r="N730" i="70"/>
  <c r="J729" i="70"/>
  <c r="K729" i="70"/>
  <c r="L729" i="70"/>
  <c r="I729" i="70"/>
  <c r="N727" i="70"/>
  <c r="L727" i="70"/>
  <c r="I727" i="70"/>
  <c r="J727" i="70"/>
  <c r="K727" i="70"/>
  <c r="L726" i="70"/>
  <c r="I726" i="70"/>
  <c r="J726" i="70"/>
  <c r="K726" i="70"/>
  <c r="N725" i="70"/>
  <c r="L725" i="70"/>
  <c r="J725" i="70"/>
  <c r="K725" i="70"/>
  <c r="I725" i="70"/>
  <c r="L724" i="70"/>
  <c r="J724" i="70"/>
  <c r="K724" i="70"/>
  <c r="N724" i="70"/>
  <c r="L723" i="70"/>
  <c r="J723" i="70"/>
  <c r="K723" i="70"/>
  <c r="N723" i="70"/>
  <c r="J721" i="70"/>
  <c r="K721" i="70"/>
  <c r="L721" i="70"/>
  <c r="N721" i="70"/>
  <c r="J720" i="70"/>
  <c r="K720" i="70"/>
  <c r="I720" i="70"/>
  <c r="N720" i="70"/>
  <c r="J719" i="70"/>
  <c r="K719" i="70"/>
  <c r="L719" i="70"/>
  <c r="I719" i="70"/>
  <c r="N717" i="70"/>
  <c r="L717" i="70"/>
  <c r="I717" i="70"/>
  <c r="L715" i="70"/>
  <c r="I715" i="70"/>
  <c r="J715" i="70"/>
  <c r="K715" i="70"/>
  <c r="N713" i="70"/>
  <c r="L713" i="70"/>
  <c r="J713" i="70"/>
  <c r="K713" i="70"/>
  <c r="I713" i="70"/>
  <c r="L712" i="70"/>
  <c r="J712" i="70"/>
  <c r="K712" i="70"/>
  <c r="N712" i="70"/>
  <c r="L711" i="70"/>
  <c r="J711" i="70"/>
  <c r="K711" i="70"/>
  <c r="N711" i="70"/>
  <c r="J710" i="70"/>
  <c r="K710" i="70"/>
  <c r="L710" i="70"/>
  <c r="N710" i="70"/>
  <c r="J709" i="70"/>
  <c r="K709" i="70"/>
  <c r="I709" i="70"/>
  <c r="N709" i="70"/>
  <c r="J708" i="70"/>
  <c r="K708" i="70"/>
  <c r="I708" i="70"/>
  <c r="N707" i="70"/>
  <c r="L707" i="70"/>
  <c r="I707" i="70"/>
  <c r="J707" i="70"/>
  <c r="K707" i="70"/>
  <c r="N706" i="70"/>
  <c r="L706" i="70"/>
  <c r="J706" i="70"/>
  <c r="K706" i="70"/>
  <c r="J699" i="70"/>
  <c r="J697" i="70"/>
  <c r="J695" i="70"/>
  <c r="J694" i="70"/>
  <c r="L692" i="70"/>
  <c r="J692" i="70"/>
  <c r="K692" i="70"/>
  <c r="N692" i="70"/>
  <c r="L691" i="70"/>
  <c r="J691" i="70"/>
  <c r="K691" i="70"/>
  <c r="N691" i="70"/>
  <c r="J690" i="70"/>
  <c r="K690" i="70"/>
  <c r="L690" i="70"/>
  <c r="N690" i="70"/>
  <c r="J689" i="70"/>
  <c r="K689" i="70"/>
  <c r="I689" i="70"/>
  <c r="N689" i="70"/>
  <c r="J688" i="70"/>
  <c r="K688" i="70"/>
  <c r="I688" i="70"/>
  <c r="N686" i="70"/>
  <c r="L686" i="70"/>
  <c r="I686" i="70"/>
  <c r="J686" i="70"/>
  <c r="K686" i="70"/>
  <c r="N685" i="70"/>
  <c r="L685" i="70"/>
  <c r="I685" i="70"/>
  <c r="J685" i="70"/>
  <c r="K685" i="70"/>
  <c r="J684" i="70"/>
  <c r="K684" i="70"/>
  <c r="L684" i="70"/>
  <c r="L683" i="70"/>
  <c r="J683" i="70"/>
  <c r="K683" i="70"/>
  <c r="N683" i="70"/>
  <c r="L682" i="70"/>
  <c r="J682" i="70"/>
  <c r="K682" i="70"/>
  <c r="N682" i="70"/>
  <c r="J680" i="70"/>
  <c r="K680" i="70"/>
  <c r="I680" i="70"/>
  <c r="L680" i="70"/>
  <c r="N680" i="70"/>
  <c r="J679" i="70"/>
  <c r="K679" i="70"/>
  <c r="I679" i="70"/>
  <c r="N679" i="70"/>
  <c r="L678" i="70"/>
  <c r="J678" i="70"/>
  <c r="K678" i="70"/>
  <c r="I678" i="70"/>
  <c r="N676" i="70"/>
  <c r="L676" i="70"/>
  <c r="I676" i="70"/>
  <c r="J676" i="70"/>
  <c r="K676" i="70"/>
  <c r="N674" i="70"/>
  <c r="I674" i="70"/>
  <c r="J674" i="70"/>
  <c r="K674" i="70"/>
  <c r="J672" i="70"/>
  <c r="K672" i="70"/>
  <c r="L672" i="70"/>
  <c r="L671" i="70"/>
  <c r="J671" i="70"/>
  <c r="K671" i="70"/>
  <c r="N671" i="70"/>
  <c r="L670" i="70"/>
  <c r="J670" i="70"/>
  <c r="K670" i="70"/>
  <c r="N670" i="70"/>
  <c r="J669" i="70"/>
  <c r="K669" i="70"/>
  <c r="I669" i="70"/>
  <c r="L669" i="70"/>
  <c r="N669" i="70"/>
  <c r="J668" i="70"/>
  <c r="K668" i="70"/>
  <c r="I668" i="70"/>
  <c r="L668" i="70"/>
  <c r="N668" i="70"/>
  <c r="L667" i="70"/>
  <c r="J667" i="70"/>
  <c r="K667" i="70"/>
  <c r="I667" i="70"/>
  <c r="N667" i="70"/>
  <c r="N666" i="70"/>
  <c r="L666" i="70"/>
  <c r="I666" i="70"/>
  <c r="J666" i="70"/>
  <c r="K666" i="70"/>
  <c r="N665" i="70"/>
  <c r="J665" i="70"/>
  <c r="K665" i="70"/>
  <c r="J658" i="70"/>
  <c r="J656" i="70"/>
  <c r="J654" i="70"/>
  <c r="J653" i="70"/>
  <c r="L651" i="70"/>
  <c r="J651" i="70"/>
  <c r="K651" i="70"/>
  <c r="N651" i="70"/>
  <c r="L650" i="70"/>
  <c r="J650" i="70"/>
  <c r="K650" i="70"/>
  <c r="N650" i="70"/>
  <c r="J649" i="70"/>
  <c r="K649" i="70"/>
  <c r="L649" i="70"/>
  <c r="N649" i="70"/>
  <c r="J648" i="70"/>
  <c r="K648" i="70"/>
  <c r="I648" i="70"/>
  <c r="L648" i="70"/>
  <c r="N648" i="70"/>
  <c r="J647" i="70"/>
  <c r="K647" i="70"/>
  <c r="I647" i="70"/>
  <c r="L645" i="70"/>
  <c r="N645" i="70"/>
  <c r="J645" i="70"/>
  <c r="K645" i="70"/>
  <c r="I645" i="70"/>
  <c r="N644" i="70"/>
  <c r="L644" i="70"/>
  <c r="J644" i="70"/>
  <c r="K644" i="70"/>
  <c r="I644" i="70"/>
  <c r="L643" i="70"/>
  <c r="J643" i="70"/>
  <c r="K643" i="70"/>
  <c r="I643" i="70"/>
  <c r="L642" i="70"/>
  <c r="J642" i="70"/>
  <c r="K642" i="70"/>
  <c r="N642" i="70"/>
  <c r="L641" i="70"/>
  <c r="J641" i="70"/>
  <c r="K641" i="70"/>
  <c r="N641" i="70"/>
  <c r="J639" i="70"/>
  <c r="K639" i="70"/>
  <c r="I639" i="70"/>
  <c r="L639" i="70"/>
  <c r="N639" i="70"/>
  <c r="J638" i="70"/>
  <c r="K638" i="70"/>
  <c r="I638" i="70"/>
  <c r="L638" i="70"/>
  <c r="N638" i="70"/>
  <c r="J637" i="70"/>
  <c r="K637" i="70"/>
  <c r="I637" i="70"/>
  <c r="L635" i="70"/>
  <c r="I635" i="70"/>
  <c r="J635" i="70"/>
  <c r="K635" i="70"/>
  <c r="N633" i="70"/>
  <c r="L633" i="70"/>
  <c r="J633" i="70"/>
  <c r="K633" i="70"/>
  <c r="I633" i="70"/>
  <c r="L631" i="70"/>
  <c r="J631" i="70"/>
  <c r="K631" i="70"/>
  <c r="I631" i="70"/>
  <c r="L630" i="70"/>
  <c r="J630" i="70"/>
  <c r="K630" i="70"/>
  <c r="N630" i="70"/>
  <c r="L629" i="70"/>
  <c r="J629" i="70"/>
  <c r="K629" i="70"/>
  <c r="N629" i="70"/>
  <c r="J628" i="70"/>
  <c r="K628" i="70"/>
  <c r="I628" i="70"/>
  <c r="L628" i="70"/>
  <c r="N628" i="70"/>
  <c r="J627" i="70"/>
  <c r="K627" i="70"/>
  <c r="I627" i="70"/>
  <c r="L627" i="70"/>
  <c r="N627" i="70"/>
  <c r="L626" i="70"/>
  <c r="I626" i="70"/>
  <c r="L625" i="70"/>
  <c r="N625" i="70"/>
  <c r="J625" i="70"/>
  <c r="K625" i="70"/>
  <c r="I625" i="70"/>
  <c r="N624" i="70"/>
  <c r="J624" i="70"/>
  <c r="K624" i="70"/>
  <c r="J617" i="70"/>
  <c r="J615" i="70"/>
  <c r="J613" i="70"/>
  <c r="J612" i="70"/>
  <c r="L610" i="70"/>
  <c r="J610" i="70"/>
  <c r="K610" i="70"/>
  <c r="N610" i="70"/>
  <c r="L609" i="70"/>
  <c r="J609" i="70"/>
  <c r="K609" i="70"/>
  <c r="N609" i="70"/>
  <c r="J608" i="70"/>
  <c r="K608" i="70"/>
  <c r="L608" i="70"/>
  <c r="N608" i="70"/>
  <c r="J607" i="70"/>
  <c r="K607" i="70"/>
  <c r="I607" i="70"/>
  <c r="N607" i="70"/>
  <c r="J606" i="70"/>
  <c r="K606" i="70"/>
  <c r="I606" i="70"/>
  <c r="N604" i="70"/>
  <c r="L604" i="70"/>
  <c r="I604" i="70"/>
  <c r="J604" i="70"/>
  <c r="K604" i="70"/>
  <c r="L603" i="70"/>
  <c r="I603" i="70"/>
  <c r="N602" i="70"/>
  <c r="J602" i="70"/>
  <c r="K602" i="70"/>
  <c r="L602" i="70"/>
  <c r="L601" i="70"/>
  <c r="J601" i="70"/>
  <c r="K601" i="70"/>
  <c r="N601" i="70"/>
  <c r="I600" i="70"/>
  <c r="N600" i="70"/>
  <c r="J600" i="70"/>
  <c r="K600" i="70"/>
  <c r="J598" i="70"/>
  <c r="K598" i="70"/>
  <c r="L598" i="70"/>
  <c r="N598" i="70"/>
  <c r="N597" i="70"/>
  <c r="I597" i="70"/>
  <c r="L597" i="70"/>
  <c r="J597" i="70"/>
  <c r="K597" i="70"/>
  <c r="L596" i="70"/>
  <c r="J596" i="70"/>
  <c r="K596" i="70"/>
  <c r="I596" i="70"/>
  <c r="N594" i="70"/>
  <c r="L594" i="70"/>
  <c r="I594" i="70"/>
  <c r="J594" i="70"/>
  <c r="K594" i="70"/>
  <c r="J592" i="70"/>
  <c r="K592" i="70"/>
  <c r="I592" i="70"/>
  <c r="N590" i="70"/>
  <c r="I590" i="70"/>
  <c r="J590" i="70"/>
  <c r="K590" i="70"/>
  <c r="L590" i="70"/>
  <c r="J589" i="70"/>
  <c r="K589" i="70"/>
  <c r="L589" i="70"/>
  <c r="N589" i="70"/>
  <c r="I588" i="70"/>
  <c r="N588" i="70"/>
  <c r="J588" i="70"/>
  <c r="K588" i="70"/>
  <c r="L587" i="70"/>
  <c r="N587" i="70"/>
  <c r="N586" i="70"/>
  <c r="I586" i="70"/>
  <c r="L586" i="70"/>
  <c r="J586" i="70"/>
  <c r="K586" i="70"/>
  <c r="L585" i="70"/>
  <c r="J585" i="70"/>
  <c r="K585" i="70"/>
  <c r="I585" i="70"/>
  <c r="N584" i="70"/>
  <c r="L584" i="70"/>
  <c r="I584" i="70"/>
  <c r="J584" i="70"/>
  <c r="K584" i="70"/>
  <c r="J583" i="70"/>
  <c r="K583" i="70"/>
  <c r="J576" i="70"/>
  <c r="J574" i="70"/>
  <c r="J572" i="70"/>
  <c r="J571" i="70"/>
  <c r="L569" i="70"/>
  <c r="J569" i="70"/>
  <c r="K569" i="70"/>
  <c r="N569" i="70"/>
  <c r="L568" i="70"/>
  <c r="J568" i="70"/>
  <c r="K568" i="70"/>
  <c r="N568" i="70"/>
  <c r="L567" i="70"/>
  <c r="J567" i="70"/>
  <c r="K567" i="70"/>
  <c r="N567" i="70"/>
  <c r="J566" i="70"/>
  <c r="K566" i="70"/>
  <c r="I566" i="70"/>
  <c r="L566" i="70"/>
  <c r="N566" i="70"/>
  <c r="J565" i="70"/>
  <c r="K565" i="70"/>
  <c r="L565" i="70"/>
  <c r="I565" i="70"/>
  <c r="L563" i="70"/>
  <c r="I563" i="70"/>
  <c r="N563" i="70"/>
  <c r="J563" i="70"/>
  <c r="K563" i="70"/>
  <c r="L562" i="70"/>
  <c r="N562" i="70"/>
  <c r="I562" i="70"/>
  <c r="J562" i="70"/>
  <c r="K562" i="70"/>
  <c r="L561" i="70"/>
  <c r="L560" i="70"/>
  <c r="J560" i="70"/>
  <c r="K560" i="70"/>
  <c r="N560" i="70"/>
  <c r="N559" i="70"/>
  <c r="J559" i="70"/>
  <c r="K559" i="70"/>
  <c r="L557" i="70"/>
  <c r="N557" i="70"/>
  <c r="J556" i="70"/>
  <c r="K556" i="70"/>
  <c r="I556" i="70"/>
  <c r="L556" i="70"/>
  <c r="N556" i="70"/>
  <c r="J555" i="70"/>
  <c r="K555" i="70"/>
  <c r="L555" i="70"/>
  <c r="I555" i="70"/>
  <c r="L553" i="70"/>
  <c r="I553" i="70"/>
  <c r="N553" i="70"/>
  <c r="J553" i="70"/>
  <c r="K553" i="70"/>
  <c r="N551" i="70"/>
  <c r="L551" i="70"/>
  <c r="I551" i="70"/>
  <c r="J551" i="70"/>
  <c r="K551" i="70"/>
  <c r="J549" i="70"/>
  <c r="K549" i="70"/>
  <c r="L549" i="70"/>
  <c r="L548" i="70"/>
  <c r="J548" i="70"/>
  <c r="K548" i="70"/>
  <c r="N548" i="70"/>
  <c r="N547" i="70"/>
  <c r="J547" i="70"/>
  <c r="K547" i="70"/>
  <c r="J546" i="70"/>
  <c r="K546" i="70"/>
  <c r="I546" i="70"/>
  <c r="L546" i="70"/>
  <c r="N546" i="70"/>
  <c r="J545" i="70"/>
  <c r="K545" i="70"/>
  <c r="I545" i="70"/>
  <c r="L545" i="70"/>
  <c r="N545" i="70"/>
  <c r="J544" i="70"/>
  <c r="K544" i="70"/>
  <c r="L544" i="70"/>
  <c r="I544" i="70"/>
  <c r="L543" i="70"/>
  <c r="I543" i="70"/>
  <c r="N543" i="70"/>
  <c r="J543" i="70"/>
  <c r="K543" i="70"/>
  <c r="N542" i="70"/>
  <c r="L542" i="70"/>
  <c r="J542" i="70"/>
  <c r="K542" i="70"/>
  <c r="J535" i="70"/>
  <c r="J533" i="70"/>
  <c r="J531" i="70"/>
  <c r="J530" i="70"/>
  <c r="L528" i="70"/>
  <c r="J528" i="70"/>
  <c r="K528" i="70"/>
  <c r="N528" i="70"/>
  <c r="L527" i="70"/>
  <c r="J527" i="70"/>
  <c r="K527" i="70"/>
  <c r="N527" i="70"/>
  <c r="J526" i="70"/>
  <c r="K526" i="70"/>
  <c r="L526" i="70"/>
  <c r="N526" i="70"/>
  <c r="J525" i="70"/>
  <c r="K525" i="70"/>
  <c r="I525" i="70"/>
  <c r="L525" i="70"/>
  <c r="N525" i="70"/>
  <c r="J524" i="70"/>
  <c r="K524" i="70"/>
  <c r="L524" i="70"/>
  <c r="I524" i="70"/>
  <c r="N522" i="70"/>
  <c r="L522" i="70"/>
  <c r="I522" i="70"/>
  <c r="J522" i="70"/>
  <c r="K522" i="70"/>
  <c r="I521" i="70"/>
  <c r="J521" i="70"/>
  <c r="K521" i="70"/>
  <c r="J520" i="70"/>
  <c r="K520" i="70"/>
  <c r="L520" i="70"/>
  <c r="L519" i="70"/>
  <c r="J519" i="70"/>
  <c r="K519" i="70"/>
  <c r="N519" i="70"/>
  <c r="N518" i="70"/>
  <c r="J518" i="70"/>
  <c r="K518" i="70"/>
  <c r="J516" i="70"/>
  <c r="K516" i="70"/>
  <c r="I516" i="70"/>
  <c r="L516" i="70"/>
  <c r="N516" i="70"/>
  <c r="J515" i="70"/>
  <c r="K515" i="70"/>
  <c r="I515" i="70"/>
  <c r="L515" i="70"/>
  <c r="N515" i="70"/>
  <c r="J514" i="70"/>
  <c r="K514" i="70"/>
  <c r="I514" i="70"/>
  <c r="N514" i="70"/>
  <c r="N512" i="70"/>
  <c r="L512" i="70"/>
  <c r="I512" i="70"/>
  <c r="J512" i="70"/>
  <c r="K512" i="70"/>
  <c r="I510" i="70"/>
  <c r="J510" i="70"/>
  <c r="K510" i="70"/>
  <c r="J508" i="70"/>
  <c r="K508" i="70"/>
  <c r="L508" i="70"/>
  <c r="L507" i="70"/>
  <c r="J507" i="70"/>
  <c r="K507" i="70"/>
  <c r="N507" i="70"/>
  <c r="N506" i="70"/>
  <c r="J506" i="70"/>
  <c r="K506" i="70"/>
  <c r="J505" i="70"/>
  <c r="K505" i="70"/>
  <c r="I505" i="70"/>
  <c r="L505" i="70"/>
  <c r="N505" i="70"/>
  <c r="I504" i="70"/>
  <c r="L504" i="70"/>
  <c r="N504" i="70"/>
  <c r="J503" i="70"/>
  <c r="K503" i="70"/>
  <c r="I503" i="70"/>
  <c r="N503" i="70"/>
  <c r="N502" i="70"/>
  <c r="L502" i="70"/>
  <c r="I502" i="70"/>
  <c r="J502" i="70"/>
  <c r="K502" i="70"/>
  <c r="N501" i="70"/>
  <c r="J501" i="70"/>
  <c r="K501" i="70"/>
  <c r="J494" i="70"/>
  <c r="J492" i="70"/>
  <c r="J490" i="70"/>
  <c r="J489" i="70"/>
  <c r="L487" i="70"/>
  <c r="J487" i="70"/>
  <c r="K487" i="70"/>
  <c r="N487" i="70"/>
  <c r="L486" i="70"/>
  <c r="J486" i="70"/>
  <c r="K486" i="70"/>
  <c r="N486" i="70"/>
  <c r="L485" i="70"/>
  <c r="J485" i="70"/>
  <c r="K485" i="70"/>
  <c r="N485" i="70"/>
  <c r="J484" i="70"/>
  <c r="K484" i="70"/>
  <c r="I484" i="70"/>
  <c r="N484" i="70"/>
  <c r="J483" i="70"/>
  <c r="K483" i="70"/>
  <c r="L483" i="70"/>
  <c r="I483" i="70"/>
  <c r="L481" i="70"/>
  <c r="I481" i="70"/>
  <c r="J481" i="70"/>
  <c r="K481" i="70"/>
  <c r="L480" i="70"/>
  <c r="N480" i="70"/>
  <c r="I480" i="70"/>
  <c r="J480" i="70"/>
  <c r="K480" i="70"/>
  <c r="J479" i="70"/>
  <c r="K479" i="70"/>
  <c r="L479" i="70"/>
  <c r="L478" i="70"/>
  <c r="J478" i="70"/>
  <c r="K478" i="70"/>
  <c r="N478" i="70"/>
  <c r="L477" i="70"/>
  <c r="J477" i="70"/>
  <c r="K477" i="70"/>
  <c r="N477" i="70"/>
  <c r="L475" i="70"/>
  <c r="J475" i="70"/>
  <c r="K475" i="70"/>
  <c r="N475" i="70"/>
  <c r="J474" i="70"/>
  <c r="K474" i="70"/>
  <c r="I474" i="70"/>
  <c r="N474" i="70"/>
  <c r="J473" i="70"/>
  <c r="K473" i="70"/>
  <c r="L473" i="70"/>
  <c r="I473" i="70"/>
  <c r="L471" i="70"/>
  <c r="I471" i="70"/>
  <c r="N471" i="70"/>
  <c r="J471" i="70"/>
  <c r="K471" i="70"/>
  <c r="N469" i="70"/>
  <c r="L469" i="70"/>
  <c r="I469" i="70"/>
  <c r="J469" i="70"/>
  <c r="K469" i="70"/>
  <c r="J467" i="70"/>
  <c r="K467" i="70"/>
  <c r="L467" i="70"/>
  <c r="L466" i="70"/>
  <c r="J466" i="70"/>
  <c r="K466" i="70"/>
  <c r="N466" i="70"/>
  <c r="L465" i="70"/>
  <c r="J465" i="70"/>
  <c r="K465" i="70"/>
  <c r="N465" i="70"/>
  <c r="I464" i="70"/>
  <c r="L464" i="70"/>
  <c r="J464" i="70"/>
  <c r="K464" i="70"/>
  <c r="N464" i="70"/>
  <c r="J463" i="70"/>
  <c r="K463" i="70"/>
  <c r="I463" i="70"/>
  <c r="L463" i="70"/>
  <c r="N463" i="70"/>
  <c r="J462" i="70"/>
  <c r="K462" i="70"/>
  <c r="I462" i="70"/>
  <c r="L462" i="70"/>
  <c r="N462" i="70"/>
  <c r="L461" i="70"/>
  <c r="J461" i="70"/>
  <c r="K461" i="70"/>
  <c r="I461" i="70"/>
  <c r="N461" i="70"/>
  <c r="N460" i="70"/>
  <c r="L460" i="70"/>
  <c r="J460" i="70"/>
  <c r="K460" i="70"/>
  <c r="J453" i="70"/>
  <c r="J451" i="70"/>
  <c r="J449" i="70"/>
  <c r="J448" i="70"/>
  <c r="L446" i="70"/>
  <c r="J446" i="70"/>
  <c r="K446" i="70"/>
  <c r="N446" i="70"/>
  <c r="I445" i="70"/>
  <c r="L445" i="70"/>
  <c r="J445" i="70"/>
  <c r="K445" i="70"/>
  <c r="N445" i="70"/>
  <c r="J444" i="70"/>
  <c r="K444" i="70"/>
  <c r="L444" i="70"/>
  <c r="N444" i="70"/>
  <c r="J443" i="70"/>
  <c r="K443" i="70"/>
  <c r="I443" i="70"/>
  <c r="L443" i="70"/>
  <c r="N443" i="70"/>
  <c r="L442" i="70"/>
  <c r="J442" i="70"/>
  <c r="K442" i="70"/>
  <c r="I442" i="70"/>
  <c r="N442" i="70"/>
  <c r="N440" i="70"/>
  <c r="L440" i="70"/>
  <c r="I440" i="70"/>
  <c r="J440" i="70"/>
  <c r="K440" i="70"/>
  <c r="L439" i="70"/>
  <c r="I439" i="70"/>
  <c r="J439" i="70"/>
  <c r="K439" i="70"/>
  <c r="N438" i="70"/>
  <c r="J438" i="70"/>
  <c r="K438" i="70"/>
  <c r="L438" i="70"/>
  <c r="L437" i="70"/>
  <c r="J437" i="70"/>
  <c r="K437" i="70"/>
  <c r="N437" i="70"/>
  <c r="I436" i="70"/>
  <c r="L436" i="70"/>
  <c r="J436" i="70"/>
  <c r="K436" i="70"/>
  <c r="N436" i="70"/>
  <c r="J434" i="70"/>
  <c r="K434" i="70"/>
  <c r="L434" i="70"/>
  <c r="N434" i="70"/>
  <c r="J433" i="70"/>
  <c r="K433" i="70"/>
  <c r="I433" i="70"/>
  <c r="L433" i="70"/>
  <c r="N433" i="70"/>
  <c r="L432" i="70"/>
  <c r="J432" i="70"/>
  <c r="K432" i="70"/>
  <c r="I432" i="70"/>
  <c r="N432" i="70"/>
  <c r="N430" i="70"/>
  <c r="L430" i="70"/>
  <c r="I430" i="70"/>
  <c r="J430" i="70"/>
  <c r="K430" i="70"/>
  <c r="L428" i="70"/>
  <c r="I428" i="70"/>
  <c r="J428" i="70"/>
  <c r="K428" i="70"/>
  <c r="N426" i="70"/>
  <c r="J426" i="70"/>
  <c r="K426" i="70"/>
  <c r="L426" i="70"/>
  <c r="L425" i="70"/>
  <c r="J425" i="70"/>
  <c r="K425" i="70"/>
  <c r="N425" i="70"/>
  <c r="I424" i="70"/>
  <c r="L424" i="70"/>
  <c r="J424" i="70"/>
  <c r="K424" i="70"/>
  <c r="N424" i="70"/>
  <c r="J423" i="70"/>
  <c r="K423" i="70"/>
  <c r="L423" i="70"/>
  <c r="N423" i="70"/>
  <c r="J422" i="70"/>
  <c r="K422" i="70"/>
  <c r="I422" i="70"/>
  <c r="L422" i="70"/>
  <c r="N422" i="70"/>
  <c r="L421" i="70"/>
  <c r="J421" i="70"/>
  <c r="K421" i="70"/>
  <c r="I421" i="70"/>
  <c r="N421" i="70"/>
  <c r="N420" i="70"/>
  <c r="L420" i="70"/>
  <c r="I420" i="70"/>
  <c r="J420" i="70"/>
  <c r="K420" i="70"/>
  <c r="L419" i="70"/>
  <c r="J419" i="70"/>
  <c r="K419" i="70"/>
  <c r="J412" i="70"/>
  <c r="J410" i="70"/>
  <c r="J408" i="70"/>
  <c r="J407" i="70"/>
  <c r="L405" i="70"/>
  <c r="J405" i="70"/>
  <c r="K405" i="70"/>
  <c r="N405" i="70"/>
  <c r="L404" i="70"/>
  <c r="J404" i="70"/>
  <c r="K404" i="70"/>
  <c r="N404" i="70"/>
  <c r="L403" i="70"/>
  <c r="J403" i="70"/>
  <c r="K403" i="70"/>
  <c r="N403" i="70"/>
  <c r="J402" i="70"/>
  <c r="K402" i="70"/>
  <c r="I402" i="70"/>
  <c r="L402" i="70"/>
  <c r="N402" i="70"/>
  <c r="J401" i="70"/>
  <c r="K401" i="70"/>
  <c r="L401" i="70"/>
  <c r="I401" i="70"/>
  <c r="L399" i="70"/>
  <c r="I399" i="70"/>
  <c r="J399" i="70"/>
  <c r="K399" i="70"/>
  <c r="N399" i="70"/>
  <c r="L398" i="70"/>
  <c r="I398" i="70"/>
  <c r="J398" i="70"/>
  <c r="K398" i="70"/>
  <c r="L397" i="70"/>
  <c r="J397" i="70"/>
  <c r="K397" i="70"/>
  <c r="L396" i="70"/>
  <c r="J396" i="70"/>
  <c r="K396" i="70"/>
  <c r="N396" i="70"/>
  <c r="L395" i="70"/>
  <c r="J395" i="70"/>
  <c r="K395" i="70"/>
  <c r="N395" i="70"/>
  <c r="L393" i="70"/>
  <c r="J393" i="70"/>
  <c r="K393" i="70"/>
  <c r="N393" i="70"/>
  <c r="J392" i="70"/>
  <c r="K392" i="70"/>
  <c r="I392" i="70"/>
  <c r="L392" i="70"/>
  <c r="N392" i="70"/>
  <c r="J391" i="70"/>
  <c r="K391" i="70"/>
  <c r="I391" i="70"/>
  <c r="L391" i="70"/>
  <c r="N391" i="70"/>
  <c r="L389" i="70"/>
  <c r="J389" i="70"/>
  <c r="K389" i="70"/>
  <c r="I389" i="70"/>
  <c r="N389" i="70"/>
  <c r="N387" i="70"/>
  <c r="L387" i="70"/>
  <c r="I387" i="70"/>
  <c r="J387" i="70"/>
  <c r="K387" i="70"/>
  <c r="L385" i="70"/>
  <c r="J385" i="70"/>
  <c r="K385" i="70"/>
  <c r="L384" i="70"/>
  <c r="J384" i="70"/>
  <c r="K384" i="70"/>
  <c r="N384" i="70"/>
  <c r="L383" i="70"/>
  <c r="J383" i="70"/>
  <c r="K383" i="70"/>
  <c r="N383" i="70"/>
  <c r="L382" i="70"/>
  <c r="J382" i="70"/>
  <c r="K382" i="70"/>
  <c r="N382" i="70"/>
  <c r="J381" i="70"/>
  <c r="K381" i="70"/>
  <c r="I381" i="70"/>
  <c r="L381" i="70"/>
  <c r="N381" i="70"/>
  <c r="J380" i="70"/>
  <c r="L380" i="70"/>
  <c r="K380" i="70"/>
  <c r="I380" i="70"/>
  <c r="N380" i="70"/>
  <c r="L379" i="70"/>
  <c r="J379" i="70"/>
  <c r="K379" i="70"/>
  <c r="I379" i="70"/>
  <c r="N379" i="70"/>
  <c r="N378" i="70"/>
  <c r="L378" i="70"/>
  <c r="I378" i="70"/>
  <c r="J378" i="70"/>
  <c r="K378" i="70"/>
  <c r="J371" i="70"/>
  <c r="J369" i="70"/>
  <c r="J367" i="70"/>
  <c r="J366" i="70"/>
  <c r="L364" i="70"/>
  <c r="J364" i="70"/>
  <c r="K364" i="70"/>
  <c r="N364" i="70"/>
  <c r="L363" i="70"/>
  <c r="J363" i="70"/>
  <c r="K363" i="70"/>
  <c r="N363" i="70"/>
  <c r="L362" i="70"/>
  <c r="J362" i="70"/>
  <c r="K362" i="70"/>
  <c r="N362" i="70"/>
  <c r="J361" i="70"/>
  <c r="K361" i="70"/>
  <c r="I361" i="70"/>
  <c r="L361" i="70"/>
  <c r="N361" i="70"/>
  <c r="J360" i="70"/>
  <c r="K360" i="70"/>
  <c r="L360" i="70"/>
  <c r="I360" i="70"/>
  <c r="L358" i="70"/>
  <c r="I358" i="70"/>
  <c r="N358" i="70"/>
  <c r="J358" i="70"/>
  <c r="K358" i="70"/>
  <c r="N357" i="70"/>
  <c r="L357" i="70"/>
  <c r="I357" i="70"/>
  <c r="J357" i="70"/>
  <c r="K357" i="70"/>
  <c r="J356" i="70"/>
  <c r="K356" i="70"/>
  <c r="L356" i="70"/>
  <c r="L355" i="70"/>
  <c r="J355" i="70"/>
  <c r="K355" i="70"/>
  <c r="N355" i="70"/>
  <c r="L354" i="70"/>
  <c r="J354" i="70"/>
  <c r="K354" i="70"/>
  <c r="N354" i="70"/>
  <c r="I352" i="70"/>
  <c r="L352" i="70"/>
  <c r="J352" i="70"/>
  <c r="K352" i="70"/>
  <c r="N352" i="70"/>
  <c r="J351" i="70"/>
  <c r="K351" i="70"/>
  <c r="I351" i="70"/>
  <c r="L351" i="70"/>
  <c r="N351" i="70"/>
  <c r="J350" i="70"/>
  <c r="K350" i="70"/>
  <c r="L350" i="70"/>
  <c r="I350" i="70"/>
  <c r="L348" i="70"/>
  <c r="I348" i="70"/>
  <c r="N348" i="70"/>
  <c r="N346" i="70"/>
  <c r="L346" i="70"/>
  <c r="I346" i="70"/>
  <c r="J346" i="70"/>
  <c r="K346" i="70"/>
  <c r="J344" i="70"/>
  <c r="K344" i="70"/>
  <c r="L344" i="70"/>
  <c r="L343" i="70"/>
  <c r="J343" i="70"/>
  <c r="K343" i="70"/>
  <c r="N343" i="70"/>
  <c r="L342" i="70"/>
  <c r="J342" i="70"/>
  <c r="K342" i="70"/>
  <c r="N342" i="70"/>
  <c r="I341" i="70"/>
  <c r="L341" i="70"/>
  <c r="J341" i="70"/>
  <c r="K341" i="70"/>
  <c r="N341" i="70"/>
  <c r="J340" i="70"/>
  <c r="K340" i="70"/>
  <c r="I340" i="70"/>
  <c r="L340" i="70"/>
  <c r="N340" i="70"/>
  <c r="J339" i="70"/>
  <c r="L339" i="70"/>
  <c r="K339" i="70"/>
  <c r="I339" i="70"/>
  <c r="N339" i="70"/>
  <c r="L338" i="70"/>
  <c r="J338" i="70"/>
  <c r="K338" i="70"/>
  <c r="I338" i="70"/>
  <c r="N338" i="70"/>
  <c r="N337" i="70"/>
  <c r="L337" i="70"/>
  <c r="J337" i="70"/>
  <c r="K337" i="70"/>
  <c r="J330" i="70"/>
  <c r="J328" i="70"/>
  <c r="J326" i="70"/>
  <c r="J325" i="70"/>
  <c r="L323" i="70"/>
  <c r="J323" i="70"/>
  <c r="K323" i="70"/>
  <c r="N323" i="70"/>
  <c r="L322" i="70"/>
  <c r="J322" i="70"/>
  <c r="K322" i="70"/>
  <c r="N322" i="70"/>
  <c r="L321" i="70"/>
  <c r="J321" i="70"/>
  <c r="K321" i="70"/>
  <c r="N321" i="70"/>
  <c r="I320" i="70"/>
  <c r="L320" i="70"/>
  <c r="J320" i="70"/>
  <c r="K320" i="70"/>
  <c r="N320" i="70"/>
  <c r="J319" i="70"/>
  <c r="K319" i="70"/>
  <c r="I319" i="70"/>
  <c r="N319" i="70"/>
  <c r="I317" i="70"/>
  <c r="J317" i="70"/>
  <c r="L317" i="70"/>
  <c r="K317" i="70"/>
  <c r="L316" i="70"/>
  <c r="I316" i="70"/>
  <c r="N316" i="70"/>
  <c r="J316" i="70"/>
  <c r="K316" i="70"/>
  <c r="L315" i="70"/>
  <c r="L314" i="70"/>
  <c r="J314" i="70"/>
  <c r="K314" i="70"/>
  <c r="N314" i="70"/>
  <c r="L313" i="70"/>
  <c r="J313" i="70"/>
  <c r="K313" i="70"/>
  <c r="N313" i="70"/>
  <c r="L311" i="70"/>
  <c r="J311" i="70"/>
  <c r="K311" i="70"/>
  <c r="N311" i="70"/>
  <c r="L310" i="70"/>
  <c r="J310" i="70"/>
  <c r="K310" i="70"/>
  <c r="N310" i="70"/>
  <c r="I309" i="70"/>
  <c r="J309" i="70"/>
  <c r="K309" i="70"/>
  <c r="N309" i="70"/>
  <c r="J307" i="70"/>
  <c r="K307" i="70"/>
  <c r="I307" i="70"/>
  <c r="J305" i="70"/>
  <c r="K305" i="70"/>
  <c r="I305" i="70"/>
  <c r="N305" i="70"/>
  <c r="J303" i="70"/>
  <c r="K303" i="70"/>
  <c r="L303" i="70"/>
  <c r="L302" i="70"/>
  <c r="J302" i="70"/>
  <c r="K302" i="70"/>
  <c r="N302" i="70"/>
  <c r="L301" i="70"/>
  <c r="J301" i="70"/>
  <c r="K301" i="70"/>
  <c r="N301" i="70"/>
  <c r="L300" i="70"/>
  <c r="J300" i="70"/>
  <c r="K300" i="70"/>
  <c r="N300" i="70"/>
  <c r="L299" i="70"/>
  <c r="J299" i="70"/>
  <c r="K299" i="70"/>
  <c r="N299" i="70"/>
  <c r="I298" i="70"/>
  <c r="L298" i="70"/>
  <c r="J298" i="70"/>
  <c r="K298" i="70"/>
  <c r="N298" i="70"/>
  <c r="J297" i="70"/>
  <c r="L297" i="70"/>
  <c r="K297" i="70"/>
  <c r="I297" i="70"/>
  <c r="J296" i="70"/>
  <c r="K296" i="70"/>
  <c r="I296" i="70"/>
  <c r="J289" i="70"/>
  <c r="J287" i="70"/>
  <c r="J285" i="70"/>
  <c r="J284" i="70"/>
  <c r="L282" i="70"/>
  <c r="J282" i="70"/>
  <c r="K282" i="70"/>
  <c r="N282" i="70"/>
  <c r="I281" i="70"/>
  <c r="L281" i="70"/>
  <c r="J281" i="70"/>
  <c r="K281" i="70"/>
  <c r="N281" i="70"/>
  <c r="J280" i="70"/>
  <c r="K280" i="70"/>
  <c r="L280" i="70"/>
  <c r="N280" i="70"/>
  <c r="L279" i="70"/>
  <c r="J279" i="70"/>
  <c r="K279" i="70"/>
  <c r="I279" i="70"/>
  <c r="N279" i="70"/>
  <c r="N278" i="70"/>
  <c r="L278" i="70"/>
  <c r="J278" i="70"/>
  <c r="K278" i="70"/>
  <c r="I278" i="70"/>
  <c r="N276" i="70"/>
  <c r="L276" i="70"/>
  <c r="I276" i="70"/>
  <c r="J276" i="70"/>
  <c r="K276" i="70"/>
  <c r="L275" i="70"/>
  <c r="J275" i="70"/>
  <c r="K275" i="70"/>
  <c r="I275" i="70"/>
  <c r="N274" i="70"/>
  <c r="L274" i="70"/>
  <c r="J274" i="70"/>
  <c r="K274" i="70"/>
  <c r="I274" i="70"/>
  <c r="L273" i="70"/>
  <c r="J273" i="70"/>
  <c r="K273" i="70"/>
  <c r="N273" i="70"/>
  <c r="I272" i="70"/>
  <c r="L272" i="70"/>
  <c r="J272" i="70"/>
  <c r="K272" i="70"/>
  <c r="N272" i="70"/>
  <c r="J270" i="70"/>
  <c r="K270" i="70"/>
  <c r="L270" i="70"/>
  <c r="N270" i="70"/>
  <c r="L269" i="70"/>
  <c r="J269" i="70"/>
  <c r="K269" i="70"/>
  <c r="I269" i="70"/>
  <c r="N269" i="70"/>
  <c r="N268" i="70"/>
  <c r="L268" i="70"/>
  <c r="J268" i="70"/>
  <c r="K268" i="70"/>
  <c r="I268" i="70"/>
  <c r="N266" i="70"/>
  <c r="I266" i="70"/>
  <c r="J266" i="70"/>
  <c r="K266" i="70"/>
  <c r="L264" i="70"/>
  <c r="J264" i="70"/>
  <c r="K264" i="70"/>
  <c r="I264" i="70"/>
  <c r="N262" i="70"/>
  <c r="L262" i="70"/>
  <c r="J262" i="70"/>
  <c r="K262" i="70"/>
  <c r="I262" i="70"/>
  <c r="L261" i="70"/>
  <c r="J261" i="70"/>
  <c r="K261" i="70"/>
  <c r="N261" i="70"/>
  <c r="I260" i="70"/>
  <c r="L260" i="70"/>
  <c r="J260" i="70"/>
  <c r="K260" i="70"/>
  <c r="N260" i="70"/>
  <c r="J259" i="70"/>
  <c r="K259" i="70"/>
  <c r="L259" i="70"/>
  <c r="N259" i="70"/>
  <c r="L258" i="70"/>
  <c r="J258" i="70"/>
  <c r="K258" i="70"/>
  <c r="I258" i="70"/>
  <c r="N258" i="70"/>
  <c r="N257" i="70"/>
  <c r="L257" i="70"/>
  <c r="J257" i="70"/>
  <c r="K257" i="70"/>
  <c r="I257" i="70"/>
  <c r="N256" i="70"/>
  <c r="I256" i="70"/>
  <c r="J256" i="70"/>
  <c r="L256" i="70"/>
  <c r="K256" i="70"/>
  <c r="L255" i="70"/>
  <c r="J255" i="70"/>
  <c r="K255" i="70"/>
  <c r="J248" i="70"/>
  <c r="J246" i="70"/>
  <c r="J244" i="70"/>
  <c r="J243" i="70"/>
  <c r="L241" i="70"/>
  <c r="J241" i="70"/>
  <c r="K241" i="70"/>
  <c r="N241" i="70"/>
  <c r="L240" i="70"/>
  <c r="J240" i="70"/>
  <c r="K240" i="70"/>
  <c r="N240" i="70"/>
  <c r="I239" i="70"/>
  <c r="N239" i="70"/>
  <c r="J239" i="70"/>
  <c r="K239" i="70"/>
  <c r="J238" i="70"/>
  <c r="K238" i="70"/>
  <c r="L238" i="70"/>
  <c r="N238" i="70"/>
  <c r="I237" i="70"/>
  <c r="L237" i="70"/>
  <c r="J237" i="70"/>
  <c r="K237" i="70"/>
  <c r="N237" i="70"/>
  <c r="J235" i="70"/>
  <c r="K235" i="70"/>
  <c r="I235" i="70"/>
  <c r="N235" i="70"/>
  <c r="N234" i="70"/>
  <c r="L234" i="70"/>
  <c r="I234" i="70"/>
  <c r="J234" i="70"/>
  <c r="K234" i="70"/>
  <c r="J233" i="70"/>
  <c r="K233" i="70"/>
  <c r="L233" i="70"/>
  <c r="L232" i="70"/>
  <c r="J232" i="70"/>
  <c r="K232" i="70"/>
  <c r="N232" i="70"/>
  <c r="L231" i="70"/>
  <c r="J231" i="70"/>
  <c r="K231" i="70"/>
  <c r="N231" i="70"/>
  <c r="I229" i="70"/>
  <c r="N229" i="70"/>
  <c r="J229" i="70"/>
  <c r="K229" i="70"/>
  <c r="J228" i="70"/>
  <c r="K228" i="70"/>
  <c r="L228" i="70"/>
  <c r="N228" i="70"/>
  <c r="I227" i="70"/>
  <c r="L227" i="70"/>
  <c r="J227" i="70"/>
  <c r="K227" i="70"/>
  <c r="N227" i="70"/>
  <c r="J225" i="70"/>
  <c r="K225" i="70"/>
  <c r="I225" i="70"/>
  <c r="N225" i="70"/>
  <c r="N223" i="70"/>
  <c r="L223" i="70"/>
  <c r="I223" i="70"/>
  <c r="J223" i="70"/>
  <c r="K223" i="70"/>
  <c r="J221" i="70"/>
  <c r="K221" i="70"/>
  <c r="L221" i="70"/>
  <c r="N220" i="70"/>
  <c r="L220" i="70"/>
  <c r="J220" i="70"/>
  <c r="K220" i="70"/>
  <c r="I220" i="70"/>
  <c r="L219" i="70"/>
  <c r="J219" i="70"/>
  <c r="K219" i="70"/>
  <c r="N219" i="70"/>
  <c r="N218" i="70"/>
  <c r="I218" i="70"/>
  <c r="L218" i="70"/>
  <c r="J218" i="70"/>
  <c r="K218" i="70"/>
  <c r="J217" i="70"/>
  <c r="L217" i="70"/>
  <c r="K217" i="70"/>
  <c r="N217" i="70"/>
  <c r="I216" i="70"/>
  <c r="N216" i="70"/>
  <c r="J216" i="70"/>
  <c r="L216" i="70"/>
  <c r="K216" i="70"/>
  <c r="J215" i="70"/>
  <c r="L215" i="70"/>
  <c r="K215" i="70"/>
  <c r="I215" i="70"/>
  <c r="N215" i="70"/>
  <c r="N214" i="70"/>
  <c r="L214" i="70"/>
  <c r="I214" i="70"/>
  <c r="J214" i="70"/>
  <c r="K214" i="70"/>
  <c r="J207" i="70"/>
  <c r="J205" i="70"/>
  <c r="J203" i="70"/>
  <c r="J202" i="70"/>
  <c r="L200" i="70"/>
  <c r="J200" i="70"/>
  <c r="K200" i="70"/>
  <c r="N200" i="70"/>
  <c r="L199" i="70"/>
  <c r="J199" i="70"/>
  <c r="K199" i="70"/>
  <c r="N199" i="70"/>
  <c r="L198" i="70"/>
  <c r="J198" i="70"/>
  <c r="K198" i="70"/>
  <c r="N198" i="70"/>
  <c r="J197" i="70"/>
  <c r="K197" i="70"/>
  <c r="I197" i="70"/>
  <c r="L197" i="70"/>
  <c r="N197" i="70"/>
  <c r="J196" i="70"/>
  <c r="K196" i="70"/>
  <c r="I196" i="70"/>
  <c r="L196" i="70"/>
  <c r="N196" i="70"/>
  <c r="J194" i="70"/>
  <c r="K194" i="70"/>
  <c r="I194" i="70"/>
  <c r="N194" i="70"/>
  <c r="L193" i="70"/>
  <c r="I193" i="70"/>
  <c r="N193" i="70"/>
  <c r="N192" i="70"/>
  <c r="L192" i="70"/>
  <c r="J192" i="70"/>
  <c r="K192" i="70"/>
  <c r="L191" i="70"/>
  <c r="J191" i="70"/>
  <c r="K191" i="70"/>
  <c r="N191" i="70"/>
  <c r="L190" i="70"/>
  <c r="J190" i="70"/>
  <c r="K190" i="70"/>
  <c r="N190" i="70"/>
  <c r="L188" i="70"/>
  <c r="J188" i="70"/>
  <c r="K188" i="70"/>
  <c r="N188" i="70"/>
  <c r="J187" i="70"/>
  <c r="K187" i="70"/>
  <c r="I187" i="70"/>
  <c r="L187" i="70"/>
  <c r="N187" i="70"/>
  <c r="J186" i="70"/>
  <c r="K186" i="70"/>
  <c r="I186" i="70"/>
  <c r="L186" i="70"/>
  <c r="N186" i="70"/>
  <c r="J184" i="70"/>
  <c r="K184" i="70"/>
  <c r="I184" i="70"/>
  <c r="N184" i="70"/>
  <c r="N182" i="70"/>
  <c r="L182" i="70"/>
  <c r="I182" i="70"/>
  <c r="J182" i="70"/>
  <c r="K182" i="70"/>
  <c r="L180" i="70"/>
  <c r="J180" i="70"/>
  <c r="K180" i="70"/>
  <c r="L179" i="70"/>
  <c r="J179" i="70"/>
  <c r="K179" i="70"/>
  <c r="N179" i="70"/>
  <c r="L178" i="70"/>
  <c r="J178" i="70"/>
  <c r="K178" i="70"/>
  <c r="N178" i="70"/>
  <c r="L177" i="70"/>
  <c r="J177" i="70"/>
  <c r="K177" i="70"/>
  <c r="N177" i="70"/>
  <c r="I176" i="70"/>
  <c r="L176" i="70"/>
  <c r="N176" i="70"/>
  <c r="J175" i="70"/>
  <c r="K175" i="70"/>
  <c r="I175" i="70"/>
  <c r="L175" i="70"/>
  <c r="N175" i="70"/>
  <c r="J174" i="70"/>
  <c r="L174" i="70"/>
  <c r="K174" i="70"/>
  <c r="I174" i="70"/>
  <c r="N174" i="70"/>
  <c r="N173" i="70"/>
  <c r="L173" i="70"/>
  <c r="I173" i="70"/>
  <c r="J173" i="70"/>
  <c r="K173" i="70"/>
  <c r="J166" i="70"/>
  <c r="J164" i="70"/>
  <c r="J162" i="70"/>
  <c r="J161" i="70"/>
  <c r="L159" i="70"/>
  <c r="J159" i="70"/>
  <c r="K159" i="70"/>
  <c r="N159" i="70"/>
  <c r="L158" i="70"/>
  <c r="J158" i="70"/>
  <c r="K158" i="70"/>
  <c r="N158" i="70"/>
  <c r="I157" i="70"/>
  <c r="N157" i="70"/>
  <c r="J157" i="70"/>
  <c r="K157" i="70"/>
  <c r="J156" i="70"/>
  <c r="K156" i="70"/>
  <c r="L156" i="70"/>
  <c r="N156" i="70"/>
  <c r="I155" i="70"/>
  <c r="L155" i="70"/>
  <c r="J155" i="70"/>
  <c r="K155" i="70"/>
  <c r="N155" i="70"/>
  <c r="J153" i="70"/>
  <c r="K153" i="70"/>
  <c r="I153" i="70"/>
  <c r="N153" i="70"/>
  <c r="N152" i="70"/>
  <c r="L152" i="70"/>
  <c r="I152" i="70"/>
  <c r="J152" i="70"/>
  <c r="K152" i="70"/>
  <c r="J151" i="70"/>
  <c r="K151" i="70"/>
  <c r="L151" i="70"/>
  <c r="L150" i="70"/>
  <c r="J150" i="70"/>
  <c r="K150" i="70"/>
  <c r="N150" i="70"/>
  <c r="L149" i="70"/>
  <c r="J149" i="70"/>
  <c r="K149" i="70"/>
  <c r="N149" i="70"/>
  <c r="I147" i="70"/>
  <c r="N147" i="70"/>
  <c r="J147" i="70"/>
  <c r="K147" i="70"/>
  <c r="J146" i="70"/>
  <c r="K146" i="70"/>
  <c r="L146" i="70"/>
  <c r="N146" i="70"/>
  <c r="I145" i="70"/>
  <c r="L145" i="70"/>
  <c r="J145" i="70"/>
  <c r="K145" i="70"/>
  <c r="N145" i="70"/>
  <c r="J143" i="70"/>
  <c r="L143" i="70"/>
  <c r="K143" i="70"/>
  <c r="I143" i="70"/>
  <c r="N143" i="70"/>
  <c r="N141" i="70"/>
  <c r="I141" i="70"/>
  <c r="L141" i="70"/>
  <c r="J141" i="70"/>
  <c r="K141" i="70"/>
  <c r="J139" i="70"/>
  <c r="K139" i="70"/>
  <c r="L139" i="70"/>
  <c r="N138" i="70"/>
  <c r="L138" i="70"/>
  <c r="J138" i="70"/>
  <c r="K138" i="70"/>
  <c r="I138" i="70"/>
  <c r="L137" i="70"/>
  <c r="J137" i="70"/>
  <c r="K137" i="70"/>
  <c r="N137" i="70"/>
  <c r="N136" i="70"/>
  <c r="I136" i="70"/>
  <c r="L136" i="70"/>
  <c r="J136" i="70"/>
  <c r="K136" i="70"/>
  <c r="J135" i="70"/>
  <c r="K135" i="70"/>
  <c r="L135" i="70"/>
  <c r="N135" i="70"/>
  <c r="I134" i="70"/>
  <c r="N134" i="70"/>
  <c r="J134" i="70"/>
  <c r="K134" i="70"/>
  <c r="J133" i="70"/>
  <c r="K133" i="70"/>
  <c r="I133" i="70"/>
  <c r="N133" i="70"/>
  <c r="N132" i="70"/>
  <c r="I132" i="70"/>
  <c r="J132" i="70"/>
  <c r="K132" i="70"/>
  <c r="J125" i="70"/>
  <c r="J123" i="70"/>
  <c r="J121" i="70"/>
  <c r="J120" i="70"/>
  <c r="L118" i="70"/>
  <c r="J118" i="70"/>
  <c r="K118" i="70"/>
  <c r="N118" i="70"/>
  <c r="N117" i="70"/>
  <c r="I117" i="70"/>
  <c r="L117" i="70"/>
  <c r="J117" i="70"/>
  <c r="K117" i="70"/>
  <c r="J116" i="70"/>
  <c r="K116" i="70"/>
  <c r="L116" i="70"/>
  <c r="N116" i="70"/>
  <c r="L115" i="70"/>
  <c r="J115" i="70"/>
  <c r="K115" i="70"/>
  <c r="N115" i="70"/>
  <c r="J114" i="70"/>
  <c r="K114" i="70"/>
  <c r="I114" i="70"/>
  <c r="N112" i="70"/>
  <c r="I112" i="70"/>
  <c r="L112" i="70"/>
  <c r="J112" i="70"/>
  <c r="K112" i="70"/>
  <c r="J111" i="70"/>
  <c r="K111" i="70"/>
  <c r="I111" i="70"/>
  <c r="L110" i="70"/>
  <c r="J110" i="70"/>
  <c r="K110" i="70"/>
  <c r="I110" i="70"/>
  <c r="L109" i="70"/>
  <c r="J109" i="70"/>
  <c r="K109" i="70"/>
  <c r="N109" i="70"/>
  <c r="N108" i="70"/>
  <c r="I108" i="70"/>
  <c r="L108" i="70"/>
  <c r="J108" i="70"/>
  <c r="K108" i="70"/>
  <c r="J106" i="70"/>
  <c r="K106" i="70"/>
  <c r="L106" i="70"/>
  <c r="N106" i="70"/>
  <c r="I105" i="70"/>
  <c r="L105" i="70"/>
  <c r="J105" i="70"/>
  <c r="K105" i="70"/>
  <c r="N105" i="70"/>
  <c r="J104" i="70"/>
  <c r="K104" i="70"/>
  <c r="I104" i="70"/>
  <c r="N102" i="70"/>
  <c r="I102" i="70"/>
  <c r="L102" i="70"/>
  <c r="J102" i="70"/>
  <c r="K102" i="70"/>
  <c r="J100" i="70"/>
  <c r="K100" i="70"/>
  <c r="I100" i="70"/>
  <c r="L98" i="70"/>
  <c r="J98" i="70"/>
  <c r="K98" i="70"/>
  <c r="I98" i="70"/>
  <c r="L97" i="70"/>
  <c r="J97" i="70"/>
  <c r="K97" i="70"/>
  <c r="N97" i="70"/>
  <c r="N96" i="70"/>
  <c r="I96" i="70"/>
  <c r="L96" i="70"/>
  <c r="J96" i="70"/>
  <c r="K96" i="70"/>
  <c r="J95" i="70"/>
  <c r="K95" i="70"/>
  <c r="L95" i="70"/>
  <c r="N95" i="70"/>
  <c r="I94" i="70"/>
  <c r="L94" i="70"/>
  <c r="J94" i="70"/>
  <c r="K94" i="70"/>
  <c r="N94" i="70"/>
  <c r="J93" i="70"/>
  <c r="K93" i="70"/>
  <c r="I93" i="70"/>
  <c r="N92" i="70"/>
  <c r="I92" i="70"/>
  <c r="L92" i="70"/>
  <c r="J92" i="70"/>
  <c r="K92" i="70"/>
  <c r="J91" i="70"/>
  <c r="K91" i="70"/>
  <c r="I91" i="70"/>
  <c r="J84" i="70"/>
  <c r="J82" i="70"/>
  <c r="J80" i="70"/>
  <c r="J79" i="70"/>
  <c r="L77" i="70"/>
  <c r="J77" i="70"/>
  <c r="K77" i="70"/>
  <c r="N77" i="70"/>
  <c r="L76" i="70"/>
  <c r="J76" i="70"/>
  <c r="K76" i="70"/>
  <c r="N76" i="70"/>
  <c r="L75" i="70"/>
  <c r="J75" i="70"/>
  <c r="K75" i="70"/>
  <c r="N75" i="70"/>
  <c r="J74" i="70"/>
  <c r="K74" i="70"/>
  <c r="I74" i="70"/>
  <c r="L74" i="70"/>
  <c r="N74" i="70"/>
  <c r="J73" i="70"/>
  <c r="K73" i="70"/>
  <c r="L73" i="70"/>
  <c r="I73" i="70"/>
  <c r="L71" i="70"/>
  <c r="I71" i="70"/>
  <c r="N71" i="70"/>
  <c r="J71" i="70"/>
  <c r="K71" i="70"/>
  <c r="L70" i="70"/>
  <c r="N70" i="70"/>
  <c r="I70" i="70"/>
  <c r="J70" i="70"/>
  <c r="K70" i="70"/>
  <c r="J69" i="70"/>
  <c r="K69" i="70"/>
  <c r="L69" i="70"/>
  <c r="L68" i="70"/>
  <c r="J68" i="70"/>
  <c r="K68" i="70"/>
  <c r="N68" i="70"/>
  <c r="L67" i="70"/>
  <c r="J67" i="70"/>
  <c r="K67" i="70"/>
  <c r="N67" i="70"/>
  <c r="I65" i="70"/>
  <c r="L65" i="70"/>
  <c r="N65" i="70"/>
  <c r="J64" i="70"/>
  <c r="K64" i="70"/>
  <c r="I64" i="70"/>
  <c r="L64" i="70"/>
  <c r="N64" i="70"/>
  <c r="J63" i="70"/>
  <c r="K63" i="70"/>
  <c r="I63" i="70"/>
  <c r="N63" i="70"/>
  <c r="N61" i="70"/>
  <c r="L61" i="70"/>
  <c r="I61" i="70"/>
  <c r="J61" i="70"/>
  <c r="K61" i="70"/>
  <c r="N59" i="70"/>
  <c r="I59" i="70"/>
  <c r="J59" i="70"/>
  <c r="K59" i="70"/>
  <c r="J57" i="70"/>
  <c r="K57" i="70"/>
  <c r="L57" i="70"/>
  <c r="L56" i="70"/>
  <c r="J56" i="70"/>
  <c r="K56" i="70"/>
  <c r="N56" i="70"/>
  <c r="N55" i="70"/>
  <c r="J55" i="70"/>
  <c r="K55" i="70"/>
  <c r="J54" i="70"/>
  <c r="K54" i="70"/>
  <c r="I54" i="70"/>
  <c r="L54" i="70"/>
  <c r="N54" i="70"/>
  <c r="J53" i="70"/>
  <c r="K53" i="70"/>
  <c r="L53" i="70"/>
  <c r="N53" i="70"/>
  <c r="J52" i="70"/>
  <c r="K52" i="70"/>
  <c r="I52" i="70"/>
  <c r="N52" i="70"/>
  <c r="N51" i="70"/>
  <c r="L51" i="70"/>
  <c r="I51" i="70"/>
  <c r="J51" i="70"/>
  <c r="K51" i="70"/>
  <c r="N50" i="70"/>
  <c r="J50" i="70"/>
  <c r="K50" i="70"/>
  <c r="J43" i="70"/>
  <c r="J41" i="70"/>
  <c r="J39" i="70"/>
  <c r="J38" i="70"/>
  <c r="L36" i="70"/>
  <c r="J36" i="70"/>
  <c r="K36" i="70"/>
  <c r="N36" i="70"/>
  <c r="L35" i="70"/>
  <c r="J35" i="70"/>
  <c r="K35" i="70"/>
  <c r="N35" i="70"/>
  <c r="L34" i="70"/>
  <c r="J34" i="70"/>
  <c r="K34" i="70"/>
  <c r="N34" i="70"/>
  <c r="J33" i="70"/>
  <c r="K33" i="70"/>
  <c r="I33" i="70"/>
  <c r="L33" i="70"/>
  <c r="N33" i="70"/>
  <c r="J32" i="70"/>
  <c r="K32" i="70"/>
  <c r="L32" i="70"/>
  <c r="I32" i="70"/>
  <c r="L30" i="70"/>
  <c r="I30" i="70"/>
  <c r="J30" i="70"/>
  <c r="K30" i="70"/>
  <c r="N29" i="70"/>
  <c r="L29" i="70"/>
  <c r="I29" i="70"/>
  <c r="J29" i="70"/>
  <c r="K29" i="70"/>
  <c r="J28" i="70"/>
  <c r="K28" i="70"/>
  <c r="L28" i="70"/>
  <c r="L27" i="70"/>
  <c r="J27" i="70"/>
  <c r="K27" i="70"/>
  <c r="N27" i="70"/>
  <c r="L26" i="70"/>
  <c r="J26" i="70"/>
  <c r="K26" i="70"/>
  <c r="N26" i="70"/>
  <c r="J24" i="70"/>
  <c r="K24" i="70"/>
  <c r="I24" i="70"/>
  <c r="L24" i="70"/>
  <c r="N24" i="70"/>
  <c r="J23" i="70"/>
  <c r="K23" i="70"/>
  <c r="I23" i="70"/>
  <c r="L23" i="70"/>
  <c r="N23" i="70"/>
  <c r="J22" i="70"/>
  <c r="K22" i="70"/>
  <c r="L22" i="70"/>
  <c r="I22" i="70"/>
  <c r="L20" i="70"/>
  <c r="I20" i="70"/>
  <c r="J20" i="70"/>
  <c r="K20" i="70"/>
  <c r="N18" i="70"/>
  <c r="L18" i="70"/>
  <c r="I18" i="70"/>
  <c r="J18" i="70"/>
  <c r="K18" i="70"/>
  <c r="J16" i="70"/>
  <c r="K16" i="70"/>
  <c r="L16" i="70"/>
  <c r="L15" i="70"/>
  <c r="J15" i="70"/>
  <c r="K15" i="70"/>
  <c r="N15" i="70"/>
  <c r="L14" i="70"/>
  <c r="J14" i="70"/>
  <c r="K14" i="70"/>
  <c r="N14" i="70"/>
  <c r="J13" i="70"/>
  <c r="K13" i="70"/>
  <c r="I13" i="70"/>
  <c r="L13" i="70"/>
  <c r="N13" i="70"/>
  <c r="J12" i="70"/>
  <c r="K12" i="70"/>
  <c r="I12" i="70"/>
  <c r="L12" i="70"/>
  <c r="N12" i="70"/>
  <c r="J11" i="70"/>
  <c r="K11" i="70"/>
  <c r="L11" i="70"/>
  <c r="I11" i="70"/>
  <c r="L10" i="70"/>
  <c r="I10" i="70"/>
  <c r="J10" i="70"/>
  <c r="K10" i="70"/>
  <c r="N9" i="70"/>
  <c r="L9" i="70"/>
  <c r="J9" i="70"/>
  <c r="K9" i="70"/>
  <c r="D822" i="457"/>
  <c r="D820" i="457"/>
  <c r="D818" i="457"/>
  <c r="D817" i="457"/>
  <c r="D815" i="457"/>
  <c r="D814" i="457"/>
  <c r="D813" i="457"/>
  <c r="D812" i="457"/>
  <c r="D811" i="457"/>
  <c r="D809" i="457"/>
  <c r="D808" i="457"/>
  <c r="D807" i="457"/>
  <c r="D806" i="457"/>
  <c r="D805" i="457"/>
  <c r="D803" i="457"/>
  <c r="D802" i="457"/>
  <c r="D801" i="457"/>
  <c r="D799" i="457"/>
  <c r="D797" i="457"/>
  <c r="D795" i="457"/>
  <c r="D794" i="457"/>
  <c r="D793" i="457"/>
  <c r="D792" i="457"/>
  <c r="D791" i="457"/>
  <c r="D790" i="457"/>
  <c r="D789" i="457"/>
  <c r="D788" i="457"/>
  <c r="B815" i="457"/>
  <c r="B814" i="457"/>
  <c r="B813" i="457"/>
  <c r="B812" i="457"/>
  <c r="B811" i="457"/>
  <c r="B809" i="457"/>
  <c r="C809" i="457"/>
  <c r="B808" i="457"/>
  <c r="B807" i="457"/>
  <c r="B806" i="457"/>
  <c r="B805" i="457"/>
  <c r="B803" i="457"/>
  <c r="C803" i="457"/>
  <c r="B802" i="457"/>
  <c r="B801" i="457"/>
  <c r="B799" i="457"/>
  <c r="B797" i="457"/>
  <c r="B795" i="457"/>
  <c r="B794" i="457"/>
  <c r="B793" i="457"/>
  <c r="C793" i="457"/>
  <c r="B792" i="457"/>
  <c r="C792" i="457"/>
  <c r="B791" i="457"/>
  <c r="C791" i="457"/>
  <c r="B790" i="457"/>
  <c r="B789" i="457"/>
  <c r="B788" i="457"/>
  <c r="C815" i="457"/>
  <c r="C814" i="457"/>
  <c r="C813" i="457"/>
  <c r="C812" i="457"/>
  <c r="C811" i="457"/>
  <c r="C808" i="457"/>
  <c r="C807" i="457"/>
  <c r="C806" i="457"/>
  <c r="C805" i="457"/>
  <c r="C802" i="457"/>
  <c r="C801" i="457"/>
  <c r="C799" i="457"/>
  <c r="C797" i="457"/>
  <c r="C795" i="457"/>
  <c r="C794" i="457"/>
  <c r="C790" i="457"/>
  <c r="C789" i="457"/>
  <c r="C788" i="457"/>
  <c r="A743" i="457"/>
  <c r="A702" i="457"/>
  <c r="A661" i="457"/>
  <c r="A620" i="457"/>
  <c r="A579" i="457"/>
  <c r="A538" i="457"/>
  <c r="A497" i="457"/>
  <c r="A456" i="457"/>
  <c r="A415" i="457"/>
  <c r="A374" i="457"/>
  <c r="A333" i="457"/>
  <c r="A292" i="457"/>
  <c r="A251" i="457"/>
  <c r="A210" i="457"/>
  <c r="A169" i="457"/>
  <c r="A128" i="457"/>
  <c r="A87" i="457"/>
  <c r="A46" i="457"/>
  <c r="A5" i="457"/>
  <c r="D822" i="456"/>
  <c r="D820" i="456"/>
  <c r="D818" i="456"/>
  <c r="D817" i="456"/>
  <c r="D815" i="456"/>
  <c r="D814" i="456"/>
  <c r="D813" i="456"/>
  <c r="D812" i="456"/>
  <c r="D811" i="456"/>
  <c r="D809" i="456"/>
  <c r="D808" i="456"/>
  <c r="D807" i="456"/>
  <c r="D806" i="456"/>
  <c r="D805" i="456"/>
  <c r="D803" i="456"/>
  <c r="D802" i="456"/>
  <c r="D801" i="456"/>
  <c r="D799" i="456"/>
  <c r="D797" i="456"/>
  <c r="D795" i="456"/>
  <c r="D794" i="456"/>
  <c r="D793" i="456"/>
  <c r="D792" i="456"/>
  <c r="D791" i="456"/>
  <c r="D790" i="456"/>
  <c r="D789" i="456"/>
  <c r="D788" i="456"/>
  <c r="B815" i="456"/>
  <c r="C815" i="456"/>
  <c r="B814" i="456"/>
  <c r="B813" i="456"/>
  <c r="C813" i="456"/>
  <c r="B812" i="456"/>
  <c r="B811" i="456"/>
  <c r="B809" i="456"/>
  <c r="C809" i="456"/>
  <c r="B808" i="456"/>
  <c r="C808" i="456"/>
  <c r="B807" i="456"/>
  <c r="B806" i="456"/>
  <c r="B805" i="456"/>
  <c r="B803" i="456"/>
  <c r="B802" i="456"/>
  <c r="C802" i="456"/>
  <c r="B801" i="456"/>
  <c r="B799" i="456"/>
  <c r="B797" i="456"/>
  <c r="B795" i="456"/>
  <c r="B794" i="456"/>
  <c r="B793" i="456"/>
  <c r="C793" i="456"/>
  <c r="B792" i="456"/>
  <c r="B791" i="456"/>
  <c r="B790" i="456"/>
  <c r="B789" i="456"/>
  <c r="B788" i="456"/>
  <c r="C788" i="456"/>
  <c r="C814" i="456"/>
  <c r="C812" i="456"/>
  <c r="C811" i="456"/>
  <c r="C807" i="456"/>
  <c r="C806" i="456"/>
  <c r="C805" i="456"/>
  <c r="C803" i="456"/>
  <c r="C801" i="456"/>
  <c r="C799" i="456"/>
  <c r="C797" i="456"/>
  <c r="C795" i="456"/>
  <c r="C794" i="456"/>
  <c r="C792" i="456"/>
  <c r="C791" i="456"/>
  <c r="C790" i="456"/>
  <c r="C789" i="456"/>
  <c r="A743" i="456"/>
  <c r="A702" i="456"/>
  <c r="A661" i="456"/>
  <c r="A620" i="456"/>
  <c r="A579" i="456"/>
  <c r="A538" i="456"/>
  <c r="A497" i="456"/>
  <c r="A456" i="456"/>
  <c r="A415" i="456"/>
  <c r="A374" i="456"/>
  <c r="A333" i="456"/>
  <c r="A292" i="456"/>
  <c r="A251" i="456"/>
  <c r="A210" i="456"/>
  <c r="A169" i="456"/>
  <c r="A128" i="456"/>
  <c r="A87" i="456"/>
  <c r="A46" i="456"/>
  <c r="A5" i="456"/>
  <c r="D822" i="455"/>
  <c r="D820" i="455"/>
  <c r="D818" i="455"/>
  <c r="D817" i="455"/>
  <c r="D815" i="455"/>
  <c r="D814" i="455"/>
  <c r="D813" i="455"/>
  <c r="D812" i="455"/>
  <c r="D811" i="455"/>
  <c r="D809" i="455"/>
  <c r="D808" i="455"/>
  <c r="D807" i="455"/>
  <c r="D806" i="455"/>
  <c r="D805" i="455"/>
  <c r="D803" i="455"/>
  <c r="D802" i="455"/>
  <c r="D801" i="455"/>
  <c r="D799" i="455"/>
  <c r="D797" i="455"/>
  <c r="D795" i="455"/>
  <c r="D794" i="455"/>
  <c r="D793" i="455"/>
  <c r="D792" i="455"/>
  <c r="D791" i="455"/>
  <c r="D790" i="455"/>
  <c r="D789" i="455"/>
  <c r="D788" i="455"/>
  <c r="B815" i="455"/>
  <c r="B814" i="455"/>
  <c r="B813" i="455"/>
  <c r="B812" i="455"/>
  <c r="B811" i="455"/>
  <c r="B809" i="455"/>
  <c r="C809" i="455"/>
  <c r="B808" i="455"/>
  <c r="B807" i="455"/>
  <c r="C807" i="455"/>
  <c r="B806" i="455"/>
  <c r="B805" i="455"/>
  <c r="B803" i="455"/>
  <c r="C803" i="455"/>
  <c r="B802" i="455"/>
  <c r="C802" i="455"/>
  <c r="B801" i="455"/>
  <c r="B799" i="455"/>
  <c r="B797" i="455"/>
  <c r="B795" i="455"/>
  <c r="B794" i="455"/>
  <c r="B793" i="455"/>
  <c r="B792" i="455"/>
  <c r="B791" i="455"/>
  <c r="B790" i="455"/>
  <c r="B789" i="455"/>
  <c r="B788" i="455"/>
  <c r="C788" i="455"/>
  <c r="C815" i="455"/>
  <c r="C814" i="455"/>
  <c r="C813" i="455"/>
  <c r="C812" i="455"/>
  <c r="C811" i="455"/>
  <c r="C808" i="455"/>
  <c r="C806" i="455"/>
  <c r="C805" i="455"/>
  <c r="C801" i="455"/>
  <c r="C799" i="455"/>
  <c r="C797" i="455"/>
  <c r="C795" i="455"/>
  <c r="C794" i="455"/>
  <c r="C793" i="455"/>
  <c r="C792" i="455"/>
  <c r="C791" i="455"/>
  <c r="C790" i="455"/>
  <c r="C789" i="455"/>
  <c r="A743" i="455"/>
  <c r="A702" i="455"/>
  <c r="A661" i="455"/>
  <c r="A620" i="455"/>
  <c r="A579" i="455"/>
  <c r="A538" i="455"/>
  <c r="A497" i="455"/>
  <c r="A456" i="455"/>
  <c r="A415" i="455"/>
  <c r="A374" i="455"/>
  <c r="A333" i="455"/>
  <c r="A292" i="455"/>
  <c r="A251" i="455"/>
  <c r="A210" i="455"/>
  <c r="A169" i="455"/>
  <c r="A128" i="455"/>
  <c r="A87" i="455"/>
  <c r="A46" i="455"/>
  <c r="A5" i="455"/>
  <c r="D822" i="454"/>
  <c r="D820" i="454"/>
  <c r="D818" i="454"/>
  <c r="D817" i="454"/>
  <c r="D815" i="454"/>
  <c r="D814" i="454"/>
  <c r="D813" i="454"/>
  <c r="D812" i="454"/>
  <c r="D811" i="454"/>
  <c r="D809" i="454"/>
  <c r="D808" i="454"/>
  <c r="D807" i="454"/>
  <c r="D806" i="454"/>
  <c r="D805" i="454"/>
  <c r="D803" i="454"/>
  <c r="D802" i="454"/>
  <c r="D801" i="454"/>
  <c r="D799" i="454"/>
  <c r="D797" i="454"/>
  <c r="D795" i="454"/>
  <c r="D794" i="454"/>
  <c r="D793" i="454"/>
  <c r="D792" i="454"/>
  <c r="D791" i="454"/>
  <c r="D790" i="454"/>
  <c r="D789" i="454"/>
  <c r="D788" i="454"/>
  <c r="B815" i="454"/>
  <c r="B814" i="454"/>
  <c r="B813" i="454"/>
  <c r="B812" i="454"/>
  <c r="B811" i="454"/>
  <c r="C811" i="454"/>
  <c r="B809" i="454"/>
  <c r="B808" i="454"/>
  <c r="B807" i="454"/>
  <c r="B806" i="454"/>
  <c r="B805" i="454"/>
  <c r="B803" i="454"/>
  <c r="B802" i="454"/>
  <c r="B801" i="454"/>
  <c r="C801" i="454"/>
  <c r="B799" i="454"/>
  <c r="B797" i="454"/>
  <c r="B795" i="454"/>
  <c r="B794" i="454"/>
  <c r="B793" i="454"/>
  <c r="C793" i="454"/>
  <c r="B792" i="454"/>
  <c r="C792" i="454"/>
  <c r="B791" i="454"/>
  <c r="C791" i="454"/>
  <c r="B790" i="454"/>
  <c r="B789" i="454"/>
  <c r="B788" i="454"/>
  <c r="C815" i="454"/>
  <c r="C814" i="454"/>
  <c r="C813" i="454"/>
  <c r="C812" i="454"/>
  <c r="C809" i="454"/>
  <c r="C808" i="454"/>
  <c r="C807" i="454"/>
  <c r="C806" i="454"/>
  <c r="C805" i="454"/>
  <c r="C803" i="454"/>
  <c r="C802" i="454"/>
  <c r="C799" i="454"/>
  <c r="C797" i="454"/>
  <c r="C795" i="454"/>
  <c r="C794" i="454"/>
  <c r="C790" i="454"/>
  <c r="C789" i="454"/>
  <c r="C788" i="454"/>
  <c r="A743" i="454"/>
  <c r="A702" i="454"/>
  <c r="A661" i="454"/>
  <c r="A620" i="454"/>
  <c r="A579" i="454"/>
  <c r="A538" i="454"/>
  <c r="A497" i="454"/>
  <c r="A456" i="454"/>
  <c r="A415" i="454"/>
  <c r="A374" i="454"/>
  <c r="A333" i="454"/>
  <c r="A292" i="454"/>
  <c r="A251" i="454"/>
  <c r="A210" i="454"/>
  <c r="A169" i="454"/>
  <c r="A128" i="454"/>
  <c r="A87" i="454"/>
  <c r="A46" i="454"/>
  <c r="A5" i="454"/>
  <c r="D822" i="453"/>
  <c r="D820" i="453"/>
  <c r="D818" i="453"/>
  <c r="D817" i="453"/>
  <c r="D815" i="453"/>
  <c r="D814" i="453"/>
  <c r="D813" i="453"/>
  <c r="D812" i="453"/>
  <c r="D811" i="453"/>
  <c r="D809" i="453"/>
  <c r="D808" i="453"/>
  <c r="D807" i="453"/>
  <c r="D806" i="453"/>
  <c r="D805" i="453"/>
  <c r="D803" i="453"/>
  <c r="D802" i="453"/>
  <c r="D801" i="453"/>
  <c r="D799" i="453"/>
  <c r="D797" i="453"/>
  <c r="D795" i="453"/>
  <c r="D794" i="453"/>
  <c r="D793" i="453"/>
  <c r="D792" i="453"/>
  <c r="D791" i="453"/>
  <c r="D790" i="453"/>
  <c r="D789" i="453"/>
  <c r="D788" i="453"/>
  <c r="B815" i="453"/>
  <c r="B814" i="453"/>
  <c r="B813" i="453"/>
  <c r="B812" i="453"/>
  <c r="B811" i="453"/>
  <c r="C811" i="453"/>
  <c r="B809" i="453"/>
  <c r="C809" i="453"/>
  <c r="B808" i="453"/>
  <c r="B807" i="453"/>
  <c r="B806" i="453"/>
  <c r="B805" i="453"/>
  <c r="B803" i="453"/>
  <c r="C803" i="453"/>
  <c r="B802" i="453"/>
  <c r="C802" i="453"/>
  <c r="B801" i="453"/>
  <c r="B799" i="453"/>
  <c r="C799" i="453"/>
  <c r="B797" i="453"/>
  <c r="B795" i="453"/>
  <c r="B794" i="453"/>
  <c r="B793" i="453"/>
  <c r="C793" i="453"/>
  <c r="B792" i="453"/>
  <c r="B791" i="453"/>
  <c r="C791" i="453"/>
  <c r="B790" i="453"/>
  <c r="B789" i="453"/>
  <c r="B788" i="453"/>
  <c r="C815" i="453"/>
  <c r="C814" i="453"/>
  <c r="C813" i="453"/>
  <c r="C812" i="453"/>
  <c r="C808" i="453"/>
  <c r="C807" i="453"/>
  <c r="C806" i="453"/>
  <c r="C805" i="453"/>
  <c r="C801" i="453"/>
  <c r="C797" i="453"/>
  <c r="C795" i="453"/>
  <c r="C794" i="453"/>
  <c r="C792" i="453"/>
  <c r="C790" i="453"/>
  <c r="C789" i="453"/>
  <c r="C788" i="453"/>
  <c r="A743" i="453"/>
  <c r="A702" i="453"/>
  <c r="A661" i="453"/>
  <c r="A620" i="453"/>
  <c r="A579" i="453"/>
  <c r="A538" i="453"/>
  <c r="A497" i="453"/>
  <c r="A456" i="453"/>
  <c r="A415" i="453"/>
  <c r="A374" i="453"/>
  <c r="A333" i="453"/>
  <c r="A292" i="453"/>
  <c r="A251" i="453"/>
  <c r="A210" i="453"/>
  <c r="A169" i="453"/>
  <c r="A128" i="453"/>
  <c r="A87" i="453"/>
  <c r="A46" i="453"/>
  <c r="A5" i="453"/>
  <c r="D822" i="452"/>
  <c r="D820" i="452"/>
  <c r="D818" i="452"/>
  <c r="D817" i="452"/>
  <c r="D815" i="452"/>
  <c r="D814" i="452"/>
  <c r="D813" i="452"/>
  <c r="D812" i="452"/>
  <c r="D811" i="452"/>
  <c r="D809" i="452"/>
  <c r="D808" i="452"/>
  <c r="D807" i="452"/>
  <c r="D806" i="452"/>
  <c r="D805" i="452"/>
  <c r="D803" i="452"/>
  <c r="D802" i="452"/>
  <c r="D801" i="452"/>
  <c r="D799" i="452"/>
  <c r="D797" i="452"/>
  <c r="D795" i="452"/>
  <c r="D794" i="452"/>
  <c r="D793" i="452"/>
  <c r="D792" i="452"/>
  <c r="D791" i="452"/>
  <c r="D790" i="452"/>
  <c r="D789" i="452"/>
  <c r="D788" i="452"/>
  <c r="B815" i="452"/>
  <c r="B814" i="452"/>
  <c r="B813" i="452"/>
  <c r="B812" i="452"/>
  <c r="B811" i="452"/>
  <c r="B809" i="452"/>
  <c r="C809" i="452"/>
  <c r="B808" i="452"/>
  <c r="B807" i="452"/>
  <c r="B806" i="452"/>
  <c r="B805" i="452"/>
  <c r="B803" i="452"/>
  <c r="B802" i="452"/>
  <c r="C802" i="452"/>
  <c r="B801" i="452"/>
  <c r="B799" i="452"/>
  <c r="B797" i="452"/>
  <c r="B795" i="452"/>
  <c r="B794" i="452"/>
  <c r="B793" i="452"/>
  <c r="B792" i="452"/>
  <c r="B791" i="452"/>
  <c r="C791" i="452"/>
  <c r="B790" i="452"/>
  <c r="B789" i="452"/>
  <c r="B788" i="452"/>
  <c r="C815" i="452"/>
  <c r="C814" i="452"/>
  <c r="C813" i="452"/>
  <c r="C812" i="452"/>
  <c r="C811" i="452"/>
  <c r="C808" i="452"/>
  <c r="C807" i="452"/>
  <c r="C806" i="452"/>
  <c r="C805" i="452"/>
  <c r="C803" i="452"/>
  <c r="C801" i="452"/>
  <c r="C799" i="452"/>
  <c r="C797" i="452"/>
  <c r="C795" i="452"/>
  <c r="C794" i="452"/>
  <c r="C793" i="452"/>
  <c r="C792" i="452"/>
  <c r="C790" i="452"/>
  <c r="C789" i="452"/>
  <c r="C788" i="452"/>
  <c r="A743" i="452"/>
  <c r="A702" i="452"/>
  <c r="A661" i="452"/>
  <c r="A620" i="452"/>
  <c r="A579" i="452"/>
  <c r="A538" i="452"/>
  <c r="A497" i="452"/>
  <c r="A456" i="452"/>
  <c r="A415" i="452"/>
  <c r="A374" i="452"/>
  <c r="A333" i="452"/>
  <c r="A292" i="452"/>
  <c r="A251" i="452"/>
  <c r="A210" i="452"/>
  <c r="A169" i="452"/>
  <c r="A128" i="452"/>
  <c r="A87" i="452"/>
  <c r="A46" i="452"/>
  <c r="A5" i="452"/>
  <c r="D822" i="451"/>
  <c r="D820" i="451"/>
  <c r="D818" i="451"/>
  <c r="D817" i="451"/>
  <c r="D815" i="451"/>
  <c r="D814" i="451"/>
  <c r="D813" i="451"/>
  <c r="D812" i="451"/>
  <c r="D811" i="451"/>
  <c r="D809" i="451"/>
  <c r="D808" i="451"/>
  <c r="D807" i="451"/>
  <c r="D806" i="451"/>
  <c r="D805" i="451"/>
  <c r="D803" i="451"/>
  <c r="D802" i="451"/>
  <c r="D801" i="451"/>
  <c r="D799" i="451"/>
  <c r="D797" i="451"/>
  <c r="D795" i="451"/>
  <c r="D794" i="451"/>
  <c r="D793" i="451"/>
  <c r="D792" i="451"/>
  <c r="D791" i="451"/>
  <c r="D790" i="451"/>
  <c r="D789" i="451"/>
  <c r="D788" i="451"/>
  <c r="B815" i="451"/>
  <c r="C815" i="451"/>
  <c r="B814" i="451"/>
  <c r="B813" i="451"/>
  <c r="B812" i="451"/>
  <c r="B811" i="451"/>
  <c r="B809" i="451"/>
  <c r="C809" i="451"/>
  <c r="B808" i="451"/>
  <c r="C808" i="451"/>
  <c r="B807" i="451"/>
  <c r="B806" i="451"/>
  <c r="B805" i="451"/>
  <c r="B803" i="451"/>
  <c r="B802" i="451"/>
  <c r="C802" i="451"/>
  <c r="B801" i="451"/>
  <c r="C801" i="451"/>
  <c r="B799" i="451"/>
  <c r="B797" i="451"/>
  <c r="B795" i="451"/>
  <c r="B794" i="451"/>
  <c r="B793" i="451"/>
  <c r="C793" i="451"/>
  <c r="B792" i="451"/>
  <c r="C792" i="451"/>
  <c r="B791" i="451"/>
  <c r="B790" i="451"/>
  <c r="C790" i="451"/>
  <c r="B789" i="451"/>
  <c r="B788" i="451"/>
  <c r="C814" i="451"/>
  <c r="C813" i="451"/>
  <c r="C812" i="451"/>
  <c r="C811" i="451"/>
  <c r="C807" i="451"/>
  <c r="C806" i="451"/>
  <c r="C805" i="451"/>
  <c r="C803" i="451"/>
  <c r="C799" i="451"/>
  <c r="C797" i="451"/>
  <c r="C795" i="451"/>
  <c r="C794" i="451"/>
  <c r="C791" i="451"/>
  <c r="C789" i="451"/>
  <c r="C788" i="451"/>
  <c r="A743" i="451"/>
  <c r="A702" i="451"/>
  <c r="A661" i="451"/>
  <c r="A620" i="451"/>
  <c r="A579" i="451"/>
  <c r="A538" i="451"/>
  <c r="A497" i="451"/>
  <c r="A456" i="451"/>
  <c r="A415" i="451"/>
  <c r="A374" i="451"/>
  <c r="A333" i="451"/>
  <c r="A292" i="451"/>
  <c r="A251" i="451"/>
  <c r="A210" i="451"/>
  <c r="A169" i="451"/>
  <c r="A128" i="451"/>
  <c r="A87" i="451"/>
  <c r="A46" i="451"/>
  <c r="A5" i="451"/>
  <c r="D822" i="450"/>
  <c r="D820" i="450"/>
  <c r="D818" i="450"/>
  <c r="D817" i="450"/>
  <c r="D815" i="450"/>
  <c r="D814" i="450"/>
  <c r="D813" i="450"/>
  <c r="D812" i="450"/>
  <c r="D811" i="450"/>
  <c r="D809" i="450"/>
  <c r="D808" i="450"/>
  <c r="D807" i="450"/>
  <c r="D806" i="450"/>
  <c r="D805" i="450"/>
  <c r="D803" i="450"/>
  <c r="D802" i="450"/>
  <c r="D801" i="450"/>
  <c r="D799" i="450"/>
  <c r="D797" i="450"/>
  <c r="D795" i="450"/>
  <c r="D794" i="450"/>
  <c r="D793" i="450"/>
  <c r="D792" i="450"/>
  <c r="D791" i="450"/>
  <c r="D790" i="450"/>
  <c r="D789" i="450"/>
  <c r="D788" i="450"/>
  <c r="B815" i="450"/>
  <c r="C815" i="450"/>
  <c r="B814" i="450"/>
  <c r="B813" i="450"/>
  <c r="B812" i="450"/>
  <c r="B811" i="450"/>
  <c r="C811" i="450"/>
  <c r="B809" i="450"/>
  <c r="B808" i="450"/>
  <c r="B807" i="450"/>
  <c r="C807" i="450"/>
  <c r="B806" i="450"/>
  <c r="B805" i="450"/>
  <c r="B803" i="450"/>
  <c r="C803" i="450"/>
  <c r="B802" i="450"/>
  <c r="B801" i="450"/>
  <c r="B799" i="450"/>
  <c r="B797" i="450"/>
  <c r="B795" i="450"/>
  <c r="B794" i="450"/>
  <c r="B793" i="450"/>
  <c r="C793" i="450"/>
  <c r="B792" i="450"/>
  <c r="C792" i="450"/>
  <c r="B791" i="450"/>
  <c r="B790" i="450"/>
  <c r="C790" i="450"/>
  <c r="B789" i="450"/>
  <c r="B788" i="450"/>
  <c r="C814" i="450"/>
  <c r="C813" i="450"/>
  <c r="C812" i="450"/>
  <c r="C809" i="450"/>
  <c r="C808" i="450"/>
  <c r="C806" i="450"/>
  <c r="C805" i="450"/>
  <c r="C802" i="450"/>
  <c r="C801" i="450"/>
  <c r="C799" i="450"/>
  <c r="C797" i="450"/>
  <c r="C795" i="450"/>
  <c r="C794" i="450"/>
  <c r="C791" i="450"/>
  <c r="C789" i="450"/>
  <c r="C788" i="450"/>
  <c r="A743" i="450"/>
  <c r="A702" i="450"/>
  <c r="A661" i="450"/>
  <c r="A620" i="450"/>
  <c r="A579" i="450"/>
  <c r="A538" i="450"/>
  <c r="A497" i="450"/>
  <c r="A456" i="450"/>
  <c r="A415" i="450"/>
  <c r="A374" i="450"/>
  <c r="A333" i="450"/>
  <c r="A292" i="450"/>
  <c r="A251" i="450"/>
  <c r="A210" i="450"/>
  <c r="A169" i="450"/>
  <c r="A128" i="450"/>
  <c r="A87" i="450"/>
  <c r="A46" i="450"/>
  <c r="A5" i="450"/>
  <c r="D822" i="449"/>
  <c r="D820" i="449"/>
  <c r="D818" i="449"/>
  <c r="D817" i="449"/>
  <c r="D815" i="449"/>
  <c r="D814" i="449"/>
  <c r="D813" i="449"/>
  <c r="D812" i="449"/>
  <c r="D811" i="449"/>
  <c r="D809" i="449"/>
  <c r="D808" i="449"/>
  <c r="D807" i="449"/>
  <c r="D806" i="449"/>
  <c r="D805" i="449"/>
  <c r="D803" i="449"/>
  <c r="D802" i="449"/>
  <c r="D801" i="449"/>
  <c r="D799" i="449"/>
  <c r="D797" i="449"/>
  <c r="D795" i="449"/>
  <c r="D794" i="449"/>
  <c r="D793" i="449"/>
  <c r="D792" i="449"/>
  <c r="D791" i="449"/>
  <c r="D790" i="449"/>
  <c r="D789" i="449"/>
  <c r="D788" i="449"/>
  <c r="B815" i="449"/>
  <c r="B814" i="449"/>
  <c r="B813" i="449"/>
  <c r="B812" i="449"/>
  <c r="B811" i="449"/>
  <c r="C811" i="449"/>
  <c r="B809" i="449"/>
  <c r="B808" i="449"/>
  <c r="C808" i="449"/>
  <c r="B807" i="449"/>
  <c r="B806" i="449"/>
  <c r="B805" i="449"/>
  <c r="B803" i="449"/>
  <c r="B802" i="449"/>
  <c r="C802" i="449"/>
  <c r="B801" i="449"/>
  <c r="B799" i="449"/>
  <c r="B797" i="449"/>
  <c r="B795" i="449"/>
  <c r="B794" i="449"/>
  <c r="B793" i="449"/>
  <c r="B792" i="449"/>
  <c r="C792" i="449"/>
  <c r="B791" i="449"/>
  <c r="B790" i="449"/>
  <c r="B789" i="449"/>
  <c r="B788" i="449"/>
  <c r="C815" i="449"/>
  <c r="C814" i="449"/>
  <c r="C813" i="449"/>
  <c r="C812" i="449"/>
  <c r="C809" i="449"/>
  <c r="C807" i="449"/>
  <c r="C806" i="449"/>
  <c r="C805" i="449"/>
  <c r="C803" i="449"/>
  <c r="C801" i="449"/>
  <c r="C799" i="449"/>
  <c r="C797" i="449"/>
  <c r="C795" i="449"/>
  <c r="C794" i="449"/>
  <c r="C793" i="449"/>
  <c r="C791" i="449"/>
  <c r="C790" i="449"/>
  <c r="C789" i="449"/>
  <c r="C788" i="449"/>
  <c r="A743" i="449"/>
  <c r="A702" i="449"/>
  <c r="A661" i="449"/>
  <c r="A620" i="449"/>
  <c r="A579" i="449"/>
  <c r="A538" i="449"/>
  <c r="A497" i="449"/>
  <c r="A456" i="449"/>
  <c r="A415" i="449"/>
  <c r="A374" i="449"/>
  <c r="A333" i="449"/>
  <c r="A292" i="449"/>
  <c r="A251" i="449"/>
  <c r="A210" i="449"/>
  <c r="A169" i="449"/>
  <c r="A128" i="449"/>
  <c r="A87" i="449"/>
  <c r="A46" i="449"/>
  <c r="A5" i="449"/>
  <c r="D822" i="448"/>
  <c r="D820" i="448"/>
  <c r="D818" i="448"/>
  <c r="D817" i="448"/>
  <c r="D815" i="448"/>
  <c r="D814" i="448"/>
  <c r="D813" i="448"/>
  <c r="D812" i="448"/>
  <c r="D811" i="448"/>
  <c r="D809" i="448"/>
  <c r="D808" i="448"/>
  <c r="D807" i="448"/>
  <c r="D806" i="448"/>
  <c r="D805" i="448"/>
  <c r="D803" i="448"/>
  <c r="D802" i="448"/>
  <c r="D801" i="448"/>
  <c r="D799" i="448"/>
  <c r="D797" i="448"/>
  <c r="D795" i="448"/>
  <c r="D794" i="448"/>
  <c r="D793" i="448"/>
  <c r="D792" i="448"/>
  <c r="D791" i="448"/>
  <c r="D790" i="448"/>
  <c r="D789" i="448"/>
  <c r="D788" i="448"/>
  <c r="B815" i="448"/>
  <c r="B814" i="448"/>
  <c r="B813" i="448"/>
  <c r="B812" i="448"/>
  <c r="B811" i="448"/>
  <c r="B809" i="448"/>
  <c r="C809" i="448"/>
  <c r="B808" i="448"/>
  <c r="B807" i="448"/>
  <c r="B806" i="448"/>
  <c r="B805" i="448"/>
  <c r="B803" i="448"/>
  <c r="C803" i="448"/>
  <c r="B802" i="448"/>
  <c r="B801" i="448"/>
  <c r="B799" i="448"/>
  <c r="B797" i="448"/>
  <c r="B795" i="448"/>
  <c r="B794" i="448"/>
  <c r="C794" i="448"/>
  <c r="B793" i="448"/>
  <c r="B792" i="448"/>
  <c r="B791" i="448"/>
  <c r="C791" i="448"/>
  <c r="B790" i="448"/>
  <c r="B789" i="448"/>
  <c r="B788" i="448"/>
  <c r="C788" i="448"/>
  <c r="C815" i="448"/>
  <c r="C814" i="448"/>
  <c r="C813" i="448"/>
  <c r="C812" i="448"/>
  <c r="C811" i="448"/>
  <c r="C808" i="448"/>
  <c r="C807" i="448"/>
  <c r="C806" i="448"/>
  <c r="C805" i="448"/>
  <c r="C802" i="448"/>
  <c r="C801" i="448"/>
  <c r="C799" i="448"/>
  <c r="C797" i="448"/>
  <c r="C795" i="448"/>
  <c r="C793" i="448"/>
  <c r="C792" i="448"/>
  <c r="C790" i="448"/>
  <c r="C789" i="448"/>
  <c r="A743" i="448"/>
  <c r="A702" i="448"/>
  <c r="A661" i="448"/>
  <c r="A620" i="448"/>
  <c r="A579" i="448"/>
  <c r="A538" i="448"/>
  <c r="A497" i="448"/>
  <c r="A456" i="448"/>
  <c r="A415" i="448"/>
  <c r="A374" i="448"/>
  <c r="A333" i="448"/>
  <c r="A292" i="448"/>
  <c r="A251" i="448"/>
  <c r="A210" i="448"/>
  <c r="A169" i="448"/>
  <c r="A128" i="448"/>
  <c r="A87" i="448"/>
  <c r="A46" i="448"/>
  <c r="A5" i="448"/>
  <c r="D822" i="447"/>
  <c r="D820" i="447"/>
  <c r="D818" i="447"/>
  <c r="D817" i="447"/>
  <c r="D815" i="447"/>
  <c r="D814" i="447"/>
  <c r="D813" i="447"/>
  <c r="D812" i="447"/>
  <c r="D811" i="447"/>
  <c r="D809" i="447"/>
  <c r="D808" i="447"/>
  <c r="D807" i="447"/>
  <c r="D806" i="447"/>
  <c r="D805" i="447"/>
  <c r="D803" i="447"/>
  <c r="D802" i="447"/>
  <c r="D801" i="447"/>
  <c r="D799" i="447"/>
  <c r="D797" i="447"/>
  <c r="D795" i="447"/>
  <c r="D794" i="447"/>
  <c r="D793" i="447"/>
  <c r="D792" i="447"/>
  <c r="D791" i="447"/>
  <c r="D790" i="447"/>
  <c r="D789" i="447"/>
  <c r="D788" i="447"/>
  <c r="B815" i="447"/>
  <c r="B814" i="447"/>
  <c r="B813" i="447"/>
  <c r="B812" i="447"/>
  <c r="B811" i="447"/>
  <c r="C811" i="447"/>
  <c r="B809" i="447"/>
  <c r="B808" i="447"/>
  <c r="B807" i="447"/>
  <c r="B806" i="447"/>
  <c r="B805" i="447"/>
  <c r="B803" i="447"/>
  <c r="C803" i="447"/>
  <c r="B802" i="447"/>
  <c r="C802" i="447"/>
  <c r="B801" i="447"/>
  <c r="B799" i="447"/>
  <c r="B797" i="447"/>
  <c r="B795" i="447"/>
  <c r="B794" i="447"/>
  <c r="C794" i="447"/>
  <c r="B793" i="447"/>
  <c r="B792" i="447"/>
  <c r="B791" i="447"/>
  <c r="B790" i="447"/>
  <c r="B789" i="447"/>
  <c r="B788" i="447"/>
  <c r="C788" i="447"/>
  <c r="C815" i="447"/>
  <c r="C814" i="447"/>
  <c r="C813" i="447"/>
  <c r="C812" i="447"/>
  <c r="C809" i="447"/>
  <c r="C808" i="447"/>
  <c r="C807" i="447"/>
  <c r="C806" i="447"/>
  <c r="C805" i="447"/>
  <c r="C801" i="447"/>
  <c r="C799" i="447"/>
  <c r="C797" i="447"/>
  <c r="C795" i="447"/>
  <c r="C793" i="447"/>
  <c r="C792" i="447"/>
  <c r="C791" i="447"/>
  <c r="C790" i="447"/>
  <c r="C789" i="447"/>
  <c r="A743" i="447"/>
  <c r="A702" i="447"/>
  <c r="A661" i="447"/>
  <c r="A620" i="447"/>
  <c r="A579" i="447"/>
  <c r="A538" i="447"/>
  <c r="A497" i="447"/>
  <c r="A456" i="447"/>
  <c r="A415" i="447"/>
  <c r="A374" i="447"/>
  <c r="A333" i="447"/>
  <c r="A292" i="447"/>
  <c r="A251" i="447"/>
  <c r="A210" i="447"/>
  <c r="A169" i="447"/>
  <c r="A128" i="447"/>
  <c r="A87" i="447"/>
  <c r="A46" i="447"/>
  <c r="A5" i="447"/>
  <c r="D822" i="446"/>
  <c r="D820" i="446"/>
  <c r="D818" i="446"/>
  <c r="D817" i="446"/>
  <c r="D815" i="446"/>
  <c r="D814" i="446"/>
  <c r="D813" i="446"/>
  <c r="D812" i="446"/>
  <c r="D811" i="446"/>
  <c r="D809" i="446"/>
  <c r="D808" i="446"/>
  <c r="D807" i="446"/>
  <c r="D806" i="446"/>
  <c r="D805" i="446"/>
  <c r="D803" i="446"/>
  <c r="D802" i="446"/>
  <c r="D801" i="446"/>
  <c r="D799" i="446"/>
  <c r="D797" i="446"/>
  <c r="D795" i="446"/>
  <c r="D794" i="446"/>
  <c r="D793" i="446"/>
  <c r="D792" i="446"/>
  <c r="D791" i="446"/>
  <c r="D790" i="446"/>
  <c r="D789" i="446"/>
  <c r="D788" i="446"/>
  <c r="B815" i="446"/>
  <c r="B814" i="446"/>
  <c r="B813" i="446"/>
  <c r="B812" i="446"/>
  <c r="B811" i="446"/>
  <c r="B809" i="446"/>
  <c r="B808" i="446"/>
  <c r="B807" i="446"/>
  <c r="B806" i="446"/>
  <c r="B805" i="446"/>
  <c r="B803" i="446"/>
  <c r="C803" i="446"/>
  <c r="B802" i="446"/>
  <c r="B801" i="446"/>
  <c r="C801" i="446"/>
  <c r="B799" i="446"/>
  <c r="B797" i="446"/>
  <c r="B795" i="446"/>
  <c r="B794" i="446"/>
  <c r="C794" i="446"/>
  <c r="B793" i="446"/>
  <c r="B792" i="446"/>
  <c r="B791" i="446"/>
  <c r="B790" i="446"/>
  <c r="B789" i="446"/>
  <c r="B788" i="446"/>
  <c r="C788" i="446"/>
  <c r="C815" i="446"/>
  <c r="C814" i="446"/>
  <c r="C813" i="446"/>
  <c r="C812" i="446"/>
  <c r="C811" i="446"/>
  <c r="C809" i="446"/>
  <c r="C808" i="446"/>
  <c r="C807" i="446"/>
  <c r="C806" i="446"/>
  <c r="C805" i="446"/>
  <c r="C802" i="446"/>
  <c r="C799" i="446"/>
  <c r="C797" i="446"/>
  <c r="C795" i="446"/>
  <c r="C793" i="446"/>
  <c r="C792" i="446"/>
  <c r="C791" i="446"/>
  <c r="C790" i="446"/>
  <c r="C789" i="446"/>
  <c r="A743" i="446"/>
  <c r="A702" i="446"/>
  <c r="A661" i="446"/>
  <c r="A620" i="446"/>
  <c r="A579" i="446"/>
  <c r="A538" i="446"/>
  <c r="A497" i="446"/>
  <c r="A456" i="446"/>
  <c r="A415" i="446"/>
  <c r="A374" i="446"/>
  <c r="A333" i="446"/>
  <c r="A292" i="446"/>
  <c r="A251" i="446"/>
  <c r="A210" i="446"/>
  <c r="A169" i="446"/>
  <c r="A128" i="446"/>
  <c r="A87" i="446"/>
  <c r="A46" i="446"/>
  <c r="A5" i="446"/>
  <c r="D822" i="445"/>
  <c r="D820" i="445"/>
  <c r="D818" i="445"/>
  <c r="D817" i="445"/>
  <c r="D815" i="445"/>
  <c r="D814" i="445"/>
  <c r="D813" i="445"/>
  <c r="D812" i="445"/>
  <c r="D811" i="445"/>
  <c r="D809" i="445"/>
  <c r="D808" i="445"/>
  <c r="D807" i="445"/>
  <c r="D806" i="445"/>
  <c r="D805" i="445"/>
  <c r="D803" i="445"/>
  <c r="D802" i="445"/>
  <c r="D801" i="445"/>
  <c r="D799" i="445"/>
  <c r="D797" i="445"/>
  <c r="D795" i="445"/>
  <c r="D794" i="445"/>
  <c r="D793" i="445"/>
  <c r="D792" i="445"/>
  <c r="D791" i="445"/>
  <c r="D790" i="445"/>
  <c r="D789" i="445"/>
  <c r="D788" i="445"/>
  <c r="B815" i="445"/>
  <c r="B814" i="445"/>
  <c r="B813" i="445"/>
  <c r="B812" i="445"/>
  <c r="B811" i="445"/>
  <c r="C811" i="445"/>
  <c r="B809" i="445"/>
  <c r="B808" i="445"/>
  <c r="B807" i="445"/>
  <c r="B806" i="445"/>
  <c r="B805" i="445"/>
  <c r="C805" i="445"/>
  <c r="B803" i="445"/>
  <c r="C803" i="445"/>
  <c r="B802" i="445"/>
  <c r="B801" i="445"/>
  <c r="B799" i="445"/>
  <c r="B797" i="445"/>
  <c r="B795" i="445"/>
  <c r="B794" i="445"/>
  <c r="C794" i="445"/>
  <c r="B793" i="445"/>
  <c r="B792" i="445"/>
  <c r="B791" i="445"/>
  <c r="B790" i="445"/>
  <c r="B789" i="445"/>
  <c r="C789" i="445"/>
  <c r="B788" i="445"/>
  <c r="C788" i="445"/>
  <c r="C815" i="445"/>
  <c r="C814" i="445"/>
  <c r="C813" i="445"/>
  <c r="C812" i="445"/>
  <c r="C809" i="445"/>
  <c r="C808" i="445"/>
  <c r="C807" i="445"/>
  <c r="C806" i="445"/>
  <c r="C802" i="445"/>
  <c r="C801" i="445"/>
  <c r="C799" i="445"/>
  <c r="C797" i="445"/>
  <c r="C795" i="445"/>
  <c r="C793" i="445"/>
  <c r="C792" i="445"/>
  <c r="C791" i="445"/>
  <c r="C790" i="445"/>
  <c r="A743" i="445"/>
  <c r="A702" i="445"/>
  <c r="A661" i="445"/>
  <c r="A620" i="445"/>
  <c r="A579" i="445"/>
  <c r="A538" i="445"/>
  <c r="A497" i="445"/>
  <c r="A456" i="445"/>
  <c r="A415" i="445"/>
  <c r="A374" i="445"/>
  <c r="A333" i="445"/>
  <c r="A292" i="445"/>
  <c r="A251" i="445"/>
  <c r="A210" i="445"/>
  <c r="A169" i="445"/>
  <c r="A128" i="445"/>
  <c r="A87" i="445"/>
  <c r="A46" i="445"/>
  <c r="A5" i="445"/>
  <c r="D822" i="444"/>
  <c r="D820" i="444"/>
  <c r="D818" i="444"/>
  <c r="D817" i="444"/>
  <c r="D815" i="444"/>
  <c r="D814" i="444"/>
  <c r="D813" i="444"/>
  <c r="D812" i="444"/>
  <c r="D811" i="444"/>
  <c r="D809" i="444"/>
  <c r="D808" i="444"/>
  <c r="D807" i="444"/>
  <c r="D806" i="444"/>
  <c r="D805" i="444"/>
  <c r="D803" i="444"/>
  <c r="D802" i="444"/>
  <c r="D801" i="444"/>
  <c r="D799" i="444"/>
  <c r="D797" i="444"/>
  <c r="D795" i="444"/>
  <c r="D794" i="444"/>
  <c r="D793" i="444"/>
  <c r="D792" i="444"/>
  <c r="D791" i="444"/>
  <c r="D790" i="444"/>
  <c r="D789" i="444"/>
  <c r="D788" i="444"/>
  <c r="B815" i="444"/>
  <c r="B814" i="444"/>
  <c r="B813" i="444"/>
  <c r="B812" i="444"/>
  <c r="B811" i="444"/>
  <c r="B809" i="444"/>
  <c r="B808" i="444"/>
  <c r="B807" i="444"/>
  <c r="B806" i="444"/>
  <c r="B805" i="444"/>
  <c r="B803" i="444"/>
  <c r="B802" i="444"/>
  <c r="B801" i="444"/>
  <c r="C801" i="444"/>
  <c r="B799" i="444"/>
  <c r="B797" i="444"/>
  <c r="B795" i="444"/>
  <c r="B794" i="444"/>
  <c r="B793" i="444"/>
  <c r="C793" i="444"/>
  <c r="B792" i="444"/>
  <c r="C792" i="444"/>
  <c r="B791" i="444"/>
  <c r="C791" i="444"/>
  <c r="B790" i="444"/>
  <c r="B789" i="444"/>
  <c r="C789" i="444"/>
  <c r="B788" i="444"/>
  <c r="C815" i="444"/>
  <c r="C814" i="444"/>
  <c r="C813" i="444"/>
  <c r="C812" i="444"/>
  <c r="C811" i="444"/>
  <c r="C809" i="444"/>
  <c r="C808" i="444"/>
  <c r="C807" i="444"/>
  <c r="C806" i="444"/>
  <c r="C805" i="444"/>
  <c r="C803" i="444"/>
  <c r="C802" i="444"/>
  <c r="C799" i="444"/>
  <c r="C797" i="444"/>
  <c r="C795" i="444"/>
  <c r="C794" i="444"/>
  <c r="C790" i="444"/>
  <c r="C788" i="444"/>
  <c r="A743" i="444"/>
  <c r="A702" i="444"/>
  <c r="A661" i="444"/>
  <c r="A620" i="444"/>
  <c r="A579" i="444"/>
  <c r="A538" i="444"/>
  <c r="A497" i="444"/>
  <c r="A456" i="444"/>
  <c r="A415" i="444"/>
  <c r="A374" i="444"/>
  <c r="A333" i="444"/>
  <c r="A292" i="444"/>
  <c r="A251" i="444"/>
  <c r="A210" i="444"/>
  <c r="A169" i="444"/>
  <c r="A128" i="444"/>
  <c r="A87" i="444"/>
  <c r="A46" i="444"/>
  <c r="A5" i="444"/>
  <c r="D822" i="443"/>
  <c r="G822" i="443"/>
  <c r="H822" i="443"/>
  <c r="D820" i="443"/>
  <c r="G820" i="443"/>
  <c r="H820" i="443"/>
  <c r="D818" i="443"/>
  <c r="G818" i="443"/>
  <c r="H818" i="443"/>
  <c r="D817" i="443"/>
  <c r="G817" i="443"/>
  <c r="H817" i="443"/>
  <c r="D815" i="443"/>
  <c r="G815" i="443"/>
  <c r="H815" i="443"/>
  <c r="D814" i="443"/>
  <c r="G814" i="443"/>
  <c r="H814" i="443"/>
  <c r="D813" i="443"/>
  <c r="G813" i="443"/>
  <c r="H813" i="443"/>
  <c r="D812" i="443"/>
  <c r="G812" i="443"/>
  <c r="H812" i="443"/>
  <c r="D811" i="443"/>
  <c r="G811" i="443"/>
  <c r="H811" i="443"/>
  <c r="D809" i="443"/>
  <c r="G809" i="443"/>
  <c r="H809" i="443"/>
  <c r="D808" i="443"/>
  <c r="G808" i="443"/>
  <c r="H808" i="443"/>
  <c r="D807" i="443"/>
  <c r="G807" i="443"/>
  <c r="H807" i="443"/>
  <c r="D806" i="443"/>
  <c r="G806" i="443"/>
  <c r="H806" i="443"/>
  <c r="D805" i="443"/>
  <c r="G805" i="443"/>
  <c r="H805" i="443"/>
  <c r="D803" i="443"/>
  <c r="G803" i="443"/>
  <c r="H803" i="443"/>
  <c r="D802" i="443"/>
  <c r="G802" i="443"/>
  <c r="H802" i="443"/>
  <c r="D801" i="443"/>
  <c r="G801" i="443"/>
  <c r="H801" i="443"/>
  <c r="D799" i="443"/>
  <c r="G799" i="443"/>
  <c r="H799" i="443"/>
  <c r="D797" i="443"/>
  <c r="G797" i="443"/>
  <c r="H797" i="443"/>
  <c r="D795" i="443"/>
  <c r="G795" i="443"/>
  <c r="H795" i="443"/>
  <c r="D794" i="443"/>
  <c r="G794" i="443"/>
  <c r="H794" i="443"/>
  <c r="D793" i="443"/>
  <c r="G793" i="443"/>
  <c r="H793" i="443"/>
  <c r="D792" i="443"/>
  <c r="G792" i="443"/>
  <c r="H792" i="443"/>
  <c r="D791" i="443"/>
  <c r="G791" i="443"/>
  <c r="H791" i="443"/>
  <c r="D790" i="443"/>
  <c r="G790" i="443"/>
  <c r="H790" i="443"/>
  <c r="D789" i="443"/>
  <c r="G789" i="443"/>
  <c r="H789" i="443"/>
  <c r="D788" i="443"/>
  <c r="G788" i="443"/>
  <c r="H788" i="443"/>
  <c r="E815" i="443"/>
  <c r="E814" i="443"/>
  <c r="E813" i="443"/>
  <c r="E812" i="443"/>
  <c r="E811" i="443"/>
  <c r="F811" i="443"/>
  <c r="E809" i="443"/>
  <c r="E808" i="443"/>
  <c r="E807" i="443"/>
  <c r="F807" i="443"/>
  <c r="E806" i="443"/>
  <c r="E805" i="443"/>
  <c r="F805" i="443"/>
  <c r="E803" i="443"/>
  <c r="F803" i="443"/>
  <c r="E802" i="443"/>
  <c r="E801" i="443"/>
  <c r="F801" i="443"/>
  <c r="E799" i="443"/>
  <c r="E797" i="443"/>
  <c r="E795" i="443"/>
  <c r="E794" i="443"/>
  <c r="F794" i="443"/>
  <c r="E793" i="443"/>
  <c r="E792" i="443"/>
  <c r="E791" i="443"/>
  <c r="E790" i="443"/>
  <c r="E789" i="443"/>
  <c r="F789" i="443"/>
  <c r="E788" i="443"/>
  <c r="F788" i="443"/>
  <c r="F815" i="443"/>
  <c r="F814" i="443"/>
  <c r="F813" i="443"/>
  <c r="F812" i="443"/>
  <c r="F809" i="443"/>
  <c r="F808" i="443"/>
  <c r="F806" i="443"/>
  <c r="F802" i="443"/>
  <c r="F799" i="443"/>
  <c r="F797" i="443"/>
  <c r="F795" i="443"/>
  <c r="F793" i="443"/>
  <c r="F792" i="443"/>
  <c r="F791" i="443"/>
  <c r="F790" i="443"/>
  <c r="B815" i="443"/>
  <c r="B814" i="443"/>
  <c r="B813" i="443"/>
  <c r="B812" i="443"/>
  <c r="B811" i="443"/>
  <c r="B809" i="443"/>
  <c r="C809" i="443"/>
  <c r="B808" i="443"/>
  <c r="B807" i="443"/>
  <c r="B806" i="443"/>
  <c r="B805" i="443"/>
  <c r="B803" i="443"/>
  <c r="B802" i="443"/>
  <c r="C802" i="443"/>
  <c r="B801" i="443"/>
  <c r="C801" i="443"/>
  <c r="B799" i="443"/>
  <c r="B797" i="443"/>
  <c r="B795" i="443"/>
  <c r="B794" i="443"/>
  <c r="B793" i="443"/>
  <c r="C793" i="443"/>
  <c r="B792" i="443"/>
  <c r="B791" i="443"/>
  <c r="B790" i="443"/>
  <c r="C790" i="443"/>
  <c r="B789" i="443"/>
  <c r="B788" i="443"/>
  <c r="C815" i="443"/>
  <c r="C814" i="443"/>
  <c r="C813" i="443"/>
  <c r="C812" i="443"/>
  <c r="C811" i="443"/>
  <c r="C808" i="443"/>
  <c r="C807" i="443"/>
  <c r="C806" i="443"/>
  <c r="C805" i="443"/>
  <c r="C803" i="443"/>
  <c r="C799" i="443"/>
  <c r="C797" i="443"/>
  <c r="C795" i="443"/>
  <c r="C794" i="443"/>
  <c r="C792" i="443"/>
  <c r="C791" i="443"/>
  <c r="C789" i="443"/>
  <c r="C788" i="443"/>
  <c r="H781" i="443"/>
  <c r="H779" i="443"/>
  <c r="H777" i="443"/>
  <c r="H776" i="443"/>
  <c r="H774" i="443"/>
  <c r="H773" i="443"/>
  <c r="H772" i="443"/>
  <c r="H771" i="443"/>
  <c r="H770" i="443"/>
  <c r="H768" i="443"/>
  <c r="H767" i="443"/>
  <c r="H766" i="443"/>
  <c r="H765" i="443"/>
  <c r="H764" i="443"/>
  <c r="H762" i="443"/>
  <c r="H761" i="443"/>
  <c r="H760" i="443"/>
  <c r="H758" i="443"/>
  <c r="H756" i="443"/>
  <c r="H754" i="443"/>
  <c r="H753" i="443"/>
  <c r="H752" i="443"/>
  <c r="H751" i="443"/>
  <c r="H750" i="443"/>
  <c r="H749" i="443"/>
  <c r="H748" i="443"/>
  <c r="H747" i="443"/>
  <c r="H740" i="443"/>
  <c r="H738" i="443"/>
  <c r="H736" i="443"/>
  <c r="H735" i="443"/>
  <c r="H733" i="443"/>
  <c r="H732" i="443"/>
  <c r="H731" i="443"/>
  <c r="H730" i="443"/>
  <c r="H729" i="443"/>
  <c r="H727" i="443"/>
  <c r="H726" i="443"/>
  <c r="H725" i="443"/>
  <c r="H724" i="443"/>
  <c r="H723" i="443"/>
  <c r="H721" i="443"/>
  <c r="H720" i="443"/>
  <c r="H719" i="443"/>
  <c r="H717" i="443"/>
  <c r="H715" i="443"/>
  <c r="H713" i="443"/>
  <c r="H712" i="443"/>
  <c r="H711" i="443"/>
  <c r="H710" i="443"/>
  <c r="H709" i="443"/>
  <c r="H708" i="443"/>
  <c r="H707" i="443"/>
  <c r="H706" i="443"/>
  <c r="H699" i="443"/>
  <c r="H697" i="443"/>
  <c r="H695" i="443"/>
  <c r="H694" i="443"/>
  <c r="H692" i="443"/>
  <c r="H691" i="443"/>
  <c r="H690" i="443"/>
  <c r="H689" i="443"/>
  <c r="H688" i="443"/>
  <c r="H686" i="443"/>
  <c r="H685" i="443"/>
  <c r="H684" i="443"/>
  <c r="H683" i="443"/>
  <c r="H682" i="443"/>
  <c r="H680" i="443"/>
  <c r="H679" i="443"/>
  <c r="H678" i="443"/>
  <c r="H676" i="443"/>
  <c r="H674" i="443"/>
  <c r="H672" i="443"/>
  <c r="H671" i="443"/>
  <c r="H670" i="443"/>
  <c r="H669" i="443"/>
  <c r="H668" i="443"/>
  <c r="H667" i="443"/>
  <c r="H666" i="443"/>
  <c r="H665" i="443"/>
  <c r="H658" i="443"/>
  <c r="H656" i="443"/>
  <c r="H654" i="443"/>
  <c r="H653" i="443"/>
  <c r="H651" i="443"/>
  <c r="H650" i="443"/>
  <c r="H649" i="443"/>
  <c r="H648" i="443"/>
  <c r="H647" i="443"/>
  <c r="H645" i="443"/>
  <c r="H644" i="443"/>
  <c r="H643" i="443"/>
  <c r="H642" i="443"/>
  <c r="H641" i="443"/>
  <c r="H639" i="443"/>
  <c r="H638" i="443"/>
  <c r="H637" i="443"/>
  <c r="H635" i="443"/>
  <c r="H633" i="443"/>
  <c r="H631" i="443"/>
  <c r="H630" i="443"/>
  <c r="H629" i="443"/>
  <c r="H628" i="443"/>
  <c r="H627" i="443"/>
  <c r="H626" i="443"/>
  <c r="H625" i="443"/>
  <c r="H624" i="443"/>
  <c r="H617" i="443"/>
  <c r="H615" i="443"/>
  <c r="H613" i="443"/>
  <c r="H612" i="443"/>
  <c r="H610" i="443"/>
  <c r="H609" i="443"/>
  <c r="H608" i="443"/>
  <c r="H607" i="443"/>
  <c r="H606" i="443"/>
  <c r="H604" i="443"/>
  <c r="H603" i="443"/>
  <c r="H602" i="443"/>
  <c r="H601" i="443"/>
  <c r="H600" i="443"/>
  <c r="H598" i="443"/>
  <c r="H597" i="443"/>
  <c r="H596" i="443"/>
  <c r="H594" i="443"/>
  <c r="H592" i="443"/>
  <c r="H590" i="443"/>
  <c r="H589" i="443"/>
  <c r="H588" i="443"/>
  <c r="H587" i="443"/>
  <c r="H586" i="443"/>
  <c r="H585" i="443"/>
  <c r="H584" i="443"/>
  <c r="H583" i="443"/>
  <c r="H576" i="443"/>
  <c r="H574" i="443"/>
  <c r="H572" i="443"/>
  <c r="H571" i="443"/>
  <c r="H569" i="443"/>
  <c r="H568" i="443"/>
  <c r="H567" i="443"/>
  <c r="H566" i="443"/>
  <c r="H565" i="443"/>
  <c r="H563" i="443"/>
  <c r="H562" i="443"/>
  <c r="H561" i="443"/>
  <c r="H560" i="443"/>
  <c r="H559" i="443"/>
  <c r="H557" i="443"/>
  <c r="H556" i="443"/>
  <c r="H555" i="443"/>
  <c r="H553" i="443"/>
  <c r="H551" i="443"/>
  <c r="H549" i="443"/>
  <c r="H548" i="443"/>
  <c r="H547" i="443"/>
  <c r="H546" i="443"/>
  <c r="H545" i="443"/>
  <c r="H544" i="443"/>
  <c r="H543" i="443"/>
  <c r="H542" i="443"/>
  <c r="H535" i="443"/>
  <c r="H533" i="443"/>
  <c r="H531" i="443"/>
  <c r="H530" i="443"/>
  <c r="H528" i="443"/>
  <c r="H527" i="443"/>
  <c r="H526" i="443"/>
  <c r="H525" i="443"/>
  <c r="H524" i="443"/>
  <c r="H522" i="443"/>
  <c r="H521" i="443"/>
  <c r="H520" i="443"/>
  <c r="H519" i="443"/>
  <c r="H518" i="443"/>
  <c r="H516" i="443"/>
  <c r="H515" i="443"/>
  <c r="H514" i="443"/>
  <c r="H512" i="443"/>
  <c r="H510" i="443"/>
  <c r="H508" i="443"/>
  <c r="H507" i="443"/>
  <c r="H506" i="443"/>
  <c r="H505" i="443"/>
  <c r="H504" i="443"/>
  <c r="H503" i="443"/>
  <c r="H502" i="443"/>
  <c r="H501" i="443"/>
  <c r="H494" i="443"/>
  <c r="H492" i="443"/>
  <c r="H490" i="443"/>
  <c r="H489" i="443"/>
  <c r="H487" i="443"/>
  <c r="H486" i="443"/>
  <c r="H485" i="443"/>
  <c r="H484" i="443"/>
  <c r="H483" i="443"/>
  <c r="H481" i="443"/>
  <c r="H480" i="443"/>
  <c r="H479" i="443"/>
  <c r="H478" i="443"/>
  <c r="H477" i="443"/>
  <c r="H475" i="443"/>
  <c r="H474" i="443"/>
  <c r="H473" i="443"/>
  <c r="H471" i="443"/>
  <c r="H469" i="443"/>
  <c r="H467" i="443"/>
  <c r="H466" i="443"/>
  <c r="H465" i="443"/>
  <c r="H464" i="443"/>
  <c r="H463" i="443"/>
  <c r="H462" i="443"/>
  <c r="H461" i="443"/>
  <c r="H460" i="443"/>
  <c r="H453" i="443"/>
  <c r="H451" i="443"/>
  <c r="H449" i="443"/>
  <c r="H448" i="443"/>
  <c r="H446" i="443"/>
  <c r="H445" i="443"/>
  <c r="H444" i="443"/>
  <c r="H443" i="443"/>
  <c r="H442" i="443"/>
  <c r="H440" i="443"/>
  <c r="H439" i="443"/>
  <c r="H438" i="443"/>
  <c r="H437" i="443"/>
  <c r="H436" i="443"/>
  <c r="H434" i="443"/>
  <c r="H433" i="443"/>
  <c r="H432" i="443"/>
  <c r="H430" i="443"/>
  <c r="H428" i="443"/>
  <c r="H426" i="443"/>
  <c r="H425" i="443"/>
  <c r="H424" i="443"/>
  <c r="H423" i="443"/>
  <c r="H422" i="443"/>
  <c r="H421" i="443"/>
  <c r="H420" i="443"/>
  <c r="H419" i="443"/>
  <c r="H412" i="443"/>
  <c r="H410" i="443"/>
  <c r="H408" i="443"/>
  <c r="H407" i="443"/>
  <c r="H405" i="443"/>
  <c r="H404" i="443"/>
  <c r="H403" i="443"/>
  <c r="H402" i="443"/>
  <c r="H401" i="443"/>
  <c r="H399" i="443"/>
  <c r="H398" i="443"/>
  <c r="H397" i="443"/>
  <c r="H396" i="443"/>
  <c r="H395" i="443"/>
  <c r="H393" i="443"/>
  <c r="H392" i="443"/>
  <c r="H391" i="443"/>
  <c r="H389" i="443"/>
  <c r="H387" i="443"/>
  <c r="H385" i="443"/>
  <c r="H384" i="443"/>
  <c r="H383" i="443"/>
  <c r="H382" i="443"/>
  <c r="H381" i="443"/>
  <c r="H380" i="443"/>
  <c r="H379" i="443"/>
  <c r="H378" i="443"/>
  <c r="H371" i="443"/>
  <c r="H369" i="443"/>
  <c r="H367" i="443"/>
  <c r="H366" i="443"/>
  <c r="H364" i="443"/>
  <c r="H363" i="443"/>
  <c r="H362" i="443"/>
  <c r="H361" i="443"/>
  <c r="H360" i="443"/>
  <c r="H358" i="443"/>
  <c r="H357" i="443"/>
  <c r="H356" i="443"/>
  <c r="H355" i="443"/>
  <c r="H354" i="443"/>
  <c r="H352" i="443"/>
  <c r="H351" i="443"/>
  <c r="H350" i="443"/>
  <c r="H348" i="443"/>
  <c r="H346" i="443"/>
  <c r="H344" i="443"/>
  <c r="H343" i="443"/>
  <c r="H342" i="443"/>
  <c r="H341" i="443"/>
  <c r="H340" i="443"/>
  <c r="H339" i="443"/>
  <c r="H338" i="443"/>
  <c r="H337" i="443"/>
  <c r="H330" i="443"/>
  <c r="H328" i="443"/>
  <c r="H326" i="443"/>
  <c r="H325" i="443"/>
  <c r="H323" i="443"/>
  <c r="H322" i="443"/>
  <c r="H321" i="443"/>
  <c r="H320" i="443"/>
  <c r="H319" i="443"/>
  <c r="H317" i="443"/>
  <c r="H316" i="443"/>
  <c r="H315" i="443"/>
  <c r="H314" i="443"/>
  <c r="H313" i="443"/>
  <c r="H311" i="443"/>
  <c r="H310" i="443"/>
  <c r="H309" i="443"/>
  <c r="H307" i="443"/>
  <c r="H305" i="443"/>
  <c r="H303" i="443"/>
  <c r="H302" i="443"/>
  <c r="H301" i="443"/>
  <c r="H300" i="443"/>
  <c r="H299" i="443"/>
  <c r="H298" i="443"/>
  <c r="H297" i="443"/>
  <c r="H296" i="443"/>
  <c r="H289" i="443"/>
  <c r="H287" i="443"/>
  <c r="H285" i="443"/>
  <c r="H284" i="443"/>
  <c r="H282" i="443"/>
  <c r="H281" i="443"/>
  <c r="H280" i="443"/>
  <c r="H279" i="443"/>
  <c r="H278" i="443"/>
  <c r="H276" i="443"/>
  <c r="H275" i="443"/>
  <c r="H274" i="443"/>
  <c r="H273" i="443"/>
  <c r="H272" i="443"/>
  <c r="H270" i="443"/>
  <c r="H269" i="443"/>
  <c r="H268" i="443"/>
  <c r="H266" i="443"/>
  <c r="H264" i="443"/>
  <c r="H262" i="443"/>
  <c r="H261" i="443"/>
  <c r="H260" i="443"/>
  <c r="H259" i="443"/>
  <c r="H258" i="443"/>
  <c r="H257" i="443"/>
  <c r="H256" i="443"/>
  <c r="H255" i="443"/>
  <c r="H248" i="443"/>
  <c r="H246" i="443"/>
  <c r="H244" i="443"/>
  <c r="H243" i="443"/>
  <c r="H241" i="443"/>
  <c r="H240" i="443"/>
  <c r="H239" i="443"/>
  <c r="H238" i="443"/>
  <c r="H237" i="443"/>
  <c r="H235" i="443"/>
  <c r="H234" i="443"/>
  <c r="H233" i="443"/>
  <c r="H232" i="443"/>
  <c r="H231" i="443"/>
  <c r="H229" i="443"/>
  <c r="H228" i="443"/>
  <c r="H227" i="443"/>
  <c r="H225" i="443"/>
  <c r="H223" i="443"/>
  <c r="H221" i="443"/>
  <c r="H220" i="443"/>
  <c r="H219" i="443"/>
  <c r="H218" i="443"/>
  <c r="H217" i="443"/>
  <c r="H216" i="443"/>
  <c r="H215" i="443"/>
  <c r="H214" i="443"/>
  <c r="H207" i="443"/>
  <c r="H205" i="443"/>
  <c r="H203" i="443"/>
  <c r="H202" i="443"/>
  <c r="H200" i="443"/>
  <c r="H199" i="443"/>
  <c r="H198" i="443"/>
  <c r="H197" i="443"/>
  <c r="H196" i="443"/>
  <c r="H194" i="443"/>
  <c r="H193" i="443"/>
  <c r="H192" i="443"/>
  <c r="H191" i="443"/>
  <c r="H190" i="443"/>
  <c r="H188" i="443"/>
  <c r="H187" i="443"/>
  <c r="H186" i="443"/>
  <c r="H184" i="443"/>
  <c r="H182" i="443"/>
  <c r="H180" i="443"/>
  <c r="H179" i="443"/>
  <c r="H178" i="443"/>
  <c r="H177" i="443"/>
  <c r="H176" i="443"/>
  <c r="H175" i="443"/>
  <c r="H174" i="443"/>
  <c r="H173" i="443"/>
  <c r="H166" i="443"/>
  <c r="H164" i="443"/>
  <c r="H162" i="443"/>
  <c r="H161" i="443"/>
  <c r="H159" i="443"/>
  <c r="H158" i="443"/>
  <c r="H157" i="443"/>
  <c r="H156" i="443"/>
  <c r="H155" i="443"/>
  <c r="H153" i="443"/>
  <c r="H152" i="443"/>
  <c r="H151" i="443"/>
  <c r="H150" i="443"/>
  <c r="H149" i="443"/>
  <c r="H147" i="443"/>
  <c r="H146" i="443"/>
  <c r="H145" i="443"/>
  <c r="H143" i="443"/>
  <c r="H141" i="443"/>
  <c r="H139" i="443"/>
  <c r="H138" i="443"/>
  <c r="H137" i="443"/>
  <c r="H136" i="443"/>
  <c r="H135" i="443"/>
  <c r="H134" i="443"/>
  <c r="H133" i="443"/>
  <c r="H132" i="443"/>
  <c r="H125" i="443"/>
  <c r="H123" i="443"/>
  <c r="H121" i="443"/>
  <c r="H120" i="443"/>
  <c r="H118" i="443"/>
  <c r="H117" i="443"/>
  <c r="H116" i="443"/>
  <c r="H115" i="443"/>
  <c r="H114" i="443"/>
  <c r="H112" i="443"/>
  <c r="H111" i="443"/>
  <c r="H110" i="443"/>
  <c r="H109" i="443"/>
  <c r="H108" i="443"/>
  <c r="H106" i="443"/>
  <c r="H105" i="443"/>
  <c r="H104" i="443"/>
  <c r="H102" i="443"/>
  <c r="H100" i="443"/>
  <c r="H98" i="443"/>
  <c r="H97" i="443"/>
  <c r="H96" i="443"/>
  <c r="H95" i="443"/>
  <c r="H94" i="443"/>
  <c r="H93" i="443"/>
  <c r="H92" i="443"/>
  <c r="H91" i="443"/>
  <c r="H84" i="443"/>
  <c r="H82" i="443"/>
  <c r="H80" i="443"/>
  <c r="H79" i="443"/>
  <c r="H77" i="443"/>
  <c r="H76" i="443"/>
  <c r="H75" i="443"/>
  <c r="H74" i="443"/>
  <c r="H73" i="443"/>
  <c r="H71" i="443"/>
  <c r="H70" i="443"/>
  <c r="H69" i="443"/>
  <c r="H68" i="443"/>
  <c r="H67" i="443"/>
  <c r="H65" i="443"/>
  <c r="H64" i="443"/>
  <c r="H63" i="443"/>
  <c r="H61" i="443"/>
  <c r="H59" i="443"/>
  <c r="H57" i="443"/>
  <c r="H56" i="443"/>
  <c r="H55" i="443"/>
  <c r="H54" i="443"/>
  <c r="H53" i="443"/>
  <c r="H52" i="443"/>
  <c r="H51" i="443"/>
  <c r="H50" i="443"/>
  <c r="H43" i="443"/>
  <c r="H41" i="443"/>
  <c r="H39" i="443"/>
  <c r="H38" i="443"/>
  <c r="H36" i="443"/>
  <c r="H35" i="443"/>
  <c r="H34" i="443"/>
  <c r="H33" i="443"/>
  <c r="H32" i="443"/>
  <c r="H30" i="443"/>
  <c r="H29" i="443"/>
  <c r="H28" i="443"/>
  <c r="H27" i="443"/>
  <c r="H26" i="443"/>
  <c r="H24" i="443"/>
  <c r="H23" i="443"/>
  <c r="H22" i="443"/>
  <c r="H20" i="443"/>
  <c r="H18" i="443"/>
  <c r="H16" i="443"/>
  <c r="H15" i="443"/>
  <c r="H14" i="443"/>
  <c r="H13" i="443"/>
  <c r="H12" i="443"/>
  <c r="H11" i="443"/>
  <c r="H10" i="443"/>
  <c r="H9" i="443"/>
  <c r="A743" i="443"/>
  <c r="A702" i="443"/>
  <c r="A661" i="443"/>
  <c r="A620" i="443"/>
  <c r="A579" i="443"/>
  <c r="A538" i="443"/>
  <c r="A497" i="443"/>
  <c r="A456" i="443"/>
  <c r="A415" i="443"/>
  <c r="A374" i="443"/>
  <c r="A333" i="443"/>
  <c r="A292" i="443"/>
  <c r="A251" i="443"/>
  <c r="A210" i="443"/>
  <c r="A169" i="443"/>
  <c r="A128" i="443"/>
  <c r="A87" i="443"/>
  <c r="A46" i="443"/>
  <c r="A5" i="443"/>
  <c r="D822" i="442"/>
  <c r="D820" i="442"/>
  <c r="D818" i="442"/>
  <c r="D817" i="442"/>
  <c r="D815" i="442"/>
  <c r="D814" i="442"/>
  <c r="D813" i="442"/>
  <c r="D812" i="442"/>
  <c r="D811" i="442"/>
  <c r="D809" i="442"/>
  <c r="D808" i="442"/>
  <c r="D807" i="442"/>
  <c r="D806" i="442"/>
  <c r="D805" i="442"/>
  <c r="D803" i="442"/>
  <c r="D802" i="442"/>
  <c r="D801" i="442"/>
  <c r="D799" i="442"/>
  <c r="D797" i="442"/>
  <c r="D795" i="442"/>
  <c r="D794" i="442"/>
  <c r="D793" i="442"/>
  <c r="D792" i="442"/>
  <c r="D791" i="442"/>
  <c r="D790" i="442"/>
  <c r="D789" i="442"/>
  <c r="D788" i="442"/>
  <c r="B815" i="442"/>
  <c r="B814" i="442"/>
  <c r="B813" i="442"/>
  <c r="B812" i="442"/>
  <c r="B811" i="442"/>
  <c r="B809" i="442"/>
  <c r="B808" i="442"/>
  <c r="B807" i="442"/>
  <c r="B806" i="442"/>
  <c r="B805" i="442"/>
  <c r="B803" i="442"/>
  <c r="B802" i="442"/>
  <c r="B801" i="442"/>
  <c r="C801" i="442"/>
  <c r="B799" i="442"/>
  <c r="B797" i="442"/>
  <c r="B795" i="442"/>
  <c r="B794" i="442"/>
  <c r="B793" i="442"/>
  <c r="B792" i="442"/>
  <c r="C792" i="442"/>
  <c r="B791" i="442"/>
  <c r="C791" i="442"/>
  <c r="B790" i="442"/>
  <c r="C790" i="442"/>
  <c r="B789" i="442"/>
  <c r="B788" i="442"/>
  <c r="C815" i="442"/>
  <c r="C814" i="442"/>
  <c r="C813" i="442"/>
  <c r="C812" i="442"/>
  <c r="C811" i="442"/>
  <c r="C809" i="442"/>
  <c r="C808" i="442"/>
  <c r="C807" i="442"/>
  <c r="C806" i="442"/>
  <c r="C805" i="442"/>
  <c r="C803" i="442"/>
  <c r="C802" i="442"/>
  <c r="C799" i="442"/>
  <c r="C797" i="442"/>
  <c r="C795" i="442"/>
  <c r="C794" i="442"/>
  <c r="C793" i="442"/>
  <c r="C789" i="442"/>
  <c r="C788" i="442"/>
  <c r="A743" i="442"/>
  <c r="A702" i="442"/>
  <c r="A661" i="442"/>
  <c r="A620" i="442"/>
  <c r="A579" i="442"/>
  <c r="A538" i="442"/>
  <c r="A497" i="442"/>
  <c r="A456" i="442"/>
  <c r="A415" i="442"/>
  <c r="A374" i="442"/>
  <c r="A333" i="442"/>
  <c r="A292" i="442"/>
  <c r="A251" i="442"/>
  <c r="A210" i="442"/>
  <c r="A169" i="442"/>
  <c r="A128" i="442"/>
  <c r="A87" i="442"/>
  <c r="A46" i="442"/>
  <c r="A5" i="442"/>
  <c r="D822" i="441"/>
  <c r="D820" i="441"/>
  <c r="D818" i="441"/>
  <c r="D817" i="441"/>
  <c r="D815" i="441"/>
  <c r="D814" i="441"/>
  <c r="D813" i="441"/>
  <c r="D812" i="441"/>
  <c r="D811" i="441"/>
  <c r="D809" i="441"/>
  <c r="D808" i="441"/>
  <c r="D807" i="441"/>
  <c r="D806" i="441"/>
  <c r="D805" i="441"/>
  <c r="D803" i="441"/>
  <c r="D802" i="441"/>
  <c r="D801" i="441"/>
  <c r="D799" i="441"/>
  <c r="D797" i="441"/>
  <c r="D795" i="441"/>
  <c r="D794" i="441"/>
  <c r="D793" i="441"/>
  <c r="D792" i="441"/>
  <c r="D791" i="441"/>
  <c r="D790" i="441"/>
  <c r="D789" i="441"/>
  <c r="D788" i="441"/>
  <c r="B815" i="441"/>
  <c r="B814" i="441"/>
  <c r="B813" i="441"/>
  <c r="B812" i="441"/>
  <c r="B811" i="441"/>
  <c r="C811" i="441"/>
  <c r="B809" i="441"/>
  <c r="B808" i="441"/>
  <c r="B807" i="441"/>
  <c r="B806" i="441"/>
  <c r="B805" i="441"/>
  <c r="C805" i="441"/>
  <c r="B803" i="441"/>
  <c r="B802" i="441"/>
  <c r="B801" i="441"/>
  <c r="B799" i="441"/>
  <c r="B797" i="441"/>
  <c r="B795" i="441"/>
  <c r="B794" i="441"/>
  <c r="C794" i="441"/>
  <c r="B793" i="441"/>
  <c r="B792" i="441"/>
  <c r="B791" i="441"/>
  <c r="C791" i="441"/>
  <c r="B790" i="441"/>
  <c r="B789" i="441"/>
  <c r="B788" i="441"/>
  <c r="C788" i="441"/>
  <c r="C815" i="441"/>
  <c r="C814" i="441"/>
  <c r="C813" i="441"/>
  <c r="C812" i="441"/>
  <c r="C809" i="441"/>
  <c r="C808" i="441"/>
  <c r="C807" i="441"/>
  <c r="C806" i="441"/>
  <c r="C803" i="441"/>
  <c r="C802" i="441"/>
  <c r="C801" i="441"/>
  <c r="C799" i="441"/>
  <c r="C797" i="441"/>
  <c r="C795" i="441"/>
  <c r="C793" i="441"/>
  <c r="C792" i="441"/>
  <c r="C790" i="441"/>
  <c r="C789" i="441"/>
  <c r="A743" i="441"/>
  <c r="A702" i="441"/>
  <c r="A661" i="441"/>
  <c r="A620" i="441"/>
  <c r="A579" i="441"/>
  <c r="A538" i="441"/>
  <c r="A497" i="441"/>
  <c r="A456" i="441"/>
  <c r="A415" i="441"/>
  <c r="A374" i="441"/>
  <c r="A333" i="441"/>
  <c r="A292" i="441"/>
  <c r="A251" i="441"/>
  <c r="A210" i="441"/>
  <c r="A169" i="441"/>
  <c r="A128" i="441"/>
  <c r="A87" i="441"/>
  <c r="A46" i="441"/>
  <c r="A5" i="441"/>
  <c r="D822" i="440"/>
  <c r="D820" i="440"/>
  <c r="D818" i="440"/>
  <c r="D817" i="440"/>
  <c r="D815" i="440"/>
  <c r="D814" i="440"/>
  <c r="D813" i="440"/>
  <c r="D812" i="440"/>
  <c r="D811" i="440"/>
  <c r="D809" i="440"/>
  <c r="D808" i="440"/>
  <c r="D807" i="440"/>
  <c r="D806" i="440"/>
  <c r="D805" i="440"/>
  <c r="D803" i="440"/>
  <c r="D802" i="440"/>
  <c r="D801" i="440"/>
  <c r="D799" i="440"/>
  <c r="D797" i="440"/>
  <c r="D795" i="440"/>
  <c r="D794" i="440"/>
  <c r="D793" i="440"/>
  <c r="D792" i="440"/>
  <c r="D791" i="440"/>
  <c r="D790" i="440"/>
  <c r="D789" i="440"/>
  <c r="D788" i="440"/>
  <c r="B815" i="440"/>
  <c r="C815" i="440"/>
  <c r="B814" i="440"/>
  <c r="B813" i="440"/>
  <c r="B812" i="440"/>
  <c r="B811" i="440"/>
  <c r="C811" i="440"/>
  <c r="B809" i="440"/>
  <c r="C809" i="440"/>
  <c r="B808" i="440"/>
  <c r="B807" i="440"/>
  <c r="B806" i="440"/>
  <c r="B805" i="440"/>
  <c r="B803" i="440"/>
  <c r="B802" i="440"/>
  <c r="B801" i="440"/>
  <c r="B799" i="440"/>
  <c r="B797" i="440"/>
  <c r="B795" i="440"/>
  <c r="B794" i="440"/>
  <c r="C794" i="440"/>
  <c r="B793" i="440"/>
  <c r="C793" i="440"/>
  <c r="B792" i="440"/>
  <c r="C792" i="440"/>
  <c r="B791" i="440"/>
  <c r="B790" i="440"/>
  <c r="B789" i="440"/>
  <c r="B788" i="440"/>
  <c r="C814" i="440"/>
  <c r="C813" i="440"/>
  <c r="C812" i="440"/>
  <c r="C808" i="440"/>
  <c r="C807" i="440"/>
  <c r="C806" i="440"/>
  <c r="C805" i="440"/>
  <c r="C803" i="440"/>
  <c r="C802" i="440"/>
  <c r="C801" i="440"/>
  <c r="C799" i="440"/>
  <c r="C797" i="440"/>
  <c r="C795" i="440"/>
  <c r="C791" i="440"/>
  <c r="C790" i="440"/>
  <c r="C789" i="440"/>
  <c r="C788" i="440"/>
  <c r="A743" i="440"/>
  <c r="A702" i="440"/>
  <c r="A661" i="440"/>
  <c r="A620" i="440"/>
  <c r="A579" i="440"/>
  <c r="A538" i="440"/>
  <c r="A497" i="440"/>
  <c r="A456" i="440"/>
  <c r="A415" i="440"/>
  <c r="A374" i="440"/>
  <c r="A333" i="440"/>
  <c r="A292" i="440"/>
  <c r="A251" i="440"/>
  <c r="A210" i="440"/>
  <c r="A169" i="440"/>
  <c r="A128" i="440"/>
  <c r="A87" i="440"/>
  <c r="A46" i="440"/>
  <c r="A5" i="440"/>
  <c r="D822" i="439"/>
  <c r="D820" i="439"/>
  <c r="D818" i="439"/>
  <c r="D817" i="439"/>
  <c r="D815" i="439"/>
  <c r="D814" i="439"/>
  <c r="D813" i="439"/>
  <c r="D812" i="439"/>
  <c r="D811" i="439"/>
  <c r="D809" i="439"/>
  <c r="D808" i="439"/>
  <c r="D807" i="439"/>
  <c r="D806" i="439"/>
  <c r="D805" i="439"/>
  <c r="D803" i="439"/>
  <c r="D802" i="439"/>
  <c r="D801" i="439"/>
  <c r="D799" i="439"/>
  <c r="D797" i="439"/>
  <c r="D795" i="439"/>
  <c r="D794" i="439"/>
  <c r="D793" i="439"/>
  <c r="D792" i="439"/>
  <c r="D791" i="439"/>
  <c r="D790" i="439"/>
  <c r="D789" i="439"/>
  <c r="D788" i="439"/>
  <c r="B815" i="439"/>
  <c r="C815" i="439"/>
  <c r="B814" i="439"/>
  <c r="B813" i="439"/>
  <c r="B812" i="439"/>
  <c r="B811" i="439"/>
  <c r="C811" i="439"/>
  <c r="B809" i="439"/>
  <c r="B808" i="439"/>
  <c r="B807" i="439"/>
  <c r="B806" i="439"/>
  <c r="B805" i="439"/>
  <c r="B803" i="439"/>
  <c r="C803" i="439"/>
  <c r="B802" i="439"/>
  <c r="C802" i="439"/>
  <c r="B801" i="439"/>
  <c r="B799" i="439"/>
  <c r="B797" i="439"/>
  <c r="B795" i="439"/>
  <c r="B794" i="439"/>
  <c r="C794" i="439"/>
  <c r="B793" i="439"/>
  <c r="C793" i="439"/>
  <c r="B792" i="439"/>
  <c r="B791" i="439"/>
  <c r="B790" i="439"/>
  <c r="B789" i="439"/>
  <c r="B788" i="439"/>
  <c r="C814" i="439"/>
  <c r="C813" i="439"/>
  <c r="C812" i="439"/>
  <c r="C809" i="439"/>
  <c r="C808" i="439"/>
  <c r="C807" i="439"/>
  <c r="C806" i="439"/>
  <c r="C805" i="439"/>
  <c r="C801" i="439"/>
  <c r="C799" i="439"/>
  <c r="C797" i="439"/>
  <c r="C795" i="439"/>
  <c r="C792" i="439"/>
  <c r="C791" i="439"/>
  <c r="C790" i="439"/>
  <c r="C789" i="439"/>
  <c r="C788" i="439"/>
  <c r="A743" i="439"/>
  <c r="A702" i="439"/>
  <c r="A661" i="439"/>
  <c r="A620" i="439"/>
  <c r="A579" i="439"/>
  <c r="A538" i="439"/>
  <c r="A497" i="439"/>
  <c r="A456" i="439"/>
  <c r="A415" i="439"/>
  <c r="A374" i="439"/>
  <c r="A333" i="439"/>
  <c r="A292" i="439"/>
  <c r="A251" i="439"/>
  <c r="A210" i="439"/>
  <c r="A169" i="439"/>
  <c r="A128" i="439"/>
  <c r="A87" i="439"/>
  <c r="A46" i="439"/>
  <c r="A5" i="439"/>
  <c r="D822" i="438"/>
  <c r="D820" i="438"/>
  <c r="D818" i="438"/>
  <c r="D817" i="438"/>
  <c r="D815" i="438"/>
  <c r="D814" i="438"/>
  <c r="D813" i="438"/>
  <c r="D812" i="438"/>
  <c r="D811" i="438"/>
  <c r="D809" i="438"/>
  <c r="D808" i="438"/>
  <c r="D807" i="438"/>
  <c r="D806" i="438"/>
  <c r="D805" i="438"/>
  <c r="D803" i="438"/>
  <c r="D802" i="438"/>
  <c r="D801" i="438"/>
  <c r="D799" i="438"/>
  <c r="D797" i="438"/>
  <c r="D795" i="438"/>
  <c r="D794" i="438"/>
  <c r="D793" i="438"/>
  <c r="D792" i="438"/>
  <c r="D791" i="438"/>
  <c r="D790" i="438"/>
  <c r="D789" i="438"/>
  <c r="D788" i="438"/>
  <c r="B815" i="438"/>
  <c r="C815" i="438"/>
  <c r="B814" i="438"/>
  <c r="B813" i="438"/>
  <c r="B812" i="438"/>
  <c r="B811" i="438"/>
  <c r="C811" i="438"/>
  <c r="B809" i="438"/>
  <c r="B808" i="438"/>
  <c r="B807" i="438"/>
  <c r="B806" i="438"/>
  <c r="B805" i="438"/>
  <c r="C805" i="438"/>
  <c r="B803" i="438"/>
  <c r="C803" i="438"/>
  <c r="B802" i="438"/>
  <c r="B801" i="438"/>
  <c r="C801" i="438"/>
  <c r="B799" i="438"/>
  <c r="B797" i="438"/>
  <c r="B795" i="438"/>
  <c r="B794" i="438"/>
  <c r="C794" i="438"/>
  <c r="B793" i="438"/>
  <c r="C793" i="438"/>
  <c r="B792" i="438"/>
  <c r="B791" i="438"/>
  <c r="B790" i="438"/>
  <c r="B789" i="438"/>
  <c r="B788" i="438"/>
  <c r="C814" i="438"/>
  <c r="C813" i="438"/>
  <c r="C812" i="438"/>
  <c r="C809" i="438"/>
  <c r="C808" i="438"/>
  <c r="C807" i="438"/>
  <c r="C806" i="438"/>
  <c r="C802" i="438"/>
  <c r="C799" i="438"/>
  <c r="C797" i="438"/>
  <c r="C795" i="438"/>
  <c r="C792" i="438"/>
  <c r="C791" i="438"/>
  <c r="C790" i="438"/>
  <c r="C789" i="438"/>
  <c r="C788" i="438"/>
  <c r="A743" i="438"/>
  <c r="A702" i="438"/>
  <c r="A661" i="438"/>
  <c r="A620" i="438"/>
  <c r="A579" i="438"/>
  <c r="A538" i="438"/>
  <c r="A497" i="438"/>
  <c r="A456" i="438"/>
  <c r="A415" i="438"/>
  <c r="A374" i="438"/>
  <c r="A333" i="438"/>
  <c r="A292" i="438"/>
  <c r="A251" i="438"/>
  <c r="A210" i="438"/>
  <c r="A169" i="438"/>
  <c r="A128" i="438"/>
  <c r="A87" i="438"/>
  <c r="A46" i="438"/>
  <c r="A5" i="438"/>
  <c r="B9" i="37"/>
  <c r="D9" i="37"/>
  <c r="G9" i="37"/>
  <c r="I9" i="37"/>
  <c r="E9" i="37"/>
  <c r="G38" i="37"/>
  <c r="G41" i="37"/>
  <c r="B10" i="37"/>
  <c r="D10" i="37"/>
  <c r="E10" i="37"/>
  <c r="G10" i="37"/>
  <c r="B11" i="37"/>
  <c r="D11" i="37"/>
  <c r="G11" i="37"/>
  <c r="I11" i="37"/>
  <c r="E11" i="37"/>
  <c r="B12" i="37"/>
  <c r="D12" i="37"/>
  <c r="E12" i="37"/>
  <c r="G12" i="37"/>
  <c r="B13" i="37"/>
  <c r="D13" i="37"/>
  <c r="E13" i="37"/>
  <c r="G13" i="37"/>
  <c r="I13" i="37"/>
  <c r="B14" i="37"/>
  <c r="D14" i="37"/>
  <c r="E14" i="37"/>
  <c r="G14" i="37"/>
  <c r="I14" i="37"/>
  <c r="B15" i="37"/>
  <c r="D15" i="37"/>
  <c r="G15" i="37"/>
  <c r="I15" i="37"/>
  <c r="E15" i="37"/>
  <c r="B16" i="37"/>
  <c r="D16" i="37"/>
  <c r="E16" i="37"/>
  <c r="G16" i="37"/>
  <c r="I16" i="37"/>
  <c r="B18" i="37"/>
  <c r="D18" i="37"/>
  <c r="G18" i="37"/>
  <c r="I18" i="37"/>
  <c r="E18" i="37"/>
  <c r="B20" i="37"/>
  <c r="D20" i="37"/>
  <c r="E20" i="37"/>
  <c r="G20" i="37"/>
  <c r="B22" i="37"/>
  <c r="D22" i="37"/>
  <c r="G22" i="37"/>
  <c r="I22" i="37"/>
  <c r="E22" i="37"/>
  <c r="B23" i="37"/>
  <c r="D23" i="37"/>
  <c r="G23" i="37"/>
  <c r="I23" i="37"/>
  <c r="E23" i="37"/>
  <c r="B24" i="37"/>
  <c r="D24" i="37"/>
  <c r="E24" i="37"/>
  <c r="G24" i="37"/>
  <c r="I24" i="37"/>
  <c r="B26" i="37"/>
  <c r="D26" i="37"/>
  <c r="E26" i="37"/>
  <c r="G26" i="37"/>
  <c r="I26" i="37"/>
  <c r="B27" i="37"/>
  <c r="D27" i="37"/>
  <c r="E27" i="37"/>
  <c r="G27" i="37"/>
  <c r="B28" i="37"/>
  <c r="D28" i="37"/>
  <c r="E28" i="37"/>
  <c r="G28" i="37"/>
  <c r="B29" i="37"/>
  <c r="D29" i="37"/>
  <c r="E29" i="37"/>
  <c r="G29" i="37"/>
  <c r="B30" i="37"/>
  <c r="D30" i="37"/>
  <c r="E30" i="37"/>
  <c r="G30" i="37"/>
  <c r="B32" i="37"/>
  <c r="D32" i="37"/>
  <c r="E32" i="37"/>
  <c r="G32" i="37"/>
  <c r="I32" i="37"/>
  <c r="B33" i="37"/>
  <c r="D33" i="37"/>
  <c r="G33" i="37"/>
  <c r="I33" i="37"/>
  <c r="E33" i="37"/>
  <c r="B34" i="37"/>
  <c r="D34" i="37"/>
  <c r="G34" i="37"/>
  <c r="I34" i="37"/>
  <c r="E34" i="37"/>
  <c r="B35" i="37"/>
  <c r="D35" i="37"/>
  <c r="E35" i="37"/>
  <c r="G35" i="37"/>
  <c r="B36" i="37"/>
  <c r="D36" i="37"/>
  <c r="G36" i="37"/>
  <c r="I36" i="37"/>
  <c r="E36" i="37"/>
  <c r="B50" i="37"/>
  <c r="D50" i="37"/>
  <c r="D79" i="37"/>
  <c r="E50" i="37"/>
  <c r="G50" i="37"/>
  <c r="G80" i="37"/>
  <c r="B51" i="37"/>
  <c r="D51" i="37"/>
  <c r="G51" i="37"/>
  <c r="I51" i="37"/>
  <c r="E51" i="37"/>
  <c r="B52" i="37"/>
  <c r="D52" i="37"/>
  <c r="E52" i="37"/>
  <c r="G52" i="37"/>
  <c r="B53" i="37"/>
  <c r="D53" i="37"/>
  <c r="G53" i="37"/>
  <c r="I53" i="37"/>
  <c r="E53" i="37"/>
  <c r="B54" i="37"/>
  <c r="D54" i="37"/>
  <c r="G54" i="37"/>
  <c r="I54" i="37"/>
  <c r="E54" i="37"/>
  <c r="B55" i="37"/>
  <c r="D55" i="37"/>
  <c r="G55" i="37"/>
  <c r="I55" i="37"/>
  <c r="E55" i="37"/>
  <c r="B56" i="37"/>
  <c r="D56" i="37"/>
  <c r="G56" i="37"/>
  <c r="I56" i="37"/>
  <c r="E56" i="37"/>
  <c r="B57" i="37"/>
  <c r="D57" i="37"/>
  <c r="G57" i="37"/>
  <c r="I57" i="37"/>
  <c r="E57" i="37"/>
  <c r="B59" i="37"/>
  <c r="D59" i="37"/>
  <c r="G59" i="37"/>
  <c r="I59" i="37"/>
  <c r="E59" i="37"/>
  <c r="B61" i="37"/>
  <c r="D61" i="37"/>
  <c r="E61" i="37"/>
  <c r="G61" i="37"/>
  <c r="I61" i="37"/>
  <c r="B63" i="37"/>
  <c r="D63" i="37"/>
  <c r="E63" i="37"/>
  <c r="G63" i="37"/>
  <c r="I63" i="37"/>
  <c r="B64" i="37"/>
  <c r="D64" i="37"/>
  <c r="E64" i="37"/>
  <c r="G64" i="37"/>
  <c r="B65" i="37"/>
  <c r="D65" i="37"/>
  <c r="E65" i="37"/>
  <c r="G65" i="37"/>
  <c r="I65" i="37"/>
  <c r="B67" i="37"/>
  <c r="D67" i="37"/>
  <c r="E67" i="37"/>
  <c r="G67" i="37"/>
  <c r="B68" i="37"/>
  <c r="D68" i="37"/>
  <c r="E68" i="37"/>
  <c r="G68" i="37"/>
  <c r="I68" i="37"/>
  <c r="B69" i="37"/>
  <c r="D69" i="37"/>
  <c r="G69" i="37"/>
  <c r="I69" i="37"/>
  <c r="E69" i="37"/>
  <c r="B70" i="37"/>
  <c r="D70" i="37"/>
  <c r="G70" i="37"/>
  <c r="I70" i="37"/>
  <c r="E70" i="37"/>
  <c r="B71" i="37"/>
  <c r="D71" i="37"/>
  <c r="G71" i="37"/>
  <c r="I71" i="37"/>
  <c r="E71" i="37"/>
  <c r="B73" i="37"/>
  <c r="D73" i="37"/>
  <c r="E73" i="37"/>
  <c r="G73" i="37"/>
  <c r="I73" i="37"/>
  <c r="B74" i="37"/>
  <c r="D74" i="37"/>
  <c r="G74" i="37"/>
  <c r="I74" i="37"/>
  <c r="E74" i="37"/>
  <c r="B75" i="37"/>
  <c r="D75" i="37"/>
  <c r="E75" i="37"/>
  <c r="G75" i="37"/>
  <c r="B76" i="37"/>
  <c r="D76" i="37"/>
  <c r="G76" i="37"/>
  <c r="I76" i="37"/>
  <c r="E76" i="37"/>
  <c r="B77" i="37"/>
  <c r="D77" i="37"/>
  <c r="E77" i="37"/>
  <c r="G77" i="37"/>
  <c r="I77" i="37"/>
  <c r="G79" i="37"/>
  <c r="G82" i="37"/>
  <c r="G84" i="37"/>
  <c r="I20" i="37"/>
  <c r="I67" i="37"/>
  <c r="I64" i="37"/>
  <c r="I35" i="37"/>
  <c r="I29" i="37"/>
  <c r="I27" i="37"/>
  <c r="I12" i="37"/>
  <c r="I75" i="37"/>
  <c r="I10" i="37"/>
  <c r="D39" i="37"/>
  <c r="D38" i="37"/>
  <c r="I52" i="37"/>
  <c r="I30" i="37"/>
  <c r="I28" i="37"/>
  <c r="D82" i="37"/>
  <c r="I82" i="37"/>
  <c r="I79" i="37"/>
  <c r="G39" i="37"/>
  <c r="G43" i="37"/>
  <c r="D80" i="37"/>
  <c r="I50" i="37"/>
  <c r="I38" i="37"/>
  <c r="D41" i="37"/>
  <c r="I41" i="37"/>
  <c r="D43" i="37"/>
  <c r="I43" i="37"/>
  <c r="I39" i="37"/>
  <c r="D84" i="37"/>
  <c r="I84" i="37"/>
  <c r="I80" i="37"/>
  <c r="C3" i="436"/>
  <c r="C4" i="436"/>
  <c r="C5" i="436"/>
  <c r="B5" i="436"/>
  <c r="D4" i="436"/>
  <c r="D3" i="436"/>
  <c r="D5" i="431"/>
  <c r="C16" i="62"/>
  <c r="D16" i="62"/>
  <c r="D5" i="432"/>
  <c r="G77" i="62"/>
  <c r="E77" i="62"/>
  <c r="F77" i="62"/>
  <c r="D77" i="62"/>
  <c r="I77" i="62"/>
  <c r="B77" i="62"/>
  <c r="C77" i="62"/>
  <c r="G76" i="62"/>
  <c r="E76" i="62"/>
  <c r="F76" i="62"/>
  <c r="D76" i="62"/>
  <c r="B76" i="62"/>
  <c r="C76" i="62"/>
  <c r="G75" i="62"/>
  <c r="E75" i="62"/>
  <c r="F75" i="62"/>
  <c r="D75" i="62"/>
  <c r="B75" i="62"/>
  <c r="C75" i="62"/>
  <c r="G74" i="62"/>
  <c r="E74" i="62"/>
  <c r="F74" i="62"/>
  <c r="D74" i="62"/>
  <c r="B74" i="62"/>
  <c r="C74" i="62"/>
  <c r="G36" i="62"/>
  <c r="D36" i="62"/>
  <c r="G35" i="62"/>
  <c r="D35" i="62"/>
  <c r="G34" i="62"/>
  <c r="D34" i="62"/>
  <c r="G33" i="62"/>
  <c r="D33" i="62"/>
  <c r="J36" i="37"/>
  <c r="K36" i="37"/>
  <c r="L36" i="37"/>
  <c r="L35" i="37"/>
  <c r="J35" i="37"/>
  <c r="K35" i="37"/>
  <c r="L34" i="37"/>
  <c r="J34" i="37"/>
  <c r="K34" i="37"/>
  <c r="L33" i="37"/>
  <c r="J33" i="37"/>
  <c r="K33" i="37"/>
  <c r="I35" i="62"/>
  <c r="I34" i="62"/>
  <c r="I36" i="62"/>
  <c r="I74" i="62"/>
  <c r="I33" i="62"/>
  <c r="I75" i="62"/>
  <c r="I76" i="62"/>
  <c r="G59" i="62"/>
  <c r="E59" i="62"/>
  <c r="F59" i="62"/>
  <c r="D59" i="62"/>
  <c r="B59" i="62"/>
  <c r="C59" i="62"/>
  <c r="I59" i="62"/>
  <c r="J73" i="37"/>
  <c r="K73" i="37"/>
  <c r="N73" i="37"/>
  <c r="L75" i="37"/>
  <c r="J75" i="37"/>
  <c r="K75" i="37"/>
  <c r="N75" i="37"/>
  <c r="J74" i="37"/>
  <c r="K74" i="37"/>
  <c r="N74" i="37"/>
  <c r="L74" i="37"/>
  <c r="L73" i="37"/>
  <c r="J32" i="37"/>
  <c r="K32" i="37"/>
  <c r="N36" i="37"/>
  <c r="L32" i="37"/>
  <c r="N34" i="37"/>
  <c r="N35" i="37"/>
  <c r="N32" i="37"/>
  <c r="N33" i="37"/>
  <c r="N6" i="390"/>
  <c r="J6" i="390"/>
  <c r="R6" i="107"/>
  <c r="O6" i="107"/>
  <c r="N6" i="107"/>
  <c r="J6" i="107"/>
  <c r="L5" i="107"/>
  <c r="K5" i="107"/>
  <c r="M5" i="107"/>
  <c r="H5" i="390"/>
  <c r="H6" i="390"/>
  <c r="H5" i="107"/>
  <c r="H6" i="107"/>
  <c r="F5" i="390"/>
  <c r="F6" i="390"/>
  <c r="F5" i="107"/>
  <c r="F6" i="107"/>
  <c r="E5" i="390"/>
  <c r="E6" i="390"/>
  <c r="E5" i="107"/>
  <c r="E6" i="107"/>
  <c r="D5" i="390"/>
  <c r="D6" i="390"/>
  <c r="D5" i="107"/>
  <c r="D6" i="107"/>
  <c r="G5" i="390"/>
  <c r="G6" i="390"/>
  <c r="G5" i="107"/>
  <c r="G6" i="107"/>
  <c r="I5" i="390"/>
  <c r="I6" i="390"/>
  <c r="I5" i="107"/>
  <c r="I6" i="107"/>
  <c r="J6" i="48"/>
  <c r="K5" i="390"/>
  <c r="R6" i="48"/>
  <c r="Q6" i="48"/>
  <c r="P6" i="48"/>
  <c r="O6" i="48"/>
  <c r="P5" i="107"/>
  <c r="P6" i="107"/>
  <c r="K6" i="107"/>
  <c r="K6" i="390"/>
  <c r="M5" i="390"/>
  <c r="M6" i="390"/>
  <c r="N6" i="48"/>
  <c r="J59" i="37"/>
  <c r="K59" i="37"/>
  <c r="J63" i="37"/>
  <c r="K63" i="37"/>
  <c r="J67" i="37"/>
  <c r="K67" i="37"/>
  <c r="L55" i="37"/>
  <c r="L57" i="37"/>
  <c r="L56" i="37"/>
  <c r="J68" i="37"/>
  <c r="K68" i="37"/>
  <c r="L61" i="37"/>
  <c r="L65" i="37"/>
  <c r="L68" i="37"/>
  <c r="J65" i="37"/>
  <c r="K65" i="37"/>
  <c r="J61" i="37"/>
  <c r="K61" i="37"/>
  <c r="L59" i="37"/>
  <c r="L63" i="37"/>
  <c r="N67" i="37"/>
  <c r="N55" i="37"/>
  <c r="N57" i="37"/>
  <c r="J55" i="37"/>
  <c r="K55" i="37"/>
  <c r="J57" i="37"/>
  <c r="K57" i="37"/>
  <c r="N59" i="37"/>
  <c r="N63" i="37"/>
  <c r="J18" i="37"/>
  <c r="K18" i="37"/>
  <c r="N56" i="37"/>
  <c r="J69" i="37"/>
  <c r="K69" i="37"/>
  <c r="J56" i="37"/>
  <c r="K56" i="37"/>
  <c r="N61" i="37"/>
  <c r="N65" i="37"/>
  <c r="N68" i="37"/>
  <c r="N69" i="37"/>
  <c r="L69" i="37"/>
  <c r="L67" i="37"/>
  <c r="L18" i="37"/>
  <c r="N18" i="37"/>
  <c r="N28" i="37"/>
  <c r="J27" i="37"/>
  <c r="K27" i="37"/>
  <c r="N14" i="37"/>
  <c r="N16" i="37"/>
  <c r="N22" i="37"/>
  <c r="N26" i="37"/>
  <c r="N15" i="37"/>
  <c r="N20" i="37"/>
  <c r="N24" i="37"/>
  <c r="N27" i="37"/>
  <c r="J15" i="37"/>
  <c r="K15" i="37"/>
  <c r="J20" i="37"/>
  <c r="K20" i="37"/>
  <c r="J24" i="37"/>
  <c r="K24" i="37"/>
  <c r="J14" i="37"/>
  <c r="K14" i="37"/>
  <c r="J16" i="37"/>
  <c r="K16" i="37"/>
  <c r="L15" i="37"/>
  <c r="L20" i="37"/>
  <c r="L24" i="37"/>
  <c r="L27" i="37"/>
  <c r="L16" i="37"/>
  <c r="L22" i="37"/>
  <c r="J28" i="37"/>
  <c r="K28" i="37"/>
  <c r="J26" i="37"/>
  <c r="K26" i="37"/>
  <c r="L28" i="37"/>
  <c r="L14" i="37"/>
  <c r="J22" i="37"/>
  <c r="K22" i="37"/>
  <c r="L26" i="37"/>
  <c r="B64" i="62"/>
  <c r="B65" i="62"/>
  <c r="B63" i="62"/>
  <c r="B61" i="62"/>
  <c r="E51" i="62"/>
  <c r="E52" i="62"/>
  <c r="E53" i="62"/>
  <c r="E54" i="62"/>
  <c r="E55" i="62"/>
  <c r="E56" i="62"/>
  <c r="E57" i="62"/>
  <c r="B51" i="62"/>
  <c r="B52" i="62"/>
  <c r="B53" i="62"/>
  <c r="B54" i="62"/>
  <c r="B55" i="62"/>
  <c r="B56" i="62"/>
  <c r="B57" i="62"/>
  <c r="E50" i="62"/>
  <c r="B50" i="62"/>
  <c r="C50" i="62"/>
  <c r="F50" i="62"/>
  <c r="C51" i="62"/>
  <c r="F51" i="62"/>
  <c r="C52" i="62"/>
  <c r="F52" i="62"/>
  <c r="C53" i="62"/>
  <c r="F53" i="62"/>
  <c r="C54" i="62"/>
  <c r="F54" i="62"/>
  <c r="C55" i="62"/>
  <c r="F55" i="62"/>
  <c r="C56" i="62"/>
  <c r="F56" i="62"/>
  <c r="C57" i="62"/>
  <c r="F57" i="62"/>
  <c r="C61" i="62"/>
  <c r="E61" i="62"/>
  <c r="F61" i="62"/>
  <c r="C63" i="62"/>
  <c r="E63" i="62"/>
  <c r="F63" i="62"/>
  <c r="C64" i="62"/>
  <c r="E64" i="62"/>
  <c r="F64" i="62"/>
  <c r="C65" i="62"/>
  <c r="D65" i="62"/>
  <c r="E65" i="62"/>
  <c r="F65" i="62"/>
  <c r="G65" i="62"/>
  <c r="B67" i="62"/>
  <c r="C67" i="62"/>
  <c r="D67" i="62"/>
  <c r="E67" i="62"/>
  <c r="F67" i="62"/>
  <c r="G67" i="62"/>
  <c r="B68" i="62"/>
  <c r="C68" i="62"/>
  <c r="D68" i="62"/>
  <c r="E68" i="62"/>
  <c r="F68" i="62"/>
  <c r="G68" i="62"/>
  <c r="B69" i="62"/>
  <c r="C69" i="62"/>
  <c r="D69" i="62"/>
  <c r="E69" i="62"/>
  <c r="F69" i="62"/>
  <c r="G69" i="62"/>
  <c r="B70" i="62"/>
  <c r="C70" i="62"/>
  <c r="D70" i="62"/>
  <c r="E70" i="62"/>
  <c r="F70" i="62"/>
  <c r="G70" i="62"/>
  <c r="B71" i="62"/>
  <c r="C71" i="62"/>
  <c r="D71" i="62"/>
  <c r="E71" i="62"/>
  <c r="F71" i="62"/>
  <c r="G71" i="62"/>
  <c r="B73" i="62"/>
  <c r="C73" i="62"/>
  <c r="D73" i="62"/>
  <c r="E73" i="62"/>
  <c r="F73" i="62"/>
  <c r="G73" i="62"/>
  <c r="D79" i="62"/>
  <c r="G79" i="62"/>
  <c r="D80" i="62"/>
  <c r="G80" i="62"/>
  <c r="D82" i="62"/>
  <c r="G82" i="62"/>
  <c r="D84" i="62"/>
  <c r="G84" i="62"/>
  <c r="G32" i="62"/>
  <c r="D32" i="62"/>
  <c r="G18" i="62"/>
  <c r="D18" i="62"/>
  <c r="G61" i="62"/>
  <c r="G30" i="62"/>
  <c r="D30" i="62"/>
  <c r="G29" i="62"/>
  <c r="D29" i="62"/>
  <c r="G28" i="62"/>
  <c r="D28" i="62"/>
  <c r="G27" i="62"/>
  <c r="D27" i="62"/>
  <c r="G26" i="62"/>
  <c r="D26" i="62"/>
  <c r="G24" i="62"/>
  <c r="D24" i="62"/>
  <c r="G23" i="62"/>
  <c r="D23" i="62"/>
  <c r="G22" i="62"/>
  <c r="D22" i="62"/>
  <c r="G20" i="62"/>
  <c r="D20" i="62"/>
  <c r="G16" i="62"/>
  <c r="G57" i="62"/>
  <c r="G15" i="62"/>
  <c r="G56" i="62"/>
  <c r="D15" i="62"/>
  <c r="G14" i="62"/>
  <c r="G55" i="62"/>
  <c r="D14" i="62"/>
  <c r="G13" i="62"/>
  <c r="G54" i="62"/>
  <c r="D13" i="62"/>
  <c r="G12" i="62"/>
  <c r="G53" i="62"/>
  <c r="D12" i="62"/>
  <c r="G11" i="62"/>
  <c r="G52" i="62"/>
  <c r="D11" i="62"/>
  <c r="G10" i="62"/>
  <c r="G51" i="62"/>
  <c r="D10" i="62"/>
  <c r="G9" i="62"/>
  <c r="D9" i="62"/>
  <c r="G50" i="62"/>
  <c r="G39" i="62"/>
  <c r="G38" i="62"/>
  <c r="G41" i="62"/>
  <c r="G63" i="62"/>
  <c r="I84" i="62"/>
  <c r="I82" i="62"/>
  <c r="I9" i="62"/>
  <c r="I13" i="62"/>
  <c r="I23" i="62"/>
  <c r="I28" i="62"/>
  <c r="I14" i="62"/>
  <c r="I24" i="62"/>
  <c r="I29" i="62"/>
  <c r="I70" i="62"/>
  <c r="I68" i="62"/>
  <c r="I71" i="62"/>
  <c r="I69" i="62"/>
  <c r="I65" i="62"/>
  <c r="I79" i="62"/>
  <c r="I80" i="62"/>
  <c r="D52" i="62"/>
  <c r="I52" i="62"/>
  <c r="I11" i="62"/>
  <c r="I15" i="62"/>
  <c r="I20" i="62"/>
  <c r="I26" i="62"/>
  <c r="I30" i="62"/>
  <c r="I18" i="62"/>
  <c r="I73" i="62"/>
  <c r="D51" i="62"/>
  <c r="I51" i="62"/>
  <c r="I10" i="62"/>
  <c r="I67" i="62"/>
  <c r="I12" i="62"/>
  <c r="I22" i="62"/>
  <c r="I27" i="62"/>
  <c r="I32" i="62"/>
  <c r="D53" i="62"/>
  <c r="I53" i="62"/>
  <c r="D55" i="62"/>
  <c r="I55" i="62"/>
  <c r="D50" i="62"/>
  <c r="D54" i="62"/>
  <c r="I54" i="62"/>
  <c r="D56" i="62"/>
  <c r="I56" i="62"/>
  <c r="D61" i="62"/>
  <c r="I61" i="62"/>
  <c r="G43" i="62"/>
  <c r="I50" i="62"/>
  <c r="G64" i="62"/>
  <c r="D4" i="4"/>
  <c r="D3" i="4"/>
  <c r="D5" i="48"/>
  <c r="E5" i="48"/>
  <c r="H5" i="48"/>
  <c r="G5" i="48"/>
  <c r="F5" i="48"/>
  <c r="J84" i="37"/>
  <c r="J82" i="37"/>
  <c r="J80" i="37"/>
  <c r="J79" i="37"/>
  <c r="N51" i="37"/>
  <c r="N53" i="37"/>
  <c r="N64" i="37"/>
  <c r="N70" i="37"/>
  <c r="N76" i="37"/>
  <c r="J50" i="37"/>
  <c r="K50" i="37"/>
  <c r="J71" i="37"/>
  <c r="K71" i="37"/>
  <c r="L54" i="37"/>
  <c r="J54" i="37"/>
  <c r="K54" i="37"/>
  <c r="J77" i="37"/>
  <c r="K77" i="37"/>
  <c r="L52" i="37"/>
  <c r="L71" i="37"/>
  <c r="J52" i="37"/>
  <c r="K52" i="37"/>
  <c r="L77" i="37"/>
  <c r="N52" i="37"/>
  <c r="N54" i="37"/>
  <c r="N71" i="37"/>
  <c r="N77" i="37"/>
  <c r="J51" i="37"/>
  <c r="K51" i="37"/>
  <c r="J53" i="37"/>
  <c r="K53" i="37"/>
  <c r="J64" i="37"/>
  <c r="K64" i="37"/>
  <c r="J70" i="37"/>
  <c r="K70" i="37"/>
  <c r="J76" i="37"/>
  <c r="K76" i="37"/>
  <c r="L51" i="37"/>
  <c r="L53" i="37"/>
  <c r="L64" i="37"/>
  <c r="L70" i="37"/>
  <c r="L76" i="37"/>
  <c r="L80" i="37"/>
  <c r="N80" i="37"/>
  <c r="N50" i="37"/>
  <c r="L50" i="37"/>
  <c r="N79" i="37"/>
  <c r="L79" i="37"/>
  <c r="L82" i="37"/>
  <c r="N82" i="37"/>
  <c r="L84" i="37"/>
  <c r="N84" i="37"/>
  <c r="K3" i="31"/>
  <c r="K4" i="31"/>
  <c r="K5" i="31"/>
  <c r="K6" i="31"/>
  <c r="K7" i="31"/>
  <c r="K8" i="31"/>
  <c r="K9" i="31"/>
  <c r="K10" i="31"/>
  <c r="K11" i="31"/>
  <c r="K12" i="31"/>
  <c r="G6" i="48"/>
  <c r="J43" i="37"/>
  <c r="J41" i="37"/>
  <c r="J38" i="37"/>
  <c r="J12" i="37"/>
  <c r="J29" i="37"/>
  <c r="K29" i="37"/>
  <c r="J30" i="37"/>
  <c r="K30" i="37"/>
  <c r="J10" i="37"/>
  <c r="L23" i="37"/>
  <c r="J11" i="37"/>
  <c r="J13" i="37"/>
  <c r="J23" i="37"/>
  <c r="K23" i="37"/>
  <c r="J9" i="37"/>
  <c r="L30" i="37"/>
  <c r="N29" i="37"/>
  <c r="L29" i="37"/>
  <c r="F6" i="48"/>
  <c r="H6" i="48"/>
  <c r="E6" i="48"/>
  <c r="K103" i="31"/>
  <c r="K104" i="31"/>
  <c r="K105" i="31"/>
  <c r="K106" i="31"/>
  <c r="K107" i="31"/>
  <c r="K108" i="31"/>
  <c r="K109" i="31"/>
  <c r="K110" i="31"/>
  <c r="K111" i="31"/>
  <c r="K112" i="31"/>
  <c r="K113" i="31"/>
  <c r="K114" i="31"/>
  <c r="K115" i="31"/>
  <c r="K116" i="31"/>
  <c r="K117" i="31"/>
  <c r="K118" i="31"/>
  <c r="K119" i="31"/>
  <c r="K120" i="31"/>
  <c r="K121" i="31"/>
  <c r="K122" i="31"/>
  <c r="K123" i="31"/>
  <c r="K124" i="31"/>
  <c r="K125" i="31"/>
  <c r="K126" i="31"/>
  <c r="K127" i="31"/>
  <c r="K128" i="31"/>
  <c r="K129" i="31"/>
  <c r="K130" i="31"/>
  <c r="K131" i="31"/>
  <c r="K132" i="31"/>
  <c r="K133" i="31"/>
  <c r="K134" i="31"/>
  <c r="K135" i="31"/>
  <c r="K136" i="31"/>
  <c r="K137" i="31"/>
  <c r="K138" i="31"/>
  <c r="K139" i="31"/>
  <c r="K140" i="31"/>
  <c r="K141" i="31"/>
  <c r="K142" i="31"/>
  <c r="K143" i="31"/>
  <c r="K144" i="31"/>
  <c r="K145" i="31"/>
  <c r="K146" i="31"/>
  <c r="K147" i="31"/>
  <c r="K148" i="31"/>
  <c r="K149" i="31"/>
  <c r="K150" i="31"/>
  <c r="K151" i="31"/>
  <c r="K152" i="31"/>
  <c r="K153" i="31"/>
  <c r="K154" i="31"/>
  <c r="K155" i="31"/>
  <c r="K156" i="31"/>
  <c r="K157" i="31"/>
  <c r="K158" i="31"/>
  <c r="K159" i="31"/>
  <c r="K160" i="31"/>
  <c r="K161" i="31"/>
  <c r="K162" i="31"/>
  <c r="K163" i="31"/>
  <c r="K164" i="31"/>
  <c r="K165" i="31"/>
  <c r="K166" i="31"/>
  <c r="K167" i="31"/>
  <c r="K168" i="31"/>
  <c r="K169" i="31"/>
  <c r="K170" i="31"/>
  <c r="K171" i="31"/>
  <c r="K172" i="31"/>
  <c r="K173" i="31"/>
  <c r="K174" i="31"/>
  <c r="K175" i="31"/>
  <c r="K176" i="31"/>
  <c r="K177" i="31"/>
  <c r="K178" i="31"/>
  <c r="K179" i="31"/>
  <c r="K180" i="31"/>
  <c r="K181" i="31"/>
  <c r="K182" i="31"/>
  <c r="K183" i="31"/>
  <c r="K184" i="31"/>
  <c r="K185" i="31"/>
  <c r="K186" i="31"/>
  <c r="K187" i="31"/>
  <c r="K188" i="31"/>
  <c r="K189" i="31"/>
  <c r="K190" i="31"/>
  <c r="K191" i="31"/>
  <c r="K192" i="31"/>
  <c r="K193" i="31"/>
  <c r="K194" i="31"/>
  <c r="K195" i="31"/>
  <c r="K196" i="31"/>
  <c r="K197" i="31"/>
  <c r="K198" i="31"/>
  <c r="K199" i="31"/>
  <c r="K200" i="31"/>
  <c r="K201" i="31"/>
  <c r="K202" i="31"/>
  <c r="K203" i="31"/>
  <c r="K204" i="31"/>
  <c r="K205" i="31"/>
  <c r="K206" i="31"/>
  <c r="K207" i="31"/>
  <c r="K208" i="31"/>
  <c r="K209" i="31"/>
  <c r="J39" i="37"/>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83" i="31"/>
  <c r="K84" i="31"/>
  <c r="K85" i="31"/>
  <c r="K86" i="31"/>
  <c r="K87" i="31"/>
  <c r="K88" i="31"/>
  <c r="K89" i="31"/>
  <c r="K90" i="31"/>
  <c r="K91" i="31"/>
  <c r="K92" i="31"/>
  <c r="K93" i="31"/>
  <c r="K94" i="31"/>
  <c r="K95" i="31"/>
  <c r="K96" i="31"/>
  <c r="K97" i="31"/>
  <c r="K98" i="31"/>
  <c r="K99" i="31"/>
  <c r="K100" i="31"/>
  <c r="K101" i="31"/>
  <c r="K102" i="31"/>
  <c r="N23" i="37"/>
  <c r="N30" i="37"/>
  <c r="L13" i="37"/>
  <c r="K13" i="37"/>
  <c r="L12" i="37"/>
  <c r="K12" i="37"/>
  <c r="L10" i="37"/>
  <c r="K10" i="37"/>
  <c r="L9" i="37"/>
  <c r="K9" i="37"/>
  <c r="L11" i="37"/>
  <c r="K11" i="37"/>
  <c r="N10" i="37"/>
  <c r="N12" i="37"/>
  <c r="N9" i="37"/>
  <c r="N11" i="37"/>
  <c r="N13" i="37"/>
  <c r="N39" i="37"/>
  <c r="D6" i="48"/>
  <c r="N38" i="37"/>
  <c r="L38" i="37"/>
  <c r="L39" i="37"/>
  <c r="I5" i="48"/>
  <c r="I6" i="48"/>
  <c r="N41" i="37"/>
  <c r="L41" i="37"/>
  <c r="K5" i="48"/>
  <c r="M5" i="48"/>
  <c r="M6" i="48"/>
  <c r="N43" i="37"/>
  <c r="L43" i="37"/>
  <c r="K6" i="48"/>
  <c r="C5" i="4"/>
  <c r="B5" i="4"/>
  <c r="Q25" i="66"/>
  <c r="S25" i="66"/>
  <c r="V3" i="66"/>
  <c r="V8" i="66"/>
  <c r="V17" i="66"/>
  <c r="D25" i="66"/>
  <c r="L25" i="66"/>
  <c r="T24" i="435"/>
  <c r="S24" i="435"/>
  <c r="R24" i="435"/>
  <c r="Q24" i="435"/>
  <c r="P24" i="435"/>
  <c r="O24" i="435"/>
  <c r="N24" i="435"/>
  <c r="M24" i="435"/>
  <c r="L24" i="435"/>
  <c r="K24" i="435"/>
  <c r="J24" i="435"/>
  <c r="I24" i="435"/>
  <c r="H24" i="435"/>
  <c r="G24" i="435"/>
  <c r="F24" i="435"/>
  <c r="E24" i="435"/>
  <c r="D24" i="435"/>
  <c r="C24" i="435"/>
  <c r="V22" i="435"/>
  <c r="V21" i="435"/>
  <c r="V20" i="435"/>
  <c r="V19" i="435"/>
  <c r="V18" i="435"/>
  <c r="V17" i="435"/>
  <c r="V16" i="435"/>
  <c r="V15" i="435"/>
  <c r="V14" i="435"/>
  <c r="V13" i="435"/>
  <c r="V12" i="435"/>
  <c r="V11" i="435"/>
  <c r="V10" i="435"/>
  <c r="V9" i="435"/>
  <c r="V8" i="435"/>
  <c r="V7" i="435"/>
  <c r="V6" i="435"/>
  <c r="V5" i="435"/>
  <c r="U24" i="435"/>
  <c r="B24" i="435"/>
  <c r="V23" i="435"/>
  <c r="V3" i="435"/>
  <c r="J766" i="70"/>
  <c r="K766" i="70"/>
  <c r="J758" i="70"/>
  <c r="K758" i="70"/>
  <c r="J732" i="70"/>
  <c r="K732" i="70"/>
  <c r="J717" i="70"/>
  <c r="K717" i="70"/>
  <c r="J561" i="70"/>
  <c r="K561" i="70"/>
  <c r="J348" i="70"/>
  <c r="K348" i="70"/>
  <c r="J315" i="70"/>
  <c r="K315" i="70"/>
  <c r="J193" i="70"/>
  <c r="K193" i="70"/>
  <c r="N818" i="70"/>
  <c r="I818" i="70"/>
  <c r="L818" i="70"/>
  <c r="N795" i="70"/>
  <c r="N807" i="70"/>
  <c r="I803" i="70"/>
  <c r="I813" i="70"/>
  <c r="I793" i="70"/>
  <c r="I805" i="70"/>
  <c r="I814" i="70"/>
  <c r="I794" i="70"/>
  <c r="N801" i="70"/>
  <c r="L802" i="70"/>
  <c r="I806" i="70"/>
  <c r="N811" i="70"/>
  <c r="L812" i="70"/>
  <c r="I815" i="70"/>
  <c r="I795" i="70"/>
  <c r="I807" i="70"/>
  <c r="I788" i="70"/>
  <c r="N777" i="70"/>
  <c r="I777" i="70"/>
  <c r="L777" i="70"/>
  <c r="L747" i="70"/>
  <c r="L756" i="70"/>
  <c r="L767" i="70"/>
  <c r="N747" i="70"/>
  <c r="I751" i="70"/>
  <c r="N756" i="70"/>
  <c r="I762" i="70"/>
  <c r="I772" i="70"/>
  <c r="I752" i="70"/>
  <c r="N758" i="70"/>
  <c r="I764" i="70"/>
  <c r="N768" i="70"/>
  <c r="I773" i="70"/>
  <c r="N749" i="70"/>
  <c r="I753" i="70"/>
  <c r="N760" i="70"/>
  <c r="I765" i="70"/>
  <c r="N770" i="70"/>
  <c r="I774" i="70"/>
  <c r="I747" i="70"/>
  <c r="L736" i="70"/>
  <c r="N736" i="70"/>
  <c r="I736" i="70"/>
  <c r="I710" i="70"/>
  <c r="N715" i="70"/>
  <c r="I721" i="70"/>
  <c r="N726" i="70"/>
  <c r="I731" i="70"/>
  <c r="L708" i="70"/>
  <c r="I711" i="70"/>
  <c r="I723" i="70"/>
  <c r="I732" i="70"/>
  <c r="N708" i="70"/>
  <c r="L709" i="70"/>
  <c r="I712" i="70"/>
  <c r="N719" i="70"/>
  <c r="L720" i="70"/>
  <c r="I724" i="70"/>
  <c r="N729" i="70"/>
  <c r="L730" i="70"/>
  <c r="I733" i="70"/>
  <c r="I706" i="70"/>
  <c r="N695" i="70"/>
  <c r="I695" i="70"/>
  <c r="L695" i="70"/>
  <c r="L665" i="70"/>
  <c r="N672" i="70"/>
  <c r="L674" i="70"/>
  <c r="N684" i="70"/>
  <c r="I690" i="70"/>
  <c r="I670" i="70"/>
  <c r="I682" i="70"/>
  <c r="L688" i="70"/>
  <c r="I691" i="70"/>
  <c r="I671" i="70"/>
  <c r="N678" i="70"/>
  <c r="L679" i="70"/>
  <c r="I683" i="70"/>
  <c r="N688" i="70"/>
  <c r="L689" i="70"/>
  <c r="I692" i="70"/>
  <c r="I672" i="70"/>
  <c r="I684" i="70"/>
  <c r="I665" i="70"/>
  <c r="N654" i="70"/>
  <c r="I654" i="70"/>
  <c r="L654" i="70"/>
  <c r="L624" i="70"/>
  <c r="N631" i="70"/>
  <c r="N643" i="70"/>
  <c r="I649" i="70"/>
  <c r="I629" i="70"/>
  <c r="N635" i="70"/>
  <c r="L637" i="70"/>
  <c r="I641" i="70"/>
  <c r="L647" i="70"/>
  <c r="I650" i="70"/>
  <c r="N626" i="70"/>
  <c r="I630" i="70"/>
  <c r="N637" i="70"/>
  <c r="I642" i="70"/>
  <c r="N647" i="70"/>
  <c r="I651" i="70"/>
  <c r="I624" i="70"/>
  <c r="N613" i="70"/>
  <c r="I613" i="70"/>
  <c r="L613" i="70"/>
  <c r="L583" i="70"/>
  <c r="L592" i="70"/>
  <c r="N583" i="70"/>
  <c r="I587" i="70"/>
  <c r="N592" i="70"/>
  <c r="I598" i="70"/>
  <c r="N603" i="70"/>
  <c r="I608" i="70"/>
  <c r="L606" i="70"/>
  <c r="I609" i="70"/>
  <c r="N585" i="70"/>
  <c r="I589" i="70"/>
  <c r="N596" i="70"/>
  <c r="I601" i="70"/>
  <c r="N606" i="70"/>
  <c r="L607" i="70"/>
  <c r="I610" i="70"/>
  <c r="I602" i="70"/>
  <c r="I583" i="70"/>
  <c r="L588" i="70"/>
  <c r="L600" i="70"/>
  <c r="N572" i="70"/>
  <c r="I572" i="70"/>
  <c r="L572" i="70"/>
  <c r="N549" i="70"/>
  <c r="N561" i="70"/>
  <c r="I557" i="70"/>
  <c r="I567" i="70"/>
  <c r="I547" i="70"/>
  <c r="I559" i="70"/>
  <c r="I568" i="70"/>
  <c r="N544" i="70"/>
  <c r="I548" i="70"/>
  <c r="N555" i="70"/>
  <c r="I560" i="70"/>
  <c r="N565" i="70"/>
  <c r="I569" i="70"/>
  <c r="I549" i="70"/>
  <c r="I561" i="70"/>
  <c r="I542" i="70"/>
  <c r="L547" i="70"/>
  <c r="L559" i="70"/>
  <c r="L531" i="70"/>
  <c r="N531" i="70"/>
  <c r="I531" i="70"/>
  <c r="L501" i="70"/>
  <c r="N508" i="70"/>
  <c r="L510" i="70"/>
  <c r="N520" i="70"/>
  <c r="L521" i="70"/>
  <c r="N510" i="70"/>
  <c r="N521" i="70"/>
  <c r="I526" i="70"/>
  <c r="L503" i="70"/>
  <c r="I506" i="70"/>
  <c r="L514" i="70"/>
  <c r="I518" i="70"/>
  <c r="I527" i="70"/>
  <c r="I507" i="70"/>
  <c r="I519" i="70"/>
  <c r="N524" i="70"/>
  <c r="I528" i="70"/>
  <c r="I508" i="70"/>
  <c r="I520" i="70"/>
  <c r="I501" i="70"/>
  <c r="L506" i="70"/>
  <c r="L518" i="70"/>
  <c r="N490" i="70"/>
  <c r="I490" i="70"/>
  <c r="L490" i="70"/>
  <c r="N467" i="70"/>
  <c r="N479" i="70"/>
  <c r="I475" i="70"/>
  <c r="I485" i="70"/>
  <c r="I465" i="70"/>
  <c r="I477" i="70"/>
  <c r="N481" i="70"/>
  <c r="I486" i="70"/>
  <c r="I466" i="70"/>
  <c r="N473" i="70"/>
  <c r="L474" i="70"/>
  <c r="I478" i="70"/>
  <c r="N483" i="70"/>
  <c r="L484" i="70"/>
  <c r="I487" i="70"/>
  <c r="I467" i="70"/>
  <c r="I479" i="70"/>
  <c r="I460" i="70"/>
  <c r="N449" i="70"/>
  <c r="I449" i="70"/>
  <c r="L449" i="70"/>
  <c r="N419" i="70"/>
  <c r="I423" i="70"/>
  <c r="N428" i="70"/>
  <c r="I434" i="70"/>
  <c r="N439" i="70"/>
  <c r="I444" i="70"/>
  <c r="I448" i="70"/>
  <c r="I425" i="70"/>
  <c r="I437" i="70"/>
  <c r="I446" i="70"/>
  <c r="I426" i="70"/>
  <c r="I438" i="70"/>
  <c r="I419" i="70"/>
  <c r="N408" i="70"/>
  <c r="I408" i="70"/>
  <c r="L408" i="70"/>
  <c r="N385" i="70"/>
  <c r="N397" i="70"/>
  <c r="I382" i="70"/>
  <c r="I393" i="70"/>
  <c r="N398" i="70"/>
  <c r="I403" i="70"/>
  <c r="I383" i="70"/>
  <c r="I395" i="70"/>
  <c r="I404" i="70"/>
  <c r="I384" i="70"/>
  <c r="I396" i="70"/>
  <c r="N401" i="70"/>
  <c r="I405" i="70"/>
  <c r="I385" i="70"/>
  <c r="I397" i="70"/>
  <c r="L367" i="70"/>
  <c r="N367" i="70"/>
  <c r="I367" i="70"/>
  <c r="N344" i="70"/>
  <c r="N356" i="70"/>
  <c r="I362" i="70"/>
  <c r="I342" i="70"/>
  <c r="I354" i="70"/>
  <c r="I363" i="70"/>
  <c r="I343" i="70"/>
  <c r="N350" i="70"/>
  <c r="I355" i="70"/>
  <c r="N360" i="70"/>
  <c r="I364" i="70"/>
  <c r="I344" i="70"/>
  <c r="I356" i="70"/>
  <c r="I337" i="70"/>
  <c r="N326" i="70"/>
  <c r="I326" i="70"/>
  <c r="L326" i="70"/>
  <c r="L296" i="70"/>
  <c r="I299" i="70"/>
  <c r="N303" i="70"/>
  <c r="L305" i="70"/>
  <c r="I310" i="70"/>
  <c r="N315" i="70"/>
  <c r="N296" i="70"/>
  <c r="I300" i="70"/>
  <c r="L307" i="70"/>
  <c r="I311" i="70"/>
  <c r="I321" i="70"/>
  <c r="N297" i="70"/>
  <c r="I301" i="70"/>
  <c r="N307" i="70"/>
  <c r="L309" i="70"/>
  <c r="I313" i="70"/>
  <c r="N317" i="70"/>
  <c r="L319" i="70"/>
  <c r="I322" i="70"/>
  <c r="I302" i="70"/>
  <c r="I314" i="70"/>
  <c r="I323" i="70"/>
  <c r="I303" i="70"/>
  <c r="I315" i="70"/>
  <c r="N285" i="70"/>
  <c r="I285" i="70"/>
  <c r="L285" i="70"/>
  <c r="N255" i="70"/>
  <c r="I259" i="70"/>
  <c r="N264" i="70"/>
  <c r="L266" i="70"/>
  <c r="I270" i="70"/>
  <c r="N275" i="70"/>
  <c r="I280" i="70"/>
  <c r="I261" i="70"/>
  <c r="I273" i="70"/>
  <c r="I282" i="70"/>
  <c r="I255" i="70"/>
  <c r="N244" i="70"/>
  <c r="I244" i="70"/>
  <c r="L244" i="70"/>
  <c r="I217" i="70"/>
  <c r="N221" i="70"/>
  <c r="I228" i="70"/>
  <c r="N233" i="70"/>
  <c r="I238" i="70"/>
  <c r="L225" i="70"/>
  <c r="L235" i="70"/>
  <c r="I219" i="70"/>
  <c r="I231" i="70"/>
  <c r="I240" i="70"/>
  <c r="I232" i="70"/>
  <c r="I241" i="70"/>
  <c r="I221" i="70"/>
  <c r="L229" i="70"/>
  <c r="I233" i="70"/>
  <c r="L239" i="70"/>
  <c r="L203" i="70"/>
  <c r="N203" i="70"/>
  <c r="I203" i="70"/>
  <c r="N180" i="70"/>
  <c r="I177" i="70"/>
  <c r="L184" i="70"/>
  <c r="I188" i="70"/>
  <c r="L194" i="70"/>
  <c r="I198" i="70"/>
  <c r="I178" i="70"/>
  <c r="I190" i="70"/>
  <c r="I199" i="70"/>
  <c r="I179" i="70"/>
  <c r="I191" i="70"/>
  <c r="I200" i="70"/>
  <c r="I180" i="70"/>
  <c r="I192" i="70"/>
  <c r="N162" i="70"/>
  <c r="I162" i="70"/>
  <c r="L162" i="70"/>
  <c r="L132" i="70"/>
  <c r="I135" i="70"/>
  <c r="N139" i="70"/>
  <c r="I146" i="70"/>
  <c r="N151" i="70"/>
  <c r="I156" i="70"/>
  <c r="L133" i="70"/>
  <c r="L153" i="70"/>
  <c r="L134" i="70"/>
  <c r="I137" i="70"/>
  <c r="I149" i="70"/>
  <c r="I158" i="70"/>
  <c r="I150" i="70"/>
  <c r="I159" i="70"/>
  <c r="I139" i="70"/>
  <c r="L147" i="70"/>
  <c r="I151" i="70"/>
  <c r="L157" i="70"/>
  <c r="L121" i="70"/>
  <c r="N121" i="70"/>
  <c r="L91" i="70"/>
  <c r="N98" i="70"/>
  <c r="L100" i="70"/>
  <c r="N110" i="70"/>
  <c r="L111" i="70"/>
  <c r="I115" i="70"/>
  <c r="I121" i="70"/>
  <c r="N91" i="70"/>
  <c r="I95" i="70"/>
  <c r="N100" i="70"/>
  <c r="I106" i="70"/>
  <c r="N111" i="70"/>
  <c r="I116" i="70"/>
  <c r="L93" i="70"/>
  <c r="L104" i="70"/>
  <c r="L114" i="70"/>
  <c r="N93" i="70"/>
  <c r="I97" i="70"/>
  <c r="N104" i="70"/>
  <c r="I109" i="70"/>
  <c r="N114" i="70"/>
  <c r="I118" i="70"/>
  <c r="N80" i="70"/>
  <c r="I80" i="70"/>
  <c r="L80" i="70"/>
  <c r="L50" i="70"/>
  <c r="I53" i="70"/>
  <c r="N57" i="70"/>
  <c r="L59" i="70"/>
  <c r="N69" i="70"/>
  <c r="I75" i="70"/>
  <c r="L52" i="70"/>
  <c r="I55" i="70"/>
  <c r="L63" i="70"/>
  <c r="I67" i="70"/>
  <c r="I76" i="70"/>
  <c r="I56" i="70"/>
  <c r="I68" i="70"/>
  <c r="N73" i="70"/>
  <c r="I77" i="70"/>
  <c r="I57" i="70"/>
  <c r="I69" i="70"/>
  <c r="I50" i="70"/>
  <c r="L55" i="70"/>
  <c r="N39" i="70"/>
  <c r="I39" i="70"/>
  <c r="L39" i="70"/>
  <c r="N16" i="70"/>
  <c r="N28" i="70"/>
  <c r="I34" i="70"/>
  <c r="N10" i="70"/>
  <c r="I14" i="70"/>
  <c r="N20" i="70"/>
  <c r="I26" i="70"/>
  <c r="N30" i="70"/>
  <c r="I35" i="70"/>
  <c r="N11" i="70"/>
  <c r="I15" i="70"/>
  <c r="N22" i="70"/>
  <c r="I27" i="70"/>
  <c r="N32" i="70"/>
  <c r="I36" i="70"/>
  <c r="I16" i="70"/>
  <c r="I28" i="70"/>
  <c r="I9" i="70"/>
  <c r="D38" i="62"/>
  <c r="I16" i="62"/>
  <c r="D57" i="62"/>
  <c r="I57" i="62"/>
  <c r="D39" i="62"/>
  <c r="M6" i="107"/>
  <c r="Q5" i="107"/>
  <c r="Q6" i="107"/>
  <c r="N817" i="70"/>
  <c r="I817" i="70"/>
  <c r="L817" i="70"/>
  <c r="L776" i="70"/>
  <c r="N776" i="70"/>
  <c r="I776" i="70"/>
  <c r="N735" i="70"/>
  <c r="I735" i="70"/>
  <c r="L735" i="70"/>
  <c r="L694" i="70"/>
  <c r="N694" i="70"/>
  <c r="I694" i="70"/>
  <c r="L653" i="70"/>
  <c r="N653" i="70"/>
  <c r="I653" i="70"/>
  <c r="N612" i="70"/>
  <c r="I612" i="70"/>
  <c r="L612" i="70"/>
  <c r="N571" i="70"/>
  <c r="I571" i="70"/>
  <c r="L571" i="70"/>
  <c r="L530" i="70"/>
  <c r="N530" i="70"/>
  <c r="I530" i="70"/>
  <c r="N489" i="70"/>
  <c r="I489" i="70"/>
  <c r="L489" i="70"/>
  <c r="N451" i="70"/>
  <c r="L448" i="70"/>
  <c r="N448" i="70"/>
  <c r="N407" i="70"/>
  <c r="I407" i="70"/>
  <c r="L407" i="70"/>
  <c r="N366" i="70"/>
  <c r="I366" i="70"/>
  <c r="L366" i="70"/>
  <c r="L325" i="70"/>
  <c r="N325" i="70"/>
  <c r="I325" i="70"/>
  <c r="L284" i="70"/>
  <c r="N284" i="70"/>
  <c r="I284" i="70"/>
  <c r="L243" i="70"/>
  <c r="N243" i="70"/>
  <c r="I243" i="70"/>
  <c r="N202" i="70"/>
  <c r="I202" i="70"/>
  <c r="L202" i="70"/>
  <c r="L161" i="70"/>
  <c r="N161" i="70"/>
  <c r="I161" i="70"/>
  <c r="L120" i="70"/>
  <c r="N120" i="70"/>
  <c r="I120" i="70"/>
  <c r="L79" i="70"/>
  <c r="N79" i="70"/>
  <c r="I79" i="70"/>
  <c r="N38" i="70"/>
  <c r="I38" i="70"/>
  <c r="L38" i="70"/>
  <c r="I39" i="62"/>
  <c r="I38" i="62"/>
  <c r="I41" i="62"/>
  <c r="D41" i="62"/>
  <c r="D63" i="62"/>
  <c r="I63" i="62"/>
  <c r="D64" i="62"/>
  <c r="I64" i="62"/>
  <c r="I451" i="70"/>
  <c r="L820" i="70"/>
  <c r="I820" i="70"/>
  <c r="N820" i="70"/>
  <c r="I779" i="70"/>
  <c r="N779" i="70"/>
  <c r="L779" i="70"/>
  <c r="L738" i="70"/>
  <c r="I738" i="70"/>
  <c r="N738" i="70"/>
  <c r="I697" i="70"/>
  <c r="N697" i="70"/>
  <c r="L697" i="70"/>
  <c r="I656" i="70"/>
  <c r="N656" i="70"/>
  <c r="L656" i="70"/>
  <c r="L615" i="70"/>
  <c r="I615" i="70"/>
  <c r="N615" i="70"/>
  <c r="L574" i="70"/>
  <c r="I574" i="70"/>
  <c r="N574" i="70"/>
  <c r="I533" i="70"/>
  <c r="N533" i="70"/>
  <c r="L533" i="70"/>
  <c r="L535" i="70"/>
  <c r="L492" i="70"/>
  <c r="I492" i="70"/>
  <c r="N492" i="70"/>
  <c r="L451" i="70"/>
  <c r="L453" i="70"/>
  <c r="L410" i="70"/>
  <c r="I410" i="70"/>
  <c r="N410" i="70"/>
  <c r="L369" i="70"/>
  <c r="I369" i="70"/>
  <c r="N369" i="70"/>
  <c r="I328" i="70"/>
  <c r="N328" i="70"/>
  <c r="L328" i="70"/>
  <c r="I287" i="70"/>
  <c r="N287" i="70"/>
  <c r="L287" i="70"/>
  <c r="I246" i="70"/>
  <c r="N246" i="70"/>
  <c r="L246" i="70"/>
  <c r="L248" i="70"/>
  <c r="L205" i="70"/>
  <c r="I205" i="70"/>
  <c r="N205" i="70"/>
  <c r="I164" i="70"/>
  <c r="N164" i="70"/>
  <c r="L164" i="70"/>
  <c r="I123" i="70"/>
  <c r="N123" i="70"/>
  <c r="L123" i="70"/>
  <c r="I82" i="70"/>
  <c r="N82" i="70"/>
  <c r="L82" i="70"/>
  <c r="L41" i="70"/>
  <c r="I41" i="70"/>
  <c r="N41" i="70"/>
  <c r="I43" i="62"/>
  <c r="D43" i="62"/>
  <c r="L781" i="70"/>
  <c r="L699" i="70"/>
  <c r="L658" i="70"/>
  <c r="L330" i="70"/>
  <c r="L289" i="70"/>
  <c r="L166" i="70"/>
  <c r="L125" i="70"/>
  <c r="L84" i="70"/>
  <c r="N822" i="70"/>
  <c r="I822" i="70"/>
  <c r="L822" i="70"/>
  <c r="N781" i="70"/>
  <c r="I781" i="70"/>
  <c r="N740" i="70"/>
  <c r="I740" i="70"/>
  <c r="L740" i="70"/>
  <c r="N699" i="70"/>
  <c r="I699" i="70"/>
  <c r="N658" i="70"/>
  <c r="I658" i="70"/>
  <c r="L617" i="70"/>
  <c r="N617" i="70"/>
  <c r="I617" i="70"/>
  <c r="N576" i="70"/>
  <c r="I576" i="70"/>
  <c r="L576" i="70"/>
  <c r="N535" i="70"/>
  <c r="I535" i="70"/>
  <c r="N494" i="70"/>
  <c r="I494" i="70"/>
  <c r="L494" i="70"/>
  <c r="I453" i="70"/>
  <c r="N453" i="70"/>
  <c r="N412" i="70"/>
  <c r="I412" i="70"/>
  <c r="L412" i="70"/>
  <c r="N371" i="70"/>
  <c r="I371" i="70"/>
  <c r="L371" i="70"/>
  <c r="N330" i="70"/>
  <c r="I330" i="70"/>
  <c r="N289" i="70"/>
  <c r="I289" i="70"/>
  <c r="N248" i="70"/>
  <c r="I248" i="70"/>
  <c r="L207" i="70"/>
  <c r="N207" i="70"/>
  <c r="I207" i="70"/>
  <c r="N166" i="70"/>
  <c r="I166" i="70"/>
  <c r="N125" i="70"/>
  <c r="I125" i="70"/>
  <c r="N84" i="70"/>
  <c r="I84" i="70"/>
  <c r="N43" i="70"/>
  <c r="I43" i="70"/>
  <c r="L43" i="70"/>
</calcChain>
</file>

<file path=xl/sharedStrings.xml><?xml version="1.0" encoding="utf-8"?>
<sst xmlns="http://schemas.openxmlformats.org/spreadsheetml/2006/main" count="14909" uniqueCount="612">
  <si>
    <t>Instructions</t>
  </si>
  <si>
    <t>Go to Beneficiaries and Affiliated Entities list</t>
  </si>
  <si>
    <t>! Double click buttons !</t>
  </si>
  <si>
    <t>Go to Work packages list</t>
  </si>
  <si>
    <t>GENERAL INSTRUCTIONS</t>
  </si>
  <si>
    <t>BE LIST</t>
  </si>
  <si>
    <t>WP LIST</t>
  </si>
  <si>
    <t>BEx</t>
  </si>
  <si>
    <t>ANY COMMENTS</t>
  </si>
  <si>
    <t>SUMMARY TABLES</t>
  </si>
  <si>
    <t>List of beneficiaries and affiliated entities</t>
  </si>
  <si>
    <t>Add BE</t>
  </si>
  <si>
    <t>Apply changes</t>
  </si>
  <si>
    <t>BE/AE nr</t>
  </si>
  <si>
    <t>BE/AE name</t>
  </si>
  <si>
    <t>Acronym</t>
  </si>
  <si>
    <t>Country</t>
  </si>
  <si>
    <t>Funding rate</t>
  </si>
  <si>
    <t>BE1</t>
  </si>
  <si>
    <t>Beneficiary 1</t>
  </si>
  <si>
    <t>BE</t>
  </si>
  <si>
    <t>Add AE to BE1</t>
  </si>
  <si>
    <t>List of Work Packages</t>
  </si>
  <si>
    <t>Add WP</t>
  </si>
  <si>
    <t>WP1</t>
  </si>
  <si>
    <t>ESTIMATED BREAKDOWN OF THE LUMP SUM 
PER WORK PACKAGE AND PER BENEFICIARY</t>
  </si>
  <si>
    <t>Totals</t>
  </si>
  <si>
    <t xml:space="preserve">Totals: </t>
  </si>
  <si>
    <t xml:space="preserve">Pct: </t>
  </si>
  <si>
    <t>Budget (to be copied in the online submission form)</t>
  </si>
  <si>
    <t>No</t>
  </si>
  <si>
    <t>Name of Beneficiary</t>
  </si>
  <si>
    <t>Requested grant amount</t>
  </si>
  <si>
    <t>Budget for the proposal (IA)</t>
  </si>
  <si>
    <t>(A)</t>
  </si>
  <si>
    <t>(B)</t>
  </si>
  <si>
    <t>(C)</t>
  </si>
  <si>
    <t>(D)</t>
  </si>
  <si>
    <t>(E)</t>
  </si>
  <si>
    <t>(F)</t>
  </si>
  <si>
    <t>(G)</t>
  </si>
  <si>
    <t>(H)</t>
  </si>
  <si>
    <t>(I)</t>
  </si>
  <si>
    <t>(J)</t>
  </si>
  <si>
    <t>(K)</t>
  </si>
  <si>
    <t>(L)</t>
  </si>
  <si>
    <t>(M)</t>
  </si>
  <si>
    <t>(N)</t>
  </si>
  <si>
    <t>(O)</t>
  </si>
  <si>
    <t xml:space="preserve">No </t>
  </si>
  <si>
    <t>Participant</t>
  </si>
  <si>
    <t xml:space="preserve">Country </t>
  </si>
  <si>
    <t>Direct personnel costs</t>
  </si>
  <si>
    <t>Other direct costs</t>
  </si>
  <si>
    <t>Direct costs of subcontracting</t>
  </si>
  <si>
    <t>Direct costs of providing financial support to third parties</t>
  </si>
  <si>
    <r>
      <t xml:space="preserve">Costs of in kind contributions </t>
    </r>
    <r>
      <rPr>
        <b/>
        <sz val="11"/>
        <color theme="1"/>
        <rFont val="Arial"/>
        <family val="2"/>
      </rPr>
      <t>NOT</t>
    </r>
    <r>
      <rPr>
        <sz val="11"/>
        <color theme="1"/>
        <rFont val="Arial"/>
        <family val="2"/>
      </rPr>
      <t xml:space="preserve"> used on the beneficiary's premises (included in A and B)</t>
    </r>
  </si>
  <si>
    <t>Indirect Costs (=0.25(A+B-E))</t>
  </si>
  <si>
    <t>Special unit costs covering direct &amp; indirect costs</t>
  </si>
  <si>
    <t>Total estimated eligible costs (=A+B+C+D+F+G)</t>
  </si>
  <si>
    <t>Reimbursement rate</t>
  </si>
  <si>
    <t>Max. EU contribution 
(=H*I)</t>
  </si>
  <si>
    <t>Costs of third parties linked to participant</t>
  </si>
  <si>
    <t>Max. EU Contribution / € THIRD PARTIES</t>
  </si>
  <si>
    <t>Total Costs for BENEFICIARY &amp; THIRD PARTIES
(=H+K)</t>
  </si>
  <si>
    <t>Max. EU Contribution / €
BENEFICIARY &amp; THIRD PARTIES (=J+L)</t>
  </si>
  <si>
    <t>Requested EU contribution / €
BENEFICIARY &amp; THIRD PARTIES</t>
  </si>
  <si>
    <t>Budget for the proposal (RIA-CSA)</t>
  </si>
  <si>
    <t>Costs of in kind contributions NOT used on the beneficiary's premises (included in A and B)</t>
  </si>
  <si>
    <t>BENEFICIARIES \ WORK PACKAGES</t>
  </si>
  <si>
    <t>Total</t>
  </si>
  <si>
    <t>Percentage</t>
  </si>
  <si>
    <t>SUM OF ALL BENEFICIARIES (including AFFILIATED ENTITIES) FOR ALL THE WORK PACKAGES</t>
  </si>
  <si>
    <t>ALL BENEFICIARIES 
(without affiliated entities)</t>
  </si>
  <si>
    <t>ALL AFFILIATED ENTITIES</t>
  </si>
  <si>
    <t>ALL BENEFICIARIES 
(with affiliated entities)</t>
  </si>
  <si>
    <t xml:space="preserve"> COST CATEGORY</t>
  </si>
  <si>
    <t>BE TOTAL COSTS</t>
  </si>
  <si>
    <t>AE TOTAL COSTS</t>
  </si>
  <si>
    <t>BE+TP TOTAL COSTS</t>
  </si>
  <si>
    <t>TOTAL COSTS</t>
  </si>
  <si>
    <t>A. DIRECT PERSONNEL COSTS</t>
  </si>
  <si>
    <t>A.1 Employees (or equivalent)</t>
  </si>
  <si>
    <t>SENIOR SCIENTISTS (or equivalent in the private sector)</t>
  </si>
  <si>
    <t>JUNIOR SCIENTISTS (or equivalent in the private sector)</t>
  </si>
  <si>
    <t>TECHNICAL PERSONNEL (or equivalent in the private sector)</t>
  </si>
  <si>
    <t>ADMINISTRATIVE PERSONNEL (or equivalent in the private sector)</t>
  </si>
  <si>
    <t>OTHERS</t>
  </si>
  <si>
    <t>A.2 Natural Persons under direct contract</t>
  </si>
  <si>
    <t>A.3 Seconded Persons</t>
  </si>
  <si>
    <t>A.4 SME owners and natural person beneficiaries</t>
  </si>
  <si>
    <t>B. DIRECT SUBCONTRACTING COSTS</t>
  </si>
  <si>
    <t>C. DIRECT PURCHASE COSTS</t>
  </si>
  <si>
    <t>C.1 Travel and subsistence</t>
  </si>
  <si>
    <t>C.2 Equipment (complete 'Depreciation cost' sheet)</t>
  </si>
  <si>
    <t>Equipment</t>
  </si>
  <si>
    <t>Infrastructure</t>
  </si>
  <si>
    <t>Other assets</t>
  </si>
  <si>
    <t>C.3 Other goods, works and services</t>
  </si>
  <si>
    <t>Consumables</t>
  </si>
  <si>
    <t>Services for meetings, seminars</t>
  </si>
  <si>
    <t>Services for dissemination activities (including website)</t>
  </si>
  <si>
    <t>Publication fees</t>
  </si>
  <si>
    <t>Other (shipment,insurance, translation, etc.)</t>
  </si>
  <si>
    <t>D. OTHER COST CATEGORIES</t>
  </si>
  <si>
    <t>D.1 Financial support to third parties (if applicable in the topic specific conditions)</t>
  </si>
  <si>
    <t>D.2 Internally invoiced goods and services</t>
  </si>
  <si>
    <t>D.3 Transnational access to research infrastructure unit costs (if required in the topic specific conditions)</t>
  </si>
  <si>
    <t>D.4 Virtual access to research infrastructure unit costs (if required in the topic specific conditions)</t>
  </si>
  <si>
    <t>D.5 PCP/PPI procurement costs (if mentioned as eligible in the topic specific conditions)</t>
  </si>
  <si>
    <t>TOTAL DIRECT PERSONNEL COSTS AND PURCHASE COSTS (A+C)</t>
  </si>
  <si>
    <t>TOTAL DIRECT COSTS  (A+B+C+D)</t>
  </si>
  <si>
    <t>E. INDIRECT COSTS (25% * (A+C))</t>
  </si>
  <si>
    <t>F. TOTAL COSTS (A+B+C+D+E)</t>
  </si>
  <si>
    <t>SUM OF ALL WORK PACKAGES FOR ALL BENEFICIARIES</t>
  </si>
  <si>
    <t>TP TOTAL COSTS</t>
  </si>
  <si>
    <r>
      <t xml:space="preserve">D.1 Financial support to third parties </t>
    </r>
    <r>
      <rPr>
        <sz val="11"/>
        <rFont val="Calibri"/>
        <family val="2"/>
        <scheme val="minor"/>
      </rPr>
      <t>(if applicable in the topic specific conditions)</t>
    </r>
  </si>
  <si>
    <r>
      <t xml:space="preserve">D.3 Transnational access to research infrastructure unit costs </t>
    </r>
    <r>
      <rPr>
        <sz val="11"/>
        <rFont val="Calibri"/>
        <family val="2"/>
        <scheme val="minor"/>
      </rPr>
      <t>(if required in the topic specific conditions)</t>
    </r>
  </si>
  <si>
    <r>
      <t xml:space="preserve">D.4 Virtual access to research infrastructure unit costs </t>
    </r>
    <r>
      <rPr>
        <sz val="11"/>
        <rFont val="Calibri"/>
        <family val="2"/>
        <scheme val="minor"/>
      </rPr>
      <t>(if required in the topic specific conditions)</t>
    </r>
  </si>
  <si>
    <r>
      <t xml:space="preserve">D.5 PCP/PPI procurement costs </t>
    </r>
    <r>
      <rPr>
        <sz val="11"/>
        <rFont val="Calibri"/>
        <family val="2"/>
        <scheme val="minor"/>
      </rPr>
      <t>(if mentioned as eligible in the topic specific conditions)</t>
    </r>
  </si>
  <si>
    <t>View Summary</t>
  </si>
  <si>
    <t>COST CATEGORY</t>
  </si>
  <si>
    <t>BE+AE TOTAL COSTS</t>
  </si>
  <si>
    <t>WORK PACKAGE</t>
  </si>
  <si>
    <t>C.2 Equipment (complete 'Depreciation costs' sheet)</t>
  </si>
  <si>
    <t>Other (shipment, insurance, translation, etc.)</t>
  </si>
  <si>
    <r>
      <t xml:space="preserve">D.1 Financial support to third parties </t>
    </r>
    <r>
      <rPr>
        <sz val="11"/>
        <rFont val="Calibri"/>
        <family val="2"/>
      </rPr>
      <t>(if applicable in the topic specific conditions)</t>
    </r>
  </si>
  <si>
    <r>
      <t xml:space="preserve">D.3 Transnational access to research infrastructure unit costs </t>
    </r>
    <r>
      <rPr>
        <sz val="11"/>
        <rFont val="Calibri"/>
        <family val="2"/>
      </rPr>
      <t>(if mentioned as eligible in the topic specific conditions)</t>
    </r>
  </si>
  <si>
    <r>
      <t xml:space="preserve">D.4 Virtual access to research infrastructure unit costs </t>
    </r>
    <r>
      <rPr>
        <sz val="11"/>
        <rFont val="Calibri"/>
        <family val="2"/>
      </rPr>
      <t>(if mentioned as eligible in the topic specific conditions)</t>
    </r>
  </si>
  <si>
    <r>
      <t xml:space="preserve">D.5 PCP/PPI procurement costs </t>
    </r>
    <r>
      <rPr>
        <sz val="11"/>
        <rFont val="Calibri"/>
        <family val="2"/>
      </rPr>
      <t>(if mentioned as eligible in the topic specific conditions)</t>
    </r>
  </si>
  <si>
    <t>SUMMARY</t>
  </si>
  <si>
    <t>TOOL:   DEPRECIATION COSTS LIST</t>
  </si>
  <si>
    <t>BE nr</t>
  </si>
  <si>
    <t>Beneficiary name</t>
  </si>
  <si>
    <t>WP nr</t>
  </si>
  <si>
    <t>Work Package name</t>
  </si>
  <si>
    <t>Resource type</t>
  </si>
  <si>
    <t>Short name of the investments</t>
  </si>
  <si>
    <t>Date of purchase (real or planned date of purchase)</t>
  </si>
  <si>
    <t>Purchase cost</t>
  </si>
  <si>
    <t>% used for the project</t>
  </si>
  <si>
    <t>Charged 
depreciation costs 
per investment</t>
  </si>
  <si>
    <t>Justification: Needed info for depreciation</t>
  </si>
  <si>
    <t>Any comments</t>
  </si>
  <si>
    <t>nr</t>
  </si>
  <si>
    <t>BE ref</t>
  </si>
  <si>
    <t>WP ref</t>
  </si>
  <si>
    <t>Comments</t>
  </si>
  <si>
    <t>Coefficient</t>
  </si>
  <si>
    <t>AE</t>
  </si>
  <si>
    <t>AL</t>
  </si>
  <si>
    <t>AM</t>
  </si>
  <si>
    <t>AO</t>
  </si>
  <si>
    <t>AR</t>
  </si>
  <si>
    <t>AT</t>
  </si>
  <si>
    <t>AU</t>
  </si>
  <si>
    <t>AZ</t>
  </si>
  <si>
    <t>BA</t>
  </si>
  <si>
    <t>BB</t>
  </si>
  <si>
    <t>BD</t>
  </si>
  <si>
    <t>BF</t>
  </si>
  <si>
    <t>BG</t>
  </si>
  <si>
    <t>BI</t>
  </si>
  <si>
    <t>BJ</t>
  </si>
  <si>
    <t>BO</t>
  </si>
  <si>
    <t>BR</t>
  </si>
  <si>
    <t>BW</t>
  </si>
  <si>
    <t>BY</t>
  </si>
  <si>
    <t>BZ</t>
  </si>
  <si>
    <t>CA</t>
  </si>
  <si>
    <t>CD</t>
  </si>
  <si>
    <t>CF</t>
  </si>
  <si>
    <t>CG</t>
  </si>
  <si>
    <t>CH</t>
  </si>
  <si>
    <t>CI</t>
  </si>
  <si>
    <t>CL</t>
  </si>
  <si>
    <t>CM</t>
  </si>
  <si>
    <t>CN</t>
  </si>
  <si>
    <t>CO</t>
  </si>
  <si>
    <t>CR</t>
  </si>
  <si>
    <t>CU</t>
  </si>
  <si>
    <t>CV</t>
  </si>
  <si>
    <t>CY</t>
  </si>
  <si>
    <t>CZ</t>
  </si>
  <si>
    <t>DE</t>
  </si>
  <si>
    <t>DJ</t>
  </si>
  <si>
    <t>DK</t>
  </si>
  <si>
    <t>DO</t>
  </si>
  <si>
    <t>DZ</t>
  </si>
  <si>
    <t>EC</t>
  </si>
  <si>
    <t>EE</t>
  </si>
  <si>
    <t>EG</t>
  </si>
  <si>
    <t>EL</t>
  </si>
  <si>
    <t>ER</t>
  </si>
  <si>
    <t>ES</t>
  </si>
  <si>
    <t>ET</t>
  </si>
  <si>
    <t>FI</t>
  </si>
  <si>
    <t>FJ</t>
  </si>
  <si>
    <t>FO</t>
  </si>
  <si>
    <t>FR</t>
  </si>
  <si>
    <t>GA</t>
  </si>
  <si>
    <t>GE</t>
  </si>
  <si>
    <t>GH</t>
  </si>
  <si>
    <t>GM</t>
  </si>
  <si>
    <t>GN</t>
  </si>
  <si>
    <t>GT</t>
  </si>
  <si>
    <t>GW</t>
  </si>
  <si>
    <t>GY</t>
  </si>
  <si>
    <t>HK</t>
  </si>
  <si>
    <t>HN</t>
  </si>
  <si>
    <t>HR</t>
  </si>
  <si>
    <t>HT</t>
  </si>
  <si>
    <t>HU</t>
  </si>
  <si>
    <t>ID</t>
  </si>
  <si>
    <t>IE</t>
  </si>
  <si>
    <t>IL</t>
  </si>
  <si>
    <t>IN</t>
  </si>
  <si>
    <t>IS</t>
  </si>
  <si>
    <t>IT</t>
  </si>
  <si>
    <t>JM</t>
  </si>
  <si>
    <t>JO</t>
  </si>
  <si>
    <t>JP</t>
  </si>
  <si>
    <t>KE</t>
  </si>
  <si>
    <t>KG</t>
  </si>
  <si>
    <t>KH</t>
  </si>
  <si>
    <t>KM</t>
  </si>
  <si>
    <t>KR</t>
  </si>
  <si>
    <t>KZ</t>
  </si>
  <si>
    <t>LA</t>
  </si>
  <si>
    <t>LB</t>
  </si>
  <si>
    <t>LI</t>
  </si>
  <si>
    <t>LK</t>
  </si>
  <si>
    <t>LR</t>
  </si>
  <si>
    <t>LS</t>
  </si>
  <si>
    <t>LT</t>
  </si>
  <si>
    <t>LU</t>
  </si>
  <si>
    <t>LV</t>
  </si>
  <si>
    <t>MA</t>
  </si>
  <si>
    <t>MD</t>
  </si>
  <si>
    <t>ME</t>
  </si>
  <si>
    <t>MG</t>
  </si>
  <si>
    <t>MK</t>
  </si>
  <si>
    <t>ML</t>
  </si>
  <si>
    <t>MM</t>
  </si>
  <si>
    <t>MR</t>
  </si>
  <si>
    <t>MT</t>
  </si>
  <si>
    <t>MU</t>
  </si>
  <si>
    <t>MW</t>
  </si>
  <si>
    <t>MX</t>
  </si>
  <si>
    <t>MY</t>
  </si>
  <si>
    <t>MZ</t>
  </si>
  <si>
    <t>NA</t>
  </si>
  <si>
    <t>NC</t>
  </si>
  <si>
    <t>NE</t>
  </si>
  <si>
    <t>NG</t>
  </si>
  <si>
    <t>NI</t>
  </si>
  <si>
    <t>NL</t>
  </si>
  <si>
    <t>NO</t>
  </si>
  <si>
    <t>NP</t>
  </si>
  <si>
    <t>NZ</t>
  </si>
  <si>
    <t>PA</t>
  </si>
  <si>
    <t>PE</t>
  </si>
  <si>
    <t>PG</t>
  </si>
  <si>
    <t>PH</t>
  </si>
  <si>
    <t>PK</t>
  </si>
  <si>
    <t>PL</t>
  </si>
  <si>
    <t>PS</t>
  </si>
  <si>
    <t>PT</t>
  </si>
  <si>
    <t>PY</t>
  </si>
  <si>
    <t>RO</t>
  </si>
  <si>
    <t>RS</t>
  </si>
  <si>
    <t>RU</t>
  </si>
  <si>
    <t>RW</t>
  </si>
  <si>
    <t>SA</t>
  </si>
  <si>
    <t>SB</t>
  </si>
  <si>
    <t>SD</t>
  </si>
  <si>
    <t>SE</t>
  </si>
  <si>
    <t>SG</t>
  </si>
  <si>
    <t>SI</t>
  </si>
  <si>
    <t>SK</t>
  </si>
  <si>
    <t>SL</t>
  </si>
  <si>
    <t>SN</t>
  </si>
  <si>
    <t>SR</t>
  </si>
  <si>
    <t>SV</t>
  </si>
  <si>
    <t>SZ</t>
  </si>
  <si>
    <t>TD</t>
  </si>
  <si>
    <t>TG</t>
  </si>
  <si>
    <t>TH</t>
  </si>
  <si>
    <t>TJ</t>
  </si>
  <si>
    <t>TL</t>
  </si>
  <si>
    <t>TM</t>
  </si>
  <si>
    <t>TN</t>
  </si>
  <si>
    <t>TR</t>
  </si>
  <si>
    <t>TT</t>
  </si>
  <si>
    <t>TW</t>
  </si>
  <si>
    <t>TZ</t>
  </si>
  <si>
    <t>UA</t>
  </si>
  <si>
    <t>UG</t>
  </si>
  <si>
    <t>UK</t>
  </si>
  <si>
    <t>US</t>
  </si>
  <si>
    <t>UY</t>
  </si>
  <si>
    <t>UZ</t>
  </si>
  <si>
    <t>VE</t>
  </si>
  <si>
    <t>VN</t>
  </si>
  <si>
    <t>VU</t>
  </si>
  <si>
    <t>WS</t>
  </si>
  <si>
    <t>XK</t>
  </si>
  <si>
    <t>YE</t>
  </si>
  <si>
    <t>ZA</t>
  </si>
  <si>
    <t>ZM</t>
  </si>
  <si>
    <t>ZW</t>
  </si>
  <si>
    <t>Detailed lump sum budget</t>
  </si>
  <si>
    <t>Horizon Europe Programme</t>
  </si>
  <si>
    <t>Generate the Excel file in macro-free format 
Ready for the online submission system</t>
  </si>
  <si>
    <t>% of useful life of the equipment in the project</t>
  </si>
  <si>
    <t>DEPRECIATION COSTS</t>
  </si>
  <si>
    <r>
      <t xml:space="preserve">In section </t>
    </r>
    <r>
      <rPr>
        <b/>
        <sz val="11"/>
        <color theme="1"/>
        <rFont val="Calibri"/>
        <family val="2"/>
        <scheme val="minor"/>
      </rPr>
      <t>“E. INDIRECT COSTS</t>
    </r>
    <r>
      <rPr>
        <sz val="11"/>
        <color theme="1"/>
        <rFont val="Calibri"/>
        <family val="2"/>
        <scheme val="minor"/>
      </rPr>
      <t xml:space="preserve">”, the indirect costs will be calculated automatically. </t>
    </r>
  </si>
  <si>
    <t>Annotated Model Grant Agreement</t>
  </si>
  <si>
    <r>
      <t xml:space="preserve">The </t>
    </r>
    <r>
      <rPr>
        <b/>
        <sz val="11"/>
        <rFont val="Calibri"/>
        <family val="2"/>
        <scheme val="minor"/>
      </rPr>
      <t>summary tables</t>
    </r>
    <r>
      <rPr>
        <sz val="11"/>
        <rFont val="Calibri"/>
        <family val="2"/>
        <scheme val="minor"/>
      </rPr>
      <t xml:space="preserve"> (‘Lump sum breakdown’, ‘Person-months overview’ and ‘Summary per WP’) are generated automatically. They are for your information and will be used during evaluation.</t>
    </r>
  </si>
  <si>
    <t>Pct %</t>
  </si>
  <si>
    <t>BENEFICIARY 1 - CALCULATION SHEET</t>
  </si>
  <si>
    <t>D.3 Transnational access to research infrastructure unit costs (if mentioned as eligible in the topic specific conditions)</t>
  </si>
  <si>
    <t>D.4 Virtual access to research infrastructure unit costs (if mentioned as eligible in the topic specific conditions)</t>
  </si>
  <si>
    <t>BENEFICIARY x - CALCULATION SHEET</t>
  </si>
  <si>
    <t>Affiliated Entity n</t>
  </si>
  <si>
    <t>TOTAL PERSON-MONTHS FOR ALL BENEFICIARIES 
(INCLUDING AFFILIATED ENTITIES) PER WP</t>
  </si>
  <si>
    <t>WP number</t>
  </si>
  <si>
    <t>WP name</t>
  </si>
  <si>
    <t>WPx name</t>
  </si>
  <si>
    <t>BEx: BEx name</t>
  </si>
  <si>
    <t>SUBMISSION</t>
  </si>
  <si>
    <t xml:space="preserve">Lump sum funding under Horizon Europe
</t>
  </si>
  <si>
    <t>Lump sum funding - what do I need to know</t>
  </si>
  <si>
    <r>
      <t>In the ‘</t>
    </r>
    <r>
      <rPr>
        <b/>
        <sz val="11"/>
        <rFont val="Calibri"/>
        <family val="2"/>
        <scheme val="minor"/>
      </rPr>
      <t>BE list</t>
    </r>
    <r>
      <rPr>
        <sz val="11"/>
        <rFont val="Calibri"/>
        <family val="2"/>
        <scheme val="minor"/>
      </rPr>
      <t xml:space="preserve">’, add the beneficiaries and affiliated entities. They must be the same as in the main proposal and listed in the same order. To add beneficiaries, click on the "Add BE" button. To add an affiliated entity, click on the “Add AE” button next to the beneficiary concerned. 
The detailed lump sum budget table covers exclusively those participants that receive EU funding. Associated partners do not complete it.
For each beneficiary and each affiliated entity, you must select the country and the appropriate funding rate in the drop-down menus. The funding rates are used in the automatic calculation of the lump sum breakdown. For RIA and CSA topics, the funding rate is always 100%. For IA topics, the funding rate is 70% (exceptionally 60%), except for non-profit legal entities, where a rate of up to 100% applies. For more information on the funding rate, please refer to your topic description. 
Once you have completed the ‘BE list’ sheet, click the “Apply changes” button. This generates one sheet for each beneficiary (e.g., BE1, BE2, BE3, etc.). Affiliated entities have no separate sheets, they are included in the beneficiary sheets. 
To delete a beneficiary from the ‘BE list’, click the “Clear BE” button next to it. Likewise, to delete an affiliated entity, click the “Clear AE” button next to it. The first beneficiary BE1 cannot be deleted, but its details can be modified. Click “Apply changes” to delete the corresponding sheets from the workbook. Deleted beneficiary sheets then appear as a backup and are excluded from the calculation. Data of deleted affiliated entities are not saved as a backup. </t>
    </r>
  </si>
  <si>
    <r>
      <t>In the ‘</t>
    </r>
    <r>
      <rPr>
        <b/>
        <sz val="11"/>
        <rFont val="Calibri"/>
        <family val="2"/>
        <scheme val="minor"/>
      </rPr>
      <t>WP list</t>
    </r>
    <r>
      <rPr>
        <sz val="11"/>
        <rFont val="Calibri"/>
        <family val="2"/>
        <scheme val="minor"/>
      </rPr>
      <t>’, add the work packages. They must correspond to the list of work packages in the main proposal (Table 3.1a) and be presented in the same order. To add work packages, click the "Add WP" button. Once you have completed the ‘WP list’ sheet, click the “Apply changes” button.
To delete a work package, click the “Clear WP” button next to it and then “Apply changes”. The first work package WP1 cannot be deleted, but its details can be modified. There is no back-up for deleted work packages.</t>
    </r>
  </si>
  <si>
    <r>
      <t xml:space="preserve">In section </t>
    </r>
    <r>
      <rPr>
        <b/>
        <sz val="11"/>
        <rFont val="Calibri"/>
        <family val="2"/>
        <scheme val="minor"/>
      </rPr>
      <t>“D. OTHER DIRECT COSTS”</t>
    </r>
    <r>
      <rPr>
        <sz val="11"/>
        <rFont val="Calibri"/>
        <family val="2"/>
        <scheme val="minor"/>
      </rPr>
      <t>, complete section “D.2 Internally invoiced goods and services”, if applicable.  
All other cost categories in section D. can be used only if they are explicitly allowed in the specific conditions of the topic. 
- “D.1 Financial support to third parties”
- “D.3 Transnational access to research infrastructure unit costs” 
- “D.4 Virtual access to research infrastructure unit costs”  
- “D.5 PCP/PPI procurement costs"</t>
    </r>
  </si>
  <si>
    <t>PART A BUDGET TABLE</t>
  </si>
  <si>
    <r>
      <t xml:space="preserve">The format of this Excel workbook is </t>
    </r>
    <r>
      <rPr>
        <b/>
        <sz val="11"/>
        <rFont val="Calibri"/>
        <family val="2"/>
        <scheme val="minor"/>
      </rPr>
      <t>.xlsm</t>
    </r>
    <r>
      <rPr>
        <sz val="11"/>
        <rFont val="Calibri"/>
        <family val="2"/>
        <scheme val="minor"/>
      </rPr>
      <t xml:space="preserve"> because it uses macros to generate sheets and make calculations automatically. </t>
    </r>
    <r>
      <rPr>
        <b/>
        <sz val="11"/>
        <rFont val="Calibri"/>
        <family val="2"/>
        <scheme val="minor"/>
      </rPr>
      <t>Always save it as .xlsm</t>
    </r>
    <r>
      <rPr>
        <sz val="11"/>
        <rFont val="Calibri"/>
        <family val="2"/>
        <scheme val="minor"/>
      </rPr>
      <t xml:space="preserve">.
However, this format cannot be uploaded to the submission system for security reasons.
Therefore, to submit the completed workbook, </t>
    </r>
    <r>
      <rPr>
        <b/>
        <sz val="11"/>
        <rFont val="Calibri"/>
        <family val="2"/>
        <scheme val="minor"/>
      </rPr>
      <t>save a copy</t>
    </r>
    <r>
      <rPr>
        <sz val="11"/>
        <rFont val="Calibri"/>
        <family val="2"/>
        <scheme val="minor"/>
      </rPr>
      <t xml:space="preserve"> as an</t>
    </r>
    <r>
      <rPr>
        <b/>
        <sz val="11"/>
        <rFont val="Calibri"/>
        <family val="2"/>
        <scheme val="minor"/>
      </rPr>
      <t xml:space="preserve"> .xlsx</t>
    </r>
    <r>
      <rPr>
        <sz val="11"/>
        <rFont val="Calibri"/>
        <family val="2"/>
        <scheme val="minor"/>
      </rPr>
      <t xml:space="preserve"> or </t>
    </r>
    <r>
      <rPr>
        <b/>
        <sz val="11"/>
        <rFont val="Calibri"/>
        <family val="2"/>
        <scheme val="minor"/>
      </rPr>
      <t>.xls</t>
    </r>
    <r>
      <rPr>
        <sz val="11"/>
        <rFont val="Calibri"/>
        <family val="2"/>
        <scheme val="minor"/>
      </rPr>
      <t xml:space="preserve"> document (and not as .xlsm) and upload it to the proposal submission tool at Step 5 of the submission process. </t>
    </r>
    <r>
      <rPr>
        <b/>
        <sz val="11"/>
        <rFont val="Calibri"/>
        <family val="2"/>
        <scheme val="minor"/>
      </rPr>
      <t>Always keep a copy of the original .xlsm file.</t>
    </r>
    <r>
      <rPr>
        <sz val="11"/>
        <rFont val="Calibri"/>
        <family val="2"/>
        <scheme val="minor"/>
      </rPr>
      <t xml:space="preserve">
To save the workbook as .xlsx document, use the </t>
    </r>
    <r>
      <rPr>
        <b/>
        <sz val="11"/>
        <rFont val="Calibri"/>
        <family val="2"/>
        <scheme val="minor"/>
      </rPr>
      <t>action button</t>
    </r>
    <r>
      <rPr>
        <sz val="11"/>
        <rFont val="Calibri"/>
        <family val="2"/>
        <scheme val="minor"/>
      </rPr>
      <t xml:space="preserve"> in the sheet “Instructions”. Alternatively, click on “</t>
    </r>
    <r>
      <rPr>
        <b/>
        <sz val="11"/>
        <rFont val="Calibri"/>
        <family val="2"/>
        <scheme val="minor"/>
      </rPr>
      <t>File</t>
    </r>
    <r>
      <rPr>
        <sz val="11"/>
        <rFont val="Calibri"/>
        <family val="2"/>
        <scheme val="minor"/>
      </rPr>
      <t>” and then “</t>
    </r>
    <r>
      <rPr>
        <b/>
        <sz val="11"/>
        <rFont val="Calibri"/>
        <family val="2"/>
        <scheme val="minor"/>
      </rPr>
      <t>Save as</t>
    </r>
    <r>
      <rPr>
        <sz val="11"/>
        <rFont val="Calibri"/>
        <family val="2"/>
        <scheme val="minor"/>
      </rPr>
      <t>”; in the “Save as” dialog box, choose “.xlsx” or “.xls” from the “</t>
    </r>
    <r>
      <rPr>
        <b/>
        <sz val="11"/>
        <rFont val="Calibri"/>
        <family val="2"/>
        <scheme val="minor"/>
      </rPr>
      <t>Save as type</t>
    </r>
    <r>
      <rPr>
        <sz val="11"/>
        <rFont val="Calibri"/>
        <family val="2"/>
        <scheme val="minor"/>
      </rPr>
      <t>” dropdown list.</t>
    </r>
  </si>
  <si>
    <t>FAQ on own resources in lump sum proposals</t>
  </si>
  <si>
    <r>
      <t xml:space="preserve">The only currency used in this workbook is EURO.
You </t>
    </r>
    <r>
      <rPr>
        <b/>
        <sz val="11"/>
        <color theme="1"/>
        <rFont val="Calibri"/>
        <family val="2"/>
        <scheme val="minor"/>
      </rPr>
      <t>must complete</t>
    </r>
    <r>
      <rPr>
        <sz val="11"/>
        <color theme="1"/>
        <rFont val="Calibri"/>
        <family val="2"/>
        <scheme val="minor"/>
      </rPr>
      <t xml:space="preserve"> the following sheets: </t>
    </r>
    <r>
      <rPr>
        <b/>
        <sz val="11"/>
        <color theme="1"/>
        <rFont val="Calibri"/>
        <family val="2"/>
        <scheme val="minor"/>
      </rPr>
      <t>‘BE list’ – ‘WP list’ – ‘BE’</t>
    </r>
    <r>
      <rPr>
        <sz val="11"/>
        <color theme="1"/>
        <rFont val="Calibri"/>
        <family val="2"/>
        <scheme val="minor"/>
      </rPr>
      <t xml:space="preserve"> (one sheet for each beneficiary) – ‘Depreciation costs’ (if any). The appropriate number of individual beneficiary sheets (‘BEx’) will be generated automatically with data from the ‘BE list’ and ‘WP list’ sheets.
The information in this workbook</t>
    </r>
    <r>
      <rPr>
        <b/>
        <sz val="11"/>
        <color theme="1"/>
        <rFont val="Calibri"/>
        <family val="2"/>
        <scheme val="minor"/>
      </rPr>
      <t xml:space="preserve"> must correspond</t>
    </r>
    <r>
      <rPr>
        <sz val="11"/>
        <color theme="1"/>
        <rFont val="Calibri"/>
        <family val="2"/>
        <scheme val="minor"/>
      </rPr>
      <t xml:space="preserve"> to the main proposal. For example, the list of beneficiaries and affiliated entities and the list of work packages must be the same. Likewise, the tables in section 3.1 of Part B of the proposal must be in line with the budget presented here (e.g., table 3.1h ‘purchase costs’, and table 3.1i ‘internally invoiced goods and services’).</t>
    </r>
  </si>
  <si>
    <t>Horizon Dashboard for lump sum evaluations</t>
  </si>
  <si>
    <r>
      <t xml:space="preserve">After you completed this Excel workbook, you must also complete the table </t>
    </r>
    <r>
      <rPr>
        <b/>
        <sz val="11"/>
        <rFont val="Calibri"/>
        <family val="2"/>
        <scheme val="minor"/>
      </rPr>
      <t>‘Budget for the proposal’ in Part A</t>
    </r>
    <r>
      <rPr>
        <sz val="11"/>
        <rFont val="Calibri"/>
        <family val="2"/>
        <scheme val="minor"/>
      </rPr>
      <t xml:space="preserve"> of the proposal, entering the requested grant amount for each participant. 
This workbook calculates the maximum grant amount. The ‘Lump sum breakdown’ sheet provides the maximum amount for the grant and, individually, for each participant, in the column ‘Total’.
The requested grant amount that you enter for each participant in the Part A budget table is, in many cases, the same as the maximum grant amount calculated here. If this is the case, fill the Part A budget table using the total for each beneficiary and affiliated entity from the sheet ‘Lump sum breakdown’. 
There are two cases when the amount requested for a given participant in the Part A budget table may be lower than the maximum amount calculated here.
(a) If the participant receives an operating grant, the indirect costs are not eligible for funding. They must be subtracted from the maximum amount.
(b) If the participant has own resources, financial contributions, or income generated by the action, the requested amount may need to be lower than the maximum to have a balanced budget (for details see the </t>
    </r>
    <r>
      <rPr>
        <u/>
        <sz val="11"/>
        <color theme="4"/>
        <rFont val="Calibri"/>
        <family val="2"/>
        <scheme val="minor"/>
      </rPr>
      <t>FAQ on own resources in lump sum proposals</t>
    </r>
    <r>
      <rPr>
        <sz val="11"/>
        <rFont val="Calibri"/>
        <family val="2"/>
        <scheme val="minor"/>
      </rPr>
      <t>).</t>
    </r>
  </si>
  <si>
    <t>ITEMS</t>
  </si>
  <si>
    <t>COST PER ITEM</t>
  </si>
  <si>
    <t>ITEMS
(TOTAL)</t>
  </si>
  <si>
    <t>AVERAGE COST PER ITEM</t>
  </si>
  <si>
    <t>AVERAGE  COST PER ITEM</t>
  </si>
  <si>
    <r>
      <t>Enter your subcontracting costs in section</t>
    </r>
    <r>
      <rPr>
        <b/>
        <sz val="11"/>
        <color theme="1"/>
        <rFont val="Calibri"/>
        <family val="2"/>
        <scheme val="minor"/>
      </rPr>
      <t xml:space="preserve"> “B. DIRECT SUBCONTRACTING COSTS”</t>
    </r>
    <r>
      <rPr>
        <sz val="11"/>
        <color theme="1"/>
        <rFont val="Calibri"/>
        <family val="2"/>
        <scheme val="minor"/>
      </rPr>
      <t>. 
A beneficiary can have more than one subcontract associated to a work package. In this case, the cost per item is the average cost of all subcontracts, and the number of items is the number of subcontracts.</t>
    </r>
  </si>
  <si>
    <r>
      <t xml:space="preserve">Enter your personnel costs in section </t>
    </r>
    <r>
      <rPr>
        <b/>
        <sz val="11"/>
        <color theme="1"/>
        <rFont val="Calibri"/>
        <family val="2"/>
        <scheme val="minor"/>
      </rPr>
      <t>“A. DIRECT PERSONNEL COSTS”</t>
    </r>
    <r>
      <rPr>
        <sz val="11"/>
        <color theme="1"/>
        <rFont val="Calibri"/>
        <family val="2"/>
        <scheme val="minor"/>
      </rPr>
      <t>. For personnel costs, the number of items is the number of person-months (e.g., 10 items correspond to 10 person-months).
A senior scientist corresponds to career stages A and B in the Researcher Table in Part A of the proposal, or to an equivalent position in the private sector. A junior scientist corresponds to career stage C and D in the Researcher Table in Part A of the proposal, or to an equivalent position in the private sector.
A staff category can contain more than one employee (e.g., two junior scientists in the same organisation and working on the same work package). In this case, the cost per item is the average monthly personnel cost of all employees concerned, and the number of items is the combined number of person-months. No more detailed information is required in this sheet.
Experts use the Horizon dashboard for lump sum evaluations to help judging if personnel costs in the proposal are reasonable. Personnel costs that lie above the dashboard values can be accepted if they are justifed by the proposal. You can compare the personnel costs in your proposal with the values shown in the dashboard. If you have high personnel costs, please justify them in the 'Any comments" tab (e.g., high staff effort, need for senior staff, or high monthly rates).
In section “A.4 SME Owner and natural person beneficiaries”, the cost per items is prefilled in the workbook. When using this category, only enter the number of items.</t>
    </r>
  </si>
  <si>
    <r>
      <t xml:space="preserve">To calculate the depreciation costs, you need to:
- Enter the price of the equipment in the column “Purchase costs”
- Enter the percentage of usage of the equipment for the project in the column “% used for the project”
- Complete the column “% of useful life of the equipment in the project”. To obtain the correct value, divide the period (in months) during which the equipment is used for the project by the depreciation period (in months) for the equipment. Multiply the result by 100%.
The resulting amount is </t>
    </r>
    <r>
      <rPr>
        <b/>
        <sz val="11"/>
        <rFont val="Calibri"/>
        <family val="2"/>
        <scheme val="minor"/>
      </rPr>
      <t>NOT</t>
    </r>
    <r>
      <rPr>
        <sz val="11"/>
        <rFont val="Calibri"/>
        <family val="2"/>
        <scheme val="minor"/>
      </rPr>
      <t xml:space="preserve"> automatically transferred to the respective ‘BEx’ sheet. You must add it manually in category “C.2 Equipment” under the appropriate work package in the ‘BEx’ sheet of the beneficiary concerned. If you have several items in the ‘Depreciation costs’ sheet to be encoded in one row (same beneficiary, same work package, and same resource type), you must enter the average cost and the number of items.
More information on calculating depreciation costs is available in the </t>
    </r>
    <r>
      <rPr>
        <u/>
        <sz val="11"/>
        <color theme="4"/>
        <rFont val="Calibri"/>
        <family val="2"/>
        <scheme val="minor"/>
      </rPr>
      <t>Annotated Model Grant Agreement</t>
    </r>
    <r>
      <rPr>
        <sz val="11"/>
        <rFont val="Calibri"/>
        <family val="2"/>
        <scheme val="minor"/>
      </rPr>
      <t>. The rules on actual depreciation costs apply equally to lump sum grants except that the calculation is based on estimations and the result is included in the lump sum budget at proposal stage.</t>
    </r>
  </si>
  <si>
    <r>
      <t xml:space="preserve">You must complete one </t>
    </r>
    <r>
      <rPr>
        <b/>
        <sz val="11"/>
        <color theme="1"/>
        <rFont val="Calibri"/>
        <family val="2"/>
        <scheme val="minor"/>
      </rPr>
      <t xml:space="preserve">‘BEx’ </t>
    </r>
    <r>
      <rPr>
        <sz val="11"/>
        <color theme="1"/>
        <rFont val="Calibri"/>
        <family val="2"/>
        <scheme val="minor"/>
      </rPr>
      <t xml:space="preserve">sheet per beneficiary. This sheet includes one section for each work package. Each work package section contains the full list of cost categories. Complete the information for each work package in which the beneficiary participates. 
If there is an affiliated entity to a given beneficiary, the sheet will include a second table for the cost estimations of the affiliated entity. Complete the information for each work package in which the affiliated entity participates. 
For the cost categories used, you must enter the </t>
    </r>
    <r>
      <rPr>
        <b/>
        <sz val="11"/>
        <color theme="1"/>
        <rFont val="Calibri"/>
        <family val="2"/>
        <scheme val="minor"/>
      </rPr>
      <t>number of items</t>
    </r>
    <r>
      <rPr>
        <sz val="11"/>
        <color theme="1"/>
        <rFont val="Calibri"/>
        <family val="2"/>
        <scheme val="minor"/>
      </rPr>
      <t xml:space="preserve"> and the </t>
    </r>
    <r>
      <rPr>
        <b/>
        <sz val="11"/>
        <color theme="1"/>
        <rFont val="Calibri"/>
        <family val="2"/>
        <scheme val="minor"/>
      </rPr>
      <t>cost per item</t>
    </r>
    <r>
      <rPr>
        <sz val="11"/>
        <color theme="1"/>
        <rFont val="Calibri"/>
        <family val="2"/>
        <scheme val="minor"/>
      </rPr>
      <t xml:space="preserve"> in Euro (yellow cells). The total cost per cost category is calculated automatically. If a cost category is not used leave cells blank.
Preferably use whole numbers for the costs per item (no Euro cents). The number of items can be a fraction (e.g., 0.5 items).
Lump sum proposals may contain only costs that are </t>
    </r>
    <r>
      <rPr>
        <b/>
        <sz val="11"/>
        <color theme="1"/>
        <rFont val="Calibri"/>
        <family val="2"/>
        <scheme val="minor"/>
      </rPr>
      <t>eligible under Horizon Europ</t>
    </r>
    <r>
      <rPr>
        <sz val="11"/>
        <color theme="1"/>
        <rFont val="Calibri"/>
        <family val="2"/>
        <scheme val="minor"/>
      </rPr>
      <t xml:space="preserve">e (same eligibility rules as for actual cost grants). </t>
    </r>
  </si>
  <si>
    <r>
      <t xml:space="preserve">In section </t>
    </r>
    <r>
      <rPr>
        <b/>
        <sz val="11"/>
        <color theme="1"/>
        <rFont val="Calibri"/>
        <family val="2"/>
        <scheme val="minor"/>
      </rPr>
      <t>“C. DIRECT PURCHASE COSTS”</t>
    </r>
    <r>
      <rPr>
        <sz val="11"/>
        <color theme="1"/>
        <rFont val="Calibri"/>
        <family val="2"/>
        <scheme val="minor"/>
      </rPr>
      <t xml:space="preserve">, complete the categories “C.1 Travel and subsistence”, “C.2 Equipment”, and “C.3 Other goods, works and services”, if applicable. 
A category can contain more than one item (e.g., several travels, or two pieces of equipment). In this case, the cost per item is the average cost of all items, and the number of items is the number of items. No more detailed information is required in this sheet.
For category </t>
    </r>
    <r>
      <rPr>
        <b/>
        <sz val="11"/>
        <color theme="1"/>
        <rFont val="Calibri"/>
        <family val="2"/>
        <scheme val="minor"/>
      </rPr>
      <t>“C.2 Equipment”</t>
    </r>
    <r>
      <rPr>
        <sz val="11"/>
        <color theme="1"/>
        <rFont val="Calibri"/>
        <family val="2"/>
        <scheme val="minor"/>
      </rPr>
      <t xml:space="preserve"> (equipment, infrastructure, other assets), use the sheet </t>
    </r>
    <r>
      <rPr>
        <b/>
        <sz val="11"/>
        <color theme="1"/>
        <rFont val="Calibri"/>
        <family val="2"/>
        <scheme val="minor"/>
      </rPr>
      <t>‘Depreciation costs’</t>
    </r>
    <r>
      <rPr>
        <sz val="11"/>
        <color theme="1"/>
        <rFont val="Calibri"/>
        <family val="2"/>
        <scheme val="minor"/>
      </rPr>
      <t xml:space="preserve"> as a tool to calculate the depreciation costs to be charged for the whole duration of the project (see below). 
Certain topics specify that the purchase of equipment, infrastructure and other assets may be declared as full capitalised costs. If this is the case for the topic you are applying to, enter the full capitalised costs in section “C.2 Equipment” (i.e., the full equipment costs). Likewise, if you have costs for renting or leasing equipment, enter them in section "C.2 Equipment". There is no need to fill in the 'Depreciation costs' sheet in these cases, but you should leave a comment in the 'Any comments' sheet to clarify that full equipment costs or rental costs were included in the budget.</t>
    </r>
  </si>
  <si>
    <r>
      <t>If needed, explain specific cost estimations or other aspects of the budget in the ‘</t>
    </r>
    <r>
      <rPr>
        <b/>
        <sz val="11"/>
        <rFont val="Calibri"/>
        <family val="2"/>
        <scheme val="minor"/>
      </rPr>
      <t>Any comments</t>
    </r>
    <r>
      <rPr>
        <sz val="11"/>
        <rFont val="Calibri"/>
        <family val="2"/>
        <scheme val="minor"/>
      </rPr>
      <t>’ sheet.
For example,
- justify high personnel costs
-  clarify the nature of equipment costs (e.g., depreciation, or rental, or full equipment costs)
- explain any discrepancies between the lump sum calculated in this workbook and the requested amount in the Part A budget table (e.g., due to an operating grant, or the use of own resources). For more information, see section ‘Part A budget table’ below.</t>
    </r>
  </si>
  <si>
    <r>
      <t xml:space="preserve">
This workbook enables you to present the detailed estimation of costs of your lump sum project and to calculate the lump sum breakdown per beneficiary and per work package. It must be uploaded as an additional document at the ‘Proposal forms’ step of proposal submission. This is mandatory. If you do not upload the Excel workbook, the proposal submission will be blocked.
You </t>
    </r>
    <r>
      <rPr>
        <b/>
        <sz val="11"/>
        <color theme="1"/>
        <rFont val="Calibri"/>
        <family val="2"/>
        <scheme val="minor"/>
      </rPr>
      <t>must not change the structure</t>
    </r>
    <r>
      <rPr>
        <sz val="11"/>
        <color theme="1"/>
        <rFont val="Calibri"/>
        <family val="2"/>
        <scheme val="minor"/>
      </rPr>
      <t xml:space="preserve"> of this workbook (e.g., do not add, remove or modify rows, columns or tabs).
Comprehensive guidance and background on </t>
    </r>
    <r>
      <rPr>
        <u/>
        <sz val="11"/>
        <color theme="4"/>
        <rFont val="Calibri"/>
        <family val="2"/>
        <scheme val="minor"/>
      </rPr>
      <t>lump sum funding under Horizon Europe</t>
    </r>
    <r>
      <rPr>
        <sz val="11"/>
        <color theme="1"/>
        <rFont val="Calibri"/>
        <family val="2"/>
        <scheme val="minor"/>
      </rPr>
      <t xml:space="preserve"> is available on the Funding &amp; Tenders Portal. 
To get started, we recommend to read the guide </t>
    </r>
    <r>
      <rPr>
        <u/>
        <sz val="11"/>
        <color theme="4"/>
        <rFont val="Calibri"/>
        <family val="2"/>
        <scheme val="minor"/>
      </rPr>
      <t>Lump sum funding – what do I need to know</t>
    </r>
    <r>
      <rPr>
        <sz val="11"/>
        <color theme="1"/>
        <rFont val="Calibri"/>
        <family val="2"/>
        <scheme val="minor"/>
      </rPr>
      <t xml:space="preserve">. This includes details on how to complete this Excel workbook. The weblinks are provided in column E.  
We recommend using Excel 2013 (Windows) / Excel 2016 (Mac OS) or more recent.
The only currency used in this workbook is EURO (€).
You </t>
    </r>
    <r>
      <rPr>
        <b/>
        <sz val="11"/>
        <color theme="1"/>
        <rFont val="Calibri"/>
        <family val="2"/>
        <scheme val="minor"/>
      </rPr>
      <t>must complete</t>
    </r>
    <r>
      <rPr>
        <sz val="11"/>
        <color theme="1"/>
        <rFont val="Calibri"/>
        <family val="2"/>
        <scheme val="minor"/>
      </rPr>
      <t xml:space="preserve"> the following sheets: </t>
    </r>
    <r>
      <rPr>
        <b/>
        <sz val="11"/>
        <color theme="1"/>
        <rFont val="Calibri"/>
        <family val="2"/>
        <scheme val="minor"/>
      </rPr>
      <t>‘BE list’ – ‘WP list’ – ‘BEx’</t>
    </r>
    <r>
      <rPr>
        <sz val="11"/>
        <color theme="1"/>
        <rFont val="Calibri"/>
        <family val="2"/>
        <scheme val="minor"/>
      </rPr>
      <t xml:space="preserve"> (one sheet for each beneficiary) – ‘Depreciation costs’ (if any). The appropriate number of individual beneficiary sheets (‘BEx’) will be generated automatically with data from the ‘BE list’ and ‘WP list’ sheets.
The information in this workbook </t>
    </r>
    <r>
      <rPr>
        <b/>
        <sz val="11"/>
        <color theme="1"/>
        <rFont val="Calibri"/>
        <family val="2"/>
        <scheme val="minor"/>
      </rPr>
      <t>must correspond</t>
    </r>
    <r>
      <rPr>
        <sz val="11"/>
        <color theme="1"/>
        <rFont val="Calibri"/>
        <family val="2"/>
        <scheme val="minor"/>
      </rPr>
      <t xml:space="preserve"> to the main proposal. For example, the list of beneficiaries and the list of work packages must be the same. Likewise, the tables in section 3.1 of Part B of the proposal must be in line with this workbook (e.g., table 3.1h ‘purchase costs’, and table 3.1i ‘internally invoiced goods and services’).</t>
    </r>
  </si>
  <si>
    <t>Coordination, project and data management (1/4)</t>
  </si>
  <si>
    <t>WP2</t>
  </si>
  <si>
    <t>Clear WP2</t>
  </si>
  <si>
    <t>Coordination, project and data management (2/4)</t>
  </si>
  <si>
    <t>WP3</t>
  </si>
  <si>
    <t>Clear WP3</t>
  </si>
  <si>
    <t>Coordination, project and data management (3/4)</t>
  </si>
  <si>
    <t>WP4</t>
  </si>
  <si>
    <t>Clear WP4</t>
  </si>
  <si>
    <t>Coordination, project and data management (4/4)</t>
  </si>
  <si>
    <t>WP5</t>
  </si>
  <si>
    <t>Clear WP5</t>
  </si>
  <si>
    <t>Co-Creation of social prescribing intervention</t>
  </si>
  <si>
    <t>WP6</t>
  </si>
  <si>
    <t>Clear WP6</t>
  </si>
  <si>
    <t>Digital Linkworking Tool Development</t>
  </si>
  <si>
    <t>WP7</t>
  </si>
  <si>
    <t>Clear WP7</t>
  </si>
  <si>
    <t>Digital Linkworking Tool Support</t>
  </si>
  <si>
    <t>WP8</t>
  </si>
  <si>
    <t>Clear WP8</t>
  </si>
  <si>
    <t>RCT preparation incl. Ethics</t>
  </si>
  <si>
    <t>WP9</t>
  </si>
  <si>
    <t>Clear WP9</t>
  </si>
  <si>
    <t>RCT implementation (1/2)</t>
  </si>
  <si>
    <t>WP10</t>
  </si>
  <si>
    <t>Clear WP10</t>
  </si>
  <si>
    <t>RCT implementation (2/2)</t>
  </si>
  <si>
    <t>WP11</t>
  </si>
  <si>
    <t>Clear WP11</t>
  </si>
  <si>
    <t>RCT Analysis</t>
  </si>
  <si>
    <t>WP12</t>
  </si>
  <si>
    <t>Clear WP12</t>
  </si>
  <si>
    <t>RCT Process Evaluation</t>
  </si>
  <si>
    <t>WP13</t>
  </si>
  <si>
    <t>Clear WP13</t>
  </si>
  <si>
    <t>Health economics assessment</t>
  </si>
  <si>
    <t>WP14</t>
  </si>
  <si>
    <t>Clear WP14</t>
  </si>
  <si>
    <t>Qualitative comparative study</t>
  </si>
  <si>
    <t>WP15</t>
  </si>
  <si>
    <t>Clear WP15</t>
  </si>
  <si>
    <t>Co-interpretation of results</t>
  </si>
  <si>
    <t>WP16</t>
  </si>
  <si>
    <t>Clear WP16</t>
  </si>
  <si>
    <t>Communication, Dissemination, Exploitation &amp; Policy (1/4)</t>
  </si>
  <si>
    <t>WP17</t>
  </si>
  <si>
    <t>Clear WP17</t>
  </si>
  <si>
    <t>Communication, Dissemination, Exploitation &amp; Policy (2/4)</t>
  </si>
  <si>
    <t>WP18</t>
  </si>
  <si>
    <t>Clear WP18</t>
  </si>
  <si>
    <t>Communication, Dissemination, Exploitation &amp; Policy (3/4)</t>
  </si>
  <si>
    <t>WP19</t>
  </si>
  <si>
    <t>Clear WP19</t>
  </si>
  <si>
    <t>Communication, Dissemination, Exploitation &amp; Policy (4/4)</t>
  </si>
  <si>
    <t>COSTS WORK PACKAGE: 1      Coordination, project and data management (1/4)</t>
  </si>
  <si>
    <t>COSTS WORK PACKAGE: 2      Coordination, project and data management (2/4)</t>
  </si>
  <si>
    <t>COSTS WORK PACKAGE: 3      Coordination, project and data management (3/4)</t>
  </si>
  <si>
    <t>COSTS WORK PACKAGE: 4      Coordination, project and data management (4/4)</t>
  </si>
  <si>
    <t>COSTS WORK PACKAGE: 5      Co-Creation of social prescribing intervention</t>
  </si>
  <si>
    <t>COSTS WORK PACKAGE: 6      Digital Linkworking Tool Development</t>
  </si>
  <si>
    <t>COSTS WORK PACKAGE: 7      Digital Linkworking Tool Support</t>
  </si>
  <si>
    <t>COSTS WORK PACKAGE: 8      RCT preparation incl. Ethics</t>
  </si>
  <si>
    <t>COSTS WORK PACKAGE: 9      RCT implementation (1/2)</t>
  </si>
  <si>
    <t>COSTS WORK PACKAGE: 10      RCT implementation (2/2)</t>
  </si>
  <si>
    <t>COSTS WORK PACKAGE: 11      RCT Analysis</t>
  </si>
  <si>
    <t>COSTS WORK PACKAGE: 12      RCT Process Evaluation</t>
  </si>
  <si>
    <t>COSTS WORK PACKAGE: 13      Health economics assessment</t>
  </si>
  <si>
    <t>COSTS WORK PACKAGE: 14      Qualitative comparative study</t>
  </si>
  <si>
    <t>COSTS WORK PACKAGE: 15      Co-interpretation of results</t>
  </si>
  <si>
    <t>COSTS WORK PACKAGE: 16      Communication, Dissemination, Exploitation &amp; Policy (1/4)</t>
  </si>
  <si>
    <t>COSTS WORK PACKAGE: 17      Communication, Dissemination, Exploitation &amp; Policy (2/4)</t>
  </si>
  <si>
    <t>COSTS WORK PACKAGE: 18      Communication, Dissemination, Exploitation &amp; Policy (3/4)</t>
  </si>
  <si>
    <t>COSTS WORK PACKAGE: 19      Communication, Dissemination, Exploitation &amp; Policy (4/4)</t>
  </si>
  <si>
    <t>WP1_x000D_
Coordination, project and data management (1/4)</t>
  </si>
  <si>
    <t>WP2_x000D_
Coordination, project and data management (2/4)</t>
  </si>
  <si>
    <t>WP3_x000D_
Coordination, project and data management (3/4)</t>
  </si>
  <si>
    <t>WP4_x000D_
Coordination, project and data management (4/4)</t>
  </si>
  <si>
    <t>WP5_x000D_
Co-Creation of social prescribing intervention</t>
  </si>
  <si>
    <t>WP6_x000D_
Digital Linkworking Tool Development</t>
  </si>
  <si>
    <t>WP7_x000D_
Digital Linkworking Tool Support</t>
  </si>
  <si>
    <t>WP8_x000D_
RCT preparation incl. Ethics</t>
  </si>
  <si>
    <t>WP9_x000D_
RCT implementation (1/2)</t>
  </si>
  <si>
    <t>WP10_x000D_
RCT implementation (2/2)</t>
  </si>
  <si>
    <t>WP11_x000D_
RCT Analysis</t>
  </si>
  <si>
    <t>WP12_x000D_
RCT Process Evaluation</t>
  </si>
  <si>
    <t>WP13_x000D_
Health economics assessment</t>
  </si>
  <si>
    <t>WP14_x000D_
Qualitative comparative study</t>
  </si>
  <si>
    <t>WP15_x000D_
Co-interpretation of results</t>
  </si>
  <si>
    <t>WP16_x000D_
Communication, Dissemination, Exploitation &amp; Policy (1/4)</t>
  </si>
  <si>
    <t>WP17_x000D_
Communication, Dissemination, Exploitation &amp; Policy (2/4)</t>
  </si>
  <si>
    <t>WP18_x000D_
Communication, Dissemination, Exploitation &amp; Policy (3/4)</t>
  </si>
  <si>
    <t>WP19_x000D_
Communication, Dissemination, Exploitation &amp; Policy (4/4)</t>
  </si>
  <si>
    <t>CHARITE - UNIVERSITAETSMEDIZIN BERLIN</t>
  </si>
  <si>
    <t>Charité</t>
  </si>
  <si>
    <t>BE2</t>
  </si>
  <si>
    <t>Clear BE2</t>
  </si>
  <si>
    <t>Add AE to BE2</t>
  </si>
  <si>
    <t>GESUNDHEIT OSTERREICH GMBH</t>
  </si>
  <si>
    <t>GÖG</t>
  </si>
  <si>
    <t>BE3</t>
  </si>
  <si>
    <t>Clear BE3</t>
  </si>
  <si>
    <t>Add AE to BE3</t>
  </si>
  <si>
    <t>CONCENTRIS RESEARCH MANAGEMENT GMBH</t>
  </si>
  <si>
    <t>concentris</t>
  </si>
  <si>
    <t>BE4</t>
  </si>
  <si>
    <t>Clear BE4</t>
  </si>
  <si>
    <t>Add AE to BE4</t>
  </si>
  <si>
    <t>UNIVERSITY OF PLYMOUTH</t>
  </si>
  <si>
    <t>UoP</t>
  </si>
  <si>
    <t>BE5</t>
  </si>
  <si>
    <t>Clear BE5</t>
  </si>
  <si>
    <t>Add AE to BE5</t>
  </si>
  <si>
    <t>UNIWERSYTET MEDYCZNY IM PIASTOW SLASKICH WE WROCLAWIU</t>
  </si>
  <si>
    <t>WMU</t>
  </si>
  <si>
    <t>BE6</t>
  </si>
  <si>
    <t>Clear BE6</t>
  </si>
  <si>
    <t>Add AE to BE6</t>
  </si>
  <si>
    <t>FUNDACIO INSTITUT UNIVERSITARI PERA LA RECERCA A L'ATENCIO PRIMARIA DE SALUT JORDI GOL I GURINA</t>
  </si>
  <si>
    <t>IDIAPJGol</t>
  </si>
  <si>
    <t>BE7</t>
  </si>
  <si>
    <t>Clear BE7</t>
  </si>
  <si>
    <t>Add AE to BE7</t>
  </si>
  <si>
    <t>BE6-AE1</t>
  </si>
  <si>
    <t>Clear BE6-AE1</t>
  </si>
  <si>
    <t>INSTITUT CATALA DE LA SALUT</t>
  </si>
  <si>
    <t>ICS</t>
  </si>
  <si>
    <t>BE8</t>
  </si>
  <si>
    <t>Clear BE8</t>
  </si>
  <si>
    <t>Add AE to BE8</t>
  </si>
  <si>
    <t xml:space="preserve"> UNIVERSIDADE NOVA DE LISBOA </t>
  </si>
  <si>
    <t>UNL-NSPH</t>
  </si>
  <si>
    <t xml:space="preserve">AALBORG UNIVERSITET </t>
  </si>
  <si>
    <t>AAU</t>
  </si>
  <si>
    <t>BE9</t>
  </si>
  <si>
    <t>Clear BE9</t>
  </si>
  <si>
    <t>Add AE to BE9</t>
  </si>
  <si>
    <t>BERGISCHE UNIVERSITAET WUPPERTAL</t>
  </si>
  <si>
    <t>BUW</t>
  </si>
  <si>
    <t>BE10</t>
  </si>
  <si>
    <t>Clear BE10</t>
  </si>
  <si>
    <t>Add AE to BE10</t>
  </si>
  <si>
    <t xml:space="preserve"> THE CHANCELLOR, MASTERS AND SCHOLARS OF THE UNIVERSITY OF OXFORD </t>
  </si>
  <si>
    <t>UOXF</t>
  </si>
  <si>
    <t>BE11</t>
  </si>
  <si>
    <t>Clear BE11</t>
  </si>
  <si>
    <t>Add AE to BE11</t>
  </si>
  <si>
    <t>UNIVERSITAETSKLINIKUM HAMBURG-EPPENDORF</t>
  </si>
  <si>
    <t>UKE</t>
  </si>
  <si>
    <t>BE12</t>
  </si>
  <si>
    <t>Clear BE12</t>
  </si>
  <si>
    <t>Add AE to BE12</t>
  </si>
  <si>
    <t>Active Group GmbH</t>
  </si>
  <si>
    <t>ACT</t>
  </si>
  <si>
    <t>BE13</t>
  </si>
  <si>
    <t>Clear BE13</t>
  </si>
  <si>
    <t>Add AE to BE13</t>
  </si>
  <si>
    <t xml:space="preserve">Dom zdravlja Zagreb Zapad </t>
  </si>
  <si>
    <t>DZZZ</t>
  </si>
  <si>
    <t>BE14</t>
  </si>
  <si>
    <t>Clear BE14</t>
  </si>
  <si>
    <t>Add AE to BE14</t>
  </si>
  <si>
    <t>UNIVERSITAETSKLINIKUM FREIBURG</t>
  </si>
  <si>
    <t>ifa-FR</t>
  </si>
  <si>
    <t>BE15</t>
  </si>
  <si>
    <t>Clear BE15</t>
  </si>
  <si>
    <t>Add AE to BE15</t>
  </si>
  <si>
    <t>EuroHealthNet ASBL</t>
  </si>
  <si>
    <t>EuroHealthNet</t>
  </si>
  <si>
    <t>BE16</t>
  </si>
  <si>
    <t>Clear BE16</t>
  </si>
  <si>
    <t>Add AE to BE16</t>
  </si>
  <si>
    <t>UNIVERSITEIT GENT</t>
  </si>
  <si>
    <t>UGENT</t>
  </si>
  <si>
    <t>BE17</t>
  </si>
  <si>
    <t>Clear BE17</t>
  </si>
  <si>
    <t>Add AE to BE17</t>
  </si>
  <si>
    <t>National Academy of Social Prescribing</t>
  </si>
  <si>
    <t>NASP</t>
  </si>
  <si>
    <t>BE18</t>
  </si>
  <si>
    <t>Clear BE18</t>
  </si>
  <si>
    <t>Add AE to BE18</t>
  </si>
  <si>
    <t>STICHTING WONCA EUROPE</t>
  </si>
  <si>
    <t>WONCA</t>
  </si>
  <si>
    <t>BE19</t>
  </si>
  <si>
    <t>Clear BE19</t>
  </si>
  <si>
    <t>Add AE to BE19</t>
  </si>
  <si>
    <t>Danish Society for Immigrant Health</t>
  </si>
  <si>
    <t>DSIH</t>
  </si>
  <si>
    <t>BE20</t>
  </si>
  <si>
    <t>Clear BE20</t>
  </si>
  <si>
    <t>Add AE to BE20</t>
  </si>
  <si>
    <t>Lesben und Schwulenverband in Deutschland</t>
  </si>
  <si>
    <t>LSVD</t>
  </si>
  <si>
    <t>BENEFICIARY 2 - CALCULATION SHEET</t>
  </si>
  <si>
    <t>BENEFICIARY 3 - CALCULATION SHEET</t>
  </si>
  <si>
    <t>BENEFICIARY 4 - CALCULATION SHEET</t>
  </si>
  <si>
    <t>BENEFICIARY 5 - CALCULATION SHEET</t>
  </si>
  <si>
    <t>BENEFICIARY 6 - CALCULATION SHEET</t>
  </si>
  <si>
    <t>Affiliated Entity 1</t>
  </si>
  <si>
    <t>BENEFICIARY 7 - CALCULATION SHEET</t>
  </si>
  <si>
    <t>BENEFICIARY 8 - CALCULATION SHEET</t>
  </si>
  <si>
    <t>BENEFICIARY 9 - CALCULATION SHEET</t>
  </si>
  <si>
    <t>BENEFICIARY 10 - CALCULATION SHEET</t>
  </si>
  <si>
    <t>BENEFICIARY 11 - CALCULATION SHEET</t>
  </si>
  <si>
    <t>BENEFICIARY 12 - CALCULATION SHEET</t>
  </si>
  <si>
    <t>BENEFICIARY 13 - CALCULATION SHEET</t>
  </si>
  <si>
    <t>BENEFICIARY 14 - CALCULATION SHEET</t>
  </si>
  <si>
    <t>BENEFICIARY 15 - CALCULATION SHEET</t>
  </si>
  <si>
    <t>BENEFICIARY 16 - CALCULATION SHEET</t>
  </si>
  <si>
    <t>BENEFICIARY 17 - CALCULATION SHEET</t>
  </si>
  <si>
    <t>BENEFICIARY 18 - CALCULATION SHEET</t>
  </si>
  <si>
    <t>BENEFICIARY 19 - CALCULATION SHEET</t>
  </si>
  <si>
    <t>BENEFICIARY 20 - CALCULATION SHEET</t>
  </si>
  <si>
    <t>BE1: CHARITE - UNIVERSITAETSMEDIZIN BERLIN</t>
  </si>
  <si>
    <t>BE2: GESUNDHEIT OSTERREICH GMBH</t>
  </si>
  <si>
    <t>BE3: CONCENTRIS RESEARCH MANAGEMENT GMBH</t>
  </si>
  <si>
    <t>BE4: UNIVERSITY OF PLYMOUTH</t>
  </si>
  <si>
    <t>BE5: UNIWERSYTET MEDYCZNY IM PIASTOW SLASKICH WE WROCLAWIU</t>
  </si>
  <si>
    <t>BE6: FUNDACIO INSTITUT UNIVERSITARI PERA LA RECERCA A L'ATENCIO PRIMARIA DE SALUT JORDI GOL I GURINA</t>
  </si>
  <si>
    <t xml:space="preserve">BE7:  UNIVERSIDADE NOVA DE LISBOA </t>
  </si>
  <si>
    <t xml:space="preserve">BE8: AALBORG UNIVERSITET </t>
  </si>
  <si>
    <t>BE9: BERGISCHE UNIVERSITAET WUPPERTAL</t>
  </si>
  <si>
    <t xml:space="preserve">BE10:  THE CHANCELLOR, MASTERS AND SCHOLARS OF THE UNIVERSITY OF OXFORD </t>
  </si>
  <si>
    <t>BE11: UNIVERSITAETSKLINIKUM HAMBURG-EPPENDORF</t>
  </si>
  <si>
    <t>BE12: Active Group GmbH</t>
  </si>
  <si>
    <t xml:space="preserve">BE13: Dom zdravlja Zagreb Zapad </t>
  </si>
  <si>
    <t>BE14: UNIVERSITAETSKLINIKUM FREIBURG</t>
  </si>
  <si>
    <t>BE15: EuroHealthNet ASBL</t>
  </si>
  <si>
    <t>BE16: UNIVERSITEIT GENT</t>
  </si>
  <si>
    <t>BE17: National Academy of Social Prescribing</t>
  </si>
  <si>
    <t>BE18: STICHTING WONCA EUROPE</t>
  </si>
  <si>
    <t>BE19: Danish Society for Immigrant Health</t>
  </si>
  <si>
    <t>BE20: Lesben und Schwulenverband in Deutschland</t>
  </si>
  <si>
    <t xml:space="preserve"> BE6-AE1: INSTITUT CATALA DE LA SALUT</t>
  </si>
  <si>
    <t xml:space="preserve">C.1 Travel and subsistence: Attendance 2x General Assembly meetings: 1 Pax, 800  per person </t>
  </si>
  <si>
    <t xml:space="preserve">C.1 Travel and subsistence: Attendance 1x General Assembly meetings: 1 Pax, 800  per person </t>
  </si>
  <si>
    <t>C3. Other goods, works and services - publication fees: open access fees (2.500 €)</t>
  </si>
  <si>
    <t>C.1 Travel and subsistence: 1 conference attendance</t>
  </si>
  <si>
    <t xml:space="preserve">C.1 Travel and subsistence: 800 Euro (Attendance 1x General Assembly meetings: 1 Pax, 800  per person); 200 Euro (Attendance Sympoisum: 1 Pax, 200  per person)  </t>
  </si>
  <si>
    <t>C.1 Travel and subsistence: 2 Workshop (2 visits, 2 person, 800 € per person/visit)</t>
  </si>
  <si>
    <t>C.3 Other goods, works and services - Other: Ethics committee costs (intial fees: 1500 €), Study material (Translation of informed consent and study material: 1000 € - 100 € per hour work, 10 hours; Transcription:  4320 € - 3,60 € per minute, 60 minutes per interview, 20 interviews); Software Licenses (900 Euro, 3 years, 300 € per year, e.g. MAXQDA)</t>
  </si>
  <si>
    <t>C.1 Travel and subsistence: Travel for interviews (100 € per interview, 20 interviews)</t>
  </si>
  <si>
    <t>C.3 Other goods, works and services - Other: Ethics committee costs (intial fees: 1500 €), Study material (Translation of informed consent and study material: 1.200 € - 120 € per hour work, 10 hours; Print: 1.080 €, 180 pieces, 6 € per piece), Insurance costs (5400 €: 30 € per participant)</t>
  </si>
  <si>
    <t>C.3 Other goods, works and services - Other: Ethics committee costs (amendment costs: 500 €, 1x); GP allowance (10000 Euro, 50 € per patient  for recruitment of 200 patients in the RCT)</t>
  </si>
  <si>
    <t xml:space="preserve">C.1 Travel and subsistence: Site vistits (1.050 € -  10 € per visit, 105 visits - for Researcher, Study nurse, link worker); Site vistits (1.600 €: 2 visits, 1 person, 800 € per person/visit) </t>
  </si>
  <si>
    <t xml:space="preserve">C.1 Travel and subsistence: Site vistits (1.000 €: 10 € per vistit,  100 visits  - for Researcher, Study nurse, link worker) </t>
  </si>
  <si>
    <t>C.3 Other goods, works and services - Other: Study material (Translation of informed consent and study material: 1000 € - 100 € per hour work, 10 hours; Transcription:  4320 € - 3,60 € per minute, 60 minutes per interview, 20 interviews); Software Licenses (900 Euro: 3 years, 300 € per year, e.g. MAXQDA)</t>
  </si>
  <si>
    <t xml:space="preserve">C.1 Travel and subsistence: Attendance 2x General Assembly meetings (1600 Euro,  1 Pax, 800  per person; 2 Workshop (3200 Euro, 2 visits, 2 person, 800 € per person/visit) </t>
  </si>
  <si>
    <t>BE5, BE6, BE2, BE4,….</t>
  </si>
  <si>
    <t>BE5, BE6, BE2, BE4, BE5,….</t>
  </si>
  <si>
    <t>BE5, BE6, BE2,, BE4, BE5,….</t>
  </si>
  <si>
    <t>BE5, BE6, BE2, BE4, BE5, ….</t>
  </si>
  <si>
    <t>BE5, BE4, BE5,</t>
  </si>
  <si>
    <t>BE5, BE2, BE4, BE5,…</t>
  </si>
  <si>
    <t>C.3 Other goods, works and services - Other: Study material (Translation of informed consent and study material: 1.200 € - 120 € per hour work, 10 hours; Print: 1.080 €, 180 pieces, 6 € per piece), Insurance costs (5400 €: 30 € per participant)</t>
  </si>
  <si>
    <t>C.3 Other goods, works and services - Other: GP allowance (50 € per patient  for recruitment of 200 patients in the RCT)</t>
  </si>
  <si>
    <t>BE5, BE6,…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</si>
</sst>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_-&quot;£&quot;* #,##0.00_-;\-&quot;£&quot;* #,##0.00_-;_-&quot;£&quot;* &quot;-&quot;??_-;_-@_-"/>
    <numFmt numFmtId="166" formatCode="#,##0.00_ ;[Red]\-#,##0.00\ "/>
    <numFmt numFmtId="167" formatCode="_-[$€-2]\ * #,##0.00_-;\-[$€-2]\ * #,##0.00_-;_-[$€-2]\ * &quot;-&quot;??_-;_-@_-"/>
    <numFmt numFmtId="168" formatCode="0.0%"/>
    <numFmt numFmtId="169" formatCode="0.0_ ;[Red]\-0.0\ "/>
    <numFmt numFmtId="170" formatCode="#,##0.000_ ;[Red]\-#,##0.000\ "/>
  </numFmts>
  <fonts count="45" x14ac:knownFonts="1">
    <font>
      <sz val="11"/>
      <color theme="1"/>
      <name val="Calibri"/>
      <family val="2"/>
      <scheme val="minor"/>
    </font>
    <font>
      <b/>
      <sz val="11"/>
      <color theme="1"/>
      <name val="Calibri"/>
      <family val="2"/>
      <scheme val="minor"/>
    </font>
    <font>
      <b/>
      <i/>
      <sz val="11"/>
      <color theme="1"/>
      <name val="Calibri"/>
      <family val="2"/>
      <scheme val="minor"/>
    </font>
    <font>
      <sz val="11"/>
      <color rgb="FF1F497D"/>
      <name val="Calibri"/>
      <family val="2"/>
      <scheme val="minor"/>
    </font>
    <font>
      <b/>
      <sz val="16"/>
      <color theme="1"/>
      <name val="Calibri"/>
      <family val="2"/>
      <scheme val="minor"/>
    </font>
    <font>
      <b/>
      <sz val="8"/>
      <color theme="1"/>
      <name val="Arial"/>
      <family val="2"/>
    </font>
    <font>
      <b/>
      <sz val="12"/>
      <color theme="1"/>
      <name val="Arial"/>
      <family val="2"/>
    </font>
    <font>
      <b/>
      <i/>
      <sz val="12"/>
      <color theme="1"/>
      <name val="Calibri"/>
      <family val="2"/>
      <scheme val="minor"/>
    </font>
    <font>
      <b/>
      <sz val="11"/>
      <color theme="0"/>
      <name val="Calibri"/>
      <family val="2"/>
      <scheme val="minor"/>
    </font>
    <font>
      <sz val="11"/>
      <color theme="1"/>
      <name val="Calibri"/>
      <family val="2"/>
      <scheme val="minor"/>
    </font>
    <font>
      <b/>
      <sz val="16"/>
      <color rgb="FFFF0000"/>
      <name val="Calibri"/>
      <family val="2"/>
      <scheme val="minor"/>
    </font>
    <font>
      <b/>
      <i/>
      <sz val="12"/>
      <color rgb="FF7030A0"/>
      <name val="Calibri"/>
      <family val="2"/>
      <scheme val="minor"/>
    </font>
    <font>
      <b/>
      <sz val="18"/>
      <color theme="1"/>
      <name val="Calibri"/>
      <family val="2"/>
      <scheme val="minor"/>
    </font>
    <font>
      <b/>
      <sz val="18"/>
      <color theme="0"/>
      <name val="Calibri"/>
      <family val="2"/>
      <scheme val="minor"/>
    </font>
    <font>
      <sz val="10"/>
      <color theme="1"/>
      <name val="Calibri"/>
      <family val="2"/>
      <scheme val="minor"/>
    </font>
    <font>
      <i/>
      <sz val="9"/>
      <color theme="1"/>
      <name val="Calibri"/>
      <family val="2"/>
      <scheme val="minor"/>
    </font>
    <font>
      <sz val="28"/>
      <color rgb="FF0070C0"/>
      <name val="Calibri"/>
      <family val="2"/>
      <scheme val="minor"/>
    </font>
    <font>
      <sz val="11"/>
      <color theme="1"/>
      <name val="Arial"/>
      <family val="2"/>
    </font>
    <font>
      <sz val="16"/>
      <color rgb="FF0070C0"/>
      <name val="Calibri"/>
      <family val="2"/>
      <scheme val="minor"/>
    </font>
    <font>
      <b/>
      <sz val="14"/>
      <color theme="1"/>
      <name val="Calibri"/>
      <family val="2"/>
      <scheme val="minor"/>
    </font>
    <font>
      <b/>
      <sz val="11"/>
      <color theme="1"/>
      <name val="Arial"/>
      <family val="2"/>
    </font>
    <font>
      <b/>
      <sz val="11"/>
      <color rgb="FF000000"/>
      <name val="Calibri"/>
      <family val="2"/>
    </font>
    <font>
      <b/>
      <sz val="14"/>
      <color rgb="FFFFFFFF"/>
      <name val="Calibri"/>
      <family val="2"/>
    </font>
    <font>
      <sz val="11"/>
      <color theme="1"/>
      <name val="Calibri"/>
      <family val="2"/>
    </font>
    <font>
      <b/>
      <sz val="11"/>
      <color rgb="FFFFFFFF"/>
      <name val="Calibri"/>
      <family val="2"/>
    </font>
    <font>
      <b/>
      <sz val="14"/>
      <color rgb="FF000000"/>
      <name val="Calibri"/>
      <family val="2"/>
    </font>
    <font>
      <b/>
      <sz val="16"/>
      <color rgb="FFFF0000"/>
      <name val="Calibri"/>
      <family val="2"/>
    </font>
    <font>
      <b/>
      <i/>
      <sz val="11"/>
      <color rgb="FF000000"/>
      <name val="Calibri"/>
      <family val="2"/>
    </font>
    <font>
      <b/>
      <sz val="18"/>
      <color rgb="FF000000"/>
      <name val="Calibri"/>
      <family val="2"/>
    </font>
    <font>
      <sz val="11"/>
      <name val="Calibri"/>
      <family val="2"/>
      <scheme val="minor"/>
    </font>
    <font>
      <b/>
      <sz val="11"/>
      <name val="Calibri"/>
      <family val="2"/>
      <scheme val="minor"/>
    </font>
    <font>
      <sz val="11"/>
      <name val="Calibri"/>
      <family val="2"/>
    </font>
    <font>
      <b/>
      <sz val="11"/>
      <name val="Calibri"/>
      <family val="2"/>
    </font>
    <font>
      <i/>
      <sz val="11"/>
      <color theme="1"/>
      <name val="Calibri"/>
      <family val="2"/>
      <scheme val="minor"/>
    </font>
    <font>
      <b/>
      <i/>
      <sz val="10"/>
      <color rgb="FFFF0000"/>
      <name val="Calibri"/>
      <family val="2"/>
      <scheme val="minor"/>
    </font>
    <font>
      <b/>
      <i/>
      <sz val="11"/>
      <color rgb="FFFF0000"/>
      <name val="Calibri"/>
      <family val="2"/>
      <scheme val="minor"/>
    </font>
    <font>
      <u/>
      <sz val="11"/>
      <color theme="10"/>
      <name val="Calibri"/>
      <family val="2"/>
      <scheme val="minor"/>
    </font>
    <font>
      <b/>
      <sz val="10"/>
      <color theme="1"/>
      <name val="Arial"/>
      <family val="2"/>
    </font>
    <font>
      <b/>
      <sz val="16"/>
      <color rgb="FF0070C0"/>
      <name val="Calibri"/>
      <family val="2"/>
      <scheme val="minor"/>
    </font>
    <font>
      <b/>
      <sz val="12"/>
      <color theme="1"/>
      <name val="Calibri"/>
      <family val="2"/>
      <scheme val="minor"/>
    </font>
    <font>
      <b/>
      <sz val="11"/>
      <color rgb="FF000000"/>
      <name val="Calibri"/>
      <family val="2"/>
      <scheme val="minor"/>
    </font>
    <font>
      <b/>
      <sz val="11"/>
      <color theme="1"/>
      <name val="Calibri"/>
      <family val="2"/>
    </font>
    <font>
      <b/>
      <sz val="16"/>
      <color theme="0"/>
      <name val="Calibri"/>
      <family val="2"/>
      <scheme val="minor"/>
    </font>
    <font>
      <u/>
      <sz val="11"/>
      <color theme="4"/>
      <name val="Calibri"/>
      <family val="2"/>
      <scheme val="minor"/>
    </font>
    <font>
      <sz val="8"/>
      <name val="Calibri"/>
      <family val="2"/>
      <scheme val="minor"/>
    </font>
  </fonts>
  <fills count="39">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rgb="FFC5D9F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rgb="FF8497B0"/>
        <bgColor rgb="FF000000"/>
      </patternFill>
    </fill>
    <fill>
      <patternFill patternType="solid">
        <fgColor rgb="FF9BC2E6"/>
        <bgColor rgb="FF000000"/>
      </patternFill>
    </fill>
    <fill>
      <patternFill patternType="solid">
        <fgColor rgb="FFD9E1F2"/>
        <bgColor rgb="FF000000"/>
      </patternFill>
    </fill>
    <fill>
      <patternFill patternType="solid">
        <fgColor rgb="FFACB9CA"/>
        <bgColor rgb="FF000000"/>
      </patternFill>
    </fill>
    <fill>
      <patternFill patternType="solid">
        <fgColor rgb="FFC5D9F1"/>
        <bgColor rgb="FF000000"/>
      </patternFill>
    </fill>
    <fill>
      <patternFill patternType="solid">
        <fgColor rgb="FF000000"/>
        <bgColor rgb="FF000000"/>
      </patternFill>
    </fill>
    <fill>
      <patternFill patternType="solid">
        <fgColor rgb="FFEDEDED"/>
        <bgColor rgb="FF000000"/>
      </patternFill>
    </fill>
    <fill>
      <patternFill patternType="solid">
        <fgColor rgb="FFD0CECE"/>
        <bgColor rgb="FF000000"/>
      </patternFill>
    </fill>
    <fill>
      <patternFill patternType="solid">
        <fgColor rgb="FFFFFFFF"/>
        <bgColor rgb="FF000000"/>
      </patternFill>
    </fill>
    <fill>
      <patternFill patternType="solid">
        <fgColor rgb="FFC4D79B"/>
        <bgColor indexed="64"/>
      </patternFill>
    </fill>
    <fill>
      <patternFill patternType="solid">
        <fgColor rgb="FFFFFF99"/>
        <bgColor rgb="FF000000"/>
      </patternFill>
    </fill>
    <fill>
      <patternFill patternType="solid">
        <fgColor theme="8"/>
        <bgColor indexed="64"/>
      </patternFill>
    </fill>
    <fill>
      <patternFill patternType="solid">
        <fgColor rgb="FFCCFF66"/>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6"/>
        <bgColor indexed="64"/>
      </patternFill>
    </fill>
    <fill>
      <patternFill patternType="solid">
        <fgColor theme="4" tint="0.79998168889431442"/>
        <bgColor rgb="FF000000"/>
      </patternFill>
    </fill>
    <fill>
      <patternFill patternType="solid">
        <fgColor rgb="FFCCFFFF"/>
        <bgColor indexed="64"/>
      </patternFill>
    </fill>
    <fill>
      <patternFill patternType="solid">
        <fgColor rgb="FFDDD9C4"/>
        <bgColor indexed="64"/>
      </patternFill>
    </fill>
    <fill>
      <patternFill patternType="solid">
        <fgColor rgb="FFFFFCCC"/>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s>
  <cellStyleXfs count="5">
    <xf numFmtId="0" fontId="0" fillId="0" borderId="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36" fillId="0" borderId="0" applyNumberFormat="0" applyFill="0" applyBorder="0" applyAlignment="0" applyProtection="0"/>
  </cellStyleXfs>
  <cellXfs count="297">
    <xf numFmtId="0" fontId="0" fillId="0" borderId="0" xfId="0"/>
    <xf numFmtId="0" fontId="0" fillId="0" borderId="1" xfId="0" applyBorder="1"/>
    <xf numFmtId="0" fontId="0" fillId="3" borderId="1" xfId="0" applyFill="1" applyBorder="1"/>
    <xf numFmtId="0" fontId="0" fillId="9" borderId="1" xfId="0" applyFill="1" applyBorder="1"/>
    <xf numFmtId="0" fontId="2" fillId="8" borderId="1" xfId="0" applyFont="1" applyFill="1" applyBorder="1" applyAlignment="1">
      <alignment horizontal="center"/>
    </xf>
    <xf numFmtId="0" fontId="0" fillId="13" borderId="1" xfId="0" applyFill="1" applyBorder="1" applyAlignment="1" applyProtection="1">
      <alignment wrapText="1"/>
      <protection locked="0"/>
    </xf>
    <xf numFmtId="0" fontId="0" fillId="13" borderId="1" xfId="0" applyFill="1" applyBorder="1" applyProtection="1">
      <protection locked="0"/>
    </xf>
    <xf numFmtId="0" fontId="0" fillId="14" borderId="1" xfId="0" applyFill="1" applyBorder="1" applyProtection="1">
      <protection locked="0"/>
    </xf>
    <xf numFmtId="0" fontId="0" fillId="15" borderId="1" xfId="0" applyFill="1" applyBorder="1" applyAlignment="1" applyProtection="1">
      <alignment wrapText="1"/>
      <protection locked="0"/>
    </xf>
    <xf numFmtId="0" fontId="1" fillId="14" borderId="1" xfId="0" applyFont="1" applyFill="1" applyBorder="1" applyAlignment="1">
      <alignment vertical="center" wrapText="1"/>
    </xf>
    <xf numFmtId="0" fontId="0" fillId="2" borderId="1" xfId="0" applyFill="1" applyBorder="1" applyProtection="1">
      <protection locked="0"/>
    </xf>
    <xf numFmtId="166" fontId="0" fillId="2" borderId="1" xfId="0" applyNumberFormat="1" applyFill="1" applyBorder="1" applyProtection="1">
      <protection locked="0"/>
    </xf>
    <xf numFmtId="0" fontId="0" fillId="4" borderId="1" xfId="0" applyFill="1" applyBorder="1" applyProtection="1">
      <protection locked="0"/>
    </xf>
    <xf numFmtId="166" fontId="0" fillId="4" borderId="1" xfId="0" applyNumberFormat="1" applyFill="1" applyBorder="1" applyProtection="1">
      <protection locked="0"/>
    </xf>
    <xf numFmtId="0" fontId="1" fillId="0" borderId="1" xfId="0" applyFont="1" applyBorder="1" applyAlignment="1" applyProtection="1">
      <alignment wrapText="1"/>
      <protection locked="0"/>
    </xf>
    <xf numFmtId="0" fontId="0" fillId="0" borderId="1" xfId="0" applyBorder="1" applyProtection="1">
      <protection locked="0"/>
    </xf>
    <xf numFmtId="0" fontId="2" fillId="0" borderId="1" xfId="0" applyFont="1" applyBorder="1" applyAlignment="1" applyProtection="1">
      <alignment wrapText="1"/>
      <protection locked="0"/>
    </xf>
    <xf numFmtId="0" fontId="0" fillId="0" borderId="1" xfId="0" quotePrefix="1" applyBorder="1" applyProtection="1">
      <protection locked="0"/>
    </xf>
    <xf numFmtId="0" fontId="0" fillId="0" borderId="15" xfId="0" quotePrefix="1" applyBorder="1" applyProtection="1">
      <protection locked="0"/>
    </xf>
    <xf numFmtId="0" fontId="1" fillId="14" borderId="1" xfId="0" applyFont="1" applyFill="1" applyBorder="1" applyAlignment="1" applyProtection="1">
      <alignment vertical="center" wrapText="1"/>
      <protection locked="0"/>
    </xf>
    <xf numFmtId="166" fontId="0" fillId="14" borderId="1" xfId="0" applyNumberFormat="1" applyFill="1" applyBorder="1" applyProtection="1">
      <protection locked="0"/>
    </xf>
    <xf numFmtId="166" fontId="1" fillId="14" borderId="1" xfId="0" applyNumberFormat="1" applyFont="1" applyFill="1" applyBorder="1" applyAlignment="1" applyProtection="1">
      <alignment horizontal="right"/>
      <protection locked="0"/>
    </xf>
    <xf numFmtId="166" fontId="1" fillId="2" borderId="1" xfId="0" applyNumberFormat="1" applyFont="1" applyFill="1" applyBorder="1" applyAlignment="1" applyProtection="1">
      <alignment horizontal="right"/>
      <protection locked="0"/>
    </xf>
    <xf numFmtId="166" fontId="1" fillId="4" borderId="1" xfId="0" applyNumberFormat="1" applyFont="1" applyFill="1" applyBorder="1" applyAlignment="1" applyProtection="1">
      <alignment horizontal="right"/>
      <protection locked="0"/>
    </xf>
    <xf numFmtId="0" fontId="0" fillId="0" borderId="1" xfId="0" applyBorder="1" applyAlignment="1" applyProtection="1">
      <alignment wrapText="1"/>
      <protection locked="0"/>
    </xf>
    <xf numFmtId="166" fontId="1" fillId="14" borderId="1" xfId="0" applyNumberFormat="1" applyFont="1" applyFill="1" applyBorder="1" applyAlignment="1" applyProtection="1">
      <alignment vertical="center" wrapText="1"/>
      <protection locked="0"/>
    </xf>
    <xf numFmtId="0" fontId="12" fillId="11" borderId="1" xfId="0" applyFont="1" applyFill="1" applyBorder="1" applyProtection="1">
      <protection locked="0"/>
    </xf>
    <xf numFmtId="0" fontId="0" fillId="11" borderId="2" xfId="0" applyFill="1" applyBorder="1" applyProtection="1">
      <protection locked="0"/>
    </xf>
    <xf numFmtId="0" fontId="0" fillId="11" borderId="3" xfId="0" applyFill="1" applyBorder="1" applyProtection="1">
      <protection locked="0"/>
    </xf>
    <xf numFmtId="0" fontId="0" fillId="11" borderId="4" xfId="0" applyFill="1" applyBorder="1" applyProtection="1">
      <protection locked="0"/>
    </xf>
    <xf numFmtId="0" fontId="0" fillId="11" borderId="0" xfId="0" applyFill="1" applyProtection="1">
      <protection locked="0"/>
    </xf>
    <xf numFmtId="0" fontId="0" fillId="11" borderId="1" xfId="0" applyFill="1" applyBorder="1" applyProtection="1">
      <protection locked="0"/>
    </xf>
    <xf numFmtId="0" fontId="1" fillId="0" borderId="1" xfId="0" applyFont="1" applyBorder="1" applyProtection="1">
      <protection locked="0"/>
    </xf>
    <xf numFmtId="0" fontId="1" fillId="2" borderId="0" xfId="0" applyFont="1" applyFill="1" applyAlignment="1" applyProtection="1">
      <alignment horizontal="center" vertical="center" wrapText="1"/>
      <protection locked="0"/>
    </xf>
    <xf numFmtId="0" fontId="0" fillId="0" borderId="0" xfId="0" applyProtection="1">
      <protection locked="0"/>
    </xf>
    <xf numFmtId="0" fontId="8" fillId="10" borderId="1" xfId="0" applyFont="1" applyFill="1" applyBorder="1" applyAlignment="1" applyProtection="1">
      <alignment horizontal="center" vertical="center"/>
      <protection locked="0"/>
    </xf>
    <xf numFmtId="0" fontId="19" fillId="6" borderId="1" xfId="0" applyFont="1" applyFill="1" applyBorder="1" applyAlignment="1" applyProtection="1">
      <alignment horizontal="center" vertical="center" wrapText="1"/>
      <protection locked="0"/>
    </xf>
    <xf numFmtId="0" fontId="1" fillId="12" borderId="7" xfId="0" applyFont="1" applyFill="1" applyBorder="1" applyAlignment="1" applyProtection="1">
      <alignment wrapText="1"/>
      <protection locked="0"/>
    </xf>
    <xf numFmtId="0" fontId="1" fillId="12" borderId="5" xfId="0" applyFont="1" applyFill="1" applyBorder="1" applyAlignment="1" applyProtection="1">
      <alignment horizontal="center"/>
      <protection locked="0"/>
    </xf>
    <xf numFmtId="0" fontId="1" fillId="12" borderId="5" xfId="0" applyFont="1" applyFill="1" applyBorder="1" applyProtection="1">
      <protection locked="0"/>
    </xf>
    <xf numFmtId="0" fontId="1" fillId="12" borderId="5" xfId="0" applyFont="1" applyFill="1" applyBorder="1" applyAlignment="1" applyProtection="1">
      <alignment horizontal="right"/>
      <protection locked="0"/>
    </xf>
    <xf numFmtId="0" fontId="1" fillId="12" borderId="0" xfId="0" applyFont="1" applyFill="1" applyAlignment="1" applyProtection="1">
      <alignment horizontal="right"/>
      <protection locked="0"/>
    </xf>
    <xf numFmtId="0" fontId="0" fillId="12" borderId="0" xfId="0" applyFill="1" applyProtection="1">
      <protection locked="0"/>
    </xf>
    <xf numFmtId="0" fontId="8" fillId="12" borderId="8" xfId="0" applyFont="1" applyFill="1" applyBorder="1" applyProtection="1">
      <protection locked="0"/>
    </xf>
    <xf numFmtId="166" fontId="8" fillId="10" borderId="1" xfId="0" applyNumberFormat="1" applyFont="1" applyFill="1" applyBorder="1" applyProtection="1">
      <protection locked="0"/>
    </xf>
    <xf numFmtId="0" fontId="0" fillId="0" borderId="0" xfId="0" applyAlignment="1" applyProtection="1">
      <alignment wrapText="1"/>
      <protection locked="0"/>
    </xf>
    <xf numFmtId="0" fontId="0" fillId="3" borderId="0" xfId="0" applyFill="1" applyProtection="1">
      <protection locked="0"/>
    </xf>
    <xf numFmtId="0" fontId="0" fillId="0" borderId="4" xfId="0" applyBorder="1" applyProtection="1">
      <protection locked="0"/>
    </xf>
    <xf numFmtId="0" fontId="0" fillId="3" borderId="1" xfId="0" applyFill="1" applyBorder="1" applyProtection="1">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vertical="center" wrapText="1"/>
      <protection locked="0"/>
    </xf>
    <xf numFmtId="0" fontId="1" fillId="2" borderId="1" xfId="0" applyFont="1" applyFill="1" applyBorder="1" applyAlignment="1" applyProtection="1">
      <alignment horizontal="right" vertical="center"/>
      <protection locked="0"/>
    </xf>
    <xf numFmtId="0" fontId="1" fillId="4" borderId="1" xfId="0" applyFont="1" applyFill="1" applyBorder="1" applyAlignment="1" applyProtection="1">
      <alignment horizontal="center" vertical="center"/>
      <protection locked="0"/>
    </xf>
    <xf numFmtId="0" fontId="1" fillId="4" borderId="1" xfId="0" applyFont="1" applyFill="1" applyBorder="1" applyAlignment="1" applyProtection="1">
      <alignment vertical="center" wrapText="1"/>
      <protection locked="0"/>
    </xf>
    <xf numFmtId="0" fontId="1" fillId="4" borderId="1" xfId="0" applyFont="1" applyFill="1" applyBorder="1" applyAlignment="1" applyProtection="1">
      <alignment horizontal="right" vertical="center"/>
      <protection locked="0"/>
    </xf>
    <xf numFmtId="0" fontId="16" fillId="0" borderId="0" xfId="0" applyFont="1"/>
    <xf numFmtId="0" fontId="0" fillId="18" borderId="1" xfId="0" applyFill="1" applyBorder="1"/>
    <xf numFmtId="0" fontId="0" fillId="18" borderId="1" xfId="0" applyFill="1" applyBorder="1" applyAlignment="1">
      <alignment horizontal="center" vertical="center"/>
    </xf>
    <xf numFmtId="0" fontId="1" fillId="5" borderId="19" xfId="0" applyFont="1" applyFill="1" applyBorder="1" applyProtection="1">
      <protection locked="0"/>
    </xf>
    <xf numFmtId="0" fontId="1" fillId="8" borderId="13" xfId="0" applyFont="1" applyFill="1" applyBorder="1" applyProtection="1">
      <protection locked="0"/>
    </xf>
    <xf numFmtId="169" fontId="14" fillId="5" borderId="1" xfId="3" applyNumberFormat="1" applyFont="1" applyFill="1" applyBorder="1" applyAlignment="1" applyProtection="1">
      <alignment horizontal="right"/>
      <protection locked="0"/>
    </xf>
    <xf numFmtId="0" fontId="1" fillId="0" borderId="1"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1" fillId="4" borderId="0" xfId="0" applyFont="1" applyFill="1" applyAlignment="1" applyProtection="1">
      <alignment horizontal="center" vertical="center"/>
      <protection locked="0"/>
    </xf>
    <xf numFmtId="0" fontId="2" fillId="0" borderId="1" xfId="0" applyFont="1" applyBorder="1" applyAlignment="1" applyProtection="1">
      <alignment vertical="center" wrapText="1"/>
      <protection locked="0"/>
    </xf>
    <xf numFmtId="0" fontId="0" fillId="0" borderId="1" xfId="0" applyBorder="1" applyAlignment="1">
      <alignment horizontal="center" vertical="center"/>
    </xf>
    <xf numFmtId="49" fontId="1" fillId="8" borderId="13" xfId="0" applyNumberFormat="1" applyFont="1" applyFill="1" applyBorder="1" applyProtection="1">
      <protection locked="0"/>
    </xf>
    <xf numFmtId="0" fontId="1" fillId="2" borderId="4" xfId="0" applyFont="1" applyFill="1" applyBorder="1" applyAlignment="1" applyProtection="1">
      <alignment horizontal="center" vertical="center"/>
      <protection locked="0"/>
    </xf>
    <xf numFmtId="0" fontId="23" fillId="0" borderId="0" xfId="0" applyFont="1" applyAlignment="1">
      <alignment vertical="center"/>
    </xf>
    <xf numFmtId="0" fontId="21" fillId="24" borderId="7" xfId="0" applyFont="1" applyFill="1" applyBorder="1" applyAlignment="1">
      <alignment vertical="center" wrapText="1"/>
    </xf>
    <xf numFmtId="0" fontId="21" fillId="24" borderId="5" xfId="0" applyFont="1" applyFill="1" applyBorder="1" applyAlignment="1">
      <alignment horizontal="center" vertical="center"/>
    </xf>
    <xf numFmtId="0" fontId="21" fillId="24" borderId="5" xfId="0" applyFont="1" applyFill="1" applyBorder="1" applyAlignment="1">
      <alignment vertical="center"/>
    </xf>
    <xf numFmtId="0" fontId="21" fillId="24" borderId="5" xfId="0" applyFont="1" applyFill="1" applyBorder="1" applyAlignment="1">
      <alignment horizontal="right" vertical="center"/>
    </xf>
    <xf numFmtId="0" fontId="23" fillId="24" borderId="0" xfId="0" applyFont="1" applyFill="1" applyAlignment="1">
      <alignment vertical="center"/>
    </xf>
    <xf numFmtId="0" fontId="24" fillId="24" borderId="8" xfId="0" applyFont="1" applyFill="1" applyBorder="1" applyAlignment="1">
      <alignment vertical="center"/>
    </xf>
    <xf numFmtId="0" fontId="21" fillId="0" borderId="1" xfId="0" applyFont="1" applyBorder="1" applyAlignment="1">
      <alignment vertical="center" wrapText="1"/>
    </xf>
    <xf numFmtId="0" fontId="21" fillId="0" borderId="1" xfId="0" applyFont="1" applyBorder="1" applyAlignment="1">
      <alignment wrapText="1"/>
    </xf>
    <xf numFmtId="0" fontId="21" fillId="26" borderId="1" xfId="0" applyFont="1" applyFill="1" applyBorder="1" applyAlignment="1">
      <alignment vertical="center" wrapText="1"/>
    </xf>
    <xf numFmtId="0" fontId="23" fillId="26" borderId="1" xfId="0" applyFont="1" applyFill="1" applyBorder="1" applyAlignment="1">
      <alignment vertical="center"/>
    </xf>
    <xf numFmtId="166" fontId="23" fillId="26" borderId="1" xfId="0" applyNumberFormat="1" applyFont="1" applyFill="1" applyBorder="1" applyAlignment="1">
      <alignment vertical="center"/>
    </xf>
    <xf numFmtId="166" fontId="21" fillId="26" borderId="1" xfId="0" applyNumberFormat="1" applyFont="1" applyFill="1" applyBorder="1" applyAlignment="1">
      <alignment horizontal="right" vertical="center"/>
    </xf>
    <xf numFmtId="166" fontId="24" fillId="19" borderId="1" xfId="0" applyNumberFormat="1" applyFont="1" applyFill="1" applyBorder="1" applyAlignment="1">
      <alignment vertical="center"/>
    </xf>
    <xf numFmtId="0" fontId="23" fillId="22" borderId="1" xfId="0" applyFont="1" applyFill="1" applyBorder="1" applyAlignment="1">
      <alignment vertical="center"/>
    </xf>
    <xf numFmtId="166" fontId="23" fillId="22" borderId="1" xfId="0" applyNumberFormat="1" applyFont="1" applyFill="1" applyBorder="1" applyAlignment="1">
      <alignment vertical="center"/>
    </xf>
    <xf numFmtId="166" fontId="21" fillId="22" borderId="1" xfId="0" applyNumberFormat="1" applyFont="1" applyFill="1" applyBorder="1" applyAlignment="1">
      <alignment horizontal="right" vertical="center"/>
    </xf>
    <xf numFmtId="0" fontId="23" fillId="23" borderId="1" xfId="0" applyFont="1" applyFill="1" applyBorder="1" applyAlignment="1">
      <alignment vertical="center"/>
    </xf>
    <xf numFmtId="166" fontId="23" fillId="23" borderId="1" xfId="0" applyNumberFormat="1" applyFont="1" applyFill="1" applyBorder="1" applyAlignment="1">
      <alignment vertical="center"/>
    </xf>
    <xf numFmtId="166" fontId="21" fillId="23" borderId="1" xfId="0" applyNumberFormat="1" applyFont="1" applyFill="1" applyBorder="1" applyAlignment="1">
      <alignment horizontal="right" vertical="center"/>
    </xf>
    <xf numFmtId="0" fontId="23" fillId="0" borderId="1" xfId="0" applyFont="1" applyBorder="1" applyAlignment="1">
      <alignment vertical="center"/>
    </xf>
    <xf numFmtId="0" fontId="23" fillId="27" borderId="2" xfId="0" applyFont="1" applyFill="1" applyBorder="1" applyAlignment="1">
      <alignment vertical="center"/>
    </xf>
    <xf numFmtId="0" fontId="23" fillId="27" borderId="3" xfId="0" applyFont="1" applyFill="1" applyBorder="1" applyAlignment="1">
      <alignment vertical="center"/>
    </xf>
    <xf numFmtId="0" fontId="23" fillId="27" borderId="4" xfId="0" applyFont="1" applyFill="1" applyBorder="1" applyAlignment="1">
      <alignment vertical="center"/>
    </xf>
    <xf numFmtId="0" fontId="23" fillId="0" borderId="0" xfId="0" applyFont="1"/>
    <xf numFmtId="0" fontId="0" fillId="0" borderId="0" xfId="0" applyAlignment="1">
      <alignment horizontal="left" vertical="top"/>
    </xf>
    <xf numFmtId="0" fontId="18" fillId="0" borderId="0" xfId="0" applyFont="1" applyAlignment="1">
      <alignment horizontal="center"/>
    </xf>
    <xf numFmtId="0" fontId="0" fillId="0" borderId="0" xfId="0" applyAlignment="1">
      <alignment horizontal="center"/>
    </xf>
    <xf numFmtId="9" fontId="0" fillId="13" borderId="1" xfId="0" applyNumberFormat="1" applyFill="1" applyBorder="1" applyProtection="1">
      <protection locked="0"/>
    </xf>
    <xf numFmtId="0" fontId="17" fillId="18" borderId="1" xfId="0" applyFont="1" applyFill="1" applyBorder="1" applyAlignment="1">
      <alignment horizontal="center" vertical="top" wrapText="1"/>
    </xf>
    <xf numFmtId="166" fontId="0" fillId="0" borderId="1" xfId="0" applyNumberFormat="1" applyBorder="1" applyAlignment="1">
      <alignment horizontal="center" vertical="center"/>
    </xf>
    <xf numFmtId="170" fontId="0" fillId="0" borderId="1" xfId="0" applyNumberFormat="1" applyBorder="1" applyAlignment="1">
      <alignment horizontal="center" vertical="center"/>
    </xf>
    <xf numFmtId="49" fontId="0" fillId="0" borderId="1" xfId="0" applyNumberFormat="1" applyBorder="1" applyAlignment="1">
      <alignment horizontal="center" vertical="center"/>
    </xf>
    <xf numFmtId="170"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0" fontId="1" fillId="18" borderId="1" xfId="0" applyFont="1" applyFill="1" applyBorder="1" applyAlignment="1">
      <alignment horizontal="center"/>
    </xf>
    <xf numFmtId="0" fontId="0" fillId="18" borderId="1" xfId="0" applyFill="1" applyBorder="1" applyAlignment="1">
      <alignment horizontal="center"/>
    </xf>
    <xf numFmtId="166" fontId="7" fillId="18" borderId="1" xfId="0" applyNumberFormat="1" applyFont="1" applyFill="1" applyBorder="1" applyAlignment="1">
      <alignment horizontal="center"/>
    </xf>
    <xf numFmtId="0" fontId="0" fillId="28" borderId="1" xfId="0" applyFill="1" applyBorder="1"/>
    <xf numFmtId="0" fontId="0" fillId="0" borderId="1" xfId="0" applyBorder="1" applyAlignment="1" applyProtection="1">
      <alignment horizontal="left" vertical="top" wrapText="1" indent="5"/>
      <protection locked="0"/>
    </xf>
    <xf numFmtId="0" fontId="2" fillId="0" borderId="1" xfId="0" applyFont="1" applyBorder="1" applyAlignment="1" applyProtection="1">
      <alignment horizontal="left" vertical="top" wrapText="1" indent="5"/>
      <protection locked="0"/>
    </xf>
    <xf numFmtId="0" fontId="17" fillId="18" borderId="1" xfId="0" applyFont="1" applyFill="1" applyBorder="1" applyAlignment="1">
      <alignment horizontal="center" vertical="top"/>
    </xf>
    <xf numFmtId="0" fontId="0" fillId="0" borderId="0" xfId="0" applyAlignment="1">
      <alignment horizontal="center" vertical="top"/>
    </xf>
    <xf numFmtId="0" fontId="21" fillId="26" borderId="1" xfId="0" applyFont="1" applyFill="1" applyBorder="1" applyAlignment="1">
      <alignment horizontal="right" vertical="center"/>
    </xf>
    <xf numFmtId="0" fontId="23" fillId="0" borderId="1" xfId="0" applyFont="1" applyBorder="1" applyAlignment="1">
      <alignment horizontal="right" vertical="center"/>
    </xf>
    <xf numFmtId="166" fontId="24" fillId="19" borderId="1" xfId="0" applyNumberFormat="1" applyFont="1" applyFill="1" applyBorder="1" applyAlignment="1">
      <alignment horizontal="right" vertical="center"/>
    </xf>
    <xf numFmtId="0" fontId="23" fillId="26" borderId="1" xfId="0" applyFont="1" applyFill="1" applyBorder="1" applyAlignment="1">
      <alignment horizontal="right" vertical="center"/>
    </xf>
    <xf numFmtId="166" fontId="23" fillId="26" borderId="1" xfId="0" applyNumberFormat="1" applyFont="1" applyFill="1" applyBorder="1" applyAlignment="1">
      <alignment horizontal="right" vertical="center"/>
    </xf>
    <xf numFmtId="0" fontId="23" fillId="23" borderId="1" xfId="0" applyFont="1" applyFill="1" applyBorder="1" applyAlignment="1">
      <alignment horizontal="right" vertical="center"/>
    </xf>
    <xf numFmtId="166" fontId="23" fillId="23" borderId="1" xfId="0" applyNumberFormat="1" applyFont="1" applyFill="1" applyBorder="1" applyAlignment="1">
      <alignment horizontal="right" vertical="center"/>
    </xf>
    <xf numFmtId="0" fontId="30" fillId="0" borderId="1" xfId="0" applyFont="1" applyBorder="1" applyAlignment="1" applyProtection="1">
      <alignment wrapText="1"/>
      <protection locked="0"/>
    </xf>
    <xf numFmtId="0" fontId="30" fillId="0" borderId="1" xfId="0" applyFont="1" applyBorder="1" applyAlignment="1" applyProtection="1">
      <alignment vertical="center" wrapText="1"/>
      <protection locked="0"/>
    </xf>
    <xf numFmtId="0" fontId="30" fillId="14" borderId="1" xfId="0" applyFont="1" applyFill="1" applyBorder="1" applyAlignment="1" applyProtection="1">
      <alignment vertical="center" wrapText="1"/>
      <protection locked="0"/>
    </xf>
    <xf numFmtId="0" fontId="1" fillId="0" borderId="0" xfId="0" applyFont="1"/>
    <xf numFmtId="167" fontId="1" fillId="0" borderId="0" xfId="0" applyNumberFormat="1" applyFont="1"/>
    <xf numFmtId="0" fontId="1" fillId="18" borderId="1" xfId="0" applyFont="1" applyFill="1" applyBorder="1" applyAlignment="1">
      <alignment horizontal="right" vertical="center"/>
    </xf>
    <xf numFmtId="49" fontId="0" fillId="3" borderId="1" xfId="0" applyNumberFormat="1" applyFill="1" applyBorder="1" applyAlignment="1">
      <alignment vertical="center"/>
    </xf>
    <xf numFmtId="49" fontId="0" fillId="3" borderId="1" xfId="0" applyNumberFormat="1" applyFill="1" applyBorder="1" applyAlignment="1">
      <alignment horizontal="center" vertical="center"/>
    </xf>
    <xf numFmtId="0" fontId="1" fillId="18" borderId="1" xfId="0" applyFont="1" applyFill="1" applyBorder="1" applyAlignment="1">
      <alignment horizontal="center" vertical="center"/>
    </xf>
    <xf numFmtId="166" fontId="33" fillId="3" borderId="1" xfId="3" applyNumberFormat="1" applyFont="1" applyFill="1" applyBorder="1" applyAlignment="1" applyProtection="1">
      <alignment vertical="center"/>
      <protection locked="0"/>
    </xf>
    <xf numFmtId="2" fontId="23" fillId="29" borderId="1" xfId="0" applyNumberFormat="1" applyFont="1" applyFill="1" applyBorder="1" applyAlignment="1" applyProtection="1">
      <alignment vertical="center"/>
      <protection locked="0"/>
    </xf>
    <xf numFmtId="2" fontId="23" fillId="26" borderId="1" xfId="0" applyNumberFormat="1" applyFont="1" applyFill="1" applyBorder="1" applyAlignment="1">
      <alignment vertical="center"/>
    </xf>
    <xf numFmtId="0" fontId="1" fillId="5" borderId="19" xfId="0" applyFont="1" applyFill="1" applyBorder="1" applyAlignment="1">
      <alignment horizontal="left"/>
    </xf>
    <xf numFmtId="0" fontId="1" fillId="8" borderId="13" xfId="0" applyFont="1" applyFill="1" applyBorder="1" applyAlignment="1">
      <alignment horizontal="left" vertical="center"/>
    </xf>
    <xf numFmtId="49" fontId="1" fillId="8" borderId="13" xfId="0" applyNumberFormat="1" applyFont="1" applyFill="1" applyBorder="1" applyAlignment="1">
      <alignment horizontal="left" vertical="center"/>
    </xf>
    <xf numFmtId="0" fontId="0" fillId="0" borderId="0" xfId="0" applyAlignment="1">
      <alignment horizontal="center" vertical="center"/>
    </xf>
    <xf numFmtId="0" fontId="2" fillId="9" borderId="1" xfId="0" applyFont="1" applyFill="1" applyBorder="1" applyAlignment="1">
      <alignment horizontal="center"/>
    </xf>
    <xf numFmtId="0" fontId="2" fillId="9" borderId="1" xfId="0" applyFont="1" applyFill="1" applyBorder="1" applyAlignment="1">
      <alignment horizontal="left"/>
    </xf>
    <xf numFmtId="0" fontId="23" fillId="0" borderId="1" xfId="0" applyFont="1" applyBorder="1" applyAlignment="1">
      <alignment horizontal="left" vertical="center" wrapText="1" indent="5"/>
    </xf>
    <xf numFmtId="0" fontId="27" fillId="0" borderId="1" xfId="0" applyFont="1" applyBorder="1" applyAlignment="1">
      <alignment horizontal="left" vertical="center" wrapText="1" indent="5"/>
    </xf>
    <xf numFmtId="0" fontId="32" fillId="0" borderId="1" xfId="0" applyFont="1" applyBorder="1" applyAlignment="1">
      <alignment vertical="center" wrapText="1"/>
    </xf>
    <xf numFmtId="0" fontId="23" fillId="0" borderId="1" xfId="0" applyFont="1" applyBorder="1" applyAlignment="1">
      <alignment vertical="center" wrapText="1"/>
    </xf>
    <xf numFmtId="0" fontId="32" fillId="26" borderId="1" xfId="0" applyFont="1" applyFill="1" applyBorder="1" applyAlignment="1">
      <alignment vertical="center" wrapText="1"/>
    </xf>
    <xf numFmtId="0" fontId="27" fillId="0" borderId="1" xfId="0" applyFont="1" applyBorder="1" applyAlignment="1">
      <alignment vertical="center" wrapText="1"/>
    </xf>
    <xf numFmtId="0" fontId="28" fillId="0" borderId="1" xfId="0" applyFont="1" applyBorder="1" applyAlignment="1">
      <alignment vertical="center"/>
    </xf>
    <xf numFmtId="0" fontId="30" fillId="31" borderId="29" xfId="4" applyFont="1" applyFill="1" applyBorder="1" applyAlignment="1" applyProtection="1">
      <alignment horizontal="center" vertical="center"/>
    </xf>
    <xf numFmtId="0" fontId="21" fillId="0" borderId="1" xfId="0" applyFont="1" applyBorder="1" applyAlignment="1">
      <alignment vertical="center"/>
    </xf>
    <xf numFmtId="0" fontId="24" fillId="19" borderId="1" xfId="0" applyFont="1" applyFill="1" applyBorder="1" applyAlignment="1">
      <alignment horizontal="center" vertical="center"/>
    </xf>
    <xf numFmtId="0" fontId="25" fillId="21" borderId="1" xfId="0" applyFont="1" applyFill="1" applyBorder="1" applyAlignment="1">
      <alignment horizontal="center" vertical="center" wrapText="1"/>
    </xf>
    <xf numFmtId="0" fontId="21" fillId="22" borderId="1" xfId="0" applyFont="1" applyFill="1" applyBorder="1" applyAlignment="1">
      <alignment horizontal="center" vertical="center"/>
    </xf>
    <xf numFmtId="0" fontId="21" fillId="22" borderId="1" xfId="0" applyFont="1" applyFill="1" applyBorder="1" applyAlignment="1">
      <alignment horizontal="center" vertical="center" wrapText="1"/>
    </xf>
    <xf numFmtId="0" fontId="21" fillId="23" borderId="1" xfId="0" applyFont="1" applyFill="1" applyBorder="1" applyAlignment="1">
      <alignment horizontal="center" vertical="center"/>
    </xf>
    <xf numFmtId="0" fontId="21" fillId="23" borderId="1" xfId="0" applyFont="1" applyFill="1" applyBorder="1" applyAlignment="1">
      <alignment horizontal="center" vertical="center" wrapText="1"/>
    </xf>
    <xf numFmtId="0" fontId="23" fillId="0" borderId="0" xfId="0" applyFont="1" applyAlignment="1">
      <alignment horizontal="center" vertical="center"/>
    </xf>
    <xf numFmtId="166" fontId="21" fillId="26" borderId="1" xfId="0" applyNumberFormat="1" applyFont="1" applyFill="1" applyBorder="1" applyAlignment="1">
      <alignment vertical="center" wrapText="1"/>
    </xf>
    <xf numFmtId="0" fontId="0" fillId="0" borderId="1" xfId="0" applyBorder="1" applyAlignment="1">
      <alignment vertical="center"/>
    </xf>
    <xf numFmtId="0" fontId="0" fillId="0" borderId="4" xfId="0" applyBorder="1"/>
    <xf numFmtId="167" fontId="0" fillId="0" borderId="0" xfId="0" applyNumberFormat="1"/>
    <xf numFmtId="0" fontId="0" fillId="0" borderId="0" xfId="0" applyAlignment="1">
      <alignment vertical="center"/>
    </xf>
    <xf numFmtId="0" fontId="0" fillId="0" borderId="24" xfId="0" applyBorder="1" applyProtection="1">
      <protection locked="0"/>
    </xf>
    <xf numFmtId="0" fontId="0" fillId="6" borderId="0" xfId="0" applyFill="1"/>
    <xf numFmtId="0" fontId="6" fillId="6" borderId="0" xfId="0" applyFont="1" applyFill="1" applyAlignment="1">
      <alignment horizontal="left" vertical="center" indent="16"/>
    </xf>
    <xf numFmtId="0" fontId="5" fillId="6" borderId="0" xfId="0" applyFont="1" applyFill="1" applyAlignment="1">
      <alignment horizontal="left" vertical="center" indent="16"/>
    </xf>
    <xf numFmtId="0" fontId="37" fillId="6" borderId="0" xfId="0" applyFont="1" applyFill="1" applyAlignment="1">
      <alignment horizontal="left" vertical="center" indent="16"/>
    </xf>
    <xf numFmtId="0" fontId="30" fillId="32" borderId="29" xfId="4" applyFont="1" applyFill="1" applyBorder="1" applyAlignment="1" applyProtection="1">
      <alignment horizontal="center" vertical="center" wrapText="1"/>
    </xf>
    <xf numFmtId="0" fontId="4" fillId="0" borderId="0" xfId="0" applyFont="1" applyAlignment="1">
      <alignment horizontal="center"/>
    </xf>
    <xf numFmtId="0" fontId="35" fillId="0" borderId="0" xfId="0" applyFont="1" applyAlignment="1">
      <alignment horizontal="center" vertical="center"/>
    </xf>
    <xf numFmtId="0" fontId="34" fillId="0" borderId="0" xfId="0" applyFont="1" applyAlignment="1">
      <alignment horizontal="center" vertical="center"/>
    </xf>
    <xf numFmtId="0" fontId="0" fillId="0" borderId="13" xfId="0" applyBorder="1" applyProtection="1">
      <protection locked="0"/>
    </xf>
    <xf numFmtId="0" fontId="3" fillId="0" borderId="1" xfId="0" applyFont="1" applyBorder="1" applyProtection="1">
      <protection locked="0"/>
    </xf>
    <xf numFmtId="14" fontId="3" fillId="0" borderId="1" xfId="0" applyNumberFormat="1" applyFont="1" applyBorder="1" applyProtection="1">
      <protection locked="0"/>
    </xf>
    <xf numFmtId="167" fontId="0" fillId="0" borderId="1" xfId="0" applyNumberFormat="1" applyBorder="1" applyProtection="1">
      <protection locked="0"/>
    </xf>
    <xf numFmtId="9" fontId="0" fillId="0" borderId="1" xfId="2" applyFont="1" applyBorder="1" applyAlignment="1" applyProtection="1">
      <alignment horizontal="center"/>
      <protection locked="0"/>
    </xf>
    <xf numFmtId="9" fontId="0" fillId="0" borderId="1" xfId="0" applyNumberFormat="1" applyBorder="1" applyAlignment="1" applyProtection="1">
      <alignment horizontal="center"/>
      <protection locked="0"/>
    </xf>
    <xf numFmtId="0" fontId="0" fillId="0" borderId="14" xfId="0" applyBorder="1" applyProtection="1">
      <protection locked="0"/>
    </xf>
    <xf numFmtId="9" fontId="0" fillId="3" borderId="1" xfId="2" applyFont="1" applyFill="1" applyBorder="1" applyAlignment="1" applyProtection="1">
      <alignment horizontal="center"/>
      <protection locked="0"/>
    </xf>
    <xf numFmtId="0" fontId="0" fillId="0" borderId="26" xfId="0" applyBorder="1" applyProtection="1">
      <protection locked="0"/>
    </xf>
    <xf numFmtId="0" fontId="0" fillId="0" borderId="15" xfId="0" applyBorder="1" applyProtection="1">
      <protection locked="0"/>
    </xf>
    <xf numFmtId="0" fontId="0" fillId="3" borderId="15" xfId="0" applyFill="1" applyBorder="1" applyProtection="1">
      <protection locked="0"/>
    </xf>
    <xf numFmtId="14" fontId="3" fillId="0" borderId="15" xfId="0" applyNumberFormat="1" applyFont="1" applyBorder="1" applyProtection="1">
      <protection locked="0"/>
    </xf>
    <xf numFmtId="167" fontId="0" fillId="0" borderId="15" xfId="0" applyNumberFormat="1" applyBorder="1" applyProtection="1">
      <protection locked="0"/>
    </xf>
    <xf numFmtId="9" fontId="0" fillId="0" borderId="15" xfId="2" applyFont="1" applyBorder="1" applyAlignment="1" applyProtection="1">
      <alignment horizontal="center"/>
      <protection locked="0"/>
    </xf>
    <xf numFmtId="9" fontId="0" fillId="3" borderId="15" xfId="2" applyFont="1" applyFill="1" applyBorder="1" applyAlignment="1" applyProtection="1">
      <alignment horizontal="center"/>
      <protection locked="0"/>
    </xf>
    <xf numFmtId="0" fontId="0" fillId="0" borderId="16" xfId="0" applyBorder="1" applyProtection="1">
      <protection locked="0"/>
    </xf>
    <xf numFmtId="0" fontId="11" fillId="11" borderId="9" xfId="0" applyFont="1" applyFill="1" applyBorder="1" applyAlignment="1">
      <alignment horizontal="center" vertical="center" wrapText="1"/>
    </xf>
    <xf numFmtId="0" fontId="11" fillId="11" borderId="10" xfId="0" applyFont="1" applyFill="1" applyBorder="1" applyAlignment="1">
      <alignment horizontal="center" vertical="center" wrapText="1"/>
    </xf>
    <xf numFmtId="0" fontId="11" fillId="11" borderId="11" xfId="0" applyFont="1" applyFill="1" applyBorder="1" applyAlignment="1">
      <alignment horizontal="center" vertical="center" wrapText="1"/>
    </xf>
    <xf numFmtId="0" fontId="11" fillId="11" borderId="12" xfId="0" applyFont="1" applyFill="1" applyBorder="1" applyAlignment="1">
      <alignment horizontal="center" vertical="center" wrapText="1"/>
    </xf>
    <xf numFmtId="0" fontId="0" fillId="0" borderId="0" xfId="0" applyAlignment="1">
      <alignment horizontal="center" vertical="center" wrapText="1"/>
    </xf>
    <xf numFmtId="167" fontId="0" fillId="3" borderId="1" xfId="1" applyNumberFormat="1" applyFont="1" applyFill="1" applyBorder="1" applyProtection="1"/>
    <xf numFmtId="167" fontId="0" fillId="3" borderId="15" xfId="1" applyNumberFormat="1" applyFont="1" applyFill="1" applyBorder="1" applyProtection="1"/>
    <xf numFmtId="0" fontId="2" fillId="6" borderId="26" xfId="0" applyFont="1" applyFill="1" applyBorder="1" applyAlignment="1">
      <alignment horizontal="left" vertical="top"/>
    </xf>
    <xf numFmtId="0" fontId="2" fillId="6" borderId="15" xfId="0" applyFont="1" applyFill="1" applyBorder="1" applyAlignment="1">
      <alignment horizontal="left" vertical="top"/>
    </xf>
    <xf numFmtId="0" fontId="2" fillId="6" borderId="16" xfId="0" applyFont="1" applyFill="1" applyBorder="1" applyAlignment="1">
      <alignment horizontal="left" vertical="top"/>
    </xf>
    <xf numFmtId="0" fontId="0" fillId="0" borderId="28" xfId="0" applyBorder="1" applyAlignment="1" applyProtection="1">
      <alignment horizontal="left" vertical="top"/>
      <protection locked="0"/>
    </xf>
    <xf numFmtId="0" fontId="0" fillId="0" borderId="28"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0" borderId="1" xfId="0" applyBorder="1" applyAlignment="1" applyProtection="1">
      <alignment horizontal="left" vertical="top" wrapText="1"/>
      <protection locked="0"/>
    </xf>
    <xf numFmtId="0" fontId="36" fillId="0" borderId="0" xfId="4" applyAlignment="1" applyProtection="1">
      <alignment horizontal="center" vertical="center"/>
    </xf>
    <xf numFmtId="0" fontId="30" fillId="34" borderId="1" xfId="4" applyFont="1" applyFill="1" applyBorder="1" applyAlignment="1" applyProtection="1">
      <alignment horizontal="center" vertical="center" textRotation="90" wrapText="1"/>
    </xf>
    <xf numFmtId="0" fontId="30" fillId="30" borderId="1" xfId="4" applyFont="1" applyFill="1" applyBorder="1" applyAlignment="1" applyProtection="1">
      <alignment horizontal="center" vertical="center" textRotation="90" wrapText="1"/>
    </xf>
    <xf numFmtId="0" fontId="30" fillId="30" borderId="28" xfId="4" applyFont="1" applyFill="1" applyBorder="1" applyAlignment="1" applyProtection="1">
      <alignment horizontal="center" vertical="center" textRotation="90" wrapText="1"/>
    </xf>
    <xf numFmtId="0" fontId="30" fillId="30" borderId="6" xfId="4" applyFont="1" applyFill="1" applyBorder="1" applyAlignment="1" applyProtection="1">
      <alignment horizontal="center" vertical="center" textRotation="90" wrapText="1"/>
    </xf>
    <xf numFmtId="2" fontId="23" fillId="22" borderId="1" xfId="0" applyNumberFormat="1" applyFont="1" applyFill="1" applyBorder="1" applyAlignment="1">
      <alignment vertical="center"/>
    </xf>
    <xf numFmtId="0" fontId="40" fillId="31" borderId="29" xfId="4" applyFont="1" applyFill="1" applyBorder="1" applyAlignment="1" applyProtection="1">
      <alignment horizontal="center" vertical="center"/>
    </xf>
    <xf numFmtId="4" fontId="14" fillId="28" borderId="1" xfId="0" applyNumberFormat="1" applyFont="1" applyFill="1" applyBorder="1" applyAlignment="1">
      <alignment vertical="center"/>
    </xf>
    <xf numFmtId="49" fontId="1" fillId="4" borderId="11" xfId="0" applyNumberFormat="1" applyFont="1" applyFill="1" applyBorder="1" applyAlignment="1">
      <alignment horizontal="center" wrapText="1"/>
    </xf>
    <xf numFmtId="167" fontId="1" fillId="7" borderId="11" xfId="0" applyNumberFormat="1" applyFont="1" applyFill="1" applyBorder="1" applyAlignment="1" applyProtection="1">
      <alignment horizontal="center" wrapText="1"/>
      <protection locked="0"/>
    </xf>
    <xf numFmtId="49" fontId="1" fillId="7" borderId="11" xfId="0" applyNumberFormat="1" applyFont="1" applyFill="1" applyBorder="1" applyAlignment="1" applyProtection="1">
      <alignment horizontal="center" wrapText="1"/>
      <protection locked="0"/>
    </xf>
    <xf numFmtId="4" fontId="14" fillId="8" borderId="1" xfId="0" applyNumberFormat="1" applyFont="1" applyFill="1" applyBorder="1" applyAlignment="1">
      <alignment vertical="center"/>
    </xf>
    <xf numFmtId="0" fontId="1" fillId="32" borderId="21" xfId="0" applyFont="1" applyFill="1" applyBorder="1" applyAlignment="1">
      <alignment horizontal="right" vertical="center"/>
    </xf>
    <xf numFmtId="166" fontId="2" fillId="32" borderId="6" xfId="3" applyNumberFormat="1" applyFont="1" applyFill="1" applyBorder="1" applyAlignment="1" applyProtection="1">
      <alignment horizontal="right" vertical="center"/>
    </xf>
    <xf numFmtId="166" fontId="2" fillId="32" borderId="18" xfId="3" applyNumberFormat="1" applyFont="1" applyFill="1" applyBorder="1" applyAlignment="1" applyProtection="1">
      <alignment horizontal="right" vertical="center"/>
    </xf>
    <xf numFmtId="168" fontId="15" fillId="32" borderId="1" xfId="2" applyNumberFormat="1" applyFont="1" applyFill="1" applyBorder="1" applyAlignment="1" applyProtection="1">
      <alignment horizontal="center" vertical="center"/>
    </xf>
    <xf numFmtId="0" fontId="1" fillId="32" borderId="1" xfId="0" applyFont="1" applyFill="1" applyBorder="1" applyAlignment="1">
      <alignment horizontal="right" vertical="center"/>
    </xf>
    <xf numFmtId="167" fontId="1" fillId="32" borderId="20" xfId="0" applyNumberFormat="1" applyFont="1" applyFill="1" applyBorder="1" applyAlignment="1">
      <alignment horizontal="center" wrapText="1"/>
    </xf>
    <xf numFmtId="166" fontId="2" fillId="32" borderId="2" xfId="3" applyNumberFormat="1" applyFont="1" applyFill="1" applyBorder="1" applyAlignment="1" applyProtection="1">
      <alignment vertical="center"/>
    </xf>
    <xf numFmtId="0" fontId="1" fillId="32" borderId="13" xfId="0" applyFont="1" applyFill="1" applyBorder="1" applyProtection="1">
      <protection locked="0"/>
    </xf>
    <xf numFmtId="169" fontId="2" fillId="32" borderId="6" xfId="3" applyNumberFormat="1" applyFont="1" applyFill="1" applyBorder="1" applyAlignment="1" applyProtection="1">
      <alignment horizontal="right" vertical="center"/>
      <protection locked="0"/>
    </xf>
    <xf numFmtId="169" fontId="2" fillId="32" borderId="18" xfId="3" applyNumberFormat="1" applyFont="1" applyFill="1" applyBorder="1" applyAlignment="1" applyProtection="1">
      <alignment horizontal="right" vertical="center"/>
      <protection locked="0"/>
    </xf>
    <xf numFmtId="168" fontId="15" fillId="32" borderId="1" xfId="2" applyNumberFormat="1" applyFont="1" applyFill="1" applyBorder="1" applyAlignment="1" applyProtection="1">
      <alignment horizontal="center" vertical="center"/>
      <protection locked="0"/>
    </xf>
    <xf numFmtId="0" fontId="1" fillId="32" borderId="1" xfId="0" applyFont="1" applyFill="1" applyBorder="1" applyAlignment="1" applyProtection="1">
      <alignment horizontal="right" vertical="center"/>
      <protection locked="0"/>
    </xf>
    <xf numFmtId="167" fontId="1" fillId="32" borderId="20" xfId="0" applyNumberFormat="1" applyFont="1" applyFill="1" applyBorder="1" applyAlignment="1" applyProtection="1">
      <alignment horizontal="center" wrapText="1"/>
      <protection locked="0"/>
    </xf>
    <xf numFmtId="0" fontId="1" fillId="32" borderId="1" xfId="0" applyFont="1" applyFill="1" applyBorder="1" applyAlignment="1" applyProtection="1">
      <alignment horizontal="center"/>
      <protection locked="0"/>
    </xf>
    <xf numFmtId="169" fontId="2" fillId="32" borderId="2" xfId="3" applyNumberFormat="1" applyFont="1" applyFill="1" applyBorder="1" applyProtection="1">
      <protection locked="0"/>
    </xf>
    <xf numFmtId="0" fontId="12" fillId="0" borderId="1" xfId="0" applyFont="1" applyBorder="1"/>
    <xf numFmtId="167" fontId="1" fillId="7" borderId="11" xfId="0" applyNumberFormat="1" applyFont="1" applyFill="1" applyBorder="1" applyAlignment="1">
      <alignment horizontal="center" wrapText="1"/>
    </xf>
    <xf numFmtId="0" fontId="36" fillId="0" borderId="0" xfId="4" applyAlignment="1" applyProtection="1">
      <alignment horizontal="center" vertical="center" wrapText="1"/>
    </xf>
    <xf numFmtId="0" fontId="36" fillId="0" borderId="0" xfId="4" applyAlignment="1">
      <alignment vertical="center"/>
    </xf>
    <xf numFmtId="0" fontId="26" fillId="25" borderId="5" xfId="0" applyFont="1" applyFill="1" applyBorder="1" applyAlignment="1">
      <alignment horizontal="center" vertical="center"/>
    </xf>
    <xf numFmtId="0" fontId="26" fillId="25" borderId="8" xfId="0" applyFont="1" applyFill="1" applyBorder="1" applyAlignment="1">
      <alignment horizontal="center" vertical="center"/>
    </xf>
    <xf numFmtId="0" fontId="40" fillId="36" borderId="29" xfId="4" applyFont="1" applyFill="1" applyBorder="1" applyAlignment="1">
      <alignment horizontal="center" vertical="center"/>
    </xf>
    <xf numFmtId="0" fontId="0" fillId="37" borderId="1" xfId="0" applyFill="1" applyBorder="1"/>
    <xf numFmtId="0" fontId="0" fillId="37" borderId="1" xfId="0" applyFill="1" applyBorder="1" applyAlignment="1" applyProtection="1">
      <alignment wrapText="1"/>
      <protection locked="0"/>
    </xf>
    <xf numFmtId="0" fontId="0" fillId="37" borderId="1" xfId="0" applyFill="1" applyBorder="1" applyProtection="1">
      <protection locked="0"/>
    </xf>
    <xf numFmtId="9" fontId="0" fillId="37" borderId="1" xfId="0" applyNumberFormat="1" applyFill="1" applyBorder="1" applyProtection="1">
      <protection locked="0"/>
    </xf>
    <xf numFmtId="0" fontId="40" fillId="38" borderId="29" xfId="4" applyFont="1" applyFill="1" applyBorder="1" applyAlignment="1">
      <alignment horizontal="center" vertical="center"/>
    </xf>
    <xf numFmtId="2" fontId="23" fillId="23" borderId="1" xfId="0" applyNumberFormat="1" applyFont="1" applyFill="1" applyBorder="1" applyAlignment="1">
      <alignment vertical="center"/>
    </xf>
    <xf numFmtId="49" fontId="1" fillId="4" borderId="13" xfId="0" applyNumberFormat="1" applyFont="1" applyFill="1" applyBorder="1" applyAlignment="1">
      <alignment horizontal="left" vertical="center"/>
    </xf>
    <xf numFmtId="0" fontId="0" fillId="0" borderId="0" xfId="0" applyAlignment="1" applyProtection="1">
      <alignment horizontal="left" vertical="top"/>
      <protection locked="0"/>
    </xf>
    <xf numFmtId="0" fontId="29" fillId="5" borderId="2" xfId="4" applyFont="1" applyFill="1" applyBorder="1" applyAlignment="1" applyProtection="1">
      <alignment horizontal="left" vertical="center" wrapText="1"/>
    </xf>
    <xf numFmtId="0" fontId="29" fillId="5" borderId="3" xfId="4" applyFont="1" applyFill="1" applyBorder="1" applyAlignment="1" applyProtection="1">
      <alignment horizontal="left" vertical="center" wrapText="1"/>
    </xf>
    <xf numFmtId="0" fontId="29" fillId="5" borderId="4" xfId="4" applyFont="1" applyFill="1" applyBorder="1" applyAlignment="1" applyProtection="1">
      <alignment horizontal="left" vertical="center" wrapText="1"/>
    </xf>
    <xf numFmtId="0" fontId="39" fillId="30" borderId="6" xfId="0" applyFont="1" applyFill="1" applyBorder="1" applyAlignment="1">
      <alignment horizontal="center" vertical="center" textRotation="90" wrapText="1"/>
    </xf>
    <xf numFmtId="0" fontId="39" fillId="30" borderId="28" xfId="0" applyFont="1" applyFill="1" applyBorder="1" applyAlignment="1">
      <alignment horizontal="center" vertical="center" textRotation="90" wrapText="1"/>
    </xf>
    <xf numFmtId="0" fontId="29" fillId="6" borderId="2" xfId="4" applyFont="1" applyFill="1" applyBorder="1" applyAlignment="1" applyProtection="1">
      <alignment horizontal="left" vertical="center" wrapText="1"/>
    </xf>
    <xf numFmtId="0" fontId="29" fillId="6" borderId="3" xfId="4" applyFont="1" applyFill="1" applyBorder="1" applyAlignment="1" applyProtection="1">
      <alignment horizontal="left" vertical="center" wrapText="1"/>
    </xf>
    <xf numFmtId="0" fontId="29" fillId="6" borderId="4" xfId="4" applyFont="1" applyFill="1" applyBorder="1" applyAlignment="1" applyProtection="1">
      <alignment horizontal="left" vertical="center" wrapText="1"/>
    </xf>
    <xf numFmtId="0" fontId="29" fillId="5" borderId="1" xfId="4" applyFont="1" applyFill="1" applyBorder="1" applyAlignment="1" applyProtection="1">
      <alignment horizontal="left" vertical="center" wrapText="1"/>
    </xf>
    <xf numFmtId="0" fontId="29" fillId="6" borderId="1" xfId="4" applyFont="1" applyFill="1" applyBorder="1" applyAlignment="1" applyProtection="1">
      <alignment horizontal="left" vertical="center" wrapText="1"/>
    </xf>
    <xf numFmtId="0" fontId="4" fillId="0" borderId="0" xfId="0" applyFont="1" applyAlignment="1">
      <alignment horizontal="center"/>
    </xf>
    <xf numFmtId="0" fontId="39" fillId="34" borderId="6" xfId="0" applyFont="1" applyFill="1" applyBorder="1" applyAlignment="1">
      <alignment horizontal="center" vertical="center" textRotation="90" wrapText="1"/>
    </xf>
    <xf numFmtId="0" fontId="39" fillId="34" borderId="27" xfId="0" applyFont="1" applyFill="1" applyBorder="1" applyAlignment="1">
      <alignment horizontal="center" vertical="center" textRotation="90" wrapText="1"/>
    </xf>
    <xf numFmtId="0" fontId="39" fillId="34" borderId="28" xfId="0" applyFont="1" applyFill="1" applyBorder="1" applyAlignment="1">
      <alignment horizontal="center" vertical="center" textRotation="90" wrapText="1"/>
    </xf>
    <xf numFmtId="0" fontId="0" fillId="5" borderId="1" xfId="0" applyFill="1" applyBorder="1" applyAlignment="1">
      <alignment horizontal="left" vertical="center" wrapText="1"/>
    </xf>
    <xf numFmtId="0" fontId="29" fillId="5" borderId="1" xfId="0" applyFont="1" applyFill="1" applyBorder="1" applyAlignment="1">
      <alignment horizontal="left" vertical="center" wrapText="1"/>
    </xf>
    <xf numFmtId="0" fontId="0" fillId="6" borderId="18" xfId="0" applyFill="1" applyBorder="1" applyAlignment="1">
      <alignment horizontal="left" vertical="center" wrapText="1"/>
    </xf>
    <xf numFmtId="0" fontId="0" fillId="6" borderId="24" xfId="0" applyFill="1" applyBorder="1" applyAlignment="1">
      <alignment horizontal="left" vertical="center" wrapText="1"/>
    </xf>
    <xf numFmtId="0" fontId="0" fillId="6" borderId="25" xfId="0" applyFill="1" applyBorder="1" applyAlignment="1">
      <alignment horizontal="left" vertical="center" wrapText="1"/>
    </xf>
    <xf numFmtId="0" fontId="0" fillId="6" borderId="7" xfId="0" applyFill="1" applyBorder="1" applyAlignment="1">
      <alignment horizontal="left" vertical="center" wrapText="1"/>
    </xf>
    <xf numFmtId="0" fontId="0" fillId="6" borderId="5" xfId="0" applyFill="1" applyBorder="1" applyAlignment="1">
      <alignment horizontal="left" vertical="center" wrapText="1"/>
    </xf>
    <xf numFmtId="0" fontId="0" fillId="6" borderId="8" xfId="0" applyFill="1" applyBorder="1" applyAlignment="1">
      <alignment horizontal="left" vertical="center" wrapText="1"/>
    </xf>
    <xf numFmtId="0" fontId="12" fillId="8" borderId="18" xfId="0" applyFont="1" applyFill="1" applyBorder="1" applyAlignment="1">
      <alignment horizontal="center"/>
    </xf>
    <xf numFmtId="0" fontId="12" fillId="8" borderId="24" xfId="0" applyFont="1" applyFill="1" applyBorder="1" applyAlignment="1">
      <alignment horizontal="center"/>
    </xf>
    <xf numFmtId="0" fontId="0" fillId="0" borderId="25" xfId="0" applyBorder="1" applyAlignment="1">
      <alignment horizontal="center"/>
    </xf>
    <xf numFmtId="0" fontId="34" fillId="0" borderId="30" xfId="0" applyFont="1" applyBorder="1" applyAlignment="1">
      <alignment horizontal="center" vertical="center" wrapText="1"/>
    </xf>
    <xf numFmtId="0" fontId="34" fillId="0" borderId="0" xfId="0" applyFont="1" applyAlignment="1">
      <alignment horizontal="center" vertical="center" wrapText="1"/>
    </xf>
    <xf numFmtId="0" fontId="34" fillId="0" borderId="31" xfId="0" applyFont="1" applyBorder="1" applyAlignment="1">
      <alignment horizontal="center" vertical="center" wrapText="1"/>
    </xf>
    <xf numFmtId="0" fontId="12" fillId="9" borderId="1" xfId="0" applyFont="1" applyFill="1" applyBorder="1" applyAlignment="1">
      <alignment horizontal="center"/>
    </xf>
    <xf numFmtId="0" fontId="13" fillId="17" borderId="17" xfId="0" applyFont="1" applyFill="1" applyBorder="1" applyAlignment="1">
      <alignment horizontal="center" wrapText="1"/>
    </xf>
    <xf numFmtId="0" fontId="13" fillId="17" borderId="0" xfId="0" applyFont="1" applyFill="1" applyAlignment="1">
      <alignment horizontal="center"/>
    </xf>
    <xf numFmtId="0" fontId="42" fillId="17" borderId="22" xfId="0" applyFont="1" applyFill="1" applyBorder="1" applyAlignment="1" applyProtection="1">
      <alignment horizontal="center" vertical="center" wrapText="1"/>
      <protection locked="0"/>
    </xf>
    <xf numFmtId="0" fontId="42" fillId="17" borderId="23" xfId="0" applyFont="1" applyFill="1" applyBorder="1" applyAlignment="1" applyProtection="1">
      <alignment horizontal="center" vertical="center" wrapText="1"/>
      <protection locked="0"/>
    </xf>
    <xf numFmtId="0" fontId="10" fillId="5" borderId="7" xfId="0" applyFont="1" applyFill="1" applyBorder="1" applyAlignment="1" applyProtection="1">
      <alignment horizontal="center" vertical="center"/>
      <protection locked="0"/>
    </xf>
    <xf numFmtId="0" fontId="10" fillId="5" borderId="5" xfId="0" applyFont="1" applyFill="1" applyBorder="1" applyAlignment="1" applyProtection="1">
      <alignment horizontal="center" vertical="center"/>
      <protection locked="0"/>
    </xf>
    <xf numFmtId="0" fontId="10" fillId="5" borderId="8" xfId="0" applyFont="1" applyFill="1" applyBorder="1" applyAlignment="1" applyProtection="1">
      <alignment horizontal="center" vertical="center"/>
      <protection locked="0"/>
    </xf>
    <xf numFmtId="0" fontId="1" fillId="2" borderId="2" xfId="0" applyFont="1" applyFill="1" applyBorder="1" applyAlignment="1" applyProtection="1">
      <alignment horizontal="center" vertical="center" wrapText="1" shrinkToFit="1"/>
      <protection locked="0"/>
    </xf>
    <xf numFmtId="0" fontId="0" fillId="0" borderId="4" xfId="0" applyBorder="1" applyAlignment="1">
      <alignment horizontal="center" vertical="center" wrapText="1" shrinkToFit="1"/>
    </xf>
    <xf numFmtId="0" fontId="1" fillId="2" borderId="2" xfId="0" applyFont="1" applyFill="1" applyBorder="1" applyAlignment="1" applyProtection="1">
      <alignment horizontal="center" vertical="center" wrapText="1"/>
      <protection locked="0"/>
    </xf>
    <xf numFmtId="0" fontId="1" fillId="2" borderId="3" xfId="0" applyFont="1" applyFill="1" applyBorder="1" applyAlignment="1" applyProtection="1">
      <alignment horizontal="center" vertical="center" wrapText="1"/>
      <protection locked="0"/>
    </xf>
    <xf numFmtId="0" fontId="1" fillId="2" borderId="4" xfId="0" applyFont="1" applyFill="1" applyBorder="1" applyAlignment="1" applyProtection="1">
      <alignment horizontal="center" vertical="center" wrapText="1"/>
      <protection locked="0"/>
    </xf>
    <xf numFmtId="0" fontId="22" fillId="19" borderId="2" xfId="0" applyFont="1" applyFill="1" applyBorder="1" applyAlignment="1">
      <alignment horizontal="center" vertical="center" wrapText="1"/>
    </xf>
    <xf numFmtId="0" fontId="22" fillId="19" borderId="3" xfId="0" applyFont="1" applyFill="1" applyBorder="1" applyAlignment="1">
      <alignment horizontal="center" vertical="center" wrapText="1"/>
    </xf>
    <xf numFmtId="0" fontId="22" fillId="19" borderId="4" xfId="0" applyFont="1" applyFill="1" applyBorder="1" applyAlignment="1">
      <alignment horizontal="center" vertical="center" wrapText="1"/>
    </xf>
    <xf numFmtId="0" fontId="21" fillId="20" borderId="2" xfId="0" applyFont="1" applyFill="1" applyBorder="1" applyAlignment="1">
      <alignment horizontal="center" vertical="center" wrapText="1"/>
    </xf>
    <xf numFmtId="0" fontId="21" fillId="20" borderId="3" xfId="0" applyFont="1" applyFill="1" applyBorder="1" applyAlignment="1">
      <alignment horizontal="center" vertical="center" wrapText="1"/>
    </xf>
    <xf numFmtId="0" fontId="21" fillId="20" borderId="4" xfId="0" applyFont="1" applyFill="1" applyBorder="1" applyAlignment="1">
      <alignment horizontal="center" vertical="center" wrapText="1"/>
    </xf>
    <xf numFmtId="0" fontId="26" fillId="25" borderId="7" xfId="0" applyFont="1" applyFill="1" applyBorder="1" applyAlignment="1">
      <alignment horizontal="center" vertical="center"/>
    </xf>
    <xf numFmtId="0" fontId="26" fillId="25" borderId="5" xfId="0" applyFont="1" applyFill="1" applyBorder="1" applyAlignment="1">
      <alignment horizontal="center" vertical="center"/>
    </xf>
    <xf numFmtId="0" fontId="26" fillId="25" borderId="8" xfId="0" applyFont="1" applyFill="1" applyBorder="1" applyAlignment="1">
      <alignment horizontal="center" vertical="center"/>
    </xf>
    <xf numFmtId="0" fontId="41" fillId="35" borderId="2" xfId="0" applyFont="1" applyFill="1" applyBorder="1" applyAlignment="1">
      <alignment horizontal="center" vertical="center" wrapText="1"/>
    </xf>
    <xf numFmtId="0" fontId="41" fillId="35" borderId="3" xfId="0" applyFont="1" applyFill="1" applyBorder="1" applyAlignment="1">
      <alignment horizontal="center" vertical="center" wrapText="1"/>
    </xf>
    <xf numFmtId="0" fontId="41" fillId="35" borderId="4" xfId="0" applyFont="1" applyFill="1" applyBorder="1" applyAlignment="1">
      <alignment horizontal="center" vertical="center" wrapText="1"/>
    </xf>
    <xf numFmtId="0" fontId="12" fillId="16" borderId="0" xfId="0" applyFont="1" applyFill="1" applyAlignment="1">
      <alignment horizontal="center"/>
    </xf>
    <xf numFmtId="0" fontId="38" fillId="33" borderId="19" xfId="0" applyFont="1" applyFill="1" applyBorder="1" applyAlignment="1">
      <alignment horizontal="center" vertical="top"/>
    </xf>
    <xf numFmtId="0" fontId="38" fillId="33" borderId="11" xfId="0" applyFont="1" applyFill="1" applyBorder="1" applyAlignment="1">
      <alignment horizontal="center" vertical="top"/>
    </xf>
    <xf numFmtId="0" fontId="38" fillId="33" borderId="20" xfId="0" applyFont="1" applyFill="1" applyBorder="1" applyAlignment="1">
      <alignment horizontal="center" vertical="top"/>
    </xf>
  </cellXfs>
  <cellStyles count="5">
    <cellStyle name="Comma" xfId="3" builtinId="3"/>
    <cellStyle name="Currency" xfId="1" builtinId="4"/>
    <cellStyle name="Hyperlink" xfId="4" builtinId="8"/>
    <cellStyle name="Normal" xfId="0" builtinId="0"/>
    <cellStyle name="Per cent" xfId="2" builtinId="5"/>
  </cellStyles>
  <dxfs count="0"/>
  <tableStyles count="0" defaultTableStyle="TableStyleMedium2" defaultPivotStyle="PivotStyleLight16"/>
  <colors>
    <mruColors>
      <color rgb="FFCCFF66"/>
      <color rgb="FF99FF33"/>
      <color rgb="FF66FF33"/>
      <color rgb="FFFFFF99"/>
      <color rgb="FFACB9CA"/>
      <color rgb="FFEEECE1"/>
      <color rgb="FFC5D9F1"/>
      <color rgb="FFD8E4BC"/>
      <color rgb="FFFCD5B4"/>
      <color rgb="FFE6B8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119062</xdr:colOff>
      <xdr:row>0</xdr:row>
      <xdr:rowOff>130969</xdr:rowOff>
    </xdr:from>
    <xdr:to>
      <xdr:col>1</xdr:col>
      <xdr:colOff>1220152</xdr:colOff>
      <xdr:row>3</xdr:row>
      <xdr:rowOff>302419</xdr:rowOff>
    </xdr:to>
    <xdr:pic>
      <xdr:nvPicPr>
        <xdr:cNvPr id="5" name="Picture 4">
          <a:extLst>
            <a:ext uri="{FF2B5EF4-FFF2-40B4-BE49-F238E27FC236}">
              <a16:creationId xmlns:a16="http://schemas.microsoft.com/office/drawing/2014/main" id="{6ABEE19A-21C4-47F2-91D0-C444EE30EA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9062" y="130969"/>
          <a:ext cx="1577340" cy="778669"/>
        </a:xfrm>
        <a:prstGeom prst="rect">
          <a:avLst/>
        </a:prstGeom>
        <a:noFill/>
        <a:ln w="76200">
          <a:solidFill>
            <a:schemeClr val="bg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ec.europa.eu/info/funding-tenders/opportunities/docs/2021-2027/horizon/guidance/ls-funding-what-do-i-need-to-know_he_en.pdf" TargetMode="External"/><Relationship Id="rId7" Type="http://schemas.openxmlformats.org/officeDocument/2006/relationships/drawing" Target="../drawings/drawing1.xml"/><Relationship Id="rId2" Type="http://schemas.openxmlformats.org/officeDocument/2006/relationships/hyperlink" Target="https://ec.europa.eu/info/funding-tenders/opportunities/docs/2021-2027/common/guidance/aga_en.pdf" TargetMode="External"/><Relationship Id="rId1" Type="http://schemas.openxmlformats.org/officeDocument/2006/relationships/hyperlink" Target="https://ec.europa.eu/info/funding-tenders/opportunities/portal/screen/programmes/horizon/lump-sum" TargetMode="External"/><Relationship Id="rId6" Type="http://schemas.openxmlformats.org/officeDocument/2006/relationships/printerSettings" Target="../printerSettings/printerSettings1.bin"/><Relationship Id="rId5" Type="http://schemas.openxmlformats.org/officeDocument/2006/relationships/hyperlink" Target="https://ec.europa.eu/info/funding-tenders/opportunities/portal/screen/programmes/horizon/lump-sum/dashboard" TargetMode="External"/><Relationship Id="rId4" Type="http://schemas.openxmlformats.org/officeDocument/2006/relationships/hyperlink" Target="https://europa.eu/!KTYwkw"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3" tint="0.79998168889431442"/>
    <pageSetUpPr fitToPage="1"/>
  </sheetPr>
  <dimension ref="A1:F23"/>
  <sheetViews>
    <sheetView zoomScale="150" zoomScaleNormal="150" workbookViewId="0">
      <pane ySplit="8" topLeftCell="A12" activePane="bottomLeft" state="frozenSplit"/>
      <selection sqref="A1:B1"/>
      <selection pane="bottomLeft" activeCell="B14" sqref="B14:D14"/>
    </sheetView>
  </sheetViews>
  <sheetFormatPr baseColWidth="10" defaultColWidth="8.6640625" defaultRowHeight="15" x14ac:dyDescent="0.2"/>
  <cols>
    <col min="1" max="1" width="7.33203125" customWidth="1"/>
    <col min="2" max="4" width="44.6640625" customWidth="1"/>
    <col min="5" max="6" width="36.83203125" customWidth="1"/>
  </cols>
  <sheetData>
    <row r="1" spans="1:6" ht="16" x14ac:dyDescent="0.2">
      <c r="A1" s="160"/>
      <c r="B1" s="161"/>
      <c r="C1" s="160"/>
      <c r="D1" s="160"/>
    </row>
    <row r="2" spans="1:6" ht="15.75" customHeight="1" x14ac:dyDescent="0.2">
      <c r="A2" s="160"/>
      <c r="B2" s="161" t="s">
        <v>312</v>
      </c>
      <c r="C2" s="160"/>
      <c r="D2" s="160"/>
    </row>
    <row r="3" spans="1:6" ht="16" thickBot="1" x14ac:dyDescent="0.25">
      <c r="A3" s="160"/>
      <c r="B3" s="162"/>
      <c r="C3" s="160"/>
      <c r="D3" s="160"/>
    </row>
    <row r="4" spans="1:6" ht="36" customHeight="1" thickBot="1" x14ac:dyDescent="0.25">
      <c r="A4" s="160"/>
      <c r="B4" s="163" t="s">
        <v>311</v>
      </c>
      <c r="C4" s="160"/>
      <c r="D4" s="164" t="s">
        <v>313</v>
      </c>
    </row>
    <row r="5" spans="1:6" x14ac:dyDescent="0.2">
      <c r="A5" s="160"/>
      <c r="B5" s="160"/>
      <c r="C5" s="160"/>
      <c r="D5" s="160"/>
    </row>
    <row r="6" spans="1:6" ht="22" thickBot="1" x14ac:dyDescent="0.3">
      <c r="A6" s="250" t="s">
        <v>0</v>
      </c>
      <c r="B6" s="250"/>
      <c r="C6" s="250"/>
      <c r="D6" s="250"/>
    </row>
    <row r="7" spans="1:6" ht="33" customHeight="1" thickBot="1" x14ac:dyDescent="0.3">
      <c r="A7" s="165"/>
      <c r="B7" s="145" t="s">
        <v>1</v>
      </c>
      <c r="C7" s="166" t="s">
        <v>2</v>
      </c>
      <c r="D7" s="145" t="s">
        <v>3</v>
      </c>
    </row>
    <row r="8" spans="1:6" ht="12" customHeight="1" x14ac:dyDescent="0.2"/>
    <row r="9" spans="1:6" ht="176" customHeight="1" x14ac:dyDescent="0.2">
      <c r="A9" s="243" t="s">
        <v>4</v>
      </c>
      <c r="B9" s="256" t="s">
        <v>353</v>
      </c>
      <c r="C9" s="257"/>
      <c r="D9" s="258"/>
      <c r="E9" s="227" t="s">
        <v>331</v>
      </c>
      <c r="F9" s="227"/>
    </row>
    <row r="10" spans="1:6" ht="152.5" customHeight="1" x14ac:dyDescent="0.2">
      <c r="A10" s="244"/>
      <c r="B10" s="259" t="s">
        <v>339</v>
      </c>
      <c r="C10" s="260"/>
      <c r="D10" s="261"/>
      <c r="E10" s="227" t="s">
        <v>332</v>
      </c>
      <c r="F10" s="227"/>
    </row>
    <row r="11" spans="1:6" ht="237.75" customHeight="1" x14ac:dyDescent="0.2">
      <c r="A11" s="199" t="s">
        <v>5</v>
      </c>
      <c r="B11" s="248" t="s">
        <v>333</v>
      </c>
      <c r="C11" s="248"/>
      <c r="D11" s="248"/>
    </row>
    <row r="12" spans="1:6" ht="85.25" customHeight="1" x14ac:dyDescent="0.2">
      <c r="A12" s="200" t="s">
        <v>6</v>
      </c>
      <c r="B12" s="249" t="s">
        <v>334</v>
      </c>
      <c r="C12" s="249"/>
      <c r="D12" s="249"/>
    </row>
    <row r="13" spans="1:6" ht="197.5" customHeight="1" x14ac:dyDescent="0.2">
      <c r="A13" s="251" t="s">
        <v>7</v>
      </c>
      <c r="B13" s="254" t="s">
        <v>350</v>
      </c>
      <c r="C13" s="254"/>
      <c r="D13" s="254"/>
    </row>
    <row r="14" spans="1:6" ht="279" customHeight="1" x14ac:dyDescent="0.2">
      <c r="A14" s="252"/>
      <c r="B14" s="254" t="s">
        <v>348</v>
      </c>
      <c r="C14" s="254"/>
      <c r="D14" s="254"/>
      <c r="E14" s="228" t="s">
        <v>340</v>
      </c>
    </row>
    <row r="15" spans="1:6" ht="68.5" customHeight="1" x14ac:dyDescent="0.2">
      <c r="A15" s="252"/>
      <c r="B15" s="254" t="s">
        <v>347</v>
      </c>
      <c r="C15" s="254"/>
      <c r="D15" s="254"/>
    </row>
    <row r="16" spans="1:6" ht="202.25" customHeight="1" x14ac:dyDescent="0.2">
      <c r="A16" s="252"/>
      <c r="B16" s="254" t="s">
        <v>351</v>
      </c>
      <c r="C16" s="254"/>
      <c r="D16" s="254"/>
    </row>
    <row r="17" spans="1:5" ht="122" customHeight="1" x14ac:dyDescent="0.2">
      <c r="A17" s="252"/>
      <c r="B17" s="255" t="s">
        <v>335</v>
      </c>
      <c r="C17" s="255"/>
      <c r="D17" s="255"/>
    </row>
    <row r="18" spans="1:5" ht="29" customHeight="1" x14ac:dyDescent="0.2">
      <c r="A18" s="253"/>
      <c r="B18" s="254" t="s">
        <v>316</v>
      </c>
      <c r="C18" s="254"/>
      <c r="D18" s="254"/>
    </row>
    <row r="19" spans="1:5" ht="200" customHeight="1" x14ac:dyDescent="0.2">
      <c r="A19" s="201" t="s">
        <v>315</v>
      </c>
      <c r="B19" s="245" t="s">
        <v>349</v>
      </c>
      <c r="C19" s="246"/>
      <c r="D19" s="247"/>
      <c r="E19" s="198" t="s">
        <v>317</v>
      </c>
    </row>
    <row r="20" spans="1:5" ht="116.5" customHeight="1" x14ac:dyDescent="0.2">
      <c r="A20" s="199" t="s">
        <v>8</v>
      </c>
      <c r="B20" s="248" t="s">
        <v>352</v>
      </c>
      <c r="C20" s="248"/>
      <c r="D20" s="248"/>
    </row>
    <row r="21" spans="1:5" ht="75" customHeight="1" x14ac:dyDescent="0.2">
      <c r="A21" s="202" t="s">
        <v>9</v>
      </c>
      <c r="B21" s="249" t="s">
        <v>318</v>
      </c>
      <c r="C21" s="249"/>
      <c r="D21" s="249"/>
    </row>
    <row r="22" spans="1:5" ht="118.25" customHeight="1" x14ac:dyDescent="0.2">
      <c r="A22" s="199" t="s">
        <v>330</v>
      </c>
      <c r="B22" s="240" t="s">
        <v>337</v>
      </c>
      <c r="C22" s="241"/>
      <c r="D22" s="242"/>
    </row>
    <row r="23" spans="1:5" ht="240" customHeight="1" x14ac:dyDescent="0.2">
      <c r="A23" s="202" t="s">
        <v>336</v>
      </c>
      <c r="B23" s="245" t="s">
        <v>341</v>
      </c>
      <c r="C23" s="246"/>
      <c r="D23" s="247"/>
      <c r="E23" s="227" t="s">
        <v>338</v>
      </c>
    </row>
  </sheetData>
  <sheetProtection algorithmName="SHA-512" hashValue="PHEG8ljoDiimuZ0wcsrDY7NLndh9BvJpekiIwjA0rwWOb5KwW1uptDOk0whzLxLNBp1hxnpaQ7QLtAVm70AmxA==" saltValue="sVIEisfbHAR1TJAvpJdVog==" spinCount="100000" sheet="1" objects="1" scenarios="1"/>
  <mergeCells count="18">
    <mergeCell ref="A6:D6"/>
    <mergeCell ref="A13:A18"/>
    <mergeCell ref="B16:D16"/>
    <mergeCell ref="B17:D17"/>
    <mergeCell ref="B18:D18"/>
    <mergeCell ref="B11:D11"/>
    <mergeCell ref="B12:D12"/>
    <mergeCell ref="B13:D13"/>
    <mergeCell ref="B14:D14"/>
    <mergeCell ref="B15:D15"/>
    <mergeCell ref="B9:D9"/>
    <mergeCell ref="B10:D10"/>
    <mergeCell ref="B22:D22"/>
    <mergeCell ref="A9:A10"/>
    <mergeCell ref="B23:D23"/>
    <mergeCell ref="B20:D20"/>
    <mergeCell ref="B21:D21"/>
    <mergeCell ref="B19:D19"/>
  </mergeCells>
  <hyperlinks>
    <hyperlink ref="D4" location="Instructions!D4" tooltip="Double click to save the file ready for the online submission system" display="Instructions!D4" xr:uid="{00000000-0004-0000-0000-000000000000}"/>
    <hyperlink ref="B7" location="Instructions!B7" tooltip="Double click to switch to Beneficiaries and Affiliated Entities list" display="Go to Beneficiaries and Affiliated Entities list" xr:uid="{00000000-0004-0000-0000-000001000000}"/>
    <hyperlink ref="D7" location="Instructions!D7" tooltip="Double click to switch to Work packages list" display="Go to Work packages list" xr:uid="{00000000-0004-0000-0000-000002000000}"/>
    <hyperlink ref="E9" r:id="rId1" tooltip="Lump sum funding under Horizon Europe" display="Lump sum funding under Horizon Europe" xr:uid="{00000000-0004-0000-0000-000003000000}"/>
    <hyperlink ref="E19" r:id="rId2" location="page=66" tooltip="Annotated Model Grant Agreement" xr:uid="{00000000-0004-0000-0000-000004000000}"/>
    <hyperlink ref="A11" location="Instructions!A10" tooltip="Double click to switch to Beneficiaries and Affiliated Entities list" display="BE LIST" xr:uid="{00000000-0004-0000-0000-000005000000}"/>
    <hyperlink ref="A12" location="Instructions!A11" tooltip="Double click to switch to Work packages list" display="WP LIST" xr:uid="{00000000-0004-0000-0000-000006000000}"/>
    <hyperlink ref="A19" location="Instructions!A18" tooltip="Double click to switch to Depreciation costs table" display="DEPRECIATION COSTS" xr:uid="{00000000-0004-0000-0000-000007000000}"/>
    <hyperlink ref="A20" location="Instructions!A19" tooltip="Double click to switch to Any comments table" display="ANY COMMENTS" xr:uid="{00000000-0004-0000-0000-000008000000}"/>
    <hyperlink ref="A21" location="Instructions!A20" tooltip="Double click to switch to Lump sum breakdown table" display="SUMMARY TABLES" xr:uid="{00000000-0004-0000-0000-000009000000}"/>
    <hyperlink ref="B11:D11" location="Instructions!B10" tooltip="Double click to switch to Beneficiaries and Affiliated Entities list" display="Instructions!B10" xr:uid="{00000000-0004-0000-0000-00000A000000}"/>
    <hyperlink ref="B12:D12" location="Instructions!B11" tooltip="Double click to switch to Work packages list" display="Instructions!B11" xr:uid="{00000000-0004-0000-0000-00000B000000}"/>
    <hyperlink ref="B20:D20" location="Instructions!B19" tooltip="Double click to switch to Any comments table" display=" If you have any comments, you can use the ‘Any comments’ sheet." xr:uid="{00000000-0004-0000-0000-00000C000000}"/>
    <hyperlink ref="B21:D21" location="Instructions!B20" tooltip="Double click to switch to Lump sum breakdown table" display="The summary tables (‘Lump sum breakdown’, ‘Person-months overview’ and ‘Summary per WP’) are generated automatically. They are for your information and will be used during evaluation." xr:uid="{00000000-0004-0000-0000-00000D000000}"/>
    <hyperlink ref="B19:D19" location="Instructions!B18" tooltip="Double click to switch to Depreciation costs table" display="Instructions!B18" xr:uid="{00000000-0004-0000-0000-00000E000000}"/>
    <hyperlink ref="A23" location="Instructions!A20" tooltip="Double click to switch to Lump sum breakdown table" display="SUMMARY TABLES" xr:uid="{F1691797-9F3F-4418-AC2F-C5119FA0E62E}"/>
    <hyperlink ref="E10" r:id="rId3" xr:uid="{DDFF05BF-6079-4E4F-BAE0-F62964B88E38}"/>
    <hyperlink ref="A22" location="Instructions!A19" tooltip="Double click to switch to Any comments table" display="ANY COMMENTS" xr:uid="{CCE220F8-EEFF-42E4-8494-61D04FAEF9CF}"/>
    <hyperlink ref="E23" r:id="rId4" xr:uid="{011A06EC-543E-4D33-8494-E20C71FA47CA}"/>
    <hyperlink ref="E14" r:id="rId5" xr:uid="{19454B7C-6C9D-473D-ADCA-4C8673805ACD}"/>
  </hyperlinks>
  <pageMargins left="0.25" right="0.25" top="0.75" bottom="0.75" header="0.3" footer="0.3"/>
  <pageSetup paperSize="9" scale="71" fitToHeight="0"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CCFF66"/>
  </sheetPr>
  <dimension ref="A1:L24"/>
  <sheetViews>
    <sheetView zoomScale="180" zoomScaleNormal="180" workbookViewId="0">
      <pane ySplit="3" topLeftCell="A4" activePane="bottomLeft" state="frozenSplit"/>
      <selection sqref="A1:B1"/>
      <selection pane="bottomLeft" activeCell="B16" sqref="B16"/>
    </sheetView>
  </sheetViews>
  <sheetFormatPr baseColWidth="10" defaultColWidth="8.83203125" defaultRowHeight="15" x14ac:dyDescent="0.2"/>
  <cols>
    <col min="1" max="1" width="9.6640625" customWidth="1"/>
    <col min="2" max="2" width="40.6640625" customWidth="1"/>
    <col min="3" max="3" width="15.6640625" customWidth="1"/>
    <col min="4" max="4" width="8.5" bestFit="1" customWidth="1"/>
    <col min="5" max="5" width="11.6640625" customWidth="1"/>
    <col min="6" max="7" width="3.6640625" style="97" customWidth="1"/>
    <col min="8" max="8" width="12.6640625" style="97" customWidth="1"/>
    <col min="9" max="9" width="3.6640625" customWidth="1"/>
    <col min="10" max="10" width="14.6640625" customWidth="1"/>
    <col min="11" max="11" width="3.6640625" customWidth="1"/>
    <col min="12" max="12" width="18.6640625" customWidth="1"/>
    <col min="13" max="15" width="7.6640625" customWidth="1"/>
    <col min="16" max="16" width="11.5" customWidth="1"/>
  </cols>
  <sheetData>
    <row r="1" spans="1:12" ht="3" customHeight="1" thickBot="1" x14ac:dyDescent="0.25"/>
    <row r="2" spans="1:12" ht="25" thickBot="1" x14ac:dyDescent="0.35">
      <c r="A2" s="262" t="s">
        <v>10</v>
      </c>
      <c r="B2" s="263"/>
      <c r="C2" s="263"/>
      <c r="D2" s="263"/>
      <c r="E2" s="264"/>
      <c r="H2" s="145" t="s">
        <v>11</v>
      </c>
      <c r="I2" s="265" t="s">
        <v>2</v>
      </c>
      <c r="J2" s="266"/>
      <c r="K2" s="267"/>
      <c r="L2" s="145" t="s">
        <v>12</v>
      </c>
    </row>
    <row r="3" spans="1:12" ht="16" thickBot="1" x14ac:dyDescent="0.25">
      <c r="A3" s="4" t="s">
        <v>13</v>
      </c>
      <c r="B3" s="4" t="s">
        <v>14</v>
      </c>
      <c r="C3" s="4" t="s">
        <v>15</v>
      </c>
      <c r="D3" s="4" t="s">
        <v>16</v>
      </c>
      <c r="E3" s="4" t="s">
        <v>17</v>
      </c>
      <c r="I3" s="97"/>
    </row>
    <row r="4" spans="1:12" ht="16.5" customHeight="1" thickBot="1" x14ac:dyDescent="0.25">
      <c r="A4" s="108" t="s">
        <v>18</v>
      </c>
      <c r="B4" s="5" t="s">
        <v>447</v>
      </c>
      <c r="C4" s="6" t="s">
        <v>448</v>
      </c>
      <c r="D4" s="6" t="s">
        <v>184</v>
      </c>
      <c r="E4" s="98">
        <v>1</v>
      </c>
      <c r="I4" s="97"/>
      <c r="J4" s="145" t="s">
        <v>21</v>
      </c>
    </row>
    <row r="5" spans="1:12" ht="16.5" customHeight="1" thickBot="1" x14ac:dyDescent="0.25">
      <c r="A5" s="108" t="s">
        <v>449</v>
      </c>
      <c r="B5" s="5" t="s">
        <v>452</v>
      </c>
      <c r="C5" s="6" t="s">
        <v>453</v>
      </c>
      <c r="D5" s="6" t="s">
        <v>154</v>
      </c>
      <c r="E5" s="98">
        <v>1</v>
      </c>
      <c r="H5" s="231" t="s">
        <v>450</v>
      </c>
      <c r="I5" s="97"/>
      <c r="J5" s="204" t="s">
        <v>451</v>
      </c>
    </row>
    <row r="6" spans="1:12" ht="16.5" customHeight="1" thickBot="1" x14ac:dyDescent="0.25">
      <c r="A6" s="108" t="s">
        <v>454</v>
      </c>
      <c r="B6" s="5" t="s">
        <v>457</v>
      </c>
      <c r="C6" s="6" t="s">
        <v>458</v>
      </c>
      <c r="D6" s="6" t="s">
        <v>184</v>
      </c>
      <c r="E6" s="98">
        <v>1</v>
      </c>
      <c r="H6" s="231" t="s">
        <v>455</v>
      </c>
      <c r="I6" s="97"/>
      <c r="J6" s="204" t="s">
        <v>456</v>
      </c>
    </row>
    <row r="7" spans="1:12" ht="16.5" customHeight="1" thickBot="1" x14ac:dyDescent="0.25">
      <c r="A7" s="108" t="s">
        <v>459</v>
      </c>
      <c r="B7" s="5" t="s">
        <v>462</v>
      </c>
      <c r="C7" s="6" t="s">
        <v>463</v>
      </c>
      <c r="D7" s="6" t="s">
        <v>298</v>
      </c>
      <c r="E7" s="98">
        <v>1</v>
      </c>
      <c r="H7" s="231" t="s">
        <v>460</v>
      </c>
      <c r="I7" s="97"/>
      <c r="J7" s="204" t="s">
        <v>461</v>
      </c>
    </row>
    <row r="8" spans="1:12" ht="16.5" customHeight="1" thickBot="1" x14ac:dyDescent="0.25">
      <c r="A8" s="108" t="s">
        <v>464</v>
      </c>
      <c r="B8" s="5" t="s">
        <v>467</v>
      </c>
      <c r="C8" s="6" t="s">
        <v>468</v>
      </c>
      <c r="D8" s="6" t="s">
        <v>265</v>
      </c>
      <c r="E8" s="98">
        <v>1</v>
      </c>
      <c r="H8" s="231" t="s">
        <v>465</v>
      </c>
      <c r="I8" s="97"/>
      <c r="J8" s="204" t="s">
        <v>466</v>
      </c>
    </row>
    <row r="9" spans="1:12" ht="16.5" customHeight="1" thickBot="1" x14ac:dyDescent="0.25">
      <c r="A9" s="108" t="s">
        <v>469</v>
      </c>
      <c r="B9" s="5" t="s">
        <v>472</v>
      </c>
      <c r="C9" s="6" t="s">
        <v>473</v>
      </c>
      <c r="D9" s="6" t="s">
        <v>194</v>
      </c>
      <c r="E9" s="98">
        <v>1</v>
      </c>
      <c r="H9" s="231" t="s">
        <v>470</v>
      </c>
      <c r="I9" s="97"/>
      <c r="J9" s="204" t="s">
        <v>471</v>
      </c>
    </row>
    <row r="10" spans="1:12" ht="16.5" customHeight="1" thickBot="1" x14ac:dyDescent="0.25">
      <c r="A10" s="232" t="s">
        <v>477</v>
      </c>
      <c r="B10" s="233" t="s">
        <v>479</v>
      </c>
      <c r="C10" s="234" t="s">
        <v>480</v>
      </c>
      <c r="D10" s="234" t="s">
        <v>194</v>
      </c>
      <c r="E10" s="235">
        <v>1</v>
      </c>
      <c r="H10" s="236" t="s">
        <v>478</v>
      </c>
      <c r="I10" s="97"/>
    </row>
    <row r="11" spans="1:12" ht="16.5" customHeight="1" thickBot="1" x14ac:dyDescent="0.25">
      <c r="A11" s="108" t="s">
        <v>474</v>
      </c>
      <c r="B11" s="5" t="s">
        <v>484</v>
      </c>
      <c r="C11" s="6" t="s">
        <v>485</v>
      </c>
      <c r="D11" s="6" t="s">
        <v>267</v>
      </c>
      <c r="E11" s="98">
        <v>1</v>
      </c>
      <c r="H11" s="231" t="s">
        <v>475</v>
      </c>
      <c r="I11" s="97"/>
      <c r="J11" s="204" t="s">
        <v>476</v>
      </c>
    </row>
    <row r="12" spans="1:12" ht="16.5" customHeight="1" thickBot="1" x14ac:dyDescent="0.25">
      <c r="A12" s="108" t="s">
        <v>481</v>
      </c>
      <c r="B12" s="5" t="s">
        <v>486</v>
      </c>
      <c r="C12" s="6" t="s">
        <v>487</v>
      </c>
      <c r="D12" s="6" t="s">
        <v>186</v>
      </c>
      <c r="E12" s="98">
        <v>1</v>
      </c>
      <c r="H12" s="231" t="s">
        <v>482</v>
      </c>
      <c r="I12" s="97"/>
      <c r="J12" s="204" t="s">
        <v>483</v>
      </c>
    </row>
    <row r="13" spans="1:12" ht="16.5" customHeight="1" thickBot="1" x14ac:dyDescent="0.25">
      <c r="A13" s="108" t="s">
        <v>488</v>
      </c>
      <c r="B13" s="5" t="s">
        <v>491</v>
      </c>
      <c r="C13" s="6" t="s">
        <v>492</v>
      </c>
      <c r="D13" s="6" t="s">
        <v>184</v>
      </c>
      <c r="E13" s="98">
        <v>1</v>
      </c>
      <c r="H13" s="231" t="s">
        <v>489</v>
      </c>
      <c r="I13" s="97"/>
      <c r="J13" s="204" t="s">
        <v>490</v>
      </c>
    </row>
    <row r="14" spans="1:12" ht="16.5" customHeight="1" thickBot="1" x14ac:dyDescent="0.25">
      <c r="A14" s="108" t="s">
        <v>493</v>
      </c>
      <c r="B14" s="5" t="s">
        <v>496</v>
      </c>
      <c r="C14" s="6" t="s">
        <v>497</v>
      </c>
      <c r="D14" s="6" t="s">
        <v>298</v>
      </c>
      <c r="E14" s="98">
        <v>1</v>
      </c>
      <c r="H14" s="231" t="s">
        <v>494</v>
      </c>
      <c r="I14" s="97"/>
      <c r="J14" s="204" t="s">
        <v>495</v>
      </c>
    </row>
    <row r="15" spans="1:12" ht="16.5" customHeight="1" thickBot="1" x14ac:dyDescent="0.25">
      <c r="A15" s="108" t="s">
        <v>498</v>
      </c>
      <c r="B15" s="5" t="s">
        <v>501</v>
      </c>
      <c r="C15" s="6" t="s">
        <v>502</v>
      </c>
      <c r="D15" s="6" t="s">
        <v>184</v>
      </c>
      <c r="E15" s="98">
        <v>1</v>
      </c>
      <c r="H15" s="231" t="s">
        <v>499</v>
      </c>
      <c r="I15" s="97"/>
      <c r="J15" s="204" t="s">
        <v>500</v>
      </c>
    </row>
    <row r="16" spans="1:12" ht="16.5" customHeight="1" thickBot="1" x14ac:dyDescent="0.25">
      <c r="A16" s="108" t="s">
        <v>503</v>
      </c>
      <c r="B16" s="5" t="s">
        <v>506</v>
      </c>
      <c r="C16" s="6" t="s">
        <v>507</v>
      </c>
      <c r="D16" s="6" t="s">
        <v>184</v>
      </c>
      <c r="E16" s="98">
        <v>1</v>
      </c>
      <c r="H16" s="231" t="s">
        <v>504</v>
      </c>
      <c r="I16" s="97"/>
      <c r="J16" s="204" t="s">
        <v>505</v>
      </c>
    </row>
    <row r="17" spans="1:10" ht="16.5" customHeight="1" thickBot="1" x14ac:dyDescent="0.25">
      <c r="A17" s="108" t="s">
        <v>508</v>
      </c>
      <c r="B17" s="5" t="s">
        <v>511</v>
      </c>
      <c r="C17" s="6" t="s">
        <v>512</v>
      </c>
      <c r="D17" s="6" t="s">
        <v>210</v>
      </c>
      <c r="E17" s="98">
        <v>1</v>
      </c>
      <c r="H17" s="231" t="s">
        <v>509</v>
      </c>
      <c r="I17" s="97"/>
      <c r="J17" s="204" t="s">
        <v>510</v>
      </c>
    </row>
    <row r="18" spans="1:10" ht="16.5" customHeight="1" thickBot="1" x14ac:dyDescent="0.25">
      <c r="A18" s="108" t="s">
        <v>513</v>
      </c>
      <c r="B18" s="5" t="s">
        <v>516</v>
      </c>
      <c r="C18" s="6" t="s">
        <v>517</v>
      </c>
      <c r="D18" s="6" t="s">
        <v>184</v>
      </c>
      <c r="E18" s="98">
        <v>1</v>
      </c>
      <c r="H18" s="231" t="s">
        <v>514</v>
      </c>
      <c r="I18" s="97"/>
      <c r="J18" s="204" t="s">
        <v>515</v>
      </c>
    </row>
    <row r="19" spans="1:10" ht="16.5" customHeight="1" thickBot="1" x14ac:dyDescent="0.25">
      <c r="A19" s="108" t="s">
        <v>518</v>
      </c>
      <c r="B19" s="5" t="s">
        <v>521</v>
      </c>
      <c r="C19" s="6" t="s">
        <v>522</v>
      </c>
      <c r="D19" s="6" t="s">
        <v>20</v>
      </c>
      <c r="E19" s="98">
        <v>1</v>
      </c>
      <c r="H19" s="231" t="s">
        <v>519</v>
      </c>
      <c r="I19" s="97"/>
      <c r="J19" s="204" t="s">
        <v>520</v>
      </c>
    </row>
    <row r="20" spans="1:10" ht="16.5" customHeight="1" thickBot="1" x14ac:dyDescent="0.25">
      <c r="A20" s="108" t="s">
        <v>523</v>
      </c>
      <c r="B20" s="5" t="s">
        <v>526</v>
      </c>
      <c r="C20" s="6" t="s">
        <v>527</v>
      </c>
      <c r="D20" s="6" t="s">
        <v>20</v>
      </c>
      <c r="E20" s="98">
        <v>1</v>
      </c>
      <c r="H20" s="231" t="s">
        <v>524</v>
      </c>
      <c r="I20" s="97"/>
      <c r="J20" s="204" t="s">
        <v>525</v>
      </c>
    </row>
    <row r="21" spans="1:10" ht="16.5" customHeight="1" thickBot="1" x14ac:dyDescent="0.25">
      <c r="A21" s="108" t="s">
        <v>528</v>
      </c>
      <c r="B21" s="5" t="s">
        <v>531</v>
      </c>
      <c r="C21" s="6" t="s">
        <v>532</v>
      </c>
      <c r="D21" s="6" t="s">
        <v>298</v>
      </c>
      <c r="E21" s="98">
        <v>1</v>
      </c>
      <c r="H21" s="231" t="s">
        <v>529</v>
      </c>
      <c r="I21" s="97"/>
      <c r="J21" s="204" t="s">
        <v>530</v>
      </c>
    </row>
    <row r="22" spans="1:10" ht="16.5" customHeight="1" thickBot="1" x14ac:dyDescent="0.25">
      <c r="A22" s="108" t="s">
        <v>533</v>
      </c>
      <c r="B22" s="5" t="s">
        <v>536</v>
      </c>
      <c r="C22" s="6" t="s">
        <v>537</v>
      </c>
      <c r="D22" s="6" t="s">
        <v>278</v>
      </c>
      <c r="E22" s="98">
        <v>1</v>
      </c>
      <c r="H22" s="231" t="s">
        <v>534</v>
      </c>
      <c r="I22" s="97"/>
      <c r="J22" s="204" t="s">
        <v>535</v>
      </c>
    </row>
    <row r="23" spans="1:10" ht="16.5" customHeight="1" thickBot="1" x14ac:dyDescent="0.25">
      <c r="A23" s="108" t="s">
        <v>538</v>
      </c>
      <c r="B23" s="5" t="s">
        <v>541</v>
      </c>
      <c r="C23" s="6" t="s">
        <v>542</v>
      </c>
      <c r="D23" s="6" t="s">
        <v>186</v>
      </c>
      <c r="E23" s="98">
        <v>1</v>
      </c>
      <c r="H23" s="231" t="s">
        <v>539</v>
      </c>
      <c r="I23" s="97"/>
      <c r="J23" s="204" t="s">
        <v>540</v>
      </c>
    </row>
    <row r="24" spans="1:10" ht="16.5" customHeight="1" thickBot="1" x14ac:dyDescent="0.25">
      <c r="A24" s="108" t="s">
        <v>543</v>
      </c>
      <c r="B24" s="5" t="s">
        <v>546</v>
      </c>
      <c r="C24" s="6" t="s">
        <v>547</v>
      </c>
      <c r="D24" s="6" t="s">
        <v>184</v>
      </c>
      <c r="E24" s="98">
        <v>1</v>
      </c>
      <c r="H24" s="231" t="s">
        <v>544</v>
      </c>
      <c r="I24" s="97"/>
      <c r="J24" s="204" t="s">
        <v>545</v>
      </c>
    </row>
  </sheetData>
  <sheetProtection algorithmName="SHA-512" hashValue="xbXjaRzmW2fAMq2bINVzNweG+aeYymqgTkpBYerpSLj0d5K74mpch2o/JcbzuRQpHkLwN6GfHBhS7W2LRO5vWQ==" saltValue="DKfjB4rjShGVslQm5VKyRA==" spinCount="100000" sheet="1" objects="1" scenarios="1"/>
  <mergeCells count="2">
    <mergeCell ref="A2:E2"/>
    <mergeCell ref="I2:K2"/>
  </mergeCells>
  <dataValidations count="1">
    <dataValidation type="list" allowBlank="1" showInputMessage="1" showErrorMessage="1" sqref="E4:E24" xr:uid="{00000000-0002-0000-0100-000000000000}">
      <formula1>"70%,100%"</formula1>
    </dataValidation>
  </dataValidations>
  <hyperlinks>
    <hyperlink ref="H2" location="'BE list'!H2" tooltip="Double click to add a Beneficiary" display="Add BE" xr:uid="{00000000-0004-0000-0100-000000000000}"/>
    <hyperlink ref="L2" location="'BE list'!L2" tooltip="Double click to apply all changes" display="Apply changes" xr:uid="{00000000-0004-0000-0100-000001000000}"/>
    <hyperlink ref="J4" location="'BE list'!J4" tooltip="Double click to add an affiliated entity to the beneficiary" display="Add AE to BE1" xr:uid="{00000000-0004-0000-0100-000002000000}"/>
    <hyperlink ref="H5" tooltip="Double click to clear the selected Beneficiary" display="Clear BE2" xr:uid="{861DC255-42EF-49D2-B7D1-BD2E26B8F81C}"/>
    <hyperlink ref="J5" tooltip="Double click to add an Affiliated entity to the selected Beneficiary" display="Add AE to BE2" xr:uid="{59C45321-4B78-4378-8989-213F55F17190}"/>
    <hyperlink ref="H6" tooltip="Double click to clear the selected Beneficiary" display="Clear BE3" xr:uid="{970DBF7C-9884-4088-879B-023BFBF9DF49}"/>
    <hyperlink ref="J6" tooltip="Double click to add an Affiliated entity to the selected Beneficiary" display="Add AE to BE3" xr:uid="{3BEF4D18-E3C2-4D5F-96F4-69DE2F761698}"/>
    <hyperlink ref="H7" tooltip="Double click to clear the selected Beneficiary" display="Clear BE4" xr:uid="{88549778-FA6B-4EFD-9940-D269F3BAD8AB}"/>
    <hyperlink ref="J7" tooltip="Double click to add an Affiliated entity to the selected Beneficiary" display="Add AE to BE4" xr:uid="{254DB7FD-806E-44CF-A397-6DA2B95AABD3}"/>
    <hyperlink ref="H8" tooltip="Double click to clear the selected Beneficiary" display="Clear BE5" xr:uid="{FDFD76F3-3A67-40E6-B5F2-AB8DFE814B43}"/>
    <hyperlink ref="J8" tooltip="Double click to add an Affiliated entity to the selected Beneficiary" display="Add AE to BE5" xr:uid="{8A34A4A2-5AC9-453F-AD9E-3AD3AD5E4BB9}"/>
    <hyperlink ref="H9" tooltip="Double click to clear the selected Beneficiary" display="Clear BE6" xr:uid="{61340311-1E44-4FF4-80D8-89A8AFCE2ED2}"/>
    <hyperlink ref="J9" tooltip="Double click to add an Affiliated entity to the selected Beneficiary" display="Add AE to BE6" xr:uid="{D7FD3C81-841F-4D26-B2B7-530E0CF1388C}"/>
    <hyperlink ref="H11" tooltip="Double click to clear the selected Beneficiary" display="Clear BE7" xr:uid="{0CC9EE7B-CC3F-44F7-9371-8B12A45C8A9B}"/>
    <hyperlink ref="J11" tooltip="Double click to add an Affiliated entity to the selected Beneficiary" display="Add AE to BE7" xr:uid="{F45E8DC3-306A-489A-8BC5-63109FB544DC}"/>
    <hyperlink ref="H10" tooltip="Double click to clear the selected Affilated entity" display="Clear BE6-AE1" xr:uid="{D2EADF35-C91A-4609-86FE-A8407FAACD49}"/>
    <hyperlink ref="H12" tooltip="Double click to clear the selected Beneficiary" display="Clear BE8" xr:uid="{7ABB5795-406D-414E-8AC8-F3919FD2963C}"/>
    <hyperlink ref="J12" tooltip="Double click to add an Affiliated entity to the selected Beneficiary" display="Add AE to BE8" xr:uid="{53F93AC9-67F0-4408-935B-94FC481C2DA9}"/>
    <hyperlink ref="H13" tooltip="Double click to clear the selected Beneficiary" display="Clear BE9" xr:uid="{E0B05AE3-9AAE-4354-9958-FB9985418899}"/>
    <hyperlink ref="J13" tooltip="Double click to add an Affiliated entity to the selected Beneficiary" display="Add AE to BE9" xr:uid="{2ECBCFF4-2E47-4170-9D41-E067B385A4A2}"/>
    <hyperlink ref="H14" tooltip="Double click to clear the selected Beneficiary" display="Clear BE10" xr:uid="{E765D1A3-8354-476F-9729-026B46513B6B}"/>
    <hyperlink ref="J14" tooltip="Double click to add an Affiliated entity to the selected Beneficiary" display="Add AE to BE10" xr:uid="{EF67ADEB-B093-4E0B-831B-2F984E83031C}"/>
    <hyperlink ref="H15" tooltip="Double click to clear the selected Beneficiary" display="Clear BE11" xr:uid="{249CAC85-91BE-4486-8D02-826380D4BD15}"/>
    <hyperlink ref="J15" tooltip="Double click to add an Affiliated entity to the selected Beneficiary" display="Add AE to BE11" xr:uid="{9784F82E-1A86-41A4-B862-8610FF0168C4}"/>
    <hyperlink ref="H16" tooltip="Double click to clear the selected Beneficiary" display="Clear BE12" xr:uid="{09453B5A-4056-4C92-830B-AB83F437B73E}"/>
    <hyperlink ref="J16" tooltip="Double click to add an Affiliated entity to the selected Beneficiary" display="Add AE to BE12" xr:uid="{6C8E9BC6-28E5-4DA7-81B0-75A83789777B}"/>
    <hyperlink ref="H17" tooltip="Double click to clear the selected Beneficiary" display="Clear BE13" xr:uid="{DC12E072-9D1C-47DF-BC92-088B7A0E86D3}"/>
    <hyperlink ref="J17" tooltip="Double click to add an Affiliated entity to the selected Beneficiary" display="Add AE to BE13" xr:uid="{C30FB943-9202-4ED3-AEE6-51D74913B6EB}"/>
    <hyperlink ref="H18" tooltip="Double click to clear the selected Beneficiary" display="Clear BE14" xr:uid="{2F3B1E0E-B00C-4D37-94FC-AD695CCC5607}"/>
    <hyperlink ref="J18" tooltip="Double click to add an Affiliated entity to the selected Beneficiary" display="Add AE to BE14" xr:uid="{DE4F1042-E43C-40D5-B327-752888D55137}"/>
    <hyperlink ref="H19" tooltip="Double click to clear the selected Beneficiary" display="Clear BE15" xr:uid="{2E4CDD21-CCF6-4CA7-A67F-4C087AB31D21}"/>
    <hyperlink ref="J19" tooltip="Double click to add an Affiliated entity to the selected Beneficiary" display="Add AE to BE15" xr:uid="{3864B655-5616-4F4A-8C27-FF400FC6EFF4}"/>
    <hyperlink ref="H20" tooltip="Double click to clear the selected Beneficiary" display="Clear BE16" xr:uid="{1FCAC180-9D24-424C-BF90-52517E9E66B8}"/>
    <hyperlink ref="J20" tooltip="Double click to add an Affiliated entity to the selected Beneficiary" display="Add AE to BE16" xr:uid="{56AD10B2-16AB-44C3-9AF9-5D3018FD6832}"/>
    <hyperlink ref="H21" tooltip="Double click to clear the selected Beneficiary" display="Clear BE17" xr:uid="{D7537435-D8B0-491D-91D9-799D9FC24E55}"/>
    <hyperlink ref="J21" tooltip="Double click to add an Affiliated entity to the selected Beneficiary" display="Add AE to BE17" xr:uid="{F33293BD-2442-4EF7-A0AE-08B56DC6A831}"/>
    <hyperlink ref="H22" tooltip="Double click to clear the selected Beneficiary" display="Clear BE18" xr:uid="{66739D68-9F17-4D0A-B387-598BDCC9A507}"/>
    <hyperlink ref="J22" tooltip="Double click to add an Affiliated entity to the selected Beneficiary" display="Add AE to BE18" xr:uid="{6C841E35-D5C6-4D4E-AC7A-A297C4FF84F9}"/>
    <hyperlink ref="H23" tooltip="Double click to clear the selected Beneficiary" display="Clear BE19" xr:uid="{44747DFE-4E0E-49AB-B8C3-A3B0679DDC0F}"/>
    <hyperlink ref="J23" tooltip="Double click to add an Affiliated entity to the selected Beneficiary" display="Add AE to BE19" xr:uid="{990B0B44-FBE5-40E2-A2CF-E86E25A3D40E}"/>
    <hyperlink ref="H24" tooltip="Double click to clear the selected Beneficiary" display="Clear BE20" xr:uid="{DC885929-CD84-4D03-98E9-100774722962}"/>
    <hyperlink ref="J24" tooltip="Double click to add an Affiliated entity to the selected Beneficiary" display="Add AE to BE20" xr:uid="{75D1A8AE-9DC8-48E0-94B1-E5094217FD2B}"/>
  </hyperlinks>
  <pageMargins left="0.7" right="0.7" top="0.75" bottom="0.75" header="0.3" footer="0.3"/>
  <pageSetup paperSize="9" fitToHeight="0"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CountryList!$A$2:$A$168</xm:f>
          </x14:formula1>
          <xm:sqref>D4:D24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CCFF66"/>
  </sheetPr>
  <dimension ref="A1:J22"/>
  <sheetViews>
    <sheetView zoomScale="180" zoomScaleNormal="180" workbookViewId="0">
      <pane ySplit="3" topLeftCell="A4" activePane="bottomLeft" state="frozen"/>
      <selection pane="bottomLeft" activeCell="B10" sqref="B10"/>
    </sheetView>
  </sheetViews>
  <sheetFormatPr baseColWidth="10" defaultColWidth="8.83203125" defaultRowHeight="15" x14ac:dyDescent="0.2"/>
  <cols>
    <col min="1" max="1" width="12.33203125" customWidth="1"/>
    <col min="2" max="2" width="40.6640625" customWidth="1"/>
    <col min="3" max="3" width="6" customWidth="1"/>
    <col min="4" max="4" width="12.6640625" customWidth="1"/>
    <col min="5" max="5" width="21.6640625" customWidth="1"/>
    <col min="6" max="6" width="18.6640625" customWidth="1"/>
  </cols>
  <sheetData>
    <row r="1" spans="1:10" ht="3" customHeight="1" thickBot="1" x14ac:dyDescent="0.35">
      <c r="A1" s="225"/>
      <c r="B1" s="1"/>
    </row>
    <row r="2" spans="1:10" ht="25" thickBot="1" x14ac:dyDescent="0.35">
      <c r="A2" s="268" t="s">
        <v>22</v>
      </c>
      <c r="B2" s="268"/>
      <c r="D2" s="145" t="s">
        <v>23</v>
      </c>
      <c r="E2" s="167" t="s">
        <v>2</v>
      </c>
      <c r="F2" s="145" t="s">
        <v>12</v>
      </c>
      <c r="H2" s="135"/>
      <c r="J2" s="135"/>
    </row>
    <row r="3" spans="1:10" x14ac:dyDescent="0.2">
      <c r="A3" s="136" t="s">
        <v>326</v>
      </c>
      <c r="B3" s="137" t="s">
        <v>327</v>
      </c>
    </row>
    <row r="4" spans="1:10" ht="17" thickBot="1" x14ac:dyDescent="0.25">
      <c r="A4" s="3" t="s">
        <v>24</v>
      </c>
      <c r="B4" s="8" t="s">
        <v>354</v>
      </c>
    </row>
    <row r="5" spans="1:10" ht="17" thickBot="1" x14ac:dyDescent="0.25">
      <c r="A5" s="3" t="s">
        <v>355</v>
      </c>
      <c r="B5" s="8" t="s">
        <v>357</v>
      </c>
      <c r="E5" s="231" t="s">
        <v>356</v>
      </c>
    </row>
    <row r="6" spans="1:10" ht="17" thickBot="1" x14ac:dyDescent="0.25">
      <c r="A6" s="3" t="s">
        <v>358</v>
      </c>
      <c r="B6" s="8" t="s">
        <v>360</v>
      </c>
      <c r="E6" s="231" t="s">
        <v>359</v>
      </c>
    </row>
    <row r="7" spans="1:10" ht="17" thickBot="1" x14ac:dyDescent="0.25">
      <c r="A7" s="3" t="s">
        <v>361</v>
      </c>
      <c r="B7" s="8" t="s">
        <v>363</v>
      </c>
      <c r="E7" s="231" t="s">
        <v>362</v>
      </c>
    </row>
    <row r="8" spans="1:10" ht="17" thickBot="1" x14ac:dyDescent="0.25">
      <c r="A8" s="3" t="s">
        <v>364</v>
      </c>
      <c r="B8" s="8" t="s">
        <v>366</v>
      </c>
      <c r="E8" s="231" t="s">
        <v>365</v>
      </c>
    </row>
    <row r="9" spans="1:10" ht="17" thickBot="1" x14ac:dyDescent="0.25">
      <c r="A9" s="3" t="s">
        <v>367</v>
      </c>
      <c r="B9" s="8" t="s">
        <v>369</v>
      </c>
      <c r="E9" s="231" t="s">
        <v>368</v>
      </c>
    </row>
    <row r="10" spans="1:10" ht="17" thickBot="1" x14ac:dyDescent="0.25">
      <c r="A10" s="3" t="s">
        <v>370</v>
      </c>
      <c r="B10" s="8" t="s">
        <v>372</v>
      </c>
      <c r="E10" s="231" t="s">
        <v>371</v>
      </c>
    </row>
    <row r="11" spans="1:10" ht="17" thickBot="1" x14ac:dyDescent="0.25">
      <c r="A11" s="3" t="s">
        <v>373</v>
      </c>
      <c r="B11" s="8" t="s">
        <v>375</v>
      </c>
      <c r="E11" s="231" t="s">
        <v>374</v>
      </c>
    </row>
    <row r="12" spans="1:10" ht="17" thickBot="1" x14ac:dyDescent="0.25">
      <c r="A12" s="3" t="s">
        <v>376</v>
      </c>
      <c r="B12" s="8" t="s">
        <v>378</v>
      </c>
      <c r="E12" s="231" t="s">
        <v>377</v>
      </c>
    </row>
    <row r="13" spans="1:10" ht="17" thickBot="1" x14ac:dyDescent="0.25">
      <c r="A13" s="3" t="s">
        <v>379</v>
      </c>
      <c r="B13" s="8" t="s">
        <v>381</v>
      </c>
      <c r="E13" s="231" t="s">
        <v>380</v>
      </c>
    </row>
    <row r="14" spans="1:10" ht="17" thickBot="1" x14ac:dyDescent="0.25">
      <c r="A14" s="3" t="s">
        <v>382</v>
      </c>
      <c r="B14" s="8" t="s">
        <v>384</v>
      </c>
      <c r="E14" s="231" t="s">
        <v>383</v>
      </c>
    </row>
    <row r="15" spans="1:10" ht="17" thickBot="1" x14ac:dyDescent="0.25">
      <c r="A15" s="3" t="s">
        <v>385</v>
      </c>
      <c r="B15" s="8" t="s">
        <v>387</v>
      </c>
      <c r="E15" s="231" t="s">
        <v>386</v>
      </c>
    </row>
    <row r="16" spans="1:10" ht="17" thickBot="1" x14ac:dyDescent="0.25">
      <c r="A16" s="3" t="s">
        <v>388</v>
      </c>
      <c r="B16" s="8" t="s">
        <v>390</v>
      </c>
      <c r="E16" s="231" t="s">
        <v>389</v>
      </c>
    </row>
    <row r="17" spans="1:5" ht="17" thickBot="1" x14ac:dyDescent="0.25">
      <c r="A17" s="3" t="s">
        <v>391</v>
      </c>
      <c r="B17" s="8" t="s">
        <v>393</v>
      </c>
      <c r="E17" s="231" t="s">
        <v>392</v>
      </c>
    </row>
    <row r="18" spans="1:5" ht="17" thickBot="1" x14ac:dyDescent="0.25">
      <c r="A18" s="3" t="s">
        <v>394</v>
      </c>
      <c r="B18" s="8" t="s">
        <v>396</v>
      </c>
      <c r="E18" s="231" t="s">
        <v>395</v>
      </c>
    </row>
    <row r="19" spans="1:5" ht="33" thickBot="1" x14ac:dyDescent="0.25">
      <c r="A19" s="3" t="s">
        <v>397</v>
      </c>
      <c r="B19" s="8" t="s">
        <v>399</v>
      </c>
      <c r="E19" s="231" t="s">
        <v>398</v>
      </c>
    </row>
    <row r="20" spans="1:5" ht="33" thickBot="1" x14ac:dyDescent="0.25">
      <c r="A20" s="3" t="s">
        <v>400</v>
      </c>
      <c r="B20" s="8" t="s">
        <v>402</v>
      </c>
      <c r="E20" s="231" t="s">
        <v>401</v>
      </c>
    </row>
    <row r="21" spans="1:5" ht="33" thickBot="1" x14ac:dyDescent="0.25">
      <c r="A21" s="3" t="s">
        <v>403</v>
      </c>
      <c r="B21" s="8" t="s">
        <v>405</v>
      </c>
      <c r="E21" s="231" t="s">
        <v>404</v>
      </c>
    </row>
    <row r="22" spans="1:5" ht="33" thickBot="1" x14ac:dyDescent="0.25">
      <c r="A22" s="3" t="s">
        <v>406</v>
      </c>
      <c r="B22" s="8" t="s">
        <v>408</v>
      </c>
      <c r="E22" s="231" t="s">
        <v>407</v>
      </c>
    </row>
  </sheetData>
  <sheetProtection algorithmName="SHA-512" hashValue="gLiL+xaxGo4OjPt1fKTasqXLBK4euOqgBy2ZSfXPmLKksmuJ0DXPOojcyfMYJMvY4nUQeyn1GWbCRZgBgaRsjQ==" saltValue="1Kj9AKtiFhpUAb83b7bSng==" spinCount="100000" sheet="1" objects="1" scenarios="1"/>
  <mergeCells count="1">
    <mergeCell ref="A2:B2"/>
  </mergeCells>
  <hyperlinks>
    <hyperlink ref="E5" tooltip="Double click to clear the selected Work Package" display="Clear WP2" xr:uid="{A22D2E3A-4A10-4EEE-872C-252CFAD05CE2}"/>
    <hyperlink ref="E6" tooltip="Double click to clear the selected Work Package" display="Clear WP3" xr:uid="{85652150-994A-48C4-BA22-A2305D329606}"/>
    <hyperlink ref="E7" tooltip="Double click to clear the selected Work Package" display="Clear WP4" xr:uid="{184037A4-1C0B-461B-9DEC-5B6982B673DE}"/>
    <hyperlink ref="E8" tooltip="Double click to clear the selected Work Package" display="Clear WP5" xr:uid="{3BEFEDE2-0EE2-422C-AED6-8613099DF6FF}"/>
    <hyperlink ref="E9" tooltip="Double click to clear the selected Work Package" display="Clear WP6" xr:uid="{16686BEB-745A-4566-A380-EA525F668835}"/>
    <hyperlink ref="E10" tooltip="Double click to clear the selected Work Package" display="Clear WP7" xr:uid="{30F19CD8-BC36-4397-B81D-65AB5C5A479A}"/>
    <hyperlink ref="E11" tooltip="Double click to clear the selected Work Package" display="Clear WP8" xr:uid="{77D60207-6500-48E0-A954-F2969C5345E4}"/>
    <hyperlink ref="E12" tooltip="Double click to clear the selected Work Package" display="Clear WP9" xr:uid="{F8956D72-A251-4ADD-8288-456B126F17D1}"/>
    <hyperlink ref="E13" tooltip="Double click to clear the selected Work Package" display="Clear WP10" xr:uid="{0927AB81-59C3-40DF-B73C-DC52DA378E90}"/>
    <hyperlink ref="E14" tooltip="Double click to clear the selected Work Package" display="Clear WP11" xr:uid="{5C72AE60-0921-4DA5-9FB4-B35A87680CDB}"/>
    <hyperlink ref="E15" tooltip="Double click to clear the selected Work Package" display="Clear WP12" xr:uid="{FFC951B7-8663-43BD-BC38-1C6C608E8768}"/>
    <hyperlink ref="E16" tooltip="Double click to clear the selected Work Package" display="Clear WP13" xr:uid="{A29E5DE8-4209-4AC0-A715-084F6CEAB248}"/>
    <hyperlink ref="E17" tooltip="Double click to clear the selected Work Package" display="Clear WP14" xr:uid="{7A38C26E-D247-4450-995D-466D89762AF9}"/>
    <hyperlink ref="E18" tooltip="Double click to clear the selected Work Package" display="Clear WP15" xr:uid="{2C893BDA-079C-448E-B5AA-18BBADF06E94}"/>
    <hyperlink ref="E19" tooltip="Double click to clear the selected Work Package" display="Clear WP16" xr:uid="{D884E394-B01C-4883-A917-1413C07A329F}"/>
    <hyperlink ref="E20" tooltip="Double click to clear the selected Work Package" display="Clear WP17" xr:uid="{FA50B932-F05B-43BF-888B-11B7E7518001}"/>
    <hyperlink ref="E21" tooltip="Double click to clear the selected Work Package" display="Clear WP18" xr:uid="{5D73C921-A9CA-4454-9270-E13EB0183046}"/>
    <hyperlink ref="E22" tooltip="Double click to clear the selected Work Package" display="Clear WP19" xr:uid="{B17B09D9-0656-49BF-8B91-B21628552068}"/>
  </hyperlinks>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79998168889431442"/>
    <pageSetUpPr fitToPage="1"/>
  </sheetPr>
  <dimension ref="A1:D5"/>
  <sheetViews>
    <sheetView zoomScale="80" zoomScaleNormal="80" workbookViewId="0">
      <selection activeCell="B3" sqref="B3"/>
    </sheetView>
  </sheetViews>
  <sheetFormatPr baseColWidth="10" defaultColWidth="8.6640625" defaultRowHeight="15" x14ac:dyDescent="0.2"/>
  <cols>
    <col min="1" max="1" width="44.6640625" customWidth="1"/>
    <col min="2" max="2" width="28.6640625" style="157" customWidth="1"/>
    <col min="3" max="3" width="12.6640625" customWidth="1"/>
    <col min="4" max="4" width="9.6640625" customWidth="1"/>
  </cols>
  <sheetData>
    <row r="1" spans="1:4" ht="49.25" customHeight="1" thickBot="1" x14ac:dyDescent="0.35">
      <c r="A1" s="269" t="s">
        <v>25</v>
      </c>
      <c r="B1" s="270"/>
      <c r="C1" s="270"/>
      <c r="D1" s="270"/>
    </row>
    <row r="2" spans="1:4" ht="56" customHeight="1" x14ac:dyDescent="0.2">
      <c r="A2" s="132" t="s">
        <v>69</v>
      </c>
      <c r="B2" s="226" t="s">
        <v>328</v>
      </c>
      <c r="C2" s="215" t="s">
        <v>26</v>
      </c>
      <c r="D2" s="215" t="s">
        <v>319</v>
      </c>
    </row>
    <row r="3" spans="1:4" x14ac:dyDescent="0.2">
      <c r="A3" s="133" t="s">
        <v>329</v>
      </c>
      <c r="B3" s="209"/>
      <c r="C3" s="216"/>
      <c r="D3" s="213" t="str">
        <f>IF(C$4&gt;0,C3/C$4," ")</f>
        <v xml:space="preserve"> </v>
      </c>
    </row>
    <row r="4" spans="1:4" x14ac:dyDescent="0.2">
      <c r="A4" s="210" t="s">
        <v>27</v>
      </c>
      <c r="B4" s="211"/>
      <c r="C4" s="212"/>
      <c r="D4" s="213" t="str">
        <f>IF(C$4&gt;0,C4/C$4," ")</f>
        <v xml:space="preserve"> </v>
      </c>
    </row>
    <row r="5" spans="1:4" x14ac:dyDescent="0.2">
      <c r="A5" s="214" t="s">
        <v>28</v>
      </c>
      <c r="B5" s="213" t="str">
        <f>IF($C4&gt;0,B4/$C4," ")</f>
        <v xml:space="preserve"> </v>
      </c>
      <c r="C5" s="213" t="str">
        <f>IF($C4&gt;0,C4/$C4," ")</f>
        <v xml:space="preserve"> </v>
      </c>
      <c r="D5" s="158"/>
    </row>
  </sheetData>
  <sheetProtection algorithmName="SHA-512" hashValue="E80iEyiq9p9/duNxWZV0H3IJe487F5aBn5Y5Ef3jjpErfmmxoQlM3Cs/poiv6gw08kJ21d34s1tq6MTPqsNs8Q==" saltValue="4X7tC55YlRx22bA278/O1Q==" spinCount="100000" sheet="1" selectLockedCells="1" selectUnlockedCells="1"/>
  <mergeCells count="1">
    <mergeCell ref="A1:D1"/>
  </mergeCells>
  <pageMargins left="0.7" right="0.7" top="0.75" bottom="0.75" header="0.3" footer="0.3"/>
  <pageSetup paperSize="32767" scale="9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3" tint="0.79998168889431442"/>
    <pageSetUpPr fitToPage="1"/>
  </sheetPr>
  <dimension ref="A1:V4443"/>
  <sheetViews>
    <sheetView topLeftCell="B1" zoomScale="140" zoomScaleNormal="140" workbookViewId="0">
      <pane ySplit="3" topLeftCell="A4" activePane="bottomLeft" state="frozenSplit"/>
      <selection sqref="A1:B1"/>
      <selection pane="bottomLeft" activeCell="C9" sqref="C9"/>
    </sheetView>
  </sheetViews>
  <sheetFormatPr baseColWidth="10" defaultColWidth="8.6640625" defaultRowHeight="15" x14ac:dyDescent="0.2"/>
  <cols>
    <col min="1" max="1" width="44.6640625" customWidth="1"/>
    <col min="2" max="20" width="28.6640625" customWidth="1"/>
    <col min="21" max="21" width="12.6640625" customWidth="1"/>
    <col min="22" max="22" width="9.6640625" customWidth="1"/>
    <col min="23" max="38" width="28.6640625" customWidth="1"/>
    <col min="39" max="39" width="12.6640625" customWidth="1"/>
    <col min="40" max="41" width="9.6640625" customWidth="1"/>
    <col min="42" max="43" width="28.6640625" customWidth="1"/>
    <col min="44" max="44" width="12.6640625" customWidth="1"/>
    <col min="45" max="45" width="9.6640625" customWidth="1"/>
    <col min="46" max="47" width="28.6640625" customWidth="1"/>
    <col min="48" max="48" width="12.6640625" customWidth="1"/>
    <col min="49" max="49" width="9.6640625" customWidth="1"/>
    <col min="50" max="51" width="28.6640625" customWidth="1"/>
    <col min="52" max="52" width="12.6640625" customWidth="1"/>
    <col min="53" max="53" width="9.6640625" customWidth="1"/>
    <col min="54" max="55" width="28.6640625" customWidth="1"/>
    <col min="56" max="56" width="12.6640625" customWidth="1"/>
    <col min="57" max="57" width="9.6640625" customWidth="1"/>
    <col min="58" max="59" width="28.6640625" customWidth="1"/>
    <col min="60" max="60" width="12.6640625" customWidth="1"/>
    <col min="61" max="61" width="9.6640625" customWidth="1"/>
    <col min="62" max="63" width="28.6640625" customWidth="1"/>
    <col min="64" max="64" width="12.6640625" customWidth="1"/>
    <col min="65" max="65" width="9.6640625" customWidth="1"/>
    <col min="66" max="67" width="28.6640625" customWidth="1"/>
    <col min="68" max="68" width="12.6640625" customWidth="1"/>
    <col min="69" max="69" width="9.6640625" customWidth="1"/>
    <col min="70" max="71" width="28.6640625" customWidth="1"/>
    <col min="72" max="72" width="12.6640625" customWidth="1"/>
    <col min="73" max="73" width="9.6640625" customWidth="1"/>
    <col min="74" max="75" width="28.6640625" customWidth="1"/>
    <col min="76" max="76" width="12.6640625" customWidth="1"/>
    <col min="77" max="77" width="9.6640625" customWidth="1"/>
    <col min="78" max="78" width="12.6640625" customWidth="1"/>
    <col min="79" max="79" width="9.6640625" customWidth="1"/>
    <col min="80" max="80" width="12.6640625" customWidth="1"/>
    <col min="81" max="81" width="9.6640625" customWidth="1"/>
    <col min="82" max="82" width="12.6640625" customWidth="1"/>
    <col min="83" max="83" width="9.6640625" customWidth="1"/>
    <col min="84" max="84" width="12.6640625" customWidth="1"/>
    <col min="85" max="85" width="9.6640625" customWidth="1"/>
    <col min="86" max="86" width="12.6640625" customWidth="1"/>
    <col min="87" max="87" width="9.6640625" customWidth="1"/>
    <col min="88" max="88" width="28.6640625" customWidth="1"/>
    <col min="89" max="89" width="12.6640625" customWidth="1"/>
    <col min="90" max="90" width="9.6640625" customWidth="1"/>
    <col min="91" max="91" width="28.6640625" customWidth="1"/>
    <col min="92" max="92" width="12.6640625" customWidth="1"/>
    <col min="93" max="93" width="9.6640625" customWidth="1"/>
    <col min="94" max="94" width="28.6640625" customWidth="1"/>
    <col min="95" max="95" width="12.6640625" customWidth="1"/>
    <col min="96" max="96" width="9.6640625" customWidth="1"/>
    <col min="97" max="97" width="28.6640625" customWidth="1"/>
    <col min="98" max="98" width="12.6640625" customWidth="1"/>
    <col min="99" max="99" width="9.6640625" customWidth="1"/>
    <col min="100" max="100" width="28.6640625" customWidth="1"/>
    <col min="101" max="101" width="12.6640625" customWidth="1"/>
    <col min="102" max="102" width="9.6640625" customWidth="1"/>
    <col min="103" max="103" width="28.6640625" customWidth="1"/>
    <col min="104" max="104" width="12.6640625" customWidth="1"/>
    <col min="105" max="105" width="9.6640625" customWidth="1"/>
    <col min="106" max="106" width="28.6640625" customWidth="1"/>
    <col min="107" max="107" width="12.6640625" customWidth="1"/>
    <col min="108" max="108" width="9.6640625" customWidth="1"/>
    <col min="109" max="109" width="28.6640625" customWidth="1"/>
    <col min="110" max="110" width="12.6640625" customWidth="1"/>
    <col min="111" max="111" width="9.6640625" customWidth="1"/>
    <col min="112" max="112" width="28.6640625" customWidth="1"/>
    <col min="113" max="113" width="12.6640625" customWidth="1"/>
    <col min="114" max="114" width="9.6640625" customWidth="1"/>
    <col min="115" max="115" width="28.6640625" customWidth="1"/>
    <col min="116" max="116" width="12.6640625" customWidth="1"/>
    <col min="117" max="117" width="9.6640625" customWidth="1"/>
    <col min="118" max="118" width="28.6640625" customWidth="1"/>
    <col min="119" max="119" width="12.6640625" customWidth="1"/>
    <col min="120" max="120" width="9.6640625" customWidth="1"/>
    <col min="121" max="121" width="28.6640625" customWidth="1"/>
    <col min="122" max="122" width="12.6640625" customWidth="1"/>
    <col min="123" max="123" width="9.6640625" customWidth="1"/>
    <col min="124" max="124" width="28.6640625" customWidth="1"/>
    <col min="125" max="125" width="12.6640625" customWidth="1"/>
    <col min="126" max="126" width="9.6640625" customWidth="1"/>
    <col min="127" max="127" width="28.6640625" customWidth="1"/>
    <col min="128" max="128" width="12.6640625" customWidth="1"/>
    <col min="129" max="129" width="9.6640625" customWidth="1"/>
    <col min="130" max="130" width="28.6640625" customWidth="1"/>
    <col min="131" max="131" width="12.6640625" customWidth="1"/>
    <col min="132" max="132" width="9.6640625" customWidth="1"/>
    <col min="133" max="133" width="28.6640625" customWidth="1"/>
    <col min="134" max="134" width="12.6640625" customWidth="1"/>
    <col min="135" max="135" width="9.6640625" customWidth="1"/>
    <col min="136" max="136" width="28.6640625" customWidth="1"/>
    <col min="137" max="137" width="12.6640625" customWidth="1"/>
    <col min="138" max="138" width="9.6640625" customWidth="1"/>
    <col min="139" max="139" width="28.6640625" customWidth="1"/>
    <col min="140" max="140" width="12.6640625" customWidth="1"/>
    <col min="141" max="158" width="9.6640625" customWidth="1"/>
    <col min="159" max="162" width="8.6640625" customWidth="1"/>
    <col min="163" max="164" width="16" customWidth="1"/>
    <col min="165" max="165" width="8.6640625" customWidth="1"/>
    <col min="166" max="167" width="16" customWidth="1"/>
    <col min="168" max="168" width="8.6640625" customWidth="1"/>
    <col min="169" max="170" width="16" customWidth="1"/>
    <col min="171" max="171" width="8.6640625" customWidth="1"/>
    <col min="172" max="173" width="16" customWidth="1"/>
    <col min="174" max="174" width="8.6640625" customWidth="1"/>
    <col min="175" max="176" width="16" customWidth="1"/>
    <col min="177" max="177" width="8.6640625" customWidth="1"/>
    <col min="178" max="179" width="16" customWidth="1"/>
    <col min="180" max="180" width="8.6640625" customWidth="1"/>
    <col min="181" max="182" width="16" customWidth="1"/>
    <col min="183" max="183" width="8.6640625" customWidth="1"/>
    <col min="184" max="185" width="16" customWidth="1"/>
    <col min="186" max="186" width="8.6640625" customWidth="1"/>
    <col min="187" max="188" width="16" customWidth="1"/>
    <col min="189" max="189" width="8.6640625" customWidth="1"/>
    <col min="190" max="191" width="16" customWidth="1"/>
    <col min="192" max="192" width="8.6640625" customWidth="1"/>
    <col min="193" max="194" width="16" customWidth="1"/>
    <col min="195" max="195" width="8.6640625" customWidth="1"/>
    <col min="196" max="197" width="16" customWidth="1"/>
    <col min="198" max="198" width="8.6640625" customWidth="1"/>
    <col min="199" max="200" width="16" customWidth="1"/>
    <col min="201" max="201" width="8.6640625" customWidth="1"/>
    <col min="202" max="203" width="16" customWidth="1"/>
    <col min="204" max="204" width="8.6640625" customWidth="1"/>
    <col min="205" max="206" width="16" customWidth="1"/>
    <col min="207" max="207" width="8.6640625" customWidth="1"/>
    <col min="208" max="209" width="16" customWidth="1"/>
    <col min="210" max="210" width="8.6640625" customWidth="1"/>
    <col min="211" max="212" width="16" customWidth="1"/>
    <col min="213" max="213" width="8.6640625" customWidth="1"/>
    <col min="214" max="215" width="16" customWidth="1"/>
    <col min="216" max="216" width="8.6640625" customWidth="1"/>
    <col min="217" max="218" width="16" customWidth="1"/>
    <col min="219" max="219" width="8.6640625" customWidth="1"/>
    <col min="220" max="221" width="16" customWidth="1"/>
    <col min="222" max="222" width="8.6640625" customWidth="1"/>
    <col min="223" max="224" width="16" customWidth="1"/>
    <col min="225" max="225" width="8.6640625" customWidth="1"/>
    <col min="226" max="227" width="16" customWidth="1"/>
    <col min="228" max="230" width="8.6640625" customWidth="1"/>
    <col min="231" max="231" width="16" customWidth="1"/>
    <col min="232" max="235" width="8.6640625" customWidth="1"/>
    <col min="236" max="236" width="16" customWidth="1"/>
    <col min="237" max="237" width="8.6640625" customWidth="1"/>
    <col min="238" max="238" width="16" customWidth="1"/>
    <col min="239" max="239" width="8.6640625" customWidth="1"/>
    <col min="240" max="240" width="16" customWidth="1"/>
    <col min="241" max="241" width="8.6640625" customWidth="1"/>
    <col min="242" max="243" width="16" customWidth="1"/>
    <col min="244" max="244" width="8.6640625" customWidth="1"/>
    <col min="245" max="245" width="16" customWidth="1"/>
    <col min="246" max="247" width="8.6640625" customWidth="1"/>
    <col min="248" max="249" width="16" customWidth="1"/>
    <col min="250" max="250" width="8.6640625" customWidth="1"/>
    <col min="251" max="252" width="16" customWidth="1"/>
    <col min="253" max="253" width="8.6640625" customWidth="1"/>
    <col min="254" max="256" width="16" customWidth="1"/>
    <col min="257" max="257" width="8.6640625" customWidth="1"/>
    <col min="258" max="259" width="16" customWidth="1"/>
    <col min="260" max="260" width="8.6640625" customWidth="1"/>
    <col min="261" max="262" width="16" customWidth="1"/>
    <col min="263" max="263" width="8.6640625" customWidth="1"/>
    <col min="264" max="266" width="16" customWidth="1"/>
    <col min="267" max="267" width="8.6640625" customWidth="1"/>
    <col min="268" max="269" width="16" customWidth="1"/>
    <col min="270" max="270" width="8.6640625" customWidth="1"/>
    <col min="271" max="271" width="16" customWidth="1"/>
    <col min="272" max="272" width="8.6640625" customWidth="1"/>
    <col min="273" max="273" width="16" customWidth="1"/>
    <col min="274" max="274" width="8.6640625" customWidth="1"/>
    <col min="275" max="275" width="16" customWidth="1"/>
    <col min="276" max="276" width="8.6640625" customWidth="1"/>
    <col min="277" max="277" width="16" customWidth="1"/>
    <col min="278" max="278" width="8.6640625" customWidth="1"/>
    <col min="279" max="279" width="16" customWidth="1"/>
    <col min="280" max="280" width="8.6640625" customWidth="1"/>
    <col min="281" max="282" width="16" customWidth="1"/>
    <col min="283" max="283" width="8.6640625" customWidth="1"/>
    <col min="284" max="284" width="16" customWidth="1"/>
    <col min="285" max="285" width="8.6640625" customWidth="1"/>
    <col min="286" max="286" width="16" customWidth="1"/>
    <col min="287" max="287" width="8.6640625" customWidth="1"/>
    <col min="288" max="288" width="16" customWidth="1"/>
    <col min="289" max="289" width="8.6640625" customWidth="1"/>
    <col min="290" max="290" width="16" customWidth="1"/>
    <col min="291" max="291" width="8.6640625" customWidth="1"/>
    <col min="292" max="293" width="16" customWidth="1"/>
    <col min="294" max="294" width="8.6640625" customWidth="1"/>
    <col min="295" max="297" width="16" customWidth="1"/>
    <col min="298" max="312" width="8.6640625" customWidth="1"/>
    <col min="313" max="313" width="16" customWidth="1"/>
    <col min="314" max="316" width="8.6640625" customWidth="1"/>
    <col min="317" max="317" width="16" customWidth="1"/>
    <col min="318" max="318" width="8.6640625" customWidth="1"/>
    <col min="319" max="319" width="16" customWidth="1"/>
    <col min="320" max="320" width="8.6640625" customWidth="1"/>
    <col min="321" max="321" width="16" customWidth="1"/>
    <col min="322" max="322" width="8.6640625" customWidth="1"/>
    <col min="323" max="323" width="16" customWidth="1"/>
    <col min="324" max="324" width="8.6640625" customWidth="1"/>
    <col min="325" max="325" width="16" customWidth="1"/>
    <col min="326" max="326" width="8.6640625" customWidth="1"/>
    <col min="327" max="327" width="16" customWidth="1"/>
    <col min="328" max="329" width="8.6640625" customWidth="1"/>
    <col min="330" max="331" width="16" customWidth="1"/>
    <col min="332" max="332" width="8.6640625" customWidth="1"/>
    <col min="333" max="334" width="16" customWidth="1"/>
    <col min="335" max="335" width="8.6640625" customWidth="1"/>
    <col min="336" max="336" width="16" customWidth="1"/>
    <col min="337" max="337" width="8.6640625" customWidth="1"/>
    <col min="338" max="338" width="16" customWidth="1"/>
    <col min="339" max="339" width="8.6640625" customWidth="1"/>
    <col min="340" max="340" width="16" customWidth="1"/>
    <col min="341" max="341" width="8.6640625" customWidth="1"/>
    <col min="342" max="342" width="16" customWidth="1"/>
    <col min="343" max="343" width="8.6640625" customWidth="1"/>
    <col min="344" max="344" width="16" customWidth="1"/>
    <col min="345" max="345" width="8.6640625" customWidth="1"/>
    <col min="346" max="346" width="16" customWidth="1"/>
    <col min="347" max="347" width="8.6640625" customWidth="1"/>
    <col min="348" max="348" width="16" customWidth="1"/>
    <col min="349" max="349" width="8.6640625" customWidth="1"/>
    <col min="350" max="350" width="16" customWidth="1"/>
    <col min="351" max="351" width="8.6640625" customWidth="1"/>
    <col min="352" max="352" width="16" customWidth="1"/>
    <col min="353" max="353" width="8.6640625" customWidth="1"/>
    <col min="354" max="354" width="16" customWidth="1"/>
    <col min="355" max="355" width="8.6640625" customWidth="1"/>
    <col min="356" max="356" width="16" customWidth="1"/>
    <col min="357" max="357" width="8.6640625" customWidth="1"/>
    <col min="358" max="358" width="16" customWidth="1"/>
    <col min="359" max="359" width="8.6640625" customWidth="1"/>
    <col min="360" max="360" width="16" customWidth="1"/>
    <col min="361" max="361" width="8.6640625" customWidth="1"/>
    <col min="362" max="363" width="16" customWidth="1"/>
    <col min="364" max="364" width="8.6640625" customWidth="1"/>
    <col min="365" max="365" width="16" customWidth="1"/>
    <col min="366" max="366" width="8.6640625" customWidth="1"/>
    <col min="367" max="367" width="16" customWidth="1"/>
    <col min="368" max="368" width="8.6640625" customWidth="1"/>
    <col min="369" max="369" width="16" customWidth="1"/>
    <col min="370" max="370" width="8.6640625" customWidth="1"/>
    <col min="371" max="371" width="16" customWidth="1"/>
    <col min="372" max="372" width="8.6640625" customWidth="1"/>
    <col min="373" max="373" width="16" customWidth="1"/>
    <col min="374" max="374" width="8.6640625" customWidth="1"/>
    <col min="375" max="375" width="16" customWidth="1"/>
    <col min="376" max="376" width="8.6640625" customWidth="1"/>
    <col min="377" max="377" width="16" customWidth="1"/>
    <col min="378" max="378" width="8.6640625" customWidth="1"/>
    <col min="379" max="379" width="16" customWidth="1"/>
    <col min="380" max="380" width="8.6640625" customWidth="1"/>
    <col min="381" max="381" width="16" customWidth="1"/>
    <col min="382" max="382" width="8.6640625" customWidth="1"/>
    <col min="383" max="383" width="16" customWidth="1"/>
    <col min="384" max="384" width="8.6640625" customWidth="1"/>
    <col min="385" max="385" width="16" customWidth="1"/>
    <col min="386" max="386" width="8.6640625" customWidth="1"/>
    <col min="387" max="387" width="16" customWidth="1"/>
    <col min="388" max="388" width="8.6640625" customWidth="1"/>
    <col min="389" max="390" width="16" customWidth="1"/>
    <col min="391" max="393" width="8.6640625" customWidth="1"/>
    <col min="394" max="394" width="16" customWidth="1"/>
    <col min="395" max="396" width="8.6640625" customWidth="1"/>
    <col min="397" max="397" width="16" customWidth="1"/>
    <col min="398" max="400" width="8.6640625" customWidth="1"/>
    <col min="401" max="402" width="16" customWidth="1"/>
    <col min="403" max="403" width="8.6640625" customWidth="1"/>
    <col min="404" max="405" width="16" customWidth="1"/>
    <col min="406" max="406" width="8.6640625" customWidth="1"/>
    <col min="407" max="408" width="16" customWidth="1"/>
    <col min="409" max="409" width="8.6640625" customWidth="1"/>
    <col min="410" max="411" width="16" customWidth="1"/>
    <col min="412" max="412" width="8.6640625" customWidth="1"/>
    <col min="413" max="415" width="16" customWidth="1"/>
    <col min="416" max="416" width="8.6640625" customWidth="1"/>
    <col min="417" max="419" width="16" customWidth="1"/>
    <col min="420" max="420" width="8.6640625" customWidth="1"/>
    <col min="421" max="423" width="16" customWidth="1"/>
    <col min="424" max="424" width="8.6640625" customWidth="1"/>
    <col min="425" max="427" width="16" customWidth="1"/>
    <col min="428" max="428" width="8.6640625" customWidth="1"/>
    <col min="429" max="431" width="16" customWidth="1"/>
    <col min="432" max="432" width="8.6640625" customWidth="1"/>
    <col min="433" max="435" width="16" customWidth="1"/>
    <col min="436" max="436" width="8.6640625" customWidth="1"/>
    <col min="437" max="439" width="16" customWidth="1"/>
    <col min="440" max="440" width="8.6640625" customWidth="1"/>
    <col min="441" max="442" width="16" customWidth="1"/>
    <col min="443" max="443" width="8.6640625" customWidth="1"/>
    <col min="444" max="446" width="16" customWidth="1"/>
    <col min="447" max="447" width="8.6640625" customWidth="1"/>
    <col min="448" max="448" width="16" customWidth="1"/>
    <col min="449" max="449" width="8.6640625" customWidth="1"/>
    <col min="450" max="450" width="16" customWidth="1"/>
    <col min="451" max="451" width="8.6640625" customWidth="1"/>
    <col min="452" max="452" width="16" customWidth="1"/>
    <col min="453" max="453" width="8.6640625" customWidth="1"/>
    <col min="454" max="454" width="16" customWidth="1"/>
    <col min="455" max="455" width="8.6640625" customWidth="1"/>
    <col min="456" max="457" width="16" customWidth="1"/>
    <col min="458" max="458" width="8.6640625" customWidth="1"/>
    <col min="459" max="460" width="16" customWidth="1"/>
    <col min="461" max="461" width="8.6640625" customWidth="1"/>
    <col min="462" max="463" width="16" customWidth="1"/>
    <col min="464" max="464" width="8.6640625" customWidth="1"/>
    <col min="465" max="466" width="16" customWidth="1"/>
    <col min="467" max="467" width="8.6640625" customWidth="1"/>
    <col min="468" max="469" width="16" customWidth="1"/>
    <col min="470" max="470" width="8.6640625" customWidth="1"/>
    <col min="471" max="472" width="16" customWidth="1"/>
    <col min="473" max="473" width="8.6640625" customWidth="1"/>
    <col min="474" max="475" width="16" customWidth="1"/>
    <col min="476" max="476" width="8.6640625" customWidth="1"/>
    <col min="477" max="478" width="16" customWidth="1"/>
    <col min="479" max="479" width="8.6640625" customWidth="1"/>
    <col min="480" max="481" width="16" customWidth="1"/>
    <col min="482" max="482" width="8.6640625" customWidth="1"/>
    <col min="483" max="484" width="16" customWidth="1"/>
    <col min="485" max="485" width="8.6640625" customWidth="1"/>
    <col min="486" max="487" width="16" customWidth="1"/>
    <col min="488" max="488" width="8.6640625" customWidth="1"/>
    <col min="489" max="490" width="16" customWidth="1"/>
    <col min="491" max="491" width="8.6640625" customWidth="1"/>
    <col min="492" max="494" width="16" customWidth="1"/>
    <col min="495" max="495" width="8.6640625" customWidth="1"/>
    <col min="496" max="497" width="16" customWidth="1"/>
    <col min="498" max="498" width="8.6640625" customWidth="1"/>
    <col min="499" max="500" width="16" customWidth="1"/>
    <col min="501" max="501" width="8.6640625" customWidth="1"/>
    <col min="502" max="503" width="16" customWidth="1"/>
    <col min="504" max="504" width="8.6640625" customWidth="1"/>
    <col min="505" max="506" width="16" customWidth="1"/>
    <col min="507" max="507" width="8.6640625" customWidth="1"/>
    <col min="508" max="509" width="16" customWidth="1"/>
    <col min="510" max="510" width="8.6640625" customWidth="1"/>
    <col min="511" max="512" width="16" customWidth="1"/>
    <col min="513" max="513" width="8.6640625" customWidth="1"/>
    <col min="514" max="514" width="16" customWidth="1"/>
    <col min="515" max="515" width="8.6640625" customWidth="1"/>
    <col min="516" max="516" width="16" customWidth="1"/>
    <col min="517" max="517" width="8.6640625" customWidth="1"/>
    <col min="518" max="518" width="16" customWidth="1"/>
    <col min="519" max="519" width="8.6640625" customWidth="1"/>
    <col min="520" max="520" width="16" customWidth="1"/>
    <col min="521" max="521" width="8.6640625" customWidth="1"/>
    <col min="522" max="522" width="16" customWidth="1"/>
    <col min="523" max="523" width="8.6640625" customWidth="1"/>
    <col min="524" max="524" width="16" customWidth="1"/>
    <col min="525" max="525" width="8.6640625" customWidth="1"/>
    <col min="526" max="526" width="16" customWidth="1"/>
    <col min="527" max="527" width="8.6640625" customWidth="1"/>
    <col min="528" max="528" width="16" customWidth="1"/>
    <col min="529" max="529" width="8.6640625" customWidth="1"/>
    <col min="530" max="530" width="16" customWidth="1"/>
    <col min="531" max="531" width="8.6640625" customWidth="1"/>
    <col min="532" max="532" width="16" customWidth="1"/>
    <col min="533" max="533" width="8.6640625" customWidth="1"/>
    <col min="534" max="534" width="16" customWidth="1"/>
    <col min="535" max="535" width="8.6640625" customWidth="1"/>
    <col min="536" max="536" width="16" customWidth="1"/>
    <col min="537" max="537" width="8.6640625" customWidth="1"/>
    <col min="538" max="538" width="16" customWidth="1"/>
    <col min="539" max="539" width="8.6640625" customWidth="1"/>
    <col min="540" max="540" width="16" customWidth="1"/>
    <col min="541" max="541" width="8.6640625" customWidth="1"/>
    <col min="542" max="542" width="16" customWidth="1"/>
    <col min="543" max="543" width="8.6640625" customWidth="1"/>
    <col min="544" max="544" width="16" customWidth="1"/>
    <col min="545" max="545" width="8.6640625" customWidth="1"/>
    <col min="546" max="546" width="16" customWidth="1"/>
    <col min="547" max="547" width="8.6640625" customWidth="1"/>
    <col min="548" max="548" width="16" customWidth="1"/>
    <col min="549" max="549" width="8.6640625" customWidth="1"/>
    <col min="550" max="550" width="16" customWidth="1"/>
    <col min="551" max="551" width="8.6640625" customWidth="1"/>
    <col min="552" max="552" width="16" customWidth="1"/>
    <col min="553" max="553" width="8.6640625" customWidth="1"/>
    <col min="554" max="554" width="16" customWidth="1"/>
    <col min="555" max="555" width="8.6640625" customWidth="1"/>
    <col min="556" max="556" width="16" customWidth="1"/>
    <col min="557" max="557" width="8.6640625" customWidth="1"/>
    <col min="558" max="558" width="16" customWidth="1"/>
    <col min="559" max="559" width="8.6640625" customWidth="1"/>
    <col min="560" max="560" width="16" customWidth="1"/>
    <col min="561" max="561" width="8.6640625" customWidth="1"/>
    <col min="562" max="562" width="16" customWidth="1"/>
    <col min="563" max="563" width="8.6640625" customWidth="1"/>
    <col min="564" max="564" width="16" customWidth="1"/>
    <col min="565" max="565" width="8.6640625" customWidth="1"/>
    <col min="566" max="566" width="16" customWidth="1"/>
    <col min="567" max="567" width="8.6640625" customWidth="1"/>
    <col min="568" max="568" width="16" customWidth="1"/>
    <col min="569" max="569" width="8.6640625" customWidth="1"/>
    <col min="570" max="570" width="16" customWidth="1"/>
    <col min="571" max="571" width="8.6640625" customWidth="1"/>
    <col min="572" max="572" width="16" customWidth="1"/>
    <col min="573" max="573" width="8.6640625" customWidth="1"/>
    <col min="574" max="574" width="16" customWidth="1"/>
    <col min="575" max="575" width="8.6640625" customWidth="1"/>
    <col min="576" max="576" width="16" customWidth="1"/>
    <col min="577" max="583" width="8.6640625" customWidth="1"/>
    <col min="584" max="584" width="16" customWidth="1"/>
    <col min="585" max="585" width="8.6640625" customWidth="1"/>
    <col min="586" max="586" width="16" customWidth="1"/>
    <col min="587" max="587" width="8.6640625" customWidth="1"/>
    <col min="588" max="588" width="16" customWidth="1"/>
    <col min="589" max="590" width="8.6640625" customWidth="1"/>
    <col min="591" max="591" width="16" customWidth="1"/>
    <col min="592" max="592" width="8.6640625" customWidth="1"/>
    <col min="593" max="593" width="16" customWidth="1"/>
    <col min="594" max="594" width="8.6640625" customWidth="1"/>
    <col min="595" max="595" width="16" customWidth="1"/>
    <col min="596" max="596" width="8.6640625" customWidth="1"/>
    <col min="597" max="597" width="16" customWidth="1"/>
    <col min="598" max="598" width="8.6640625" customWidth="1"/>
    <col min="599" max="600" width="16" customWidth="1"/>
    <col min="601" max="601" width="8.6640625" customWidth="1"/>
    <col min="602" max="602" width="16" customWidth="1"/>
    <col min="603" max="603" width="8.6640625" customWidth="1"/>
    <col min="604" max="605" width="16" customWidth="1"/>
    <col min="606" max="609" width="8.6640625" customWidth="1"/>
    <col min="610" max="610" width="16" customWidth="1"/>
    <col min="611" max="611" width="8.6640625" customWidth="1"/>
    <col min="612" max="612" width="16" customWidth="1"/>
    <col min="613" max="613" width="8.6640625" customWidth="1"/>
    <col min="614" max="614" width="16" customWidth="1"/>
    <col min="615" max="615" width="8.6640625" customWidth="1"/>
    <col min="616" max="616" width="16" customWidth="1"/>
    <col min="617" max="617" width="8.6640625" customWidth="1"/>
    <col min="618" max="618" width="16" customWidth="1"/>
    <col min="619" max="619" width="8.6640625" customWidth="1"/>
    <col min="620" max="620" width="16" customWidth="1"/>
    <col min="621" max="621" width="8.6640625" customWidth="1"/>
    <col min="622" max="622" width="16" customWidth="1"/>
    <col min="623" max="623" width="8.6640625" customWidth="1"/>
    <col min="624" max="624" width="16" customWidth="1"/>
    <col min="625" max="625" width="8.6640625" customWidth="1"/>
    <col min="626" max="626" width="16" customWidth="1"/>
    <col min="627" max="627" width="8.6640625" customWidth="1"/>
    <col min="628" max="628" width="16" customWidth="1"/>
    <col min="629" max="633" width="8.6640625" customWidth="1"/>
    <col min="634" max="634" width="16" customWidth="1"/>
    <col min="635" max="635" width="8.6640625" customWidth="1"/>
    <col min="636" max="636" width="16" customWidth="1"/>
    <col min="637" max="638" width="8.6640625" customWidth="1"/>
    <col min="639" max="639" width="16" customWidth="1"/>
    <col min="640" max="641" width="8.6640625" customWidth="1"/>
    <col min="642" max="642" width="16" customWidth="1"/>
    <col min="643" max="645" width="8.6640625" customWidth="1"/>
    <col min="646" max="647" width="16" customWidth="1"/>
    <col min="648" max="648" width="8.6640625" customWidth="1"/>
    <col min="649" max="650" width="16" customWidth="1"/>
    <col min="651" max="653" width="8.6640625" customWidth="1"/>
    <col min="654" max="654" width="16" customWidth="1"/>
    <col min="655" max="656" width="8.6640625" customWidth="1"/>
    <col min="657" max="659" width="16" customWidth="1"/>
    <col min="660" max="660" width="8.6640625" customWidth="1"/>
    <col min="661" max="661" width="16" customWidth="1"/>
    <col min="662" max="662" width="8.6640625" customWidth="1"/>
    <col min="663" max="663" width="16" customWidth="1"/>
    <col min="664" max="664" width="8.6640625" customWidth="1"/>
    <col min="665" max="667" width="16" customWidth="1"/>
    <col min="668" max="669" width="8.6640625" customWidth="1"/>
    <col min="670" max="670" width="16" customWidth="1"/>
    <col min="671" max="671" width="8.6640625" customWidth="1"/>
    <col min="672" max="672" width="16" customWidth="1"/>
    <col min="673" max="673" width="8.6640625" customWidth="1"/>
    <col min="674" max="674" width="16" customWidth="1"/>
    <col min="675" max="675" width="8.6640625" customWidth="1"/>
    <col min="676" max="676" width="16" customWidth="1"/>
    <col min="677" max="677" width="8.6640625" customWidth="1"/>
    <col min="678" max="678" width="16" customWidth="1"/>
    <col min="679" max="679" width="8.6640625" customWidth="1"/>
    <col min="680" max="680" width="16" customWidth="1"/>
    <col min="681" max="681" width="8.6640625" customWidth="1"/>
    <col min="682" max="683" width="16" customWidth="1"/>
    <col min="684" max="684" width="8.6640625" customWidth="1"/>
    <col min="685" max="685" width="16" customWidth="1"/>
    <col min="686" max="686" width="8.6640625" customWidth="1"/>
    <col min="687" max="689" width="16" customWidth="1"/>
    <col min="690" max="692" width="8.6640625" customWidth="1"/>
    <col min="693" max="693" width="16" customWidth="1"/>
    <col min="694" max="696" width="8.6640625" customWidth="1"/>
    <col min="697" max="697" width="16" customWidth="1"/>
    <col min="698" max="712" width="8.6640625" customWidth="1"/>
    <col min="713" max="713" width="16" customWidth="1"/>
    <col min="714" max="714" width="8.6640625" customWidth="1"/>
    <col min="715" max="715" width="16" customWidth="1"/>
    <col min="716" max="716" width="8.6640625" customWidth="1"/>
    <col min="717" max="717" width="16" customWidth="1"/>
    <col min="718" max="718" width="8.6640625" customWidth="1"/>
    <col min="719" max="719" width="16" customWidth="1"/>
    <col min="720" max="720" width="8.6640625" customWidth="1"/>
    <col min="721" max="721" width="16" customWidth="1"/>
    <col min="722" max="722" width="8.6640625" customWidth="1"/>
    <col min="723" max="723" width="16" customWidth="1"/>
    <col min="724" max="724" width="8.6640625" customWidth="1"/>
    <col min="725" max="725" width="16" customWidth="1"/>
    <col min="726" max="726" width="8.6640625" customWidth="1"/>
    <col min="727" max="727" width="16" customWidth="1"/>
    <col min="728" max="728" width="8.6640625" customWidth="1"/>
    <col min="729" max="729" width="16" customWidth="1"/>
    <col min="730" max="730" width="8.6640625" customWidth="1"/>
    <col min="731" max="731" width="16" customWidth="1"/>
    <col min="732" max="732" width="8.6640625" customWidth="1"/>
    <col min="733" max="733" width="16" customWidth="1"/>
    <col min="734" max="734" width="8.6640625" customWidth="1"/>
    <col min="735" max="735" width="16" customWidth="1"/>
    <col min="736" max="736" width="8.6640625" customWidth="1"/>
    <col min="737" max="737" width="16" customWidth="1"/>
    <col min="738" max="738" width="8.6640625" customWidth="1"/>
    <col min="739" max="739" width="16" customWidth="1"/>
    <col min="740" max="740" width="8.6640625" customWidth="1"/>
    <col min="741" max="741" width="16" customWidth="1"/>
    <col min="742" max="742" width="8.6640625" customWidth="1"/>
    <col min="743" max="743" width="16" customWidth="1"/>
    <col min="744" max="744" width="8.6640625" customWidth="1"/>
    <col min="745" max="745" width="16" customWidth="1"/>
    <col min="746" max="746" width="8.6640625" customWidth="1"/>
    <col min="747" max="747" width="16" customWidth="1"/>
    <col min="748" max="748" width="8.6640625" customWidth="1"/>
    <col min="749" max="749" width="16" customWidth="1"/>
    <col min="750" max="750" width="8.6640625" customWidth="1"/>
    <col min="751" max="751" width="16" customWidth="1"/>
    <col min="752" max="752" width="8.6640625" customWidth="1"/>
    <col min="753" max="753" width="16" customWidth="1"/>
    <col min="754" max="754" width="8.6640625" customWidth="1"/>
    <col min="755" max="755" width="16" customWidth="1"/>
    <col min="756" max="756" width="8.6640625" customWidth="1"/>
    <col min="757" max="757" width="16" customWidth="1"/>
    <col min="758" max="758" width="8.6640625" customWidth="1"/>
    <col min="759" max="759" width="16" customWidth="1"/>
    <col min="760" max="760" width="8.6640625" customWidth="1"/>
    <col min="761" max="761" width="16" customWidth="1"/>
    <col min="762" max="762" width="8.6640625" customWidth="1"/>
    <col min="763" max="763" width="16" customWidth="1"/>
    <col min="764" max="764" width="8.6640625" customWidth="1"/>
    <col min="765" max="765" width="16" customWidth="1"/>
    <col min="766" max="766" width="8.6640625" customWidth="1"/>
    <col min="767" max="767" width="16" customWidth="1"/>
    <col min="768" max="768" width="8.6640625" customWidth="1"/>
    <col min="769" max="769" width="16" customWidth="1"/>
    <col min="770" max="770" width="8.6640625" customWidth="1"/>
    <col min="771" max="771" width="16" customWidth="1"/>
    <col min="772" max="772" width="8.6640625" customWidth="1"/>
    <col min="773" max="773" width="16" customWidth="1"/>
    <col min="774" max="774" width="8.6640625" customWidth="1"/>
    <col min="775" max="775" width="16" customWidth="1"/>
    <col min="776" max="776" width="8.6640625" customWidth="1"/>
    <col min="777" max="777" width="16" customWidth="1"/>
    <col min="778" max="778" width="8.6640625" customWidth="1"/>
    <col min="779" max="779" width="16" customWidth="1"/>
    <col min="780" max="780" width="8.6640625" customWidth="1"/>
    <col min="781" max="781" width="16" customWidth="1"/>
    <col min="782" max="782" width="8.6640625" customWidth="1"/>
    <col min="783" max="783" width="16" customWidth="1"/>
    <col min="784" max="784" width="8.6640625" customWidth="1"/>
    <col min="785" max="785" width="16" customWidth="1"/>
    <col min="786" max="786" width="8.6640625" customWidth="1"/>
    <col min="787" max="787" width="16" customWidth="1"/>
    <col min="788" max="788" width="8.6640625" customWidth="1"/>
    <col min="789" max="789" width="16" customWidth="1"/>
    <col min="790" max="790" width="8.6640625" customWidth="1"/>
    <col min="791" max="792" width="16" customWidth="1"/>
    <col min="793" max="793" width="8.6640625" customWidth="1"/>
    <col min="794" max="795" width="16" customWidth="1"/>
    <col min="796" max="796" width="8.6640625" customWidth="1"/>
    <col min="797" max="798" width="16" customWidth="1"/>
    <col min="799" max="799" width="8.6640625" customWidth="1"/>
    <col min="800" max="801" width="16" customWidth="1"/>
    <col min="802" max="802" width="8.6640625" customWidth="1"/>
    <col min="803" max="804" width="16" customWidth="1"/>
    <col min="805" max="805" width="8.6640625" customWidth="1"/>
    <col min="806" max="807" width="16" customWidth="1"/>
    <col min="808" max="808" width="8.6640625" customWidth="1"/>
    <col min="809" max="810" width="16" customWidth="1"/>
    <col min="811" max="812" width="8.6640625" customWidth="1"/>
    <col min="813" max="813" width="16" customWidth="1"/>
    <col min="814" max="814" width="8.6640625" customWidth="1"/>
    <col min="815" max="815" width="16" customWidth="1"/>
    <col min="816" max="816" width="8.6640625" customWidth="1"/>
    <col min="817" max="817" width="16" customWidth="1"/>
    <col min="818" max="818" width="8.6640625" customWidth="1"/>
    <col min="819" max="819" width="16" customWidth="1"/>
    <col min="820" max="820" width="8.6640625" customWidth="1"/>
    <col min="821" max="821" width="16" customWidth="1"/>
    <col min="822" max="822" width="8.6640625" customWidth="1"/>
    <col min="823" max="823" width="16" customWidth="1"/>
    <col min="824" max="824" width="8.6640625" customWidth="1"/>
    <col min="825" max="825" width="16" customWidth="1"/>
    <col min="826" max="826" width="8.6640625" customWidth="1"/>
    <col min="827" max="827" width="16" customWidth="1"/>
    <col min="828" max="828" width="8.6640625" customWidth="1"/>
    <col min="829" max="829" width="16" customWidth="1"/>
    <col min="830" max="830" width="8.6640625" customWidth="1"/>
    <col min="831" max="831" width="16" customWidth="1"/>
    <col min="832" max="832" width="8.6640625" customWidth="1"/>
    <col min="833" max="833" width="16" customWidth="1"/>
    <col min="834" max="834" width="8.6640625" customWidth="1"/>
    <col min="835" max="835" width="16" customWidth="1"/>
    <col min="836" max="836" width="8.6640625" customWidth="1"/>
    <col min="837" max="837" width="16" customWidth="1"/>
    <col min="838" max="838" width="8.6640625" customWidth="1"/>
    <col min="839" max="839" width="16" customWidth="1"/>
    <col min="840" max="840" width="8.6640625" customWidth="1"/>
    <col min="841" max="841" width="16" customWidth="1"/>
    <col min="842" max="842" width="8.6640625" customWidth="1"/>
    <col min="843" max="843" width="16" customWidth="1"/>
    <col min="844" max="844" width="8.6640625" customWidth="1"/>
    <col min="845" max="845" width="16" customWidth="1"/>
    <col min="846" max="846" width="8.6640625" customWidth="1"/>
    <col min="847" max="847" width="16" customWidth="1"/>
    <col min="848" max="848" width="8.6640625" customWidth="1"/>
    <col min="849" max="849" width="16" customWidth="1"/>
    <col min="850" max="850" width="8.6640625" customWidth="1"/>
    <col min="851" max="851" width="16" customWidth="1"/>
    <col min="852" max="852" width="8.6640625" customWidth="1"/>
    <col min="853" max="853" width="16" customWidth="1"/>
    <col min="854" max="854" width="8.6640625" customWidth="1"/>
    <col min="855" max="855" width="16" customWidth="1"/>
    <col min="856" max="856" width="8.6640625" customWidth="1"/>
    <col min="857" max="857" width="16" customWidth="1"/>
    <col min="858" max="858" width="8.6640625" customWidth="1"/>
    <col min="859" max="859" width="16" customWidth="1"/>
    <col min="860" max="860" width="8.6640625" customWidth="1"/>
    <col min="861" max="861" width="16" customWidth="1"/>
    <col min="862" max="862" width="8.6640625" customWidth="1"/>
    <col min="863" max="863" width="16" customWidth="1"/>
    <col min="864" max="864" width="8.6640625" customWidth="1"/>
    <col min="865" max="865" width="16" customWidth="1"/>
    <col min="866" max="866" width="8.6640625" customWidth="1"/>
    <col min="867" max="867" width="16" customWidth="1"/>
    <col min="868" max="868" width="8.6640625" customWidth="1"/>
    <col min="869" max="869" width="16" customWidth="1"/>
    <col min="870" max="870" width="8.6640625" customWidth="1"/>
    <col min="871" max="871" width="16" customWidth="1"/>
    <col min="872" max="872" width="8.6640625" customWidth="1"/>
    <col min="873" max="873" width="16" customWidth="1"/>
    <col min="874" max="875" width="8.6640625" customWidth="1"/>
    <col min="876" max="876" width="16" customWidth="1"/>
    <col min="877" max="891" width="8.6640625" customWidth="1"/>
    <col min="892" max="892" width="16" customWidth="1"/>
    <col min="893" max="893" width="8.6640625" customWidth="1"/>
    <col min="894" max="894" width="16" customWidth="1"/>
    <col min="895" max="895" width="8.6640625" customWidth="1"/>
    <col min="896" max="896" width="16" customWidth="1"/>
    <col min="897" max="897" width="8.6640625" customWidth="1"/>
    <col min="898" max="898" width="16" customWidth="1"/>
    <col min="899" max="899" width="8.6640625" customWidth="1"/>
    <col min="900" max="900" width="16" customWidth="1"/>
    <col min="901" max="901" width="8.6640625" customWidth="1"/>
    <col min="902" max="902" width="16" customWidth="1"/>
    <col min="903" max="903" width="8.6640625" customWidth="1"/>
    <col min="904" max="904" width="16" customWidth="1"/>
    <col min="905" max="905" width="8.6640625" customWidth="1"/>
    <col min="906" max="906" width="16" customWidth="1"/>
    <col min="907" max="907" width="8.6640625" customWidth="1"/>
    <col min="908" max="908" width="16" customWidth="1"/>
    <col min="909" max="909" width="8.6640625" customWidth="1"/>
    <col min="910" max="910" width="16" customWidth="1"/>
    <col min="911" max="911" width="8.6640625" customWidth="1"/>
    <col min="912" max="912" width="16" customWidth="1"/>
    <col min="913" max="913" width="8.6640625" customWidth="1"/>
    <col min="914" max="914" width="16" customWidth="1"/>
    <col min="915" max="915" width="8.6640625" customWidth="1"/>
    <col min="916" max="916" width="16" customWidth="1"/>
    <col min="917" max="917" width="8.6640625" customWidth="1"/>
    <col min="918" max="918" width="16" customWidth="1"/>
    <col min="919" max="919" width="8.6640625" customWidth="1"/>
    <col min="920" max="920" width="16" customWidth="1"/>
    <col min="921" max="921" width="8.6640625" customWidth="1"/>
    <col min="922" max="922" width="16" customWidth="1"/>
    <col min="923" max="923" width="8.6640625" customWidth="1"/>
    <col min="924" max="924" width="16" customWidth="1"/>
    <col min="925" max="925" width="8.6640625" customWidth="1"/>
    <col min="926" max="926" width="16" customWidth="1"/>
    <col min="927" max="927" width="8.6640625" customWidth="1"/>
    <col min="928" max="928" width="16" customWidth="1"/>
    <col min="929" max="929" width="8.6640625" customWidth="1"/>
    <col min="930" max="931" width="16" customWidth="1"/>
    <col min="932" max="932" width="8.6640625" customWidth="1"/>
    <col min="933" max="933" width="16" customWidth="1"/>
    <col min="934" max="935" width="8.6640625" customWidth="1"/>
    <col min="936" max="936" width="16" customWidth="1"/>
    <col min="937" max="937" width="8.6640625" customWidth="1"/>
    <col min="938" max="938" width="16" customWidth="1"/>
    <col min="939" max="939" width="8.6640625" customWidth="1"/>
    <col min="940" max="940" width="16" customWidth="1"/>
    <col min="941" max="941" width="8.6640625" customWidth="1"/>
    <col min="942" max="942" width="16" customWidth="1"/>
    <col min="943" max="943" width="8.6640625" customWidth="1"/>
    <col min="944" max="944" width="16" customWidth="1"/>
    <col min="945" max="945" width="8.6640625" customWidth="1"/>
    <col min="946" max="946" width="16" customWidth="1"/>
    <col min="947" max="947" width="8.6640625" customWidth="1"/>
    <col min="948" max="948" width="16" customWidth="1"/>
    <col min="949" max="949" width="8.6640625" customWidth="1"/>
    <col min="950" max="950" width="16" customWidth="1"/>
    <col min="951" max="951" width="8.6640625" customWidth="1"/>
    <col min="952" max="952" width="16" customWidth="1"/>
    <col min="953" max="953" width="8.6640625" customWidth="1"/>
    <col min="954" max="954" width="16" customWidth="1"/>
    <col min="955" max="955" width="8.6640625" customWidth="1"/>
    <col min="956" max="956" width="16" customWidth="1"/>
    <col min="957" max="957" width="8.6640625" customWidth="1"/>
    <col min="958" max="958" width="16" customWidth="1"/>
    <col min="959" max="959" width="8.6640625" customWidth="1"/>
    <col min="960" max="960" width="16" customWidth="1"/>
    <col min="961" max="961" width="8.6640625" customWidth="1"/>
    <col min="962" max="962" width="16" customWidth="1"/>
    <col min="963" max="963" width="8.6640625" customWidth="1"/>
    <col min="964" max="964" width="16" customWidth="1"/>
    <col min="965" max="965" width="8.6640625" customWidth="1"/>
    <col min="966" max="966" width="16" customWidth="1"/>
    <col min="967" max="967" width="8.6640625" customWidth="1"/>
    <col min="968" max="968" width="16" customWidth="1"/>
    <col min="969" max="969" width="8.6640625" customWidth="1"/>
    <col min="970" max="970" width="16" customWidth="1"/>
    <col min="971" max="971" width="8.6640625" customWidth="1"/>
    <col min="972" max="972" width="16" customWidth="1"/>
    <col min="973" max="973" width="8.6640625" customWidth="1"/>
    <col min="974" max="974" width="16" customWidth="1"/>
    <col min="975" max="975" width="8.6640625" customWidth="1"/>
    <col min="976" max="976" width="16" customWidth="1"/>
    <col min="977" max="977" width="8.6640625" customWidth="1"/>
    <col min="978" max="978" width="16" customWidth="1"/>
    <col min="979" max="979" width="8.6640625" customWidth="1"/>
    <col min="980" max="980" width="16" customWidth="1"/>
    <col min="981" max="981" width="8.6640625" customWidth="1"/>
    <col min="982" max="982" width="16" customWidth="1"/>
    <col min="983" max="983" width="8.6640625" customWidth="1"/>
    <col min="984" max="984" width="16" customWidth="1"/>
    <col min="985" max="985" width="8.6640625" customWidth="1"/>
    <col min="986" max="986" width="16" customWidth="1"/>
    <col min="987" max="987" width="8.6640625" customWidth="1"/>
    <col min="988" max="988" width="16" customWidth="1"/>
    <col min="989" max="989" width="8.6640625" customWidth="1"/>
    <col min="990" max="990" width="16" customWidth="1"/>
    <col min="991" max="991" width="8.6640625" customWidth="1"/>
    <col min="992" max="992" width="16" customWidth="1"/>
    <col min="993" max="993" width="8.6640625" customWidth="1"/>
    <col min="994" max="994" width="16" customWidth="1"/>
    <col min="995" max="996" width="8.6640625" customWidth="1"/>
    <col min="997" max="997" width="16" customWidth="1"/>
    <col min="998" max="998" width="8.6640625" customWidth="1"/>
    <col min="999" max="999" width="16" customWidth="1"/>
    <col min="1000" max="1000" width="8.6640625" customWidth="1"/>
    <col min="1001" max="1001" width="16" customWidth="1"/>
    <col min="1002" max="1002" width="8.6640625" customWidth="1"/>
    <col min="1003" max="1003" width="16" customWidth="1"/>
    <col min="1004" max="1004" width="8.6640625" customWidth="1"/>
    <col min="1005" max="1005" width="16" customWidth="1"/>
    <col min="1006" max="1006" width="8.6640625" customWidth="1"/>
    <col min="1007" max="1007" width="16" customWidth="1"/>
    <col min="1008" max="1008" width="8.6640625" customWidth="1"/>
    <col min="1009" max="1009" width="16" customWidth="1"/>
    <col min="1010" max="1011" width="8.6640625" customWidth="1"/>
    <col min="1012" max="1014" width="16" customWidth="1"/>
    <col min="1015" max="1017" width="8.6640625" customWidth="1"/>
    <col min="1018" max="1018" width="16" customWidth="1"/>
    <col min="1019" max="1019" width="8.6640625" customWidth="1"/>
    <col min="1020" max="1020" width="16" customWidth="1"/>
    <col min="1021" max="1021" width="8.6640625" customWidth="1"/>
    <col min="1022" max="1022" width="16" customWidth="1"/>
    <col min="1023" max="1023" width="8.6640625" customWidth="1"/>
    <col min="1024" max="1025" width="16" customWidth="1"/>
    <col min="1026" max="1026" width="8.6640625" customWidth="1"/>
    <col min="1027" max="1027" width="16" customWidth="1"/>
    <col min="1028" max="1028" width="8.6640625" customWidth="1"/>
    <col min="1029" max="1029" width="16" customWidth="1"/>
    <col min="1030" max="1030" width="8.6640625" customWidth="1"/>
    <col min="1031" max="1031" width="16" customWidth="1"/>
    <col min="1032" max="1032" width="8.6640625" customWidth="1"/>
    <col min="1033" max="1033" width="16" customWidth="1"/>
    <col min="1034" max="1034" width="8.6640625" customWidth="1"/>
    <col min="1035" max="1035" width="16" customWidth="1"/>
    <col min="1036" max="1036" width="8.6640625" customWidth="1"/>
    <col min="1037" max="1037" width="16" customWidth="1"/>
    <col min="1038" max="1038" width="8.6640625" customWidth="1"/>
    <col min="1039" max="1039" width="16" customWidth="1"/>
    <col min="1040" max="1040" width="8.6640625" customWidth="1"/>
    <col min="1041" max="1041" width="16" customWidth="1"/>
    <col min="1042" max="1042" width="8.6640625" customWidth="1"/>
    <col min="1043" max="1043" width="16" customWidth="1"/>
    <col min="1044" max="1044" width="8.6640625" customWidth="1"/>
    <col min="1045" max="1045" width="16" customWidth="1"/>
    <col min="1046" max="1046" width="8.6640625" customWidth="1"/>
    <col min="1047" max="1047" width="16" customWidth="1"/>
    <col min="1048" max="1048" width="8.6640625" customWidth="1"/>
    <col min="1049" max="1049" width="16" customWidth="1"/>
    <col min="1050" max="1050" width="8.6640625" customWidth="1"/>
    <col min="1051" max="1051" width="16" customWidth="1"/>
    <col min="1052" max="1052" width="8.6640625" customWidth="1"/>
    <col min="1053" max="1053" width="16" customWidth="1"/>
    <col min="1054" max="1054" width="8.6640625" customWidth="1"/>
    <col min="1055" max="1055" width="16" customWidth="1"/>
    <col min="1056" max="1056" width="8.6640625" customWidth="1"/>
    <col min="1057" max="1057" width="16" customWidth="1"/>
    <col min="1058" max="1058" width="8.6640625" customWidth="1"/>
    <col min="1059" max="1059" width="16" customWidth="1"/>
    <col min="1060" max="1060" width="8.6640625" customWidth="1"/>
    <col min="1061" max="1061" width="16" customWidth="1"/>
    <col min="1062" max="1062" width="8.6640625" customWidth="1"/>
    <col min="1063" max="1063" width="16" customWidth="1"/>
    <col min="1064" max="1064" width="8.6640625" customWidth="1"/>
    <col min="1065" max="1065" width="16" customWidth="1"/>
    <col min="1066" max="1066" width="8.6640625" customWidth="1"/>
    <col min="1067" max="1068" width="16" customWidth="1"/>
    <col min="1069" max="1069" width="8.6640625" customWidth="1"/>
    <col min="1070" max="1070" width="16" customWidth="1"/>
    <col min="1071" max="1071" width="8.6640625" customWidth="1"/>
    <col min="1072" max="1072" width="16" customWidth="1"/>
    <col min="1073" max="1073" width="8.6640625" customWidth="1"/>
    <col min="1074" max="1074" width="16" customWidth="1"/>
    <col min="1075" max="1075" width="8.6640625" customWidth="1"/>
    <col min="1076" max="1076" width="16" customWidth="1"/>
    <col min="1077" max="1077" width="8.6640625" customWidth="1"/>
    <col min="1078" max="1078" width="16" customWidth="1"/>
    <col min="1079" max="1079" width="8.6640625" customWidth="1"/>
    <col min="1080" max="1080" width="16" customWidth="1"/>
    <col min="1081" max="1081" width="8.6640625" customWidth="1"/>
    <col min="1082" max="1082" width="16" customWidth="1"/>
    <col min="1083" max="1083" width="8.6640625" customWidth="1"/>
    <col min="1084" max="1084" width="16" customWidth="1"/>
    <col min="1085" max="1085" width="8.6640625" customWidth="1"/>
    <col min="1086" max="1086" width="16" customWidth="1"/>
    <col min="1087" max="1087" width="8.6640625" customWidth="1"/>
    <col min="1088" max="1089" width="16" customWidth="1"/>
    <col min="1090" max="1090" width="8.6640625" customWidth="1"/>
    <col min="1091" max="1092" width="16" customWidth="1"/>
    <col min="1093" max="1093" width="8.6640625" customWidth="1"/>
    <col min="1094" max="1094" width="16" customWidth="1"/>
    <col min="1095" max="1095" width="8.6640625" customWidth="1"/>
    <col min="1096" max="1096" width="16" customWidth="1"/>
    <col min="1097" max="1097" width="8.6640625" customWidth="1"/>
    <col min="1098" max="1098" width="16" customWidth="1"/>
    <col min="1099" max="1099" width="8.6640625" customWidth="1"/>
    <col min="1100" max="1100" width="16" customWidth="1"/>
    <col min="1101" max="1101" width="8.6640625" customWidth="1"/>
    <col min="1102" max="1102" width="16" customWidth="1"/>
    <col min="1103" max="1103" width="8.6640625" customWidth="1"/>
    <col min="1104" max="1104" width="16" customWidth="1"/>
    <col min="1105" max="1105" width="8.6640625" customWidth="1"/>
    <col min="1106" max="1106" width="16" customWidth="1"/>
    <col min="1107" max="1107" width="8.6640625" customWidth="1"/>
    <col min="1108" max="1108" width="16" customWidth="1"/>
    <col min="1109" max="1109" width="8.6640625" customWidth="1"/>
    <col min="1110" max="1111" width="16" customWidth="1"/>
    <col min="1112" max="1112" width="8.6640625" customWidth="1"/>
    <col min="1113" max="1114" width="16" customWidth="1"/>
    <col min="1115" max="1115" width="8.6640625" customWidth="1"/>
    <col min="1116" max="1117" width="16" customWidth="1"/>
    <col min="1118" max="1118" width="8.6640625" customWidth="1"/>
    <col min="1119" max="1120" width="16" customWidth="1"/>
    <col min="1121" max="1121" width="8.6640625" customWidth="1"/>
    <col min="1122" max="1123" width="16" customWidth="1"/>
    <col min="1124" max="1124" width="8.6640625" customWidth="1"/>
    <col min="1125" max="1126" width="16" customWidth="1"/>
    <col min="1127" max="1127" width="8.6640625" customWidth="1"/>
    <col min="1128" max="1129" width="16" customWidth="1"/>
    <col min="1130" max="1130" width="8.6640625" customWidth="1"/>
    <col min="1131" max="1132" width="16" customWidth="1"/>
    <col min="1133" max="1133" width="8.6640625" customWidth="1"/>
    <col min="1134" max="1135" width="16" customWidth="1"/>
    <col min="1136" max="1136" width="8.6640625" customWidth="1"/>
    <col min="1137" max="1138" width="16" customWidth="1"/>
    <col min="1139" max="1139" width="8.6640625" customWidth="1"/>
    <col min="1140" max="1141" width="16" customWidth="1"/>
    <col min="1142" max="1142" width="8.6640625" customWidth="1"/>
    <col min="1143" max="1144" width="16" customWidth="1"/>
    <col min="1145" max="1145" width="8.6640625" customWidth="1"/>
    <col min="1146" max="1147" width="16" customWidth="1"/>
    <col min="1148" max="1148" width="8.6640625" customWidth="1"/>
    <col min="1149" max="1150" width="16" customWidth="1"/>
    <col min="1151" max="1151" width="8.6640625" customWidth="1"/>
    <col min="1152" max="1153" width="16" customWidth="1"/>
    <col min="1154" max="1154" width="8.6640625" customWidth="1"/>
    <col min="1155" max="1156" width="16" customWidth="1"/>
    <col min="1157" max="1157" width="8.6640625" customWidth="1"/>
    <col min="1158" max="1159" width="16" customWidth="1"/>
    <col min="1160" max="1160" width="8.6640625" customWidth="1"/>
    <col min="1161" max="1162" width="16" customWidth="1"/>
    <col min="1163" max="1163" width="8.6640625" customWidth="1"/>
    <col min="1164" max="1165" width="16" customWidth="1"/>
    <col min="1166" max="1166" width="8.6640625" customWidth="1"/>
    <col min="1167" max="1168" width="16" customWidth="1"/>
    <col min="1169" max="1169" width="8.6640625" customWidth="1"/>
    <col min="1170" max="1171" width="16" customWidth="1"/>
    <col min="1172" max="1172" width="8.6640625" customWidth="1"/>
    <col min="1173" max="1174" width="16" customWidth="1"/>
    <col min="1175" max="1175" width="8.6640625" customWidth="1"/>
    <col min="1176" max="1177" width="16" customWidth="1"/>
    <col min="1178" max="1178" width="8.6640625" customWidth="1"/>
    <col min="1179" max="1180" width="16" customWidth="1"/>
    <col min="1181" max="1181" width="8.6640625" customWidth="1"/>
    <col min="1182" max="1183" width="16" customWidth="1"/>
    <col min="1184" max="1184" width="8.6640625" customWidth="1"/>
    <col min="1185" max="1186" width="16" customWidth="1"/>
    <col min="1187" max="1187" width="8.6640625" customWidth="1"/>
    <col min="1188" max="1189" width="16" customWidth="1"/>
    <col min="1190" max="1190" width="8.6640625" customWidth="1"/>
    <col min="1191" max="1192" width="16" customWidth="1"/>
    <col min="1193" max="1193" width="8.6640625" customWidth="1"/>
    <col min="1194" max="1195" width="16" customWidth="1"/>
    <col min="1196" max="1196" width="8.6640625" customWidth="1"/>
    <col min="1197" max="1198" width="16" customWidth="1"/>
    <col min="1199" max="1199" width="8.6640625" customWidth="1"/>
    <col min="1200" max="1201" width="16" customWidth="1"/>
    <col min="1202" max="1202" width="8.6640625" customWidth="1"/>
    <col min="1203" max="1204" width="16" customWidth="1"/>
    <col min="1205" max="1205" width="8.6640625" customWidth="1"/>
    <col min="1206" max="1207" width="16" customWidth="1"/>
    <col min="1208" max="1208" width="8.6640625" customWidth="1"/>
    <col min="1209" max="1210" width="16" customWidth="1"/>
    <col min="1211" max="1211" width="8.6640625" customWidth="1"/>
    <col min="1212" max="1213" width="16" customWidth="1"/>
    <col min="1214" max="1214" width="8.6640625" customWidth="1"/>
    <col min="1215" max="1216" width="16" customWidth="1"/>
    <col min="1217" max="1217" width="8.6640625" customWidth="1"/>
    <col min="1218" max="1219" width="16" customWidth="1"/>
    <col min="1220" max="1220" width="8.6640625" customWidth="1"/>
    <col min="1221" max="1222" width="16" customWidth="1"/>
    <col min="1223" max="1223" width="8.6640625" customWidth="1"/>
    <col min="1224" max="1225" width="16" customWidth="1"/>
    <col min="1226" max="1226" width="8.6640625" customWidth="1"/>
    <col min="1227" max="1228" width="16" customWidth="1"/>
    <col min="1229" max="1229" width="8.6640625" customWidth="1"/>
    <col min="1230" max="1231" width="16" customWidth="1"/>
    <col min="1232" max="1232" width="8.6640625" customWidth="1"/>
    <col min="1233" max="1234" width="16" customWidth="1"/>
    <col min="1235" max="1235" width="8.6640625" customWidth="1"/>
    <col min="1236" max="1237" width="16" customWidth="1"/>
    <col min="1238" max="1238" width="8.6640625" customWidth="1"/>
    <col min="1239" max="1240" width="16" customWidth="1"/>
    <col min="1241" max="1241" width="8.6640625" customWidth="1"/>
    <col min="1242" max="1243" width="16" customWidth="1"/>
    <col min="1244" max="1244" width="8.6640625" customWidth="1"/>
    <col min="1245" max="1246" width="16" customWidth="1"/>
    <col min="1247" max="1247" width="8.6640625" customWidth="1"/>
    <col min="1248" max="1249" width="16" customWidth="1"/>
    <col min="1250" max="1250" width="8.6640625" customWidth="1"/>
    <col min="1251" max="1252" width="16" customWidth="1"/>
    <col min="1253" max="1253" width="8.6640625" customWidth="1"/>
    <col min="1254" max="1255" width="16" customWidth="1"/>
    <col min="1256" max="1256" width="8.6640625" customWidth="1"/>
    <col min="1257" max="1258" width="16" customWidth="1"/>
    <col min="1259" max="1259" width="8.6640625" customWidth="1"/>
    <col min="1260" max="1261" width="16" customWidth="1"/>
    <col min="1262" max="1262" width="8.6640625" customWidth="1"/>
    <col min="1263" max="1264" width="16" customWidth="1"/>
    <col min="1265" max="1265" width="8.6640625" customWidth="1"/>
    <col min="1266" max="1267" width="16" customWidth="1"/>
    <col min="1268" max="1268" width="8.6640625" customWidth="1"/>
    <col min="1269" max="1270" width="16" customWidth="1"/>
    <col min="1271" max="1271" width="8.6640625" customWidth="1"/>
    <col min="1272" max="1273" width="16" customWidth="1"/>
    <col min="1274" max="1274" width="8.6640625" customWidth="1"/>
    <col min="1275" max="1276" width="16" customWidth="1"/>
    <col min="1277" max="1277" width="8.6640625" customWidth="1"/>
    <col min="1278" max="1279" width="16" customWidth="1"/>
    <col min="1280" max="1280" width="8.6640625" customWidth="1"/>
    <col min="1281" max="1282" width="16" customWidth="1"/>
    <col min="1283" max="1283" width="8.6640625" customWidth="1"/>
    <col min="1284" max="1285" width="16" customWidth="1"/>
    <col min="1286" max="1289" width="8.6640625" customWidth="1"/>
    <col min="1290" max="1290" width="16" customWidth="1"/>
    <col min="1291" max="1291" width="8.6640625" customWidth="1"/>
    <col min="1292" max="1294" width="16" customWidth="1"/>
    <col min="1295" max="1295" width="8.6640625" customWidth="1"/>
    <col min="1296" max="1297" width="16" customWidth="1"/>
    <col min="1298" max="1298" width="8.6640625" customWidth="1"/>
    <col min="1299" max="1301" width="16" customWidth="1"/>
    <col min="1302" max="1303" width="8.6640625" customWidth="1"/>
    <col min="1304" max="1304" width="16" customWidth="1"/>
    <col min="1305" max="1306" width="8.6640625" customWidth="1"/>
    <col min="1307" max="1308" width="16" customWidth="1"/>
    <col min="1309" max="1310" width="8.6640625" customWidth="1"/>
    <col min="1311" max="1312" width="16" customWidth="1"/>
    <col min="1313" max="1313" width="8.6640625" customWidth="1"/>
    <col min="1314" max="1315" width="16" customWidth="1"/>
    <col min="1316" max="1316" width="8.6640625" customWidth="1"/>
    <col min="1317" max="1318" width="16" customWidth="1"/>
    <col min="1319" max="1320" width="8.6640625" customWidth="1"/>
    <col min="1321" max="1322" width="16" customWidth="1"/>
    <col min="1323" max="1323" width="8.6640625" customWidth="1"/>
    <col min="1324" max="1325" width="16" customWidth="1"/>
    <col min="1326" max="1327" width="8.6640625" customWidth="1"/>
    <col min="1328" max="1329" width="16" customWidth="1"/>
    <col min="1330" max="1331" width="8.6640625" customWidth="1"/>
    <col min="1332" max="1333" width="16" customWidth="1"/>
    <col min="1334" max="1334" width="8.6640625" customWidth="1"/>
    <col min="1335" max="1335" width="16" customWidth="1"/>
    <col min="1336" max="1336" width="8.6640625" customWidth="1"/>
    <col min="1337" max="1337" width="16" customWidth="1"/>
    <col min="1338" max="1339" width="8.6640625" customWidth="1"/>
    <col min="1340" max="1340" width="16" customWidth="1"/>
    <col min="1341" max="1341" width="8.6640625" customWidth="1"/>
    <col min="1342" max="1342" width="16" customWidth="1"/>
    <col min="1343" max="1343" width="8.6640625" customWidth="1"/>
    <col min="1344" max="1345" width="16" customWidth="1"/>
    <col min="1346" max="1346" width="8.6640625" customWidth="1"/>
    <col min="1347" max="1348" width="16" customWidth="1"/>
    <col min="1349" max="1350" width="8.6640625" customWidth="1"/>
    <col min="1351" max="1352" width="16" customWidth="1"/>
    <col min="1353" max="1353" width="8.6640625" customWidth="1"/>
    <col min="1354" max="1354" width="16" customWidth="1"/>
    <col min="1355" max="1355" width="8.6640625" customWidth="1"/>
    <col min="1356" max="1356" width="16" customWidth="1"/>
    <col min="1357" max="1357" width="8.6640625" customWidth="1"/>
    <col min="1358" max="1358" width="16" customWidth="1"/>
    <col min="1359" max="1359" width="8.6640625" customWidth="1"/>
    <col min="1360" max="1360" width="16" customWidth="1"/>
    <col min="1361" max="1361" width="8.6640625" customWidth="1"/>
    <col min="1362" max="1362" width="16" customWidth="1"/>
    <col min="1363" max="1363" width="8.6640625" customWidth="1"/>
    <col min="1364" max="1364" width="16" customWidth="1"/>
    <col min="1365" max="1365" width="8.6640625" customWidth="1"/>
    <col min="1366" max="1366" width="16" customWidth="1"/>
    <col min="1367" max="1367" width="8.6640625" customWidth="1"/>
    <col min="1368" max="1368" width="16" customWidth="1"/>
    <col min="1369" max="1369" width="8.6640625" customWidth="1"/>
    <col min="1370" max="1371" width="16" customWidth="1"/>
    <col min="1372" max="1372" width="8.6640625" customWidth="1"/>
    <col min="1373" max="1373" width="16" customWidth="1"/>
    <col min="1374" max="1374" width="8.6640625" customWidth="1"/>
    <col min="1375" max="1377" width="16" customWidth="1"/>
    <col min="1378" max="1378" width="8.6640625" customWidth="1"/>
    <col min="1379" max="1382" width="16" customWidth="1"/>
    <col min="1383" max="1383" width="8.6640625" customWidth="1"/>
    <col min="1384" max="1387" width="16" customWidth="1"/>
    <col min="1388" max="1388" width="8.6640625" customWidth="1"/>
    <col min="1389" max="1395" width="16" customWidth="1"/>
    <col min="1396" max="1397" width="8.6640625" customWidth="1"/>
    <col min="1398" max="1398" width="16" customWidth="1"/>
    <col min="1399" max="1399" width="8.6640625" customWidth="1"/>
    <col min="1400" max="1400" width="16" customWidth="1"/>
    <col min="1401" max="1401" width="8.6640625" customWidth="1"/>
    <col min="1402" max="1402" width="16" customWidth="1"/>
    <col min="1403" max="1403" width="8.6640625" customWidth="1"/>
    <col min="1404" max="1404" width="16" customWidth="1"/>
    <col min="1405" max="1405" width="8.6640625" customWidth="1"/>
    <col min="1406" max="1406" width="16" customWidth="1"/>
    <col min="1407" max="1407" width="8.6640625" customWidth="1"/>
    <col min="1408" max="1408" width="16" customWidth="1"/>
    <col min="1409" max="1409" width="8.6640625" customWidth="1"/>
    <col min="1410" max="1410" width="16" customWidth="1"/>
    <col min="1411" max="1411" width="8.6640625" customWidth="1"/>
    <col min="1412" max="1412" width="16" customWidth="1"/>
    <col min="1413" max="1413" width="8.6640625" customWidth="1"/>
    <col min="1414" max="1414" width="16" customWidth="1"/>
    <col min="1415" max="1415" width="8.6640625" customWidth="1"/>
    <col min="1416" max="1416" width="16" customWidth="1"/>
    <col min="1417" max="1417" width="8.6640625" customWidth="1"/>
    <col min="1418" max="1418" width="16" customWidth="1"/>
    <col min="1419" max="1419" width="8.6640625" customWidth="1"/>
    <col min="1420" max="1420" width="16" customWidth="1"/>
    <col min="1421" max="1421" width="8.6640625" customWidth="1"/>
    <col min="1422" max="1422" width="16" customWidth="1"/>
    <col min="1423" max="1423" width="8.6640625" customWidth="1"/>
    <col min="1424" max="1424" width="16" customWidth="1"/>
    <col min="1425" max="1425" width="8.6640625" customWidth="1"/>
    <col min="1426" max="1426" width="16" customWidth="1"/>
    <col min="1427" max="1427" width="8.6640625" customWidth="1"/>
    <col min="1428" max="1428" width="16" customWidth="1"/>
    <col min="1429" max="1429" width="8.6640625" customWidth="1"/>
    <col min="1430" max="1430" width="16" customWidth="1"/>
    <col min="1431" max="1431" width="8.6640625" customWidth="1"/>
    <col min="1432" max="1432" width="16" customWidth="1"/>
    <col min="1433" max="1433" width="8.6640625" customWidth="1"/>
    <col min="1434" max="1434" width="16" customWidth="1"/>
    <col min="1435" max="1435" width="8.6640625" customWidth="1"/>
    <col min="1436" max="1436" width="16" customWidth="1"/>
    <col min="1437" max="1437" width="8.6640625" customWidth="1"/>
    <col min="1438" max="1438" width="16" customWidth="1"/>
    <col min="1439" max="1439" width="8.6640625" customWidth="1"/>
    <col min="1440" max="1440" width="16" customWidth="1"/>
    <col min="1441" max="1441" width="8.6640625" customWidth="1"/>
    <col min="1442" max="1442" width="16" customWidth="1"/>
    <col min="1443" max="1444" width="8.6640625" customWidth="1"/>
    <col min="1445" max="1445" width="16" customWidth="1"/>
    <col min="1446" max="1447" width="8.6640625" customWidth="1"/>
    <col min="1448" max="1448" width="16" customWidth="1"/>
    <col min="1449" max="1449" width="8.6640625" customWidth="1"/>
    <col min="1450" max="1450" width="16" customWidth="1"/>
    <col min="1451" max="1472" width="8.6640625" customWidth="1"/>
    <col min="1473" max="1473" width="16" customWidth="1"/>
    <col min="1474" max="1474" width="8.6640625" customWidth="1"/>
    <col min="1475" max="1475" width="16" customWidth="1"/>
    <col min="1476" max="1476" width="8.6640625" customWidth="1"/>
    <col min="1477" max="1477" width="16" customWidth="1"/>
    <col min="1478" max="1478" width="8.6640625" customWidth="1"/>
    <col min="1479" max="1479" width="16" customWidth="1"/>
    <col min="1480" max="1480" width="8.6640625" customWidth="1"/>
    <col min="1481" max="1481" width="16" customWidth="1"/>
    <col min="1482" max="1482" width="8.6640625" customWidth="1"/>
    <col min="1483" max="1483" width="16" customWidth="1"/>
    <col min="1484" max="1484" width="8.6640625" customWidth="1"/>
    <col min="1485" max="1485" width="16" customWidth="1"/>
    <col min="1486" max="1486" width="8.6640625" customWidth="1"/>
    <col min="1487" max="1487" width="16" customWidth="1"/>
    <col min="1488" max="1488" width="8.6640625" customWidth="1"/>
    <col min="1489" max="1489" width="16" customWidth="1"/>
    <col min="1490" max="1490" width="8.6640625" customWidth="1"/>
    <col min="1491" max="1491" width="16" customWidth="1"/>
    <col min="1492" max="1492" width="8.6640625" customWidth="1"/>
    <col min="1493" max="1493" width="16" customWidth="1"/>
    <col min="1494" max="1494" width="8.6640625" customWidth="1"/>
    <col min="1495" max="1495" width="16" customWidth="1"/>
    <col min="1496" max="1496" width="8.6640625" customWidth="1"/>
    <col min="1497" max="1497" width="16" customWidth="1"/>
    <col min="1498" max="1498" width="8.6640625" customWidth="1"/>
    <col min="1499" max="1499" width="16" customWidth="1"/>
    <col min="1500" max="1500" width="8.6640625" customWidth="1"/>
    <col min="1501" max="1501" width="16" customWidth="1"/>
    <col min="1502" max="1502" width="8.6640625" customWidth="1"/>
    <col min="1503" max="1503" width="16" customWidth="1"/>
    <col min="1504" max="1504" width="8.6640625" customWidth="1"/>
    <col min="1505" max="1505" width="16" customWidth="1"/>
    <col min="1506" max="1506" width="8.6640625" customWidth="1"/>
    <col min="1507" max="1507" width="16" customWidth="1"/>
    <col min="1508" max="1508" width="8.6640625" customWidth="1"/>
    <col min="1509" max="1509" width="16" customWidth="1"/>
    <col min="1510" max="1510" width="8.6640625" customWidth="1"/>
    <col min="1511" max="1511" width="16" customWidth="1"/>
    <col min="1512" max="1512" width="8.6640625" customWidth="1"/>
    <col min="1513" max="1513" width="16" customWidth="1"/>
    <col min="1514" max="1514" width="8.6640625" customWidth="1"/>
    <col min="1515" max="1515" width="16" customWidth="1"/>
    <col min="1516" max="1516" width="8.6640625" customWidth="1"/>
    <col min="1517" max="1517" width="16" customWidth="1"/>
    <col min="1518" max="1518" width="8.6640625" customWidth="1"/>
    <col min="1519" max="1519" width="16" customWidth="1"/>
    <col min="1520" max="1520" width="8.6640625" customWidth="1"/>
    <col min="1521" max="1521" width="16" customWidth="1"/>
    <col min="1522" max="1522" width="8.6640625" customWidth="1"/>
    <col min="1523" max="1523" width="16" customWidth="1"/>
    <col min="1524" max="1524" width="8.6640625" customWidth="1"/>
    <col min="1525" max="1525" width="16" customWidth="1"/>
    <col min="1526" max="1526" width="8.6640625" customWidth="1"/>
    <col min="1527" max="1527" width="16" customWidth="1"/>
    <col min="1528" max="1528" width="8.6640625" customWidth="1"/>
    <col min="1529" max="1529" width="16" customWidth="1"/>
    <col min="1530" max="1530" width="8.6640625" customWidth="1"/>
    <col min="1531" max="1531" width="16" customWidth="1"/>
    <col min="1532" max="1532" width="8.6640625" customWidth="1"/>
    <col min="1533" max="1533" width="16" customWidth="1"/>
    <col min="1534" max="1534" width="8.6640625" customWidth="1"/>
    <col min="1535" max="1535" width="16" customWidth="1"/>
    <col min="1536" max="1536" width="8.6640625" customWidth="1"/>
    <col min="1537" max="1537" width="16" customWidth="1"/>
    <col min="1538" max="1538" width="8.6640625" customWidth="1"/>
    <col min="1539" max="1539" width="16" customWidth="1"/>
    <col min="1540" max="1540" width="8.6640625" customWidth="1"/>
    <col min="1541" max="1541" width="16" customWidth="1"/>
    <col min="1542" max="1542" width="8.6640625" customWidth="1"/>
    <col min="1543" max="1543" width="16" customWidth="1"/>
    <col min="1544" max="1544" width="8.6640625" customWidth="1"/>
    <col min="1545" max="1545" width="16" customWidth="1"/>
    <col min="1546" max="1546" width="8.6640625" customWidth="1"/>
    <col min="1547" max="1547" width="16" customWidth="1"/>
    <col min="1548" max="1548" width="8.6640625" customWidth="1"/>
    <col min="1549" max="1549" width="16" customWidth="1"/>
    <col min="1550" max="1550" width="8.6640625" customWidth="1"/>
    <col min="1551" max="1551" width="16" customWidth="1"/>
    <col min="1552" max="1552" width="8.6640625" customWidth="1"/>
    <col min="1553" max="1553" width="16" customWidth="1"/>
    <col min="1554" max="1554" width="8.6640625" customWidth="1"/>
    <col min="1555" max="1555" width="16" customWidth="1"/>
    <col min="1556" max="1556" width="8.6640625" customWidth="1"/>
    <col min="1557" max="1557" width="16" customWidth="1"/>
    <col min="1558" max="1558" width="8.6640625" customWidth="1"/>
    <col min="1559" max="1559" width="16" customWidth="1"/>
    <col min="1560" max="1560" width="8.6640625" customWidth="1"/>
    <col min="1561" max="1561" width="16" customWidth="1"/>
    <col min="1562" max="1562" width="8.6640625" customWidth="1"/>
    <col min="1563" max="1563" width="16" customWidth="1"/>
    <col min="1564" max="1564" width="8.6640625" customWidth="1"/>
    <col min="1565" max="1565" width="16" customWidth="1"/>
    <col min="1566" max="1566" width="8.6640625" customWidth="1"/>
    <col min="1567" max="1567" width="16" customWidth="1"/>
    <col min="1568" max="1568" width="8.6640625" customWidth="1"/>
    <col min="1569" max="1569" width="16" customWidth="1"/>
    <col min="1570" max="1570" width="8.6640625" customWidth="1"/>
    <col min="1571" max="1571" width="16" customWidth="1"/>
    <col min="1572" max="1572" width="8.6640625" customWidth="1"/>
    <col min="1573" max="1573" width="16" customWidth="1"/>
    <col min="1574" max="1574" width="8.6640625" customWidth="1"/>
    <col min="1575" max="1575" width="16" customWidth="1"/>
    <col min="1576" max="1576" width="8.6640625" customWidth="1"/>
    <col min="1577" max="1577" width="16" customWidth="1"/>
    <col min="1578" max="1578" width="8.6640625" customWidth="1"/>
    <col min="1579" max="1579" width="16" customWidth="1"/>
    <col min="1580" max="1580" width="8.6640625" customWidth="1"/>
    <col min="1581" max="1581" width="16" customWidth="1"/>
    <col min="1582" max="1582" width="8.6640625" customWidth="1"/>
    <col min="1583" max="1583" width="16" customWidth="1"/>
    <col min="1584" max="1584" width="8.6640625" customWidth="1"/>
    <col min="1585" max="1585" width="16" customWidth="1"/>
    <col min="1586" max="1586" width="8.6640625" customWidth="1"/>
    <col min="1587" max="1587" width="16" customWidth="1"/>
    <col min="1588" max="1588" width="8.6640625" customWidth="1"/>
    <col min="1589" max="1589" width="16" customWidth="1"/>
    <col min="1590" max="1590" width="8.6640625" customWidth="1"/>
    <col min="1591" max="1591" width="16" customWidth="1"/>
    <col min="1592" max="1592" width="8.6640625" customWidth="1"/>
    <col min="1593" max="1593" width="16" customWidth="1"/>
    <col min="1594" max="1594" width="8.6640625" customWidth="1"/>
    <col min="1595" max="1595" width="16" customWidth="1"/>
    <col min="1596" max="1596" width="8.6640625" customWidth="1"/>
    <col min="1597" max="1597" width="16" customWidth="1"/>
    <col min="1598" max="1598" width="8.6640625" customWidth="1"/>
    <col min="1599" max="1599" width="16" customWidth="1"/>
    <col min="1600" max="1600" width="8.6640625" customWidth="1"/>
    <col min="1601" max="1601" width="16" customWidth="1"/>
    <col min="1602" max="1602" width="8.6640625" customWidth="1"/>
    <col min="1603" max="1603" width="16" customWidth="1"/>
    <col min="1604" max="1604" width="8.6640625" customWidth="1"/>
    <col min="1605" max="1605" width="16" customWidth="1"/>
    <col min="1606" max="1606" width="8.6640625" customWidth="1"/>
    <col min="1607" max="1607" width="16" customWidth="1"/>
    <col min="1608" max="1608" width="8.6640625" customWidth="1"/>
    <col min="1609" max="1609" width="16" customWidth="1"/>
    <col min="1610" max="1610" width="8.6640625" customWidth="1"/>
    <col min="1611" max="1611" width="16" customWidth="1"/>
    <col min="1612" max="1612" width="8.6640625" customWidth="1"/>
    <col min="1613" max="1613" width="16" customWidth="1"/>
    <col min="1614" max="1614" width="8.6640625" customWidth="1"/>
    <col min="1615" max="1615" width="16" customWidth="1"/>
    <col min="1616" max="1616" width="8.6640625" customWidth="1"/>
    <col min="1617" max="1617" width="16" customWidth="1"/>
    <col min="1618" max="1618" width="8.6640625" customWidth="1"/>
    <col min="1619" max="1619" width="16" customWidth="1"/>
    <col min="1620" max="1620" width="8.6640625" customWidth="1"/>
    <col min="1621" max="1621" width="16" customWidth="1"/>
    <col min="1622" max="1622" width="8.6640625" customWidth="1"/>
    <col min="1623" max="1623" width="16" customWidth="1"/>
    <col min="1624" max="1624" width="8.6640625" customWidth="1"/>
    <col min="1625" max="1625" width="16" customWidth="1"/>
    <col min="1626" max="1626" width="8.6640625" customWidth="1"/>
    <col min="1627" max="1627" width="16" customWidth="1"/>
    <col min="1628" max="1628" width="8.6640625" customWidth="1"/>
    <col min="1629" max="1629" width="16" customWidth="1"/>
    <col min="1630" max="1630" width="8.6640625" customWidth="1"/>
    <col min="1631" max="1631" width="16" customWidth="1"/>
    <col min="1632" max="1632" width="8.6640625" customWidth="1"/>
    <col min="1633" max="1633" width="16" customWidth="1"/>
    <col min="1634" max="1634" width="8.6640625" customWidth="1"/>
    <col min="1635" max="1635" width="16" customWidth="1"/>
    <col min="1636" max="1636" width="8.6640625" customWidth="1"/>
    <col min="1637" max="1637" width="16" customWidth="1"/>
    <col min="1638" max="1638" width="8.6640625" customWidth="1"/>
    <col min="1639" max="1639" width="16" customWidth="1"/>
    <col min="1640" max="1640" width="8.6640625" customWidth="1"/>
    <col min="1641" max="1641" width="16" customWidth="1"/>
    <col min="1642" max="1642" width="8.6640625" customWidth="1"/>
    <col min="1643" max="1643" width="16" customWidth="1"/>
    <col min="1644" max="1644" width="8.6640625" customWidth="1"/>
    <col min="1645" max="1645" width="16" customWidth="1"/>
    <col min="1646" max="1646" width="8.6640625" customWidth="1"/>
    <col min="1647" max="1647" width="16" customWidth="1"/>
    <col min="1648" max="1648" width="8.6640625" customWidth="1"/>
    <col min="1649" max="1649" width="16" customWidth="1"/>
    <col min="1650" max="1650" width="8.6640625" customWidth="1"/>
    <col min="1651" max="1651" width="16" customWidth="1"/>
    <col min="1652" max="1652" width="8.6640625" customWidth="1"/>
    <col min="1653" max="1653" width="16" customWidth="1"/>
    <col min="1654" max="1654" width="8.6640625" customWidth="1"/>
    <col min="1655" max="1655" width="16" customWidth="1"/>
    <col min="1656" max="1656" width="8.6640625" customWidth="1"/>
    <col min="1657" max="1657" width="16" customWidth="1"/>
    <col min="1658" max="1658" width="8.6640625" customWidth="1"/>
    <col min="1659" max="1659" width="16" customWidth="1"/>
    <col min="1660" max="1660" width="8.6640625" customWidth="1"/>
    <col min="1661" max="1661" width="16" customWidth="1"/>
    <col min="1662" max="1662" width="8.6640625" customWidth="1"/>
    <col min="1663" max="1663" width="16" customWidth="1"/>
    <col min="1664" max="1664" width="8.6640625" customWidth="1"/>
    <col min="1665" max="1665" width="16" customWidth="1"/>
    <col min="1666" max="1666" width="8.6640625" customWidth="1"/>
    <col min="1667" max="1667" width="16" customWidth="1"/>
    <col min="1668" max="1668" width="8.6640625" customWidth="1"/>
    <col min="1669" max="1669" width="16" customWidth="1"/>
    <col min="1670" max="1670" width="8.6640625" customWidth="1"/>
    <col min="1671" max="1671" width="16" customWidth="1"/>
    <col min="1672" max="1672" width="8.6640625" customWidth="1"/>
    <col min="1673" max="1673" width="16" customWidth="1"/>
    <col min="1674" max="1674" width="8.6640625" customWidth="1"/>
    <col min="1675" max="1675" width="16" customWidth="1"/>
    <col min="1676" max="1676" width="8.6640625" customWidth="1"/>
    <col min="1677" max="1677" width="16" customWidth="1"/>
    <col min="1678" max="1678" width="8.6640625" customWidth="1"/>
    <col min="1679" max="1679" width="16" customWidth="1"/>
    <col min="1680" max="1680" width="8.6640625" customWidth="1"/>
    <col min="1681" max="1681" width="16" customWidth="1"/>
    <col min="1682" max="1682" width="8.6640625" customWidth="1"/>
    <col min="1683" max="1683" width="16" customWidth="1"/>
    <col min="1684" max="1684" width="8.6640625" customWidth="1"/>
    <col min="1685" max="1685" width="16" customWidth="1"/>
    <col min="1686" max="1686" width="8.6640625" customWidth="1"/>
    <col min="1687" max="1687" width="16" customWidth="1"/>
    <col min="1688" max="1688" width="8.6640625" customWidth="1"/>
    <col min="1689" max="1689" width="16" customWidth="1"/>
    <col min="1690" max="1690" width="8.6640625" customWidth="1"/>
    <col min="1691" max="1691" width="16" customWidth="1"/>
    <col min="1692" max="1692" width="8.6640625" customWidth="1"/>
    <col min="1693" max="1693" width="16" customWidth="1"/>
    <col min="1694" max="1694" width="8.6640625" customWidth="1"/>
    <col min="1695" max="1695" width="16" customWidth="1"/>
    <col min="1696" max="1748" width="8.6640625" customWidth="1"/>
    <col min="1749" max="1750" width="16" customWidth="1"/>
    <col min="1751" max="1751" width="8.6640625" customWidth="1"/>
    <col min="1752" max="1753" width="16" customWidth="1"/>
    <col min="1754" max="1754" width="8.6640625" customWidth="1"/>
    <col min="1755" max="1756" width="16" customWidth="1"/>
    <col min="1757" max="1757" width="8.6640625" customWidth="1"/>
    <col min="1758" max="1759" width="16" customWidth="1"/>
    <col min="1760" max="1760" width="8.6640625" customWidth="1"/>
    <col min="1761" max="1762" width="16" customWidth="1"/>
    <col min="1763" max="1763" width="8.6640625" customWidth="1"/>
    <col min="1764" max="1765" width="16" customWidth="1"/>
    <col min="1766" max="1766" width="8.6640625" customWidth="1"/>
    <col min="1767" max="1768" width="16" customWidth="1"/>
    <col min="1769" max="1769" width="8.6640625" customWidth="1"/>
    <col min="1770" max="1771" width="16" customWidth="1"/>
    <col min="1772" max="1772" width="8.6640625" customWidth="1"/>
    <col min="1773" max="1774" width="16" customWidth="1"/>
    <col min="1775" max="1775" width="8.6640625" customWidth="1"/>
    <col min="1776" max="1777" width="16" customWidth="1"/>
    <col min="1778" max="1778" width="8.6640625" customWidth="1"/>
    <col min="1779" max="1780" width="16" customWidth="1"/>
    <col min="1781" max="1781" width="8.6640625" customWidth="1"/>
    <col min="1782" max="1783" width="16" customWidth="1"/>
    <col min="1784" max="1784" width="8.6640625" customWidth="1"/>
    <col min="1785" max="1786" width="16" customWidth="1"/>
    <col min="1787" max="1787" width="8.6640625" customWidth="1"/>
    <col min="1788" max="1789" width="16" customWidth="1"/>
    <col min="1790" max="1790" width="8.6640625" customWidth="1"/>
    <col min="1791" max="1792" width="16" customWidth="1"/>
    <col min="1793" max="1793" width="8.6640625" customWidth="1"/>
    <col min="1794" max="1795" width="16" customWidth="1"/>
    <col min="1796" max="1796" width="8.6640625" customWidth="1"/>
    <col min="1797" max="1798" width="16" customWidth="1"/>
    <col min="1799" max="1799" width="8.6640625" customWidth="1"/>
    <col min="1800" max="1801" width="16" customWidth="1"/>
    <col min="1802" max="1802" width="8.6640625" customWidth="1"/>
    <col min="1803" max="1804" width="16" customWidth="1"/>
    <col min="1805" max="1805" width="8.6640625" customWidth="1"/>
    <col min="1806" max="1807" width="16" customWidth="1"/>
    <col min="1808" max="1808" width="8.6640625" customWidth="1"/>
    <col min="1809" max="1810" width="16" customWidth="1"/>
    <col min="1811" max="1811" width="8.6640625" customWidth="1"/>
    <col min="1812" max="1813" width="16" customWidth="1"/>
    <col min="1814" max="1814" width="8.6640625" customWidth="1"/>
    <col min="1815" max="1816" width="16" customWidth="1"/>
    <col min="1817" max="1817" width="8.6640625" customWidth="1"/>
    <col min="1818" max="1819" width="16" customWidth="1"/>
    <col min="1820" max="1820" width="8.6640625" customWidth="1"/>
    <col min="1821" max="1822" width="16" customWidth="1"/>
    <col min="1823" max="1823" width="8.6640625" customWidth="1"/>
    <col min="1824" max="1825" width="16" customWidth="1"/>
    <col min="1826" max="1826" width="8.6640625" customWidth="1"/>
    <col min="1827" max="1828" width="16" customWidth="1"/>
    <col min="1829" max="1829" width="8.6640625" customWidth="1"/>
    <col min="1830" max="1831" width="16" customWidth="1"/>
    <col min="1832" max="1832" width="8.6640625" customWidth="1"/>
    <col min="1833" max="1834" width="16" customWidth="1"/>
    <col min="1835" max="1835" width="8.6640625" customWidth="1"/>
    <col min="1836" max="1837" width="16" customWidth="1"/>
    <col min="1838" max="1838" width="8.6640625" customWidth="1"/>
    <col min="1839" max="1840" width="16" customWidth="1"/>
    <col min="1841" max="1841" width="8.6640625" customWidth="1"/>
    <col min="1842" max="1843" width="16" customWidth="1"/>
    <col min="1844" max="1844" width="8.6640625" customWidth="1"/>
    <col min="1845" max="1846" width="16" customWidth="1"/>
    <col min="1847" max="1847" width="8.6640625" customWidth="1"/>
    <col min="1848" max="1849" width="16" customWidth="1"/>
    <col min="1850" max="1850" width="8.6640625" customWidth="1"/>
    <col min="1851" max="1852" width="16" customWidth="1"/>
    <col min="1853" max="1853" width="8.6640625" customWidth="1"/>
    <col min="1854" max="1855" width="16" customWidth="1"/>
    <col min="1856" max="1856" width="8.6640625" customWidth="1"/>
    <col min="1857" max="1858" width="16" customWidth="1"/>
    <col min="1859" max="1859" width="8.6640625" customWidth="1"/>
    <col min="1860" max="1861" width="16" customWidth="1"/>
    <col min="1862" max="1862" width="8.6640625" customWidth="1"/>
    <col min="1863" max="1864" width="16" customWidth="1"/>
    <col min="1865" max="1865" width="8.6640625" customWidth="1"/>
    <col min="1866" max="1867" width="16" customWidth="1"/>
    <col min="1868" max="1868" width="8.6640625" customWidth="1"/>
    <col min="1869" max="1870" width="16" customWidth="1"/>
    <col min="1871" max="1871" width="8.6640625" customWidth="1"/>
    <col min="1872" max="1873" width="16" customWidth="1"/>
    <col min="1874" max="1874" width="8.6640625" customWidth="1"/>
    <col min="1875" max="1876" width="16" customWidth="1"/>
    <col min="1877" max="1877" width="8.6640625" customWidth="1"/>
    <col min="1878" max="1879" width="16" customWidth="1"/>
    <col min="1880" max="1880" width="8.6640625" customWidth="1"/>
    <col min="1881" max="1882" width="16" customWidth="1"/>
    <col min="1883" max="1883" width="8.6640625" customWidth="1"/>
    <col min="1884" max="1885" width="16" customWidth="1"/>
    <col min="1886" max="1886" width="8.6640625" customWidth="1"/>
    <col min="1887" max="1888" width="16" customWidth="1"/>
    <col min="1889" max="1889" width="8.6640625" customWidth="1"/>
    <col min="1890" max="1891" width="16" customWidth="1"/>
    <col min="1892" max="1892" width="8.6640625" customWidth="1"/>
    <col min="1893" max="1894" width="16" customWidth="1"/>
    <col min="1895" max="1895" width="8.6640625" customWidth="1"/>
    <col min="1896" max="1898" width="16" customWidth="1"/>
    <col min="1899" max="1899" width="8.6640625" customWidth="1"/>
    <col min="1900" max="1902" width="16" customWidth="1"/>
    <col min="1903" max="1903" width="8.6640625" customWidth="1"/>
    <col min="1904" max="1905" width="16" customWidth="1"/>
    <col min="1906" max="1906" width="8.6640625" customWidth="1"/>
    <col min="1907" max="1911" width="16" customWidth="1"/>
    <col min="1912" max="1912" width="8.6640625" customWidth="1"/>
    <col min="1913" max="1917" width="16" customWidth="1"/>
    <col min="1918" max="1918" width="8.6640625" customWidth="1"/>
    <col min="1919" max="1923" width="16" customWidth="1"/>
    <col min="1924" max="1924" width="8.6640625" customWidth="1"/>
    <col min="1925" max="1930" width="16" customWidth="1"/>
    <col min="1931" max="1931" width="8.6640625" customWidth="1"/>
    <col min="1932" max="1937" width="16" customWidth="1"/>
    <col min="1938" max="1938" width="8.6640625" customWidth="1"/>
    <col min="1939" max="1944" width="16" customWidth="1"/>
    <col min="1945" max="1945" width="8.6640625" customWidth="1"/>
    <col min="1946" max="1951" width="16" customWidth="1"/>
    <col min="1952" max="1952" width="8.6640625" customWidth="1"/>
    <col min="1953" max="1958" width="16" customWidth="1"/>
    <col min="1959" max="1959" width="8.6640625" customWidth="1"/>
    <col min="1960" max="1965" width="16" customWidth="1"/>
    <col min="1966" max="1966" width="8.6640625" customWidth="1"/>
    <col min="1967" max="1972" width="16" customWidth="1"/>
    <col min="1973" max="1973" width="8.6640625" customWidth="1"/>
    <col min="1974" max="1979" width="16" customWidth="1"/>
    <col min="1980" max="1980" width="8.6640625" customWidth="1"/>
    <col min="1981" max="1986" width="16" customWidth="1"/>
    <col min="1987" max="1987" width="8.6640625" customWidth="1"/>
    <col min="1988" max="1993" width="16" customWidth="1"/>
    <col min="1994" max="1994" width="8.6640625" customWidth="1"/>
    <col min="1995" max="2000" width="16" customWidth="1"/>
    <col min="2001" max="2001" width="8.6640625" customWidth="1"/>
    <col min="2002" max="2007" width="16" customWidth="1"/>
    <col min="2008" max="2008" width="8.6640625" customWidth="1"/>
    <col min="2009" max="2014" width="16" customWidth="1"/>
    <col min="2015" max="2015" width="8.6640625" customWidth="1"/>
    <col min="2016" max="2021" width="16" customWidth="1"/>
    <col min="2022" max="2022" width="8.6640625" customWidth="1"/>
    <col min="2023" max="2028" width="16" customWidth="1"/>
    <col min="2029" max="2029" width="8.6640625" customWidth="1"/>
    <col min="2030" max="2035" width="16" customWidth="1"/>
    <col min="2036" max="2036" width="8.6640625" customWidth="1"/>
    <col min="2037" max="2042" width="16" customWidth="1"/>
    <col min="2043" max="2043" width="8.6640625" customWidth="1"/>
    <col min="2044" max="2049" width="16" customWidth="1"/>
    <col min="2050" max="2050" width="8.6640625" customWidth="1"/>
    <col min="2051" max="2056" width="16" customWidth="1"/>
    <col min="2057" max="2057" width="8.6640625" customWidth="1"/>
    <col min="2058" max="2063" width="16" customWidth="1"/>
    <col min="2064" max="2064" width="8.6640625" customWidth="1"/>
    <col min="2065" max="2070" width="16" customWidth="1"/>
    <col min="2071" max="2071" width="8.6640625" customWidth="1"/>
    <col min="2072" max="2077" width="16" customWidth="1"/>
    <col min="2078" max="2078" width="8.6640625" customWidth="1"/>
    <col min="2079" max="2084" width="16" customWidth="1"/>
    <col min="2085" max="2085" width="8.6640625" customWidth="1"/>
    <col min="2086" max="2091" width="16" customWidth="1"/>
    <col min="2092" max="2092" width="8.6640625" customWidth="1"/>
    <col min="2093" max="2098" width="16" customWidth="1"/>
    <col min="2099" max="2099" width="8.6640625" customWidth="1"/>
    <col min="2100" max="2105" width="16" customWidth="1"/>
    <col min="2106" max="2106" width="8.6640625" customWidth="1"/>
    <col min="2107" max="2112" width="16" customWidth="1"/>
    <col min="2113" max="2113" width="8.6640625" customWidth="1"/>
    <col min="2114" max="2119" width="16" customWidth="1"/>
    <col min="2120" max="2120" width="8.6640625" customWidth="1"/>
    <col min="2121" max="2126" width="16" customWidth="1"/>
    <col min="2127" max="2127" width="8.6640625" customWidth="1"/>
    <col min="2128" max="2133" width="16" customWidth="1"/>
    <col min="2134" max="2134" width="8.6640625" customWidth="1"/>
    <col min="2135" max="2145" width="16" customWidth="1"/>
    <col min="2146" max="2146" width="8.6640625" customWidth="1"/>
    <col min="2147" max="2152" width="16" customWidth="1"/>
    <col min="2153" max="2153" width="8.6640625" customWidth="1"/>
    <col min="2154" max="2159" width="16" customWidth="1"/>
    <col min="2160" max="2160" width="8.6640625" customWidth="1"/>
    <col min="2161" max="2166" width="16" customWidth="1"/>
    <col min="2167" max="2167" width="8.6640625" customWidth="1"/>
    <col min="2168" max="2173" width="16" customWidth="1"/>
    <col min="2174" max="2174" width="8.6640625" customWidth="1"/>
    <col min="2175" max="2180" width="16" customWidth="1"/>
    <col min="2181" max="2181" width="8.6640625" customWidth="1"/>
    <col min="2182" max="2187" width="16" customWidth="1"/>
    <col min="2188" max="2188" width="8.6640625" customWidth="1"/>
    <col min="2189" max="2194" width="16" customWidth="1"/>
    <col min="2195" max="2195" width="8.6640625" customWidth="1"/>
    <col min="2196" max="2201" width="16" customWidth="1"/>
    <col min="2202" max="2202" width="8.6640625" customWidth="1"/>
    <col min="2203" max="2203" width="16" customWidth="1"/>
    <col min="2204" max="2204" width="8.6640625" customWidth="1"/>
    <col min="2205" max="2210" width="16" customWidth="1"/>
    <col min="2211" max="2211" width="8.6640625" customWidth="1"/>
    <col min="2212" max="2213" width="16" customWidth="1"/>
    <col min="2214" max="2214" width="8.6640625" customWidth="1"/>
    <col min="2215" max="2216" width="16" customWidth="1"/>
    <col min="2217" max="2217" width="8.6640625" customWidth="1"/>
    <col min="2218" max="2220" width="16" customWidth="1"/>
    <col min="2221" max="2221" width="8.6640625" customWidth="1"/>
    <col min="2222" max="2222" width="16" customWidth="1"/>
    <col min="2223" max="2223" width="8.6640625" customWidth="1"/>
    <col min="2224" max="2224" width="16" customWidth="1"/>
    <col min="2225" max="2225" width="8.6640625" customWidth="1"/>
    <col min="2226" max="2226" width="16" customWidth="1"/>
    <col min="2227" max="2227" width="8.6640625" customWidth="1"/>
    <col min="2228" max="2228" width="16" customWidth="1"/>
    <col min="2229" max="2229" width="8.6640625" customWidth="1"/>
    <col min="2230" max="2230" width="16" customWidth="1"/>
    <col min="2231" max="2231" width="8.6640625" customWidth="1"/>
    <col min="2232" max="2232" width="16" customWidth="1"/>
    <col min="2233" max="2233" width="8.6640625" customWidth="1"/>
    <col min="2234" max="2234" width="16" customWidth="1"/>
    <col min="2235" max="2235" width="8.6640625" customWidth="1"/>
    <col min="2236" max="2236" width="16" customWidth="1"/>
    <col min="2237" max="2237" width="8.6640625" customWidth="1"/>
    <col min="2238" max="2238" width="16" customWidth="1"/>
    <col min="2239" max="2239" width="8.6640625" customWidth="1"/>
    <col min="2240" max="2240" width="16" customWidth="1"/>
    <col min="2241" max="2241" width="8.6640625" customWidth="1"/>
    <col min="2242" max="2242" width="16" customWidth="1"/>
    <col min="2243" max="2243" width="8.6640625" customWidth="1"/>
    <col min="2244" max="2244" width="16" customWidth="1"/>
    <col min="2245" max="2245" width="8.6640625" customWidth="1"/>
    <col min="2246" max="2246" width="16" customWidth="1"/>
    <col min="2247" max="2247" width="8.6640625" customWidth="1"/>
    <col min="2248" max="2248" width="16" customWidth="1"/>
    <col min="2249" max="2249" width="8.6640625" customWidth="1"/>
    <col min="2250" max="2250" width="16" customWidth="1"/>
    <col min="2251" max="2251" width="8.6640625" customWidth="1"/>
    <col min="2252" max="2252" width="16" customWidth="1"/>
    <col min="2253" max="2253" width="8.6640625" customWidth="1"/>
    <col min="2254" max="2254" width="16" customWidth="1"/>
    <col min="2255" max="2255" width="8.6640625" customWidth="1"/>
    <col min="2256" max="2256" width="16" customWidth="1"/>
    <col min="2257" max="2258" width="8.6640625" customWidth="1"/>
    <col min="2259" max="2261" width="16" customWidth="1"/>
    <col min="2262" max="2262" width="8.6640625" customWidth="1"/>
    <col min="2263" max="2266" width="16" customWidth="1"/>
    <col min="2267" max="2267" width="8.6640625" customWidth="1"/>
    <col min="2268" max="2271" width="16" customWidth="1"/>
    <col min="2272" max="2272" width="8.6640625" customWidth="1"/>
    <col min="2273" max="2276" width="16" customWidth="1"/>
    <col min="2277" max="2277" width="8.6640625" customWidth="1"/>
    <col min="2278" max="2281" width="16" customWidth="1"/>
    <col min="2282" max="2282" width="8.6640625" customWidth="1"/>
    <col min="2283" max="2286" width="16" customWidth="1"/>
    <col min="2287" max="2287" width="8.6640625" customWidth="1"/>
    <col min="2288" max="2291" width="16" customWidth="1"/>
    <col min="2292" max="2292" width="8.6640625" customWidth="1"/>
    <col min="2293" max="2296" width="16" customWidth="1"/>
    <col min="2297" max="2297" width="8.6640625" customWidth="1"/>
    <col min="2298" max="2301" width="16" customWidth="1"/>
    <col min="2302" max="2302" width="8.6640625" customWidth="1"/>
    <col min="2303" max="2305" width="16" customWidth="1"/>
    <col min="2306" max="2306" width="8.6640625" customWidth="1"/>
    <col min="2307" max="2310" width="16" customWidth="1"/>
    <col min="2311" max="2311" width="8.6640625" customWidth="1"/>
    <col min="2312" max="2316" width="16" customWidth="1"/>
    <col min="2317" max="2317" width="8.6640625" customWidth="1"/>
    <col min="2318" max="2322" width="16" customWidth="1"/>
    <col min="2323" max="2323" width="8.6640625" customWidth="1"/>
    <col min="2324" max="2328" width="16" customWidth="1"/>
    <col min="2329" max="2329" width="8.6640625" customWidth="1"/>
    <col min="2330" max="2334" width="16" customWidth="1"/>
    <col min="2335" max="2335" width="8.6640625" customWidth="1"/>
    <col min="2336" max="2340" width="16" customWidth="1"/>
    <col min="2341" max="2341" width="8.6640625" customWidth="1"/>
    <col min="2342" max="2346" width="16" customWidth="1"/>
    <col min="2347" max="2347" width="8.6640625" customWidth="1"/>
    <col min="2348" max="2352" width="16" customWidth="1"/>
    <col min="2353" max="2353" width="8.6640625" customWidth="1"/>
    <col min="2354" max="2358" width="16" customWidth="1"/>
    <col min="2359" max="2359" width="8.6640625" customWidth="1"/>
    <col min="2360" max="2364" width="16" customWidth="1"/>
    <col min="2365" max="2365" width="8.6640625" customWidth="1"/>
    <col min="2366" max="2370" width="16" customWidth="1"/>
    <col min="2371" max="2371" width="8.6640625" customWidth="1"/>
    <col min="2372" max="2376" width="16" customWidth="1"/>
    <col min="2377" max="2377" width="8.6640625" customWidth="1"/>
    <col min="2378" max="2382" width="16" customWidth="1"/>
    <col min="2383" max="2383" width="8.6640625" customWidth="1"/>
    <col min="2384" max="2388" width="16" customWidth="1"/>
    <col min="2389" max="2389" width="8.6640625" customWidth="1"/>
    <col min="2390" max="2394" width="16" customWidth="1"/>
    <col min="2395" max="2395" width="8.6640625" customWidth="1"/>
    <col min="2396" max="2400" width="16" customWidth="1"/>
    <col min="2401" max="2401" width="8.6640625" customWidth="1"/>
    <col min="2402" max="2406" width="16" customWidth="1"/>
    <col min="2407" max="2407" width="8.6640625" customWidth="1"/>
    <col min="2408" max="2412" width="16" customWidth="1"/>
    <col min="2413" max="2413" width="8.6640625" customWidth="1"/>
    <col min="2414" max="2418" width="16" customWidth="1"/>
    <col min="2419" max="2419" width="8.6640625" customWidth="1"/>
    <col min="2420" max="2424" width="16" customWidth="1"/>
    <col min="2425" max="2425" width="8.6640625" customWidth="1"/>
    <col min="2426" max="2430" width="16" customWidth="1"/>
    <col min="2431" max="2431" width="8.6640625" customWidth="1"/>
    <col min="2432" max="2433" width="16" customWidth="1"/>
    <col min="2434" max="2434" width="8.6640625" customWidth="1"/>
    <col min="2435" max="2436" width="16" customWidth="1"/>
    <col min="2437" max="2437" width="8.6640625" customWidth="1"/>
    <col min="2438" max="2439" width="16" customWidth="1"/>
    <col min="2440" max="2440" width="8.6640625" customWidth="1"/>
    <col min="2441" max="2442" width="16" customWidth="1"/>
    <col min="2443" max="2443" width="8.6640625" customWidth="1"/>
    <col min="2444" max="2445" width="16" customWidth="1"/>
    <col min="2446" max="2446" width="8.6640625" customWidth="1"/>
    <col min="2447" max="2448" width="16" customWidth="1"/>
    <col min="2449" max="2449" width="8.6640625" customWidth="1"/>
    <col min="2450" max="2451" width="16" customWidth="1"/>
    <col min="2452" max="2452" width="8.6640625" customWidth="1"/>
    <col min="2453" max="2454" width="16" customWidth="1"/>
    <col min="2455" max="2455" width="8.6640625" customWidth="1"/>
    <col min="2456" max="2457" width="16" customWidth="1"/>
    <col min="2458" max="2458" width="8.6640625" customWidth="1"/>
    <col min="2459" max="2460" width="16" customWidth="1"/>
    <col min="2461" max="2461" width="8.6640625" customWidth="1"/>
    <col min="2462" max="2463" width="16" customWidth="1"/>
    <col min="2464" max="2464" width="8.6640625" customWidth="1"/>
    <col min="2465" max="2466" width="16" customWidth="1"/>
    <col min="2467" max="2467" width="8.6640625" customWidth="1"/>
    <col min="2468" max="2469" width="16" customWidth="1"/>
    <col min="2470" max="2470" width="8.6640625" customWidth="1"/>
    <col min="2471" max="2472" width="16" customWidth="1"/>
    <col min="2473" max="2473" width="8.6640625" customWidth="1"/>
    <col min="2474" max="2475" width="16" customWidth="1"/>
    <col min="2476" max="2476" width="8.6640625" customWidth="1"/>
    <col min="2477" max="2478" width="16" customWidth="1"/>
    <col min="2479" max="2479" width="8.6640625" customWidth="1"/>
    <col min="2480" max="2481" width="16" customWidth="1"/>
    <col min="2482" max="2482" width="8.6640625" customWidth="1"/>
    <col min="2483" max="2484" width="16" customWidth="1"/>
    <col min="2485" max="2485" width="8.6640625" customWidth="1"/>
    <col min="2486" max="2487" width="16" customWidth="1"/>
    <col min="2488" max="2488" width="8.6640625" customWidth="1"/>
    <col min="2489" max="2490" width="16" customWidth="1"/>
    <col min="2491" max="2491" width="8.6640625" customWidth="1"/>
    <col min="2492" max="2493" width="16" customWidth="1"/>
    <col min="2494" max="2494" width="8.6640625" customWidth="1"/>
    <col min="2495" max="2496" width="16" customWidth="1"/>
    <col min="2497" max="2497" width="8.6640625" customWidth="1"/>
    <col min="2498" max="2499" width="16" customWidth="1"/>
    <col min="2500" max="2500" width="8.6640625" customWidth="1"/>
    <col min="2501" max="2502" width="16" customWidth="1"/>
    <col min="2503" max="2503" width="8.6640625" customWidth="1"/>
    <col min="2504" max="2505" width="16" customWidth="1"/>
    <col min="2506" max="2506" width="8.6640625" customWidth="1"/>
    <col min="2507" max="2508" width="16" customWidth="1"/>
    <col min="2509" max="2509" width="8.6640625" customWidth="1"/>
    <col min="2510" max="2511" width="16" customWidth="1"/>
    <col min="2512" max="2512" width="8.6640625" customWidth="1"/>
    <col min="2513" max="2513" width="16" customWidth="1"/>
    <col min="2514" max="2514" width="8.6640625" customWidth="1"/>
    <col min="2515" max="2515" width="16" customWidth="1"/>
    <col min="2516" max="2516" width="8.6640625" customWidth="1"/>
    <col min="2517" max="2517" width="16" customWidth="1"/>
    <col min="2518" max="2518" width="8.6640625" customWidth="1"/>
    <col min="2519" max="2519" width="16" customWidth="1"/>
    <col min="2520" max="2520" width="8.6640625" customWidth="1"/>
    <col min="2521" max="2521" width="16" customWidth="1"/>
    <col min="2522" max="2522" width="8.6640625" customWidth="1"/>
    <col min="2523" max="2523" width="16" customWidth="1"/>
    <col min="2524" max="2524" width="8.6640625" customWidth="1"/>
    <col min="2525" max="2525" width="16" customWidth="1"/>
    <col min="2526" max="2526" width="8.6640625" customWidth="1"/>
    <col min="2527" max="2527" width="16" customWidth="1"/>
    <col min="2528" max="2528" width="8.6640625" customWidth="1"/>
    <col min="2529" max="2530" width="16" customWidth="1"/>
    <col min="2531" max="2531" width="8.6640625" customWidth="1"/>
    <col min="2532" max="2533" width="16" customWidth="1"/>
    <col min="2534" max="2534" width="8.6640625" customWidth="1"/>
    <col min="2535" max="2535" width="16" customWidth="1"/>
    <col min="2536" max="2537" width="8.6640625" customWidth="1"/>
    <col min="2538" max="2539" width="16" customWidth="1"/>
    <col min="2540" max="2563" width="8.6640625" customWidth="1"/>
    <col min="2564" max="2564" width="16" customWidth="1"/>
    <col min="2565" max="2565" width="8.6640625" customWidth="1"/>
    <col min="2566" max="2566" width="16" customWidth="1"/>
    <col min="2567" max="2567" width="8.6640625" customWidth="1"/>
    <col min="2568" max="2568" width="16" customWidth="1"/>
    <col min="2569" max="2569" width="8.6640625" customWidth="1"/>
    <col min="2570" max="2570" width="16" customWidth="1"/>
    <col min="2571" max="2571" width="8.6640625" customWidth="1"/>
    <col min="2572" max="2572" width="16" customWidth="1"/>
    <col min="2573" max="2589" width="8.6640625" customWidth="1"/>
    <col min="2590" max="2590" width="16" customWidth="1"/>
    <col min="2591" max="2591" width="8.6640625" customWidth="1"/>
    <col min="2592" max="2592" width="16" customWidth="1"/>
    <col min="2593" max="2593" width="8.6640625" customWidth="1"/>
    <col min="2594" max="2594" width="16" customWidth="1"/>
    <col min="2595" max="2595" width="8.6640625" customWidth="1"/>
    <col min="2596" max="2596" width="16" customWidth="1"/>
    <col min="2597" max="2597" width="8.6640625" customWidth="1"/>
    <col min="2598" max="2598" width="16" customWidth="1"/>
    <col min="2599" max="2599" width="8.6640625" customWidth="1"/>
    <col min="2600" max="2600" width="16" customWidth="1"/>
    <col min="2601" max="2601" width="8.6640625" customWidth="1"/>
    <col min="2602" max="2602" width="16" customWidth="1"/>
    <col min="2603" max="2603" width="8.6640625" customWidth="1"/>
    <col min="2604" max="2604" width="16" customWidth="1"/>
    <col min="2605" max="2605" width="8.6640625" customWidth="1"/>
    <col min="2606" max="2606" width="16" customWidth="1"/>
    <col min="2607" max="2614" width="8.6640625" customWidth="1"/>
    <col min="2615" max="2615" width="16" customWidth="1"/>
    <col min="2616" max="2621" width="8.6640625" customWidth="1"/>
    <col min="2622" max="2622" width="16" customWidth="1"/>
    <col min="2623" max="2623" width="8.6640625" customWidth="1"/>
    <col min="2624" max="2624" width="16" customWidth="1"/>
    <col min="2625" max="2625" width="8.6640625" customWidth="1"/>
    <col min="2626" max="2626" width="16" customWidth="1"/>
    <col min="2627" max="2627" width="8.6640625" customWidth="1"/>
    <col min="2628" max="2628" width="16" customWidth="1"/>
    <col min="2629" max="2629" width="8.6640625" customWidth="1"/>
    <col min="2630" max="2630" width="16" customWidth="1"/>
    <col min="2631" max="2631" width="8.6640625" customWidth="1"/>
    <col min="2632" max="2632" width="16" customWidth="1"/>
    <col min="2633" max="2633" width="8.6640625" customWidth="1"/>
    <col min="2634" max="2634" width="16" customWidth="1"/>
    <col min="2635" max="2635" width="8.6640625" customWidth="1"/>
    <col min="2636" max="2636" width="16" customWidth="1"/>
    <col min="2637" max="2637" width="8.6640625" customWidth="1"/>
    <col min="2638" max="2638" width="16" customWidth="1"/>
    <col min="2639" max="2639" width="8.6640625" customWidth="1"/>
    <col min="2640" max="2640" width="16" customWidth="1"/>
    <col min="2641" max="2641" width="8.6640625" customWidth="1"/>
    <col min="2642" max="2642" width="16" customWidth="1"/>
    <col min="2643" max="2643" width="8.6640625" customWidth="1"/>
    <col min="2644" max="2644" width="16" customWidth="1"/>
    <col min="2645" max="2645" width="8.6640625" customWidth="1"/>
    <col min="2646" max="2646" width="16" customWidth="1"/>
    <col min="2647" max="2647" width="8.6640625" customWidth="1"/>
    <col min="2648" max="2648" width="16" customWidth="1"/>
    <col min="2649" max="2649" width="8.33203125" customWidth="1"/>
    <col min="2650" max="2650" width="16" customWidth="1"/>
    <col min="2651" max="2651" width="6.6640625" customWidth="1"/>
    <col min="2652" max="2652" width="16" customWidth="1"/>
    <col min="2653" max="2653" width="6.6640625" customWidth="1"/>
    <col min="2654" max="2654" width="16" customWidth="1"/>
    <col min="2655" max="2655" width="6.6640625" customWidth="1"/>
    <col min="2656" max="2656" width="16" customWidth="1"/>
    <col min="2657" max="2657" width="6.6640625" customWidth="1"/>
    <col min="2658" max="2658" width="16" customWidth="1"/>
    <col min="2659" max="2659" width="6.6640625" customWidth="1"/>
    <col min="2660" max="2660" width="16" customWidth="1"/>
    <col min="2661" max="2664" width="6.6640625" customWidth="1"/>
    <col min="2665" max="2665" width="16" customWidth="1"/>
    <col min="2666" max="2666" width="6.6640625" customWidth="1"/>
    <col min="2667" max="2667" width="16" customWidth="1"/>
    <col min="2668" max="2668" width="6.6640625" customWidth="1"/>
    <col min="2669" max="2669" width="16" customWidth="1"/>
    <col min="2670" max="2670" width="6.6640625" customWidth="1"/>
    <col min="2671" max="2671" width="16" customWidth="1"/>
    <col min="2672" max="2672" width="6.6640625" customWidth="1"/>
    <col min="2673" max="2673" width="16" customWidth="1"/>
    <col min="2674" max="2674" width="6.6640625" customWidth="1"/>
    <col min="2675" max="2675" width="16" customWidth="1"/>
    <col min="2676" max="2676" width="6.6640625" customWidth="1"/>
    <col min="2677" max="2677" width="16" customWidth="1"/>
    <col min="2678" max="2679" width="6.6640625" customWidth="1"/>
    <col min="2680" max="2681" width="16" customWidth="1"/>
    <col min="2682" max="2683" width="6.6640625" customWidth="1"/>
    <col min="2684" max="2684" width="16" customWidth="1"/>
    <col min="2685" max="2690" width="6.6640625" customWidth="1"/>
    <col min="2691" max="2691" width="16" customWidth="1"/>
    <col min="2692" max="2713" width="6.6640625" customWidth="1"/>
    <col min="2714" max="2714" width="16" customWidth="1"/>
    <col min="2715" max="2715" width="6.6640625" customWidth="1"/>
    <col min="2716" max="2716" width="16" customWidth="1"/>
    <col min="2717" max="2719" width="6.6640625" customWidth="1"/>
    <col min="2720" max="2720" width="16" customWidth="1"/>
    <col min="2721" max="2721" width="6.6640625" customWidth="1"/>
    <col min="2722" max="2722" width="16" customWidth="1"/>
    <col min="2723" max="2723" width="6.6640625" customWidth="1"/>
    <col min="2724" max="2724" width="16" customWidth="1"/>
    <col min="2725" max="2725" width="6.6640625" customWidth="1"/>
    <col min="2726" max="2726" width="16" customWidth="1"/>
    <col min="2727" max="2727" width="6.6640625" customWidth="1"/>
    <col min="2728" max="2728" width="16" customWidth="1"/>
    <col min="2729" max="2729" width="6.6640625" customWidth="1"/>
    <col min="2730" max="2730" width="16" customWidth="1"/>
    <col min="2731" max="2731" width="6.6640625" customWidth="1"/>
    <col min="2732" max="2732" width="16" customWidth="1"/>
    <col min="2733" max="2733" width="6.6640625" customWidth="1"/>
    <col min="2734" max="2734" width="16" customWidth="1"/>
    <col min="2735" max="2735" width="6.6640625" customWidth="1"/>
    <col min="2736" max="2737" width="16" customWidth="1"/>
    <col min="2738" max="2738" width="6.6640625" customWidth="1"/>
    <col min="2739" max="2740" width="16" customWidth="1"/>
    <col min="2741" max="2741" width="6.6640625" customWidth="1"/>
    <col min="2742" max="2742" width="16" customWidth="1"/>
    <col min="2743" max="2743" width="6.6640625" customWidth="1"/>
    <col min="2744" max="2745" width="16" customWidth="1"/>
    <col min="2746" max="2746" width="6.6640625" customWidth="1"/>
    <col min="2747" max="2748" width="16" customWidth="1"/>
    <col min="2749" max="2749" width="6.6640625" customWidth="1"/>
    <col min="2750" max="2751" width="16" customWidth="1"/>
    <col min="2752" max="2752" width="6.6640625" customWidth="1"/>
    <col min="2753" max="2754" width="16" customWidth="1"/>
    <col min="2755" max="2755" width="6.6640625" customWidth="1"/>
    <col min="2756" max="2757" width="16" customWidth="1"/>
    <col min="2758" max="2758" width="6.6640625" customWidth="1"/>
    <col min="2759" max="2760" width="16" customWidth="1"/>
    <col min="2761" max="2761" width="6.6640625" customWidth="1"/>
    <col min="2762" max="2763" width="16" customWidth="1"/>
    <col min="2764" max="2764" width="6.6640625" customWidth="1"/>
    <col min="2765" max="2766" width="16" customWidth="1"/>
    <col min="2767" max="2767" width="6.6640625" customWidth="1"/>
    <col min="2768" max="2768" width="16" customWidth="1"/>
    <col min="2769" max="2769" width="6.6640625" customWidth="1"/>
    <col min="2770" max="2772" width="16" customWidth="1"/>
    <col min="2773" max="2774" width="6.6640625" customWidth="1"/>
    <col min="2775" max="2776" width="16" customWidth="1"/>
    <col min="2777" max="2777" width="6.6640625" customWidth="1"/>
    <col min="2778" max="2779" width="16" customWidth="1"/>
    <col min="2780" max="2780" width="6.6640625" customWidth="1"/>
    <col min="2781" max="2782" width="16" customWidth="1"/>
    <col min="2783" max="2783" width="6.6640625" customWidth="1"/>
    <col min="2784" max="2785" width="16" customWidth="1"/>
    <col min="2786" max="2786" width="6.6640625" customWidth="1"/>
    <col min="2787" max="2788" width="16" customWidth="1"/>
    <col min="2789" max="2789" width="6.6640625" customWidth="1"/>
    <col min="2790" max="2790" width="16" customWidth="1"/>
    <col min="2791" max="2791" width="6.6640625" customWidth="1"/>
    <col min="2792" max="2792" width="16" customWidth="1"/>
    <col min="2793" max="2793" width="6.6640625" customWidth="1"/>
    <col min="2794" max="2794" width="16" customWidth="1"/>
    <col min="2795" max="2795" width="6.6640625" customWidth="1"/>
    <col min="2796" max="2796" width="16" customWidth="1"/>
    <col min="2797" max="2797" width="6.6640625" customWidth="1"/>
    <col min="2798" max="2798" width="16" customWidth="1"/>
    <col min="2799" max="2799" width="6.6640625" customWidth="1"/>
    <col min="2800" max="2800" width="16" customWidth="1"/>
    <col min="2801" max="2801" width="6.6640625" customWidth="1"/>
    <col min="2802" max="2802" width="16" customWidth="1"/>
    <col min="2803" max="2803" width="6.6640625" customWidth="1"/>
    <col min="2804" max="2804" width="16" customWidth="1"/>
    <col min="2805" max="2805" width="6.6640625" customWidth="1"/>
    <col min="2806" max="2806" width="16" customWidth="1"/>
    <col min="2807" max="2807" width="6.6640625" customWidth="1"/>
    <col min="2808" max="2809" width="16" customWidth="1"/>
    <col min="2810" max="2810" width="6.6640625" customWidth="1"/>
    <col min="2811" max="2811" width="16" customWidth="1"/>
    <col min="2812" max="2812" width="6.6640625" customWidth="1"/>
    <col min="2813" max="2813" width="16" customWidth="1"/>
    <col min="2814" max="2814" width="6.6640625" customWidth="1"/>
    <col min="2815" max="2815" width="16" customWidth="1"/>
    <col min="2816" max="2816" width="6.6640625" customWidth="1"/>
    <col min="2817" max="2817" width="16" customWidth="1"/>
    <col min="2818" max="2818" width="6.6640625" customWidth="1"/>
    <col min="2819" max="2819" width="16" customWidth="1"/>
    <col min="2820" max="2820" width="6.6640625" customWidth="1"/>
    <col min="2821" max="2821" width="16" customWidth="1"/>
    <col min="2822" max="2822" width="6.6640625" customWidth="1"/>
    <col min="2823" max="2823" width="16" customWidth="1"/>
    <col min="2824" max="2824" width="6.6640625" customWidth="1"/>
    <col min="2825" max="2825" width="16" customWidth="1"/>
    <col min="2826" max="2826" width="6.6640625" customWidth="1"/>
    <col min="2827" max="2827" width="16" customWidth="1"/>
    <col min="2828" max="2828" width="6.6640625" customWidth="1"/>
    <col min="2829" max="2829" width="16" customWidth="1"/>
    <col min="2830" max="2830" width="6.6640625" customWidth="1"/>
    <col min="2831" max="2831" width="16" customWidth="1"/>
    <col min="2832" max="2832" width="6.6640625" customWidth="1"/>
    <col min="2833" max="2833" width="16" customWidth="1"/>
    <col min="2834" max="2834" width="6.6640625" customWidth="1"/>
    <col min="2835" max="2835" width="16" customWidth="1"/>
    <col min="2836" max="2836" width="6.6640625" customWidth="1"/>
    <col min="2837" max="2837" width="16" customWidth="1"/>
    <col min="2838" max="2838" width="6.6640625" customWidth="1"/>
    <col min="2839" max="2839" width="16" customWidth="1"/>
    <col min="2840" max="2840" width="6.6640625" customWidth="1"/>
    <col min="2841" max="2841" width="16" customWidth="1"/>
    <col min="2842" max="2842" width="6.6640625" customWidth="1"/>
    <col min="2843" max="2843" width="16" customWidth="1"/>
    <col min="2844" max="2844" width="6.6640625" customWidth="1"/>
    <col min="2845" max="2845" width="16" customWidth="1"/>
    <col min="2846" max="2847" width="6.6640625" customWidth="1"/>
    <col min="2848" max="2848" width="16" customWidth="1"/>
    <col min="2849" max="2849" width="6.6640625" customWidth="1"/>
    <col min="2850" max="2850" width="16" customWidth="1"/>
    <col min="2851" max="2851" width="6.6640625" customWidth="1"/>
    <col min="2852" max="2852" width="16" customWidth="1"/>
    <col min="2853" max="2853" width="6.6640625" customWidth="1"/>
    <col min="2854" max="2854" width="16" customWidth="1"/>
    <col min="2855" max="2855" width="6.6640625" customWidth="1"/>
    <col min="2856" max="2856" width="16" customWidth="1"/>
    <col min="2857" max="2857" width="6.6640625" customWidth="1"/>
    <col min="2858" max="2858" width="16" customWidth="1"/>
    <col min="2859" max="2859" width="6.6640625" customWidth="1"/>
    <col min="2860" max="2860" width="16" customWidth="1"/>
    <col min="2861" max="2861" width="6.6640625" customWidth="1"/>
    <col min="2862" max="2862" width="16" customWidth="1"/>
    <col min="2863" max="2863" width="6.6640625" customWidth="1"/>
    <col min="2864" max="2864" width="16" customWidth="1"/>
    <col min="2865" max="2865" width="6.6640625" customWidth="1"/>
    <col min="2866" max="2866" width="16" customWidth="1"/>
    <col min="2867" max="2867" width="6.6640625" customWidth="1"/>
    <col min="2868" max="2868" width="16" customWidth="1"/>
    <col min="2869" max="2869" width="6.6640625" customWidth="1"/>
    <col min="2870" max="2870" width="16" customWidth="1"/>
    <col min="2871" max="2873" width="6.6640625" customWidth="1"/>
    <col min="2874" max="2875" width="16" customWidth="1"/>
    <col min="2876" max="2876" width="6.6640625" customWidth="1"/>
    <col min="2877" max="2878" width="16" customWidth="1"/>
    <col min="2879" max="2879" width="6.6640625" customWidth="1"/>
    <col min="2880" max="2881" width="16" customWidth="1"/>
    <col min="2882" max="2882" width="6.6640625" customWidth="1"/>
    <col min="2883" max="2884" width="16" customWidth="1"/>
    <col min="2885" max="2885" width="6.6640625" customWidth="1"/>
    <col min="2886" max="2887" width="16" customWidth="1"/>
    <col min="2888" max="2888" width="6.6640625" customWidth="1"/>
    <col min="2889" max="2890" width="16" customWidth="1"/>
    <col min="2891" max="2891" width="6.6640625" customWidth="1"/>
    <col min="2892" max="2893" width="16" customWidth="1"/>
    <col min="2894" max="2894" width="6.6640625" customWidth="1"/>
    <col min="2895" max="2896" width="16" customWidth="1"/>
    <col min="2897" max="2897" width="6.6640625" customWidth="1"/>
    <col min="2898" max="2899" width="16" customWidth="1"/>
    <col min="2900" max="2900" width="6.6640625" customWidth="1"/>
    <col min="2901" max="2902" width="16" customWidth="1"/>
    <col min="2903" max="2903" width="6.6640625" customWidth="1"/>
    <col min="2904" max="2905" width="16" customWidth="1"/>
    <col min="2906" max="2906" width="6.6640625" customWidth="1"/>
    <col min="2907" max="2908" width="16" customWidth="1"/>
    <col min="2909" max="2909" width="6.6640625" customWidth="1"/>
    <col min="2910" max="2911" width="16" customWidth="1"/>
    <col min="2912" max="2912" width="6.6640625" customWidth="1"/>
    <col min="2913" max="2914" width="16" customWidth="1"/>
    <col min="2915" max="2915" width="6.6640625" customWidth="1"/>
    <col min="2916" max="2917" width="16" customWidth="1"/>
    <col min="2918" max="2918" width="6.6640625" customWidth="1"/>
    <col min="2919" max="2920" width="16" customWidth="1"/>
    <col min="2921" max="2921" width="6.6640625" customWidth="1"/>
    <col min="2922" max="2923" width="16" customWidth="1"/>
    <col min="2924" max="2924" width="6.6640625" customWidth="1"/>
    <col min="2925" max="2926" width="16" customWidth="1"/>
    <col min="2927" max="2927" width="6.6640625" customWidth="1"/>
    <col min="2928" max="2929" width="16" customWidth="1"/>
    <col min="2930" max="2930" width="6.6640625" customWidth="1"/>
    <col min="2931" max="2932" width="16" customWidth="1"/>
    <col min="2933" max="2933" width="6.6640625" customWidth="1"/>
    <col min="2934" max="2935" width="16" customWidth="1"/>
    <col min="2936" max="2936" width="6.6640625" customWidth="1"/>
    <col min="2937" max="2938" width="16" customWidth="1"/>
    <col min="2939" max="2939" width="6.6640625" customWidth="1"/>
    <col min="2940" max="2941" width="16" customWidth="1"/>
    <col min="2942" max="2942" width="6.6640625" customWidth="1"/>
    <col min="2943" max="2944" width="16" customWidth="1"/>
    <col min="2945" max="2945" width="6.6640625" customWidth="1"/>
    <col min="2946" max="2946" width="16" customWidth="1"/>
    <col min="2947" max="2947" width="6.6640625" customWidth="1"/>
    <col min="2948" max="2948" width="16" customWidth="1"/>
    <col min="2949" max="2949" width="6.6640625" customWidth="1"/>
    <col min="2950" max="2950" width="16" customWidth="1"/>
    <col min="2951" max="2951" width="6.6640625" customWidth="1"/>
    <col min="2952" max="2952" width="16" customWidth="1"/>
    <col min="2953" max="2953" width="6.6640625" customWidth="1"/>
    <col min="2954" max="2954" width="16" customWidth="1"/>
    <col min="2955" max="2955" width="6.6640625" customWidth="1"/>
    <col min="2956" max="2956" width="16" customWidth="1"/>
    <col min="2957" max="2957" width="6.6640625" customWidth="1"/>
    <col min="2958" max="2958" width="16" customWidth="1"/>
    <col min="2959" max="2959" width="6.6640625" customWidth="1"/>
    <col min="2960" max="2960" width="16" customWidth="1"/>
    <col min="2961" max="2961" width="6.6640625" customWidth="1"/>
    <col min="2962" max="2962" width="16" customWidth="1"/>
    <col min="2963" max="2963" width="6.6640625" customWidth="1"/>
    <col min="2964" max="2964" width="16" customWidth="1"/>
    <col min="2965" max="2965" width="6.6640625" customWidth="1"/>
    <col min="2966" max="2966" width="16" customWidth="1"/>
    <col min="2967" max="2967" width="6.6640625" customWidth="1"/>
    <col min="2968" max="2968" width="16" customWidth="1"/>
    <col min="2969" max="2969" width="6.6640625" customWidth="1"/>
    <col min="2970" max="2970" width="16" customWidth="1"/>
    <col min="2971" max="2971" width="6.6640625" customWidth="1"/>
    <col min="2972" max="2972" width="16" customWidth="1"/>
    <col min="2973" max="2992" width="6.6640625" customWidth="1"/>
    <col min="2993" max="2993" width="16" customWidth="1"/>
    <col min="2994" max="2994" width="6.6640625" customWidth="1"/>
    <col min="2995" max="2995" width="16" customWidth="1"/>
    <col min="2996" max="2996" width="6.6640625" customWidth="1"/>
    <col min="2997" max="2997" width="16" customWidth="1"/>
    <col min="2998" max="3000" width="6.6640625" customWidth="1"/>
    <col min="3001" max="3001" width="16" customWidth="1"/>
    <col min="3002" max="3002" width="6.6640625" customWidth="1"/>
    <col min="3003" max="3003" width="16" customWidth="1"/>
    <col min="3004" max="3004" width="6.6640625" customWidth="1"/>
    <col min="3005" max="3005" width="16" customWidth="1"/>
    <col min="3006" max="3006" width="6.6640625" customWidth="1"/>
    <col min="3007" max="3007" width="16" customWidth="1"/>
    <col min="3008" max="3009" width="6.6640625" customWidth="1"/>
    <col min="3010" max="3010" width="16" customWidth="1"/>
    <col min="3011" max="3011" width="6.6640625" customWidth="1"/>
    <col min="3012" max="3012" width="16" customWidth="1"/>
    <col min="3013" max="3013" width="6.6640625" customWidth="1"/>
    <col min="3014" max="3014" width="16" customWidth="1"/>
    <col min="3015" max="3015" width="6.6640625" customWidth="1"/>
    <col min="3016" max="3016" width="16" customWidth="1"/>
    <col min="3017" max="3017" width="6.6640625" customWidth="1"/>
    <col min="3018" max="3018" width="16" customWidth="1"/>
    <col min="3019" max="3020" width="6.6640625" customWidth="1"/>
    <col min="3021" max="3021" width="16" customWidth="1"/>
    <col min="3022" max="3022" width="6.6640625" customWidth="1"/>
    <col min="3023" max="3023" width="16" customWidth="1"/>
    <col min="3024" max="3024" width="6.6640625" customWidth="1"/>
    <col min="3025" max="3025" width="16" customWidth="1"/>
    <col min="3026" max="3026" width="6.6640625" customWidth="1"/>
    <col min="3027" max="3027" width="16" customWidth="1"/>
    <col min="3028" max="3028" width="6.6640625" customWidth="1"/>
    <col min="3029" max="3029" width="16" customWidth="1"/>
    <col min="3030" max="3030" width="6.6640625" customWidth="1"/>
    <col min="3031" max="3031" width="16" customWidth="1"/>
    <col min="3032" max="3032" width="6.6640625" customWidth="1"/>
    <col min="3033" max="3033" width="16" customWidth="1"/>
    <col min="3034" max="3034" width="6.6640625" customWidth="1"/>
    <col min="3035" max="3035" width="16" customWidth="1"/>
    <col min="3036" max="3036" width="6.6640625" customWidth="1"/>
    <col min="3037" max="3037" width="16" customWidth="1"/>
    <col min="3038" max="3038" width="6.6640625" customWidth="1"/>
    <col min="3039" max="3039" width="16" customWidth="1"/>
    <col min="3040" max="3040" width="6.6640625" customWidth="1"/>
    <col min="3041" max="3041" width="16" customWidth="1"/>
    <col min="3042" max="3042" width="6.6640625" customWidth="1"/>
    <col min="3043" max="3043" width="16" customWidth="1"/>
    <col min="3044" max="3044" width="6.6640625" customWidth="1"/>
    <col min="3045" max="3045" width="16" customWidth="1"/>
    <col min="3046" max="3046" width="6.6640625" customWidth="1"/>
    <col min="3047" max="3047" width="16" customWidth="1"/>
    <col min="3048" max="3048" width="6.6640625" customWidth="1"/>
    <col min="3049" max="3049" width="16" customWidth="1"/>
    <col min="3050" max="3050" width="6.6640625" customWidth="1"/>
    <col min="3051" max="3051" width="16" customWidth="1"/>
    <col min="3052" max="3052" width="6.6640625" customWidth="1"/>
    <col min="3053" max="3053" width="16" customWidth="1"/>
    <col min="3054" max="3054" width="6.6640625" customWidth="1"/>
    <col min="3055" max="3055" width="16" customWidth="1"/>
    <col min="3056" max="3056" width="6.6640625" customWidth="1"/>
    <col min="3057" max="3057" width="16" customWidth="1"/>
    <col min="3058" max="3058" width="6.6640625" customWidth="1"/>
    <col min="3059" max="3060" width="16" customWidth="1"/>
    <col min="3061" max="3061" width="6.6640625" customWidth="1"/>
    <col min="3062" max="3063" width="16" customWidth="1"/>
    <col min="3064" max="3064" width="6.6640625" customWidth="1"/>
    <col min="3065" max="3066" width="16" customWidth="1"/>
    <col min="3067" max="3068" width="6.6640625" customWidth="1"/>
    <col min="3069" max="3069" width="16" customWidth="1"/>
    <col min="3070" max="3070" width="6.6640625" customWidth="1"/>
    <col min="3071" max="3072" width="16" customWidth="1"/>
    <col min="3073" max="3079" width="6.6640625" customWidth="1"/>
  </cols>
  <sheetData>
    <row r="1" spans="1:22" ht="49.25" customHeight="1" thickBot="1" x14ac:dyDescent="0.35">
      <c r="A1" s="269" t="s">
        <v>25</v>
      </c>
      <c r="B1" s="270"/>
      <c r="C1" s="270"/>
      <c r="D1" s="270"/>
      <c r="E1" s="270"/>
      <c r="F1" s="270"/>
      <c r="G1" s="270"/>
      <c r="H1" s="270"/>
      <c r="I1" s="270"/>
      <c r="J1" s="270"/>
      <c r="K1" s="270"/>
      <c r="L1" s="270"/>
      <c r="M1" s="270"/>
      <c r="N1" s="270"/>
      <c r="O1" s="270"/>
      <c r="P1" s="270"/>
      <c r="Q1" s="270"/>
      <c r="R1" s="270"/>
      <c r="S1" s="270"/>
      <c r="T1" s="270"/>
      <c r="U1" s="270"/>
      <c r="V1" s="270"/>
    </row>
    <row r="2" spans="1:22" ht="56" customHeight="1" x14ac:dyDescent="0.2">
      <c r="A2" s="132" t="s">
        <v>69</v>
      </c>
      <c r="B2" s="206" t="s">
        <v>428</v>
      </c>
      <c r="C2" s="206" t="s">
        <v>429</v>
      </c>
      <c r="D2" s="206" t="s">
        <v>430</v>
      </c>
      <c r="E2" s="206" t="s">
        <v>431</v>
      </c>
      <c r="F2" s="206" t="s">
        <v>432</v>
      </c>
      <c r="G2" s="206" t="s">
        <v>433</v>
      </c>
      <c r="H2" s="206" t="s">
        <v>434</v>
      </c>
      <c r="I2" s="206" t="s">
        <v>435</v>
      </c>
      <c r="J2" s="206" t="s">
        <v>436</v>
      </c>
      <c r="K2" s="206" t="s">
        <v>437</v>
      </c>
      <c r="L2" s="206" t="s">
        <v>438</v>
      </c>
      <c r="M2" s="206" t="s">
        <v>439</v>
      </c>
      <c r="N2" s="206" t="s">
        <v>440</v>
      </c>
      <c r="O2" s="206" t="s">
        <v>441</v>
      </c>
      <c r="P2" s="206" t="s">
        <v>442</v>
      </c>
      <c r="Q2" s="206" t="s">
        <v>443</v>
      </c>
      <c r="R2" s="206" t="s">
        <v>444</v>
      </c>
      <c r="S2" s="206" t="s">
        <v>445</v>
      </c>
      <c r="T2" s="206" t="s">
        <v>446</v>
      </c>
      <c r="U2" s="215" t="s">
        <v>26</v>
      </c>
      <c r="V2" s="215" t="s">
        <v>319</v>
      </c>
    </row>
    <row r="3" spans="1:22" ht="14.5" customHeight="1" x14ac:dyDescent="0.2">
      <c r="A3" s="134" t="s">
        <v>568</v>
      </c>
      <c r="B3" s="205">
        <f>'BE1'!D43*'BE list'!E4</f>
        <v>0</v>
      </c>
      <c r="C3" s="205">
        <f>'BE1'!D84*'BE list'!E4</f>
        <v>0</v>
      </c>
      <c r="D3" s="205">
        <f>'BE1'!D125*'BE list'!E4</f>
        <v>0</v>
      </c>
      <c r="E3" s="205">
        <f>'BE1'!D166*'BE list'!E4</f>
        <v>0</v>
      </c>
      <c r="F3" s="205">
        <f>'BE1'!D207*'BE list'!E4</f>
        <v>0</v>
      </c>
      <c r="G3" s="205">
        <f>'BE1'!D248*'BE list'!E4</f>
        <v>0</v>
      </c>
      <c r="H3" s="205">
        <f>'BE1'!D289*'BE list'!E4</f>
        <v>0</v>
      </c>
      <c r="I3" s="205">
        <f>'BE1'!D330*'BE list'!E4</f>
        <v>0</v>
      </c>
      <c r="J3" s="205">
        <f>'BE1'!D371*'BE list'!E4</f>
        <v>0</v>
      </c>
      <c r="K3" s="205">
        <f>'BE1'!D412*'BE list'!E4</f>
        <v>0</v>
      </c>
      <c r="L3" s="205">
        <f>'BE1'!D453*'BE list'!E4</f>
        <v>0</v>
      </c>
      <c r="M3" s="205">
        <f>'BE1'!D494*'BE list'!E4</f>
        <v>0</v>
      </c>
      <c r="N3" s="205">
        <f>'BE1'!D535*'BE list'!E4</f>
        <v>0</v>
      </c>
      <c r="O3" s="205">
        <f>'BE1'!D576*'BE list'!E4</f>
        <v>0</v>
      </c>
      <c r="P3" s="205">
        <f>'BE1'!D617*'BE list'!E4</f>
        <v>0</v>
      </c>
      <c r="Q3" s="205">
        <f>'BE1'!D658*'BE list'!E4</f>
        <v>0</v>
      </c>
      <c r="R3" s="205">
        <f>'BE1'!D699*'BE list'!E4</f>
        <v>0</v>
      </c>
      <c r="S3" s="205">
        <f>'BE1'!D740*'BE list'!E4</f>
        <v>0</v>
      </c>
      <c r="T3" s="205">
        <f>'BE1'!D781*'BE list'!E4</f>
        <v>0</v>
      </c>
      <c r="U3" s="216">
        <f t="shared" ref="U3:U23" si="0">SUM(B3:T3)</f>
        <v>0</v>
      </c>
      <c r="V3" s="213">
        <f t="shared" ref="V3:V24" si="1">IF(U$24&gt;0,U3/U$24," ")</f>
        <v>0</v>
      </c>
    </row>
    <row r="4" spans="1:22" ht="14.5" customHeight="1" x14ac:dyDescent="0.2">
      <c r="A4" s="134" t="s">
        <v>569</v>
      </c>
      <c r="B4" s="205">
        <f>'BE2'!D43*'BE list'!E5</f>
        <v>2000</v>
      </c>
      <c r="C4" s="205">
        <f>'BE2'!D84*'BE list'!E5</f>
        <v>1000</v>
      </c>
      <c r="D4" s="205">
        <f>'BE2'!D125*'BE list'!E5</f>
        <v>6000</v>
      </c>
      <c r="E4" s="205">
        <f>'BE2'!D166*'BE list'!E5</f>
        <v>1250</v>
      </c>
      <c r="F4" s="205">
        <f>'BE2'!D207*'BE list'!E5</f>
        <v>0</v>
      </c>
      <c r="G4" s="205">
        <f>'BE2'!D248*'BE list'!E5</f>
        <v>0</v>
      </c>
      <c r="H4" s="205">
        <f>'BE2'!D289*'BE list'!E5</f>
        <v>0</v>
      </c>
      <c r="I4" s="205">
        <f>'BE2'!D330*'BE list'!E5</f>
        <v>0</v>
      </c>
      <c r="J4" s="205">
        <f>'BE2'!D371*'BE list'!E5</f>
        <v>0</v>
      </c>
      <c r="K4" s="205">
        <f>'BE2'!D412*'BE list'!E5</f>
        <v>0</v>
      </c>
      <c r="L4" s="205">
        <f>'BE2'!D453*'BE list'!E5</f>
        <v>0</v>
      </c>
      <c r="M4" s="205">
        <f>'BE2'!D494*'BE list'!E5</f>
        <v>0</v>
      </c>
      <c r="N4" s="205">
        <f>'BE2'!D535*'BE list'!E5</f>
        <v>0</v>
      </c>
      <c r="O4" s="205">
        <f>'BE2'!D576*'BE list'!E5</f>
        <v>159270</v>
      </c>
      <c r="P4" s="205">
        <f>'BE2'!D617*'BE list'!E5</f>
        <v>0</v>
      </c>
      <c r="Q4" s="205">
        <f>'BE2'!D658*'BE list'!E5</f>
        <v>0</v>
      </c>
      <c r="R4" s="205">
        <f>'BE2'!D699*'BE list'!E5</f>
        <v>0</v>
      </c>
      <c r="S4" s="205">
        <f>'BE2'!D740*'BE list'!E5</f>
        <v>4375</v>
      </c>
      <c r="T4" s="205">
        <f>'BE2'!D781*'BE list'!E5</f>
        <v>0</v>
      </c>
      <c r="U4" s="216">
        <f t="shared" si="0"/>
        <v>173895</v>
      </c>
      <c r="V4" s="213">
        <f t="shared" si="1"/>
        <v>5.4628349573561483E-2</v>
      </c>
    </row>
    <row r="5" spans="1:22" ht="14.5" customHeight="1" x14ac:dyDescent="0.2">
      <c r="A5" s="134" t="s">
        <v>570</v>
      </c>
      <c r="B5" s="205">
        <f>'BE3'!D43*'BE list'!E6</f>
        <v>0</v>
      </c>
      <c r="C5" s="205">
        <f>'BE3'!D84*'BE list'!E6</f>
        <v>0</v>
      </c>
      <c r="D5" s="205">
        <f>'BE3'!D125*'BE list'!E6</f>
        <v>0</v>
      </c>
      <c r="E5" s="205">
        <f>'BE3'!D166*'BE list'!E6</f>
        <v>0</v>
      </c>
      <c r="F5" s="205">
        <f>'BE3'!D207*'BE list'!E6</f>
        <v>0</v>
      </c>
      <c r="G5" s="205">
        <f>'BE3'!D248*'BE list'!E6</f>
        <v>0</v>
      </c>
      <c r="H5" s="205">
        <f>'BE3'!D289*'BE list'!E6</f>
        <v>0</v>
      </c>
      <c r="I5" s="205">
        <f>'BE3'!D330*'BE list'!E6</f>
        <v>0</v>
      </c>
      <c r="J5" s="205">
        <f>'BE3'!D371*'BE list'!E6</f>
        <v>0</v>
      </c>
      <c r="K5" s="205">
        <f>'BE3'!D412*'BE list'!E6</f>
        <v>0</v>
      </c>
      <c r="L5" s="205">
        <f>'BE3'!D453*'BE list'!E6</f>
        <v>0</v>
      </c>
      <c r="M5" s="205">
        <f>'BE3'!D494*'BE list'!E6</f>
        <v>0</v>
      </c>
      <c r="N5" s="205">
        <f>'BE3'!D535*'BE list'!E6</f>
        <v>0</v>
      </c>
      <c r="O5" s="205">
        <f>'BE3'!D576*'BE list'!E6</f>
        <v>0</v>
      </c>
      <c r="P5" s="205">
        <f>'BE3'!D617*'BE list'!E6</f>
        <v>0</v>
      </c>
      <c r="Q5" s="205">
        <f>'BE3'!D658*'BE list'!E6</f>
        <v>0</v>
      </c>
      <c r="R5" s="205">
        <f>'BE3'!D699*'BE list'!E6</f>
        <v>0</v>
      </c>
      <c r="S5" s="205">
        <f>'BE3'!D740*'BE list'!E6</f>
        <v>0</v>
      </c>
      <c r="T5" s="205">
        <f>'BE3'!D781*'BE list'!E6</f>
        <v>0</v>
      </c>
      <c r="U5" s="216">
        <f t="shared" si="0"/>
        <v>0</v>
      </c>
      <c r="V5" s="213">
        <f t="shared" si="1"/>
        <v>0</v>
      </c>
    </row>
    <row r="6" spans="1:22" ht="14.5" customHeight="1" x14ac:dyDescent="0.2">
      <c r="A6" s="134" t="s">
        <v>571</v>
      </c>
      <c r="B6" s="205">
        <f>'BE4'!D43*'BE list'!E7</f>
        <v>2000</v>
      </c>
      <c r="C6" s="205">
        <f>'BE4'!D84*'BE list'!E7</f>
        <v>1000</v>
      </c>
      <c r="D6" s="205">
        <f>'BE4'!D125*'BE list'!E7</f>
        <v>6000</v>
      </c>
      <c r="E6" s="205">
        <f>'BE4'!D166*'BE list'!E7</f>
        <v>1250</v>
      </c>
      <c r="F6" s="205">
        <f>'BE4'!D207*'BE list'!E7</f>
        <v>0</v>
      </c>
      <c r="G6" s="205">
        <f>'BE4'!D248*'BE list'!E7</f>
        <v>0</v>
      </c>
      <c r="H6" s="205">
        <f>'BE4'!D289*'BE list'!E7</f>
        <v>0</v>
      </c>
      <c r="I6" s="205">
        <f>'BE4'!D330*'BE list'!E7</f>
        <v>25065.54</v>
      </c>
      <c r="J6" s="205">
        <f>'BE4'!D371*'BE list'!E7</f>
        <v>52916.14</v>
      </c>
      <c r="K6" s="205">
        <f>'BE4'!D412*'BE list'!E7</f>
        <v>3481.3249999999998</v>
      </c>
      <c r="L6" s="205">
        <f>'BE4'!D453*'BE list'!E7</f>
        <v>0</v>
      </c>
      <c r="M6" s="205">
        <f>'BE4'!D494*'BE list'!E7</f>
        <v>75196.62</v>
      </c>
      <c r="N6" s="205">
        <f>'BE4'!D535*'BE list'!E7</f>
        <v>0</v>
      </c>
      <c r="O6" s="205">
        <f>'BE4'!D576*'BE list'!E7</f>
        <v>112412.16</v>
      </c>
      <c r="P6" s="205">
        <f>'BE4'!D617*'BE list'!E7</f>
        <v>0</v>
      </c>
      <c r="Q6" s="205">
        <f>'BE4'!D658*'BE list'!E7</f>
        <v>0</v>
      </c>
      <c r="R6" s="205">
        <f>'BE4'!D699*'BE list'!E7</f>
        <v>0</v>
      </c>
      <c r="S6" s="205">
        <f>'BE4'!D740*'BE list'!E7</f>
        <v>4375</v>
      </c>
      <c r="T6" s="205">
        <f>'BE4'!D781*'BE list'!E7</f>
        <v>0</v>
      </c>
      <c r="U6" s="216">
        <f t="shared" si="0"/>
        <v>283696.78500000003</v>
      </c>
      <c r="V6" s="213">
        <f t="shared" si="1"/>
        <v>8.9122097494899313E-2</v>
      </c>
    </row>
    <row r="7" spans="1:22" ht="14.5" customHeight="1" x14ac:dyDescent="0.2">
      <c r="A7" s="134" t="s">
        <v>572</v>
      </c>
      <c r="B7" s="205">
        <f>'BE5'!D43*'BE list'!E8</f>
        <v>2000</v>
      </c>
      <c r="C7" s="205">
        <f>'BE5'!D84*'BE list'!E8</f>
        <v>1000</v>
      </c>
      <c r="D7" s="205">
        <f>'BE5'!D125*'BE list'!E8</f>
        <v>6000</v>
      </c>
      <c r="E7" s="205">
        <f>'BE5'!D166*'BE list'!E8</f>
        <v>1250</v>
      </c>
      <c r="F7" s="205">
        <f>'BE5'!D207*'BE list'!E8</f>
        <v>2250</v>
      </c>
      <c r="G7" s="205">
        <f>'BE5'!D248*'BE list'!E8</f>
        <v>0</v>
      </c>
      <c r="H7" s="205">
        <f>'BE5'!D289*'BE list'!E8</f>
        <v>0</v>
      </c>
      <c r="I7" s="205">
        <f>'BE5'!D330*'BE list'!E8</f>
        <v>19912.5</v>
      </c>
      <c r="J7" s="205">
        <f>'BE5'!D371*'BE list'!E8</f>
        <v>68500</v>
      </c>
      <c r="K7" s="205">
        <f>'BE5'!D412*'BE list'!E8</f>
        <v>28500</v>
      </c>
      <c r="L7" s="205">
        <f>'BE5'!D453*'BE list'!E8</f>
        <v>0</v>
      </c>
      <c r="M7" s="205">
        <f>'BE5'!D494*'BE list'!E8</f>
        <v>0</v>
      </c>
      <c r="N7" s="205">
        <f>'BE5'!D535*'BE list'!E8</f>
        <v>0</v>
      </c>
      <c r="O7" s="205">
        <f>'BE5'!D576*'BE list'!E8</f>
        <v>66150</v>
      </c>
      <c r="P7" s="205">
        <f>'BE5'!D617*'BE list'!E8</f>
        <v>0</v>
      </c>
      <c r="Q7" s="205">
        <f>'BE5'!D658*'BE list'!E8</f>
        <v>0</v>
      </c>
      <c r="R7" s="205">
        <f>'BE5'!D699*'BE list'!E8</f>
        <v>0</v>
      </c>
      <c r="S7" s="205">
        <f>'BE5'!D740*'BE list'!E8</f>
        <v>4375</v>
      </c>
      <c r="T7" s="205">
        <f>'BE5'!D781*'BE list'!E8</f>
        <v>0</v>
      </c>
      <c r="U7" s="216">
        <f t="shared" si="0"/>
        <v>199937.5</v>
      </c>
      <c r="V7" s="213">
        <f t="shared" si="1"/>
        <v>6.2809486430684888E-2</v>
      </c>
    </row>
    <row r="8" spans="1:22" ht="14.5" customHeight="1" x14ac:dyDescent="0.2">
      <c r="A8" s="134" t="s">
        <v>573</v>
      </c>
      <c r="B8" s="205">
        <f>'BE6'!D43*'BE list'!E9</f>
        <v>2000</v>
      </c>
      <c r="C8" s="205">
        <f>'BE6'!D84*'BE list'!E9</f>
        <v>1000</v>
      </c>
      <c r="D8" s="205">
        <f>'BE6'!D125*'BE list'!E9</f>
        <v>6000</v>
      </c>
      <c r="E8" s="205">
        <f>'BE6'!D166*'BE list'!E9</f>
        <v>1250</v>
      </c>
      <c r="F8" s="205">
        <f>'BE6'!D207*'BE list'!E9</f>
        <v>4125</v>
      </c>
      <c r="G8" s="205">
        <f>'BE6'!D248*'BE list'!E9</f>
        <v>0</v>
      </c>
      <c r="H8" s="205">
        <f>'BE6'!D289*'BE list'!E9</f>
        <v>0</v>
      </c>
      <c r="I8" s="205">
        <f>'BE6'!D330*'BE list'!E9</f>
        <v>25068.75</v>
      </c>
      <c r="J8" s="205">
        <f>'BE6'!D371*'BE list'!E9</f>
        <v>136593.75</v>
      </c>
      <c r="K8" s="205">
        <f>'BE6'!D412*'BE list'!E9</f>
        <v>61875</v>
      </c>
      <c r="L8" s="205">
        <f>'BE6'!D453*'BE list'!E9</f>
        <v>0</v>
      </c>
      <c r="M8" s="205">
        <f>'BE6'!D494*'BE list'!E9</f>
        <v>0</v>
      </c>
      <c r="N8" s="205">
        <f>'BE6'!D535*'BE list'!E9</f>
        <v>0</v>
      </c>
      <c r="O8" s="205">
        <f>'BE6'!D576*'BE list'!E9</f>
        <v>0</v>
      </c>
      <c r="P8" s="205">
        <f>'BE6'!D617*'BE list'!E9</f>
        <v>0</v>
      </c>
      <c r="Q8" s="205">
        <f>'BE6'!D658*'BE list'!E9</f>
        <v>0</v>
      </c>
      <c r="R8" s="205">
        <f>'BE6'!D699*'BE list'!E9</f>
        <v>0</v>
      </c>
      <c r="S8" s="205">
        <f>'BE6'!D740*'BE list'!E9</f>
        <v>4375</v>
      </c>
      <c r="T8" s="205">
        <f>'BE6'!D781*'BE list'!E9</f>
        <v>0</v>
      </c>
      <c r="U8" s="216">
        <f t="shared" si="0"/>
        <v>242287.5</v>
      </c>
      <c r="V8" s="213">
        <f t="shared" si="1"/>
        <v>7.6113552703092544E-2</v>
      </c>
    </row>
    <row r="9" spans="1:22" ht="14.5" customHeight="1" x14ac:dyDescent="0.2">
      <c r="A9" s="238" t="s">
        <v>588</v>
      </c>
      <c r="B9" s="209">
        <f>'BE6'!G43*'BE list'!E10</f>
        <v>0</v>
      </c>
      <c r="C9" s="209">
        <f>'BE6'!G84*'BE list'!E10</f>
        <v>0</v>
      </c>
      <c r="D9" s="209">
        <f>'BE6'!G125*'BE list'!E10</f>
        <v>0</v>
      </c>
      <c r="E9" s="209">
        <f>'BE6'!G166*'BE list'!E10</f>
        <v>0</v>
      </c>
      <c r="F9" s="209">
        <f>'BE6'!G207*'BE list'!E10</f>
        <v>0</v>
      </c>
      <c r="G9" s="209">
        <f>'BE6'!G248*'BE list'!E10</f>
        <v>0</v>
      </c>
      <c r="H9" s="209">
        <f>'BE6'!G289*'BE list'!E10</f>
        <v>0</v>
      </c>
      <c r="I9" s="209">
        <f>'BE6'!G330*'BE list'!E10</f>
        <v>0</v>
      </c>
      <c r="J9" s="209">
        <f>'BE6'!G371*'BE list'!E10</f>
        <v>0</v>
      </c>
      <c r="K9" s="209">
        <f>'BE6'!G412*'BE list'!E10</f>
        <v>0</v>
      </c>
      <c r="L9" s="209">
        <f>'BE6'!G453*'BE list'!E10</f>
        <v>0</v>
      </c>
      <c r="M9" s="209">
        <f>'BE6'!G494*'BE list'!E10</f>
        <v>0</v>
      </c>
      <c r="N9" s="209">
        <f>'BE6'!G535*'BE list'!E10</f>
        <v>0</v>
      </c>
      <c r="O9" s="209">
        <f>'BE6'!G576*'BE list'!E10</f>
        <v>0</v>
      </c>
      <c r="P9" s="209">
        <f>'BE6'!G617*'BE list'!E10</f>
        <v>0</v>
      </c>
      <c r="Q9" s="209">
        <f>'BE6'!G658*'BE list'!E10</f>
        <v>0</v>
      </c>
      <c r="R9" s="209">
        <f>'BE6'!G699*'BE list'!E10</f>
        <v>0</v>
      </c>
      <c r="S9" s="209">
        <f>'BE6'!G740*'BE list'!E10</f>
        <v>0</v>
      </c>
      <c r="T9" s="209">
        <f>'BE6'!G781*'BE list'!E10</f>
        <v>0</v>
      </c>
      <c r="U9" s="216">
        <f t="shared" si="0"/>
        <v>0</v>
      </c>
      <c r="V9" s="213">
        <f t="shared" si="1"/>
        <v>0</v>
      </c>
    </row>
    <row r="10" spans="1:22" ht="14.5" customHeight="1" x14ac:dyDescent="0.2">
      <c r="A10" s="134" t="s">
        <v>574</v>
      </c>
      <c r="B10" s="205">
        <f>'BE7'!D43*'BE list'!E11</f>
        <v>0</v>
      </c>
      <c r="C10" s="205">
        <f>'BE7'!D84*'BE list'!E11</f>
        <v>0</v>
      </c>
      <c r="D10" s="205">
        <f>'BE7'!D125*'BE list'!E11</f>
        <v>0</v>
      </c>
      <c r="E10" s="205">
        <f>'BE7'!D166*'BE list'!E11</f>
        <v>0</v>
      </c>
      <c r="F10" s="205">
        <f>'BE7'!D207*'BE list'!E11</f>
        <v>8802.8850000000002</v>
      </c>
      <c r="G10" s="205">
        <f>'BE7'!D248*'BE list'!E11</f>
        <v>0</v>
      </c>
      <c r="H10" s="205">
        <f>'BE7'!D289*'BE list'!E11</f>
        <v>0</v>
      </c>
      <c r="I10" s="205">
        <f>'BE7'!D330*'BE list'!E11</f>
        <v>9431.6625000000004</v>
      </c>
      <c r="J10" s="205">
        <f>'BE7'!D371*'BE list'!E11</f>
        <v>96975.787500000006</v>
      </c>
      <c r="K10" s="205">
        <f>'BE7'!D412*'BE list'!E11</f>
        <v>46788.75</v>
      </c>
      <c r="L10" s="205">
        <f>'BE7'!D453*'BE list'!E11</f>
        <v>0</v>
      </c>
      <c r="M10" s="205">
        <f>'BE7'!D494*'BE list'!E11</f>
        <v>0</v>
      </c>
      <c r="N10" s="205">
        <f>'BE7'!D535*'BE list'!E11</f>
        <v>0</v>
      </c>
      <c r="O10" s="205">
        <f>'BE7'!D576*'BE list'!E11</f>
        <v>60362.64</v>
      </c>
      <c r="P10" s="205">
        <f>'BE7'!D617*'BE list'!E11</f>
        <v>25151.100000000002</v>
      </c>
      <c r="Q10" s="205">
        <f>'BE7'!D658*'BE list'!E11</f>
        <v>0</v>
      </c>
      <c r="R10" s="205">
        <f>'BE7'!D699*'BE list'!E11</f>
        <v>0</v>
      </c>
      <c r="S10" s="205">
        <f>'BE7'!D740*'BE list'!E11</f>
        <v>0</v>
      </c>
      <c r="T10" s="205">
        <f>'BE7'!D781*'BE list'!E11</f>
        <v>0</v>
      </c>
      <c r="U10" s="216">
        <f t="shared" si="0"/>
        <v>247512.82500000004</v>
      </c>
      <c r="V10" s="213">
        <f t="shared" si="1"/>
        <v>7.7755065574281898E-2</v>
      </c>
    </row>
    <row r="11" spans="1:22" ht="14.5" customHeight="1" x14ac:dyDescent="0.2">
      <c r="A11" s="134" t="s">
        <v>575</v>
      </c>
      <c r="B11" s="205">
        <f>'BE8'!D43*'BE list'!E12</f>
        <v>0</v>
      </c>
      <c r="C11" s="205">
        <f>'BE8'!D84*'BE list'!E12</f>
        <v>0</v>
      </c>
      <c r="D11" s="205">
        <f>'BE8'!D125*'BE list'!E12</f>
        <v>0</v>
      </c>
      <c r="E11" s="205">
        <f>'BE8'!D166*'BE list'!E12</f>
        <v>0</v>
      </c>
      <c r="F11" s="205">
        <f>'BE8'!D207*'BE list'!E12</f>
        <v>56115</v>
      </c>
      <c r="G11" s="205">
        <f>'BE8'!D248*'BE list'!E12</f>
        <v>0</v>
      </c>
      <c r="H11" s="205">
        <f>'BE8'!D289*'BE list'!E12</f>
        <v>0</v>
      </c>
      <c r="I11" s="205">
        <f>'BE8'!D330*'BE list'!E12</f>
        <v>17535.9375</v>
      </c>
      <c r="J11" s="205">
        <f>'BE8'!D371*'BE list'!E12</f>
        <v>180442.8125</v>
      </c>
      <c r="K11" s="205">
        <f>'BE8'!D412*'BE list'!E12</f>
        <v>87051.25</v>
      </c>
      <c r="L11" s="205">
        <f>'BE8'!D453*'BE list'!E12</f>
        <v>0</v>
      </c>
      <c r="M11" s="205">
        <f>'BE8'!D494*'BE list'!E12</f>
        <v>0</v>
      </c>
      <c r="N11" s="205">
        <f>'BE8'!D535*'BE list'!E12</f>
        <v>0</v>
      </c>
      <c r="O11" s="205">
        <f>'BE8'!D576*'BE list'!E12</f>
        <v>0</v>
      </c>
      <c r="P11" s="205">
        <f>'BE8'!D617*'BE list'!E12</f>
        <v>46762.5</v>
      </c>
      <c r="Q11" s="205">
        <f>'BE8'!D658*'BE list'!E12</f>
        <v>0</v>
      </c>
      <c r="R11" s="205">
        <f>'BE8'!D699*'BE list'!E12</f>
        <v>0</v>
      </c>
      <c r="S11" s="205">
        <f>'BE8'!D740*'BE list'!E12</f>
        <v>0</v>
      </c>
      <c r="T11" s="205">
        <f>'BE8'!D781*'BE list'!E12</f>
        <v>0</v>
      </c>
      <c r="U11" s="216">
        <f t="shared" si="0"/>
        <v>387907.5</v>
      </c>
      <c r="V11" s="213">
        <f t="shared" si="1"/>
        <v>0.121859435361605</v>
      </c>
    </row>
    <row r="12" spans="1:22" ht="14.5" customHeight="1" x14ac:dyDescent="0.2">
      <c r="A12" s="134" t="s">
        <v>576</v>
      </c>
      <c r="B12" s="205">
        <f>'BE9'!D43*'BE list'!E13</f>
        <v>0</v>
      </c>
      <c r="C12" s="205">
        <f>'BE9'!D84*'BE list'!E13</f>
        <v>0</v>
      </c>
      <c r="D12" s="205">
        <f>'BE9'!D125*'BE list'!E13</f>
        <v>0</v>
      </c>
      <c r="E12" s="205">
        <f>'BE9'!D166*'BE list'!E13</f>
        <v>0</v>
      </c>
      <c r="F12" s="205">
        <f>'BE9'!D207*'BE list'!E13</f>
        <v>0</v>
      </c>
      <c r="G12" s="205">
        <f>'BE9'!D248*'BE list'!E13</f>
        <v>0</v>
      </c>
      <c r="H12" s="205">
        <f>'BE9'!D289*'BE list'!E13</f>
        <v>0</v>
      </c>
      <c r="I12" s="205">
        <f>'BE9'!D330*'BE list'!E13</f>
        <v>0</v>
      </c>
      <c r="J12" s="205">
        <f>'BE9'!D371*'BE list'!E13</f>
        <v>0</v>
      </c>
      <c r="K12" s="205">
        <f>'BE9'!D412*'BE list'!E13</f>
        <v>0</v>
      </c>
      <c r="L12" s="205">
        <f>'BE9'!D453*'BE list'!E13</f>
        <v>0</v>
      </c>
      <c r="M12" s="205">
        <f>'BE9'!D494*'BE list'!E13</f>
        <v>0</v>
      </c>
      <c r="N12" s="205">
        <f>'BE9'!D535*'BE list'!E13</f>
        <v>120000</v>
      </c>
      <c r="O12" s="205">
        <f>'BE9'!D576*'BE list'!E13</f>
        <v>144000</v>
      </c>
      <c r="P12" s="205">
        <f>'BE9'!D617*'BE list'!E13</f>
        <v>0</v>
      </c>
      <c r="Q12" s="205">
        <f>'BE9'!D658*'BE list'!E13</f>
        <v>0</v>
      </c>
      <c r="R12" s="205">
        <f>'BE9'!D699*'BE list'!E13</f>
        <v>0</v>
      </c>
      <c r="S12" s="205">
        <f>'BE9'!D740*'BE list'!E13</f>
        <v>0</v>
      </c>
      <c r="T12" s="205">
        <f>'BE9'!D781*'BE list'!E13</f>
        <v>0</v>
      </c>
      <c r="U12" s="216">
        <f t="shared" si="0"/>
        <v>264000</v>
      </c>
      <c r="V12" s="213">
        <f t="shared" si="1"/>
        <v>8.293443910072304E-2</v>
      </c>
    </row>
    <row r="13" spans="1:22" ht="14.5" customHeight="1" x14ac:dyDescent="0.2">
      <c r="A13" s="134" t="s">
        <v>577</v>
      </c>
      <c r="B13" s="205">
        <f>'BE10'!D43*'BE list'!E14</f>
        <v>0</v>
      </c>
      <c r="C13" s="205">
        <f>'BE10'!D84*'BE list'!E14</f>
        <v>0</v>
      </c>
      <c r="D13" s="205">
        <f>'BE10'!D125*'BE list'!E14</f>
        <v>0</v>
      </c>
      <c r="E13" s="205">
        <f>'BE10'!D166*'BE list'!E14</f>
        <v>0</v>
      </c>
      <c r="F13" s="205">
        <f>'BE10'!D207*'BE list'!E14</f>
        <v>0</v>
      </c>
      <c r="G13" s="205">
        <f>'BE10'!D248*'BE list'!E14</f>
        <v>0</v>
      </c>
      <c r="H13" s="205">
        <f>'BE10'!D289*'BE list'!E14</f>
        <v>0</v>
      </c>
      <c r="I13" s="205">
        <f>'BE10'!D330*'BE list'!E14</f>
        <v>0</v>
      </c>
      <c r="J13" s="205">
        <f>'BE10'!D371*'BE list'!E14</f>
        <v>0</v>
      </c>
      <c r="K13" s="205">
        <f>'BE10'!D412*'BE list'!E14</f>
        <v>0</v>
      </c>
      <c r="L13" s="205">
        <f>'BE10'!D453*'BE list'!E14</f>
        <v>0</v>
      </c>
      <c r="M13" s="205">
        <f>'BE10'!D494*'BE list'!E14</f>
        <v>75196.62</v>
      </c>
      <c r="N13" s="205">
        <f>'BE10'!D535*'BE list'!E14</f>
        <v>0</v>
      </c>
      <c r="O13" s="205">
        <f>'BE10'!D576*'BE list'!E14</f>
        <v>100262.16</v>
      </c>
      <c r="P13" s="205">
        <f>'BE10'!D617*'BE list'!E14</f>
        <v>0</v>
      </c>
      <c r="Q13" s="205">
        <f>'BE10'!D658*'BE list'!E14</f>
        <v>0</v>
      </c>
      <c r="R13" s="205">
        <f>'BE10'!D699*'BE list'!E14</f>
        <v>0</v>
      </c>
      <c r="S13" s="205">
        <f>'BE10'!D740*'BE list'!E14</f>
        <v>0</v>
      </c>
      <c r="T13" s="205">
        <f>'BE10'!D781*'BE list'!E14</f>
        <v>0</v>
      </c>
      <c r="U13" s="216">
        <f t="shared" si="0"/>
        <v>175458.78</v>
      </c>
      <c r="V13" s="213">
        <f t="shared" si="1"/>
        <v>5.511960418408015E-2</v>
      </c>
    </row>
    <row r="14" spans="1:22" ht="14.5" customHeight="1" x14ac:dyDescent="0.2">
      <c r="A14" s="134" t="s">
        <v>578</v>
      </c>
      <c r="B14" s="205">
        <f>'BE11'!D43*'BE list'!E15</f>
        <v>0</v>
      </c>
      <c r="C14" s="205">
        <f>'BE11'!D84*'BE list'!E15</f>
        <v>0</v>
      </c>
      <c r="D14" s="205">
        <f>'BE11'!D125*'BE list'!E15</f>
        <v>0</v>
      </c>
      <c r="E14" s="205">
        <f>'BE11'!D166*'BE list'!E15</f>
        <v>0</v>
      </c>
      <c r="F14" s="205">
        <f>'BE11'!D207*'BE list'!E15</f>
        <v>5164.1849999999995</v>
      </c>
      <c r="G14" s="205">
        <f>'BE11'!D248*'BE list'!E15</f>
        <v>0</v>
      </c>
      <c r="H14" s="205">
        <f>'BE11'!D289*'BE list'!E15</f>
        <v>0</v>
      </c>
      <c r="I14" s="205">
        <f>'BE11'!D330*'BE list'!E15</f>
        <v>19365.693749999999</v>
      </c>
      <c r="J14" s="205">
        <f>'BE11'!D371*'BE list'!E15</f>
        <v>154545.19375000001</v>
      </c>
      <c r="K14" s="205">
        <f>'BE11'!D412*'BE list'!E15</f>
        <v>77302.625</v>
      </c>
      <c r="L14" s="205">
        <f>'BE11'!D453*'BE list'!E15</f>
        <v>0</v>
      </c>
      <c r="M14" s="205">
        <f>'BE11'!D494*'BE list'!E15</f>
        <v>0</v>
      </c>
      <c r="N14" s="205">
        <f>'BE11'!D535*'BE list'!E15</f>
        <v>0</v>
      </c>
      <c r="O14" s="205">
        <f>'BE11'!D576*'BE list'!E15</f>
        <v>0</v>
      </c>
      <c r="P14" s="205">
        <f>'BE11'!D617*'BE list'!E15</f>
        <v>0</v>
      </c>
      <c r="Q14" s="205">
        <f>'BE11'!D658*'BE list'!E15</f>
        <v>0</v>
      </c>
      <c r="R14" s="205">
        <f>'BE11'!D699*'BE list'!E15</f>
        <v>0</v>
      </c>
      <c r="S14" s="205">
        <f>'BE11'!D740*'BE list'!E15</f>
        <v>0</v>
      </c>
      <c r="T14" s="205">
        <f>'BE11'!D781*'BE list'!E15</f>
        <v>0</v>
      </c>
      <c r="U14" s="216">
        <f t="shared" si="0"/>
        <v>256377.69750000001</v>
      </c>
      <c r="V14" s="213">
        <f t="shared" si="1"/>
        <v>8.0539926288247507E-2</v>
      </c>
    </row>
    <row r="15" spans="1:22" ht="14.5" customHeight="1" x14ac:dyDescent="0.2">
      <c r="A15" s="134" t="s">
        <v>579</v>
      </c>
      <c r="B15" s="205">
        <f>'BE12'!D43*'BE list'!E16</f>
        <v>2000</v>
      </c>
      <c r="C15" s="205">
        <f>'BE12'!D84*'BE list'!E16</f>
        <v>1000</v>
      </c>
      <c r="D15" s="205">
        <f>'BE12'!D125*'BE list'!E16</f>
        <v>6000</v>
      </c>
      <c r="E15" s="205">
        <f>'BE12'!D166*'BE list'!E16</f>
        <v>1250</v>
      </c>
      <c r="F15" s="205">
        <f>'BE12'!D207*'BE list'!E16</f>
        <v>0</v>
      </c>
      <c r="G15" s="205">
        <f>'BE12'!D248*'BE list'!E16</f>
        <v>153437.5</v>
      </c>
      <c r="H15" s="205">
        <f>'BE12'!D289*'BE list'!E16</f>
        <v>26562.5</v>
      </c>
      <c r="I15" s="205">
        <f>'BE12'!D330*'BE list'!E16</f>
        <v>0</v>
      </c>
      <c r="J15" s="205">
        <f>'BE12'!D371*'BE list'!E16</f>
        <v>0</v>
      </c>
      <c r="K15" s="205">
        <f>'BE12'!D412*'BE list'!E16</f>
        <v>0</v>
      </c>
      <c r="L15" s="205">
        <f>'BE12'!D453*'BE list'!E16</f>
        <v>0</v>
      </c>
      <c r="M15" s="205">
        <f>'BE12'!D494*'BE list'!E16</f>
        <v>0</v>
      </c>
      <c r="N15" s="205">
        <f>'BE12'!D535*'BE list'!E16</f>
        <v>0</v>
      </c>
      <c r="O15" s="205">
        <f>'BE12'!D576*'BE list'!E16</f>
        <v>0</v>
      </c>
      <c r="P15" s="205">
        <f>'BE12'!D617*'BE list'!E16</f>
        <v>0</v>
      </c>
      <c r="Q15" s="205">
        <f>'BE12'!D658*'BE list'!E16</f>
        <v>0</v>
      </c>
      <c r="R15" s="205">
        <f>'BE12'!D699*'BE list'!E16</f>
        <v>0</v>
      </c>
      <c r="S15" s="205">
        <f>'BE12'!D740*'BE list'!E16</f>
        <v>0</v>
      </c>
      <c r="T15" s="205">
        <f>'BE12'!D781*'BE list'!E16</f>
        <v>0</v>
      </c>
      <c r="U15" s="216">
        <f t="shared" si="0"/>
        <v>190250</v>
      </c>
      <c r="V15" s="213">
        <f t="shared" si="1"/>
        <v>5.9766200904971804E-2</v>
      </c>
    </row>
    <row r="16" spans="1:22" ht="14.5" customHeight="1" x14ac:dyDescent="0.2">
      <c r="A16" s="134" t="s">
        <v>580</v>
      </c>
      <c r="B16" s="205">
        <f>'BE13'!D43*'BE list'!E17</f>
        <v>0</v>
      </c>
      <c r="C16" s="205">
        <f>'BE13'!D84*'BE list'!E17</f>
        <v>0</v>
      </c>
      <c r="D16" s="205">
        <f>'BE13'!D125*'BE list'!E17</f>
        <v>0</v>
      </c>
      <c r="E16" s="205">
        <f>'BE13'!D166*'BE list'!E17</f>
        <v>0</v>
      </c>
      <c r="F16" s="205">
        <f>'BE13'!D207*'BE list'!E17</f>
        <v>2700</v>
      </c>
      <c r="G16" s="205">
        <f>'BE13'!D248*'BE list'!E17</f>
        <v>0</v>
      </c>
      <c r="H16" s="205">
        <f>'BE13'!D289*'BE list'!E17</f>
        <v>0</v>
      </c>
      <c r="I16" s="205">
        <f>'BE13'!D330*'BE list'!E17</f>
        <v>10125</v>
      </c>
      <c r="J16" s="205">
        <f>'BE13'!D371*'BE list'!E17</f>
        <v>71500</v>
      </c>
      <c r="K16" s="205">
        <f>'BE13'!D412*'BE list'!E17</f>
        <v>36500</v>
      </c>
      <c r="L16" s="205">
        <f>'BE13'!D453*'BE list'!E17</f>
        <v>0</v>
      </c>
      <c r="M16" s="205">
        <f>'BE13'!D494*'BE list'!E17</f>
        <v>0</v>
      </c>
      <c r="N16" s="205">
        <f>'BE13'!D535*'BE list'!E17</f>
        <v>0</v>
      </c>
      <c r="O16" s="205">
        <f>'BE13'!D576*'BE list'!E17</f>
        <v>0</v>
      </c>
      <c r="P16" s="205">
        <f>'BE13'!D617*'BE list'!E17</f>
        <v>0</v>
      </c>
      <c r="Q16" s="205">
        <f>'BE13'!D658*'BE list'!E17</f>
        <v>0</v>
      </c>
      <c r="R16" s="205">
        <f>'BE13'!D699*'BE list'!E17</f>
        <v>0</v>
      </c>
      <c r="S16" s="205">
        <f>'BE13'!D740*'BE list'!E17</f>
        <v>0</v>
      </c>
      <c r="T16" s="205">
        <f>'BE13'!D781*'BE list'!E17</f>
        <v>0</v>
      </c>
      <c r="U16" s="216">
        <f t="shared" si="0"/>
        <v>120825</v>
      </c>
      <c r="V16" s="213">
        <f t="shared" si="1"/>
        <v>3.7956642440700232E-2</v>
      </c>
    </row>
    <row r="17" spans="1:22" ht="14.5" customHeight="1" x14ac:dyDescent="0.2">
      <c r="A17" s="134" t="s">
        <v>581</v>
      </c>
      <c r="B17" s="205">
        <f>'BE14'!D43*'BE list'!E18</f>
        <v>0</v>
      </c>
      <c r="C17" s="205">
        <f>'BE14'!D84*'BE list'!E18</f>
        <v>0</v>
      </c>
      <c r="D17" s="205">
        <f>'BE14'!D125*'BE list'!E18</f>
        <v>0</v>
      </c>
      <c r="E17" s="205">
        <f>'BE14'!D166*'BE list'!E18</f>
        <v>0</v>
      </c>
      <c r="F17" s="205">
        <f>'BE14'!D207*'BE list'!E18</f>
        <v>6000</v>
      </c>
      <c r="G17" s="205">
        <f>'BE14'!D248*'BE list'!E18</f>
        <v>0</v>
      </c>
      <c r="H17" s="205">
        <f>'BE14'!D289*'BE list'!E18</f>
        <v>0</v>
      </c>
      <c r="I17" s="205">
        <f>'BE14'!D330*'BE list'!E18</f>
        <v>22500</v>
      </c>
      <c r="J17" s="205">
        <f>'BE14'!D371*'BE list'!E18</f>
        <v>196625</v>
      </c>
      <c r="K17" s="205">
        <f>'BE14'!D412*'BE list'!E18</f>
        <v>97000</v>
      </c>
      <c r="L17" s="205">
        <f>'BE14'!D453*'BE list'!E18</f>
        <v>0</v>
      </c>
      <c r="M17" s="205">
        <f>'BE14'!D494*'BE list'!E18</f>
        <v>0</v>
      </c>
      <c r="N17" s="205">
        <f>'BE14'!D535*'BE list'!E18</f>
        <v>0</v>
      </c>
      <c r="O17" s="205">
        <f>'BE14'!D576*'BE list'!E18</f>
        <v>0</v>
      </c>
      <c r="P17" s="205">
        <f>'BE14'!D617*'BE list'!E18</f>
        <v>0</v>
      </c>
      <c r="Q17" s="205">
        <f>'BE14'!D658*'BE list'!E18</f>
        <v>0</v>
      </c>
      <c r="R17" s="205">
        <f>'BE14'!D699*'BE list'!E18</f>
        <v>0</v>
      </c>
      <c r="S17" s="205">
        <f>'BE14'!D740*'BE list'!E18</f>
        <v>0</v>
      </c>
      <c r="T17" s="205">
        <f>'BE14'!D781*'BE list'!E18</f>
        <v>0</v>
      </c>
      <c r="U17" s="216">
        <f t="shared" si="0"/>
        <v>322125</v>
      </c>
      <c r="V17" s="213">
        <f t="shared" si="1"/>
        <v>0.10119415225500154</v>
      </c>
    </row>
    <row r="18" spans="1:22" ht="14.5" customHeight="1" x14ac:dyDescent="0.2">
      <c r="A18" s="134" t="s">
        <v>582</v>
      </c>
      <c r="B18" s="205">
        <f>'BE15'!D43*'BE list'!E19</f>
        <v>0</v>
      </c>
      <c r="C18" s="205">
        <f>'BE15'!D84*'BE list'!E19</f>
        <v>0</v>
      </c>
      <c r="D18" s="205">
        <f>'BE15'!D125*'BE list'!E19</f>
        <v>0</v>
      </c>
      <c r="E18" s="205">
        <f>'BE15'!D166*'BE list'!E19</f>
        <v>0</v>
      </c>
      <c r="F18" s="205">
        <f>'BE15'!D207*'BE list'!E19</f>
        <v>0</v>
      </c>
      <c r="G18" s="205">
        <f>'BE15'!D248*'BE list'!E19</f>
        <v>0</v>
      </c>
      <c r="H18" s="205">
        <f>'BE15'!D289*'BE list'!E19</f>
        <v>0</v>
      </c>
      <c r="I18" s="205">
        <f>'BE15'!D330*'BE list'!E19</f>
        <v>0</v>
      </c>
      <c r="J18" s="205">
        <f>'BE15'!D371*'BE list'!E19</f>
        <v>0</v>
      </c>
      <c r="K18" s="205">
        <f>'BE15'!D412*'BE list'!E19</f>
        <v>0</v>
      </c>
      <c r="L18" s="205">
        <f>'BE15'!D453*'BE list'!E19</f>
        <v>0</v>
      </c>
      <c r="M18" s="205">
        <f>'BE15'!D494*'BE list'!E19</f>
        <v>0</v>
      </c>
      <c r="N18" s="205">
        <f>'BE15'!D535*'BE list'!E19</f>
        <v>0</v>
      </c>
      <c r="O18" s="205">
        <f>'BE15'!D576*'BE list'!E19</f>
        <v>0</v>
      </c>
      <c r="P18" s="205">
        <f>'BE15'!D617*'BE list'!E19</f>
        <v>0</v>
      </c>
      <c r="Q18" s="205">
        <f>'BE15'!D658*'BE list'!E19</f>
        <v>0</v>
      </c>
      <c r="R18" s="205">
        <f>'BE15'!D699*'BE list'!E19</f>
        <v>0</v>
      </c>
      <c r="S18" s="205">
        <f>'BE15'!D740*'BE list'!E19</f>
        <v>0</v>
      </c>
      <c r="T18" s="205">
        <f>'BE15'!D781*'BE list'!E19</f>
        <v>0</v>
      </c>
      <c r="U18" s="216">
        <f t="shared" si="0"/>
        <v>0</v>
      </c>
      <c r="V18" s="213">
        <f t="shared" si="1"/>
        <v>0</v>
      </c>
    </row>
    <row r="19" spans="1:22" ht="14.5" customHeight="1" x14ac:dyDescent="0.2">
      <c r="A19" s="134" t="s">
        <v>583</v>
      </c>
      <c r="B19" s="205">
        <f>'BE16'!D43*'BE list'!E20</f>
        <v>0</v>
      </c>
      <c r="C19" s="205">
        <f>'BE16'!D84*'BE list'!E20</f>
        <v>0</v>
      </c>
      <c r="D19" s="205">
        <f>'BE16'!D125*'BE list'!E20</f>
        <v>0</v>
      </c>
      <c r="E19" s="205">
        <f>'BE16'!D166*'BE list'!E20</f>
        <v>0</v>
      </c>
      <c r="F19" s="205">
        <f>'BE16'!D207*'BE list'!E20</f>
        <v>6232.5</v>
      </c>
      <c r="G19" s="205">
        <f>'BE16'!D248*'BE list'!E20</f>
        <v>0</v>
      </c>
      <c r="H19" s="205">
        <f>'BE16'!D289*'BE list'!E20</f>
        <v>0</v>
      </c>
      <c r="I19" s="205">
        <f>'BE16'!D330*'BE list'!E20</f>
        <v>23371.875</v>
      </c>
      <c r="J19" s="205">
        <f>'BE16'!D371*'BE list'!E20</f>
        <v>193235.73749999999</v>
      </c>
      <c r="K19" s="205">
        <f>'BE16'!D412*'BE list'!E20</f>
        <v>96123.6</v>
      </c>
      <c r="L19" s="205">
        <f>'BE16'!D453*'BE list'!E20</f>
        <v>0</v>
      </c>
      <c r="M19" s="205">
        <f>'BE16'!D494*'BE list'!E20</f>
        <v>0</v>
      </c>
      <c r="N19" s="205">
        <f>'BE16'!D535*'BE list'!E20</f>
        <v>0</v>
      </c>
      <c r="O19" s="205">
        <f>'BE16'!D576*'BE list'!E20</f>
        <v>0</v>
      </c>
      <c r="P19" s="205">
        <f>'BE16'!D617*'BE list'!E20</f>
        <v>0</v>
      </c>
      <c r="Q19" s="205">
        <f>'BE16'!D658*'BE list'!E20</f>
        <v>0</v>
      </c>
      <c r="R19" s="205">
        <f>'BE16'!D699*'BE list'!E20</f>
        <v>0</v>
      </c>
      <c r="S19" s="205">
        <f>'BE16'!D740*'BE list'!E20</f>
        <v>0</v>
      </c>
      <c r="T19" s="205">
        <f>'BE16'!D781*'BE list'!E20</f>
        <v>0</v>
      </c>
      <c r="U19" s="216">
        <f t="shared" si="0"/>
        <v>318963.71250000002</v>
      </c>
      <c r="V19" s="213">
        <f t="shared" si="1"/>
        <v>0.10020104768815069</v>
      </c>
    </row>
    <row r="20" spans="1:22" ht="14.5" customHeight="1" x14ac:dyDescent="0.2">
      <c r="A20" s="134" t="s">
        <v>584</v>
      </c>
      <c r="B20" s="205">
        <f>'BE17'!D43*'BE list'!E21</f>
        <v>0</v>
      </c>
      <c r="C20" s="205">
        <f>'BE17'!D84*'BE list'!E21</f>
        <v>0</v>
      </c>
      <c r="D20" s="205">
        <f>'BE17'!D125*'BE list'!E21</f>
        <v>0</v>
      </c>
      <c r="E20" s="205">
        <f>'BE17'!D166*'BE list'!E21</f>
        <v>0</v>
      </c>
      <c r="F20" s="205">
        <f>'BE17'!D207*'BE list'!E21</f>
        <v>0</v>
      </c>
      <c r="G20" s="205">
        <f>'BE17'!D248*'BE list'!E21</f>
        <v>0</v>
      </c>
      <c r="H20" s="205">
        <f>'BE17'!D289*'BE list'!E21</f>
        <v>0</v>
      </c>
      <c r="I20" s="205">
        <f>'BE17'!D330*'BE list'!E21</f>
        <v>0</v>
      </c>
      <c r="J20" s="205">
        <f>'BE17'!D371*'BE list'!E21</f>
        <v>0</v>
      </c>
      <c r="K20" s="205">
        <f>'BE17'!D412*'BE list'!E21</f>
        <v>0</v>
      </c>
      <c r="L20" s="205">
        <f>'BE17'!D453*'BE list'!E21</f>
        <v>0</v>
      </c>
      <c r="M20" s="205">
        <f>'BE17'!D494*'BE list'!E21</f>
        <v>0</v>
      </c>
      <c r="N20" s="205">
        <f>'BE17'!D535*'BE list'!E21</f>
        <v>0</v>
      </c>
      <c r="O20" s="205">
        <f>'BE17'!D576*'BE list'!E21</f>
        <v>0</v>
      </c>
      <c r="P20" s="205">
        <f>'BE17'!D617*'BE list'!E21</f>
        <v>0</v>
      </c>
      <c r="Q20" s="205">
        <f>'BE17'!D658*'BE list'!E21</f>
        <v>0</v>
      </c>
      <c r="R20" s="205">
        <f>'BE17'!D699*'BE list'!E21</f>
        <v>0</v>
      </c>
      <c r="S20" s="205">
        <f>'BE17'!D740*'BE list'!E21</f>
        <v>0</v>
      </c>
      <c r="T20" s="205">
        <f>'BE17'!D781*'BE list'!E21</f>
        <v>0</v>
      </c>
      <c r="U20" s="216">
        <f t="shared" si="0"/>
        <v>0</v>
      </c>
      <c r="V20" s="213">
        <f t="shared" si="1"/>
        <v>0</v>
      </c>
    </row>
    <row r="21" spans="1:22" ht="14.5" customHeight="1" x14ac:dyDescent="0.2">
      <c r="A21" s="134" t="s">
        <v>585</v>
      </c>
      <c r="B21" s="205">
        <f>'BE18'!D43*'BE list'!E22</f>
        <v>0</v>
      </c>
      <c r="C21" s="205">
        <f>'BE18'!D84*'BE list'!E22</f>
        <v>0</v>
      </c>
      <c r="D21" s="205">
        <f>'BE18'!D125*'BE list'!E22</f>
        <v>0</v>
      </c>
      <c r="E21" s="205">
        <f>'BE18'!D166*'BE list'!E22</f>
        <v>0</v>
      </c>
      <c r="F21" s="205">
        <f>'BE18'!D207*'BE list'!E22</f>
        <v>0</v>
      </c>
      <c r="G21" s="205">
        <f>'BE18'!D248*'BE list'!E22</f>
        <v>0</v>
      </c>
      <c r="H21" s="205">
        <f>'BE18'!D289*'BE list'!E22</f>
        <v>0</v>
      </c>
      <c r="I21" s="205">
        <f>'BE18'!D330*'BE list'!E22</f>
        <v>0</v>
      </c>
      <c r="J21" s="205">
        <f>'BE18'!D371*'BE list'!E22</f>
        <v>0</v>
      </c>
      <c r="K21" s="205">
        <f>'BE18'!D412*'BE list'!E22</f>
        <v>0</v>
      </c>
      <c r="L21" s="205">
        <f>'BE18'!D453*'BE list'!E22</f>
        <v>0</v>
      </c>
      <c r="M21" s="205">
        <f>'BE18'!D494*'BE list'!E22</f>
        <v>0</v>
      </c>
      <c r="N21" s="205">
        <f>'BE18'!D535*'BE list'!E22</f>
        <v>0</v>
      </c>
      <c r="O21" s="205">
        <f>'BE18'!D576*'BE list'!E22</f>
        <v>0</v>
      </c>
      <c r="P21" s="205">
        <f>'BE18'!D617*'BE list'!E22</f>
        <v>0</v>
      </c>
      <c r="Q21" s="205">
        <f>'BE18'!D658*'BE list'!E22</f>
        <v>0</v>
      </c>
      <c r="R21" s="205">
        <f>'BE18'!D699*'BE list'!E22</f>
        <v>0</v>
      </c>
      <c r="S21" s="205">
        <f>'BE18'!D740*'BE list'!E22</f>
        <v>0</v>
      </c>
      <c r="T21" s="205">
        <f>'BE18'!D781*'BE list'!E22</f>
        <v>0</v>
      </c>
      <c r="U21" s="216">
        <f t="shared" si="0"/>
        <v>0</v>
      </c>
      <c r="V21" s="213">
        <f t="shared" si="1"/>
        <v>0</v>
      </c>
    </row>
    <row r="22" spans="1:22" ht="14.5" customHeight="1" x14ac:dyDescent="0.2">
      <c r="A22" s="134" t="s">
        <v>586</v>
      </c>
      <c r="B22" s="205">
        <f>'BE19'!D43*'BE list'!E23</f>
        <v>0</v>
      </c>
      <c r="C22" s="205">
        <f>'BE19'!D84*'BE list'!E23</f>
        <v>0</v>
      </c>
      <c r="D22" s="205">
        <f>'BE19'!D125*'BE list'!E23</f>
        <v>0</v>
      </c>
      <c r="E22" s="205">
        <f>'BE19'!D166*'BE list'!E23</f>
        <v>0</v>
      </c>
      <c r="F22" s="205">
        <f>'BE19'!D207*'BE list'!E23</f>
        <v>0</v>
      </c>
      <c r="G22" s="205">
        <f>'BE19'!D248*'BE list'!E23</f>
        <v>0</v>
      </c>
      <c r="H22" s="205">
        <f>'BE19'!D289*'BE list'!E23</f>
        <v>0</v>
      </c>
      <c r="I22" s="205">
        <f>'BE19'!D330*'BE list'!E23</f>
        <v>0</v>
      </c>
      <c r="J22" s="205">
        <f>'BE19'!D371*'BE list'!E23</f>
        <v>0</v>
      </c>
      <c r="K22" s="205">
        <f>'BE19'!D412*'BE list'!E23</f>
        <v>0</v>
      </c>
      <c r="L22" s="205">
        <f>'BE19'!D453*'BE list'!E23</f>
        <v>0</v>
      </c>
      <c r="M22" s="205">
        <f>'BE19'!D494*'BE list'!E23</f>
        <v>0</v>
      </c>
      <c r="N22" s="205">
        <f>'BE19'!D535*'BE list'!E23</f>
        <v>0</v>
      </c>
      <c r="O22" s="205">
        <f>'BE19'!D576*'BE list'!E23</f>
        <v>0</v>
      </c>
      <c r="P22" s="205">
        <f>'BE19'!D617*'BE list'!E23</f>
        <v>0</v>
      </c>
      <c r="Q22" s="205">
        <f>'BE19'!D658*'BE list'!E23</f>
        <v>0</v>
      </c>
      <c r="R22" s="205">
        <f>'BE19'!D699*'BE list'!E23</f>
        <v>0</v>
      </c>
      <c r="S22" s="205">
        <f>'BE19'!D740*'BE list'!E23</f>
        <v>0</v>
      </c>
      <c r="T22" s="205">
        <f>'BE19'!D781*'BE list'!E23</f>
        <v>0</v>
      </c>
      <c r="U22" s="216">
        <f t="shared" si="0"/>
        <v>0</v>
      </c>
      <c r="V22" s="213">
        <f t="shared" si="1"/>
        <v>0</v>
      </c>
    </row>
    <row r="23" spans="1:22" ht="14.5" customHeight="1" x14ac:dyDescent="0.2">
      <c r="A23" s="134" t="s">
        <v>587</v>
      </c>
      <c r="B23" s="205">
        <f>'BE20'!D43*'BE list'!E24</f>
        <v>0</v>
      </c>
      <c r="C23" s="205">
        <f>'BE20'!D84*'BE list'!E24</f>
        <v>0</v>
      </c>
      <c r="D23" s="205">
        <f>'BE20'!D125*'BE list'!E24</f>
        <v>0</v>
      </c>
      <c r="E23" s="205">
        <f>'BE20'!D166*'BE list'!E24</f>
        <v>0</v>
      </c>
      <c r="F23" s="205">
        <f>'BE20'!D207*'BE list'!E24</f>
        <v>0</v>
      </c>
      <c r="G23" s="205">
        <f>'BE20'!D248*'BE list'!E24</f>
        <v>0</v>
      </c>
      <c r="H23" s="205">
        <f>'BE20'!D289*'BE list'!E24</f>
        <v>0</v>
      </c>
      <c r="I23" s="205">
        <f>'BE20'!D330*'BE list'!E24</f>
        <v>0</v>
      </c>
      <c r="J23" s="205">
        <f>'BE20'!D371*'BE list'!E24</f>
        <v>0</v>
      </c>
      <c r="K23" s="205">
        <f>'BE20'!D412*'BE list'!E24</f>
        <v>0</v>
      </c>
      <c r="L23" s="205">
        <f>'BE20'!D453*'BE list'!E24</f>
        <v>0</v>
      </c>
      <c r="M23" s="205">
        <f>'BE20'!D494*'BE list'!E24</f>
        <v>0</v>
      </c>
      <c r="N23" s="205">
        <f>'BE20'!D535*'BE list'!E24</f>
        <v>0</v>
      </c>
      <c r="O23" s="205">
        <f>'BE20'!D576*'BE list'!E24</f>
        <v>0</v>
      </c>
      <c r="P23" s="205">
        <f>'BE20'!D617*'BE list'!E24</f>
        <v>0</v>
      </c>
      <c r="Q23" s="205">
        <f>'BE20'!D658*'BE list'!E24</f>
        <v>0</v>
      </c>
      <c r="R23" s="205">
        <f>'BE20'!D699*'BE list'!E24</f>
        <v>0</v>
      </c>
      <c r="S23" s="205">
        <f>'BE20'!D740*'BE list'!E24</f>
        <v>0</v>
      </c>
      <c r="T23" s="205">
        <f>'BE20'!D781*'BE list'!E24</f>
        <v>0</v>
      </c>
      <c r="U23" s="216">
        <f t="shared" si="0"/>
        <v>0</v>
      </c>
      <c r="V23" s="213">
        <f t="shared" si="1"/>
        <v>0</v>
      </c>
    </row>
    <row r="24" spans="1:22" ht="14.5" customHeight="1" x14ac:dyDescent="0.2">
      <c r="A24" s="210" t="s">
        <v>27</v>
      </c>
      <c r="B24" s="211">
        <f t="shared" ref="B24:T24" si="2">SUM(B3:B23)</f>
        <v>10000</v>
      </c>
      <c r="C24" s="211">
        <f t="shared" si="2"/>
        <v>5000</v>
      </c>
      <c r="D24" s="211">
        <f t="shared" si="2"/>
        <v>30000</v>
      </c>
      <c r="E24" s="211">
        <f t="shared" si="2"/>
        <v>6250</v>
      </c>
      <c r="F24" s="211">
        <f t="shared" si="2"/>
        <v>91389.569999999992</v>
      </c>
      <c r="G24" s="211">
        <f t="shared" si="2"/>
        <v>153437.5</v>
      </c>
      <c r="H24" s="211">
        <f t="shared" si="2"/>
        <v>26562.5</v>
      </c>
      <c r="I24" s="211">
        <f t="shared" si="2"/>
        <v>172376.95875000002</v>
      </c>
      <c r="J24" s="211">
        <f t="shared" si="2"/>
        <v>1151334.4212499999</v>
      </c>
      <c r="K24" s="211">
        <f t="shared" si="2"/>
        <v>534622.55000000005</v>
      </c>
      <c r="L24" s="211">
        <f t="shared" si="2"/>
        <v>0</v>
      </c>
      <c r="M24" s="211">
        <f t="shared" si="2"/>
        <v>150393.24</v>
      </c>
      <c r="N24" s="211">
        <f t="shared" si="2"/>
        <v>120000</v>
      </c>
      <c r="O24" s="211">
        <f t="shared" si="2"/>
        <v>642456.96000000008</v>
      </c>
      <c r="P24" s="211">
        <f t="shared" si="2"/>
        <v>71913.600000000006</v>
      </c>
      <c r="Q24" s="211">
        <f t="shared" si="2"/>
        <v>0</v>
      </c>
      <c r="R24" s="211">
        <f t="shared" si="2"/>
        <v>0</v>
      </c>
      <c r="S24" s="211">
        <f t="shared" si="2"/>
        <v>17500</v>
      </c>
      <c r="T24" s="211">
        <f t="shared" si="2"/>
        <v>0</v>
      </c>
      <c r="U24" s="212">
        <f>SUM(B3:T23)</f>
        <v>3183237.3</v>
      </c>
      <c r="V24" s="213">
        <f t="shared" si="1"/>
        <v>1</v>
      </c>
    </row>
    <row r="25" spans="1:22" ht="14.5" customHeight="1" x14ac:dyDescent="0.2">
      <c r="A25" s="214" t="s">
        <v>28</v>
      </c>
      <c r="B25" s="213">
        <f t="shared" ref="B25:U25" si="3">IF($U24&gt;0,B24/$U24," ")</f>
        <v>3.1414560265425389E-3</v>
      </c>
      <c r="C25" s="213">
        <f t="shared" si="3"/>
        <v>1.5707280132712695E-3</v>
      </c>
      <c r="D25" s="213">
        <f t="shared" si="3"/>
        <v>9.4243680796276177E-3</v>
      </c>
      <c r="E25" s="213">
        <f t="shared" si="3"/>
        <v>1.9634100165890869E-3</v>
      </c>
      <c r="F25" s="213">
        <f t="shared" si="3"/>
        <v>2.870963154396312E-2</v>
      </c>
      <c r="G25" s="213">
        <f t="shared" si="3"/>
        <v>4.8201715907262084E-2</v>
      </c>
      <c r="H25" s="213">
        <f t="shared" si="3"/>
        <v>8.3444925705036203E-3</v>
      </c>
      <c r="I25" s="213">
        <f t="shared" si="3"/>
        <v>5.4151463590226226E-2</v>
      </c>
      <c r="J25" s="213">
        <f t="shared" si="3"/>
        <v>0.36168664562016783</v>
      </c>
      <c r="K25" s="213">
        <f t="shared" si="3"/>
        <v>0.16794932316230402</v>
      </c>
      <c r="L25" s="213">
        <f t="shared" si="3"/>
        <v>0</v>
      </c>
      <c r="M25" s="213">
        <f t="shared" si="3"/>
        <v>4.7245375014925844E-2</v>
      </c>
      <c r="N25" s="213">
        <f t="shared" si="3"/>
        <v>3.7697472318510471E-2</v>
      </c>
      <c r="O25" s="213">
        <f t="shared" si="3"/>
        <v>0.20182502887861992</v>
      </c>
      <c r="P25" s="213">
        <f t="shared" si="3"/>
        <v>2.2591341211036956E-2</v>
      </c>
      <c r="Q25" s="213">
        <f t="shared" si="3"/>
        <v>0</v>
      </c>
      <c r="R25" s="213">
        <f t="shared" si="3"/>
        <v>0</v>
      </c>
      <c r="S25" s="213">
        <f t="shared" si="3"/>
        <v>5.4975480464494438E-3</v>
      </c>
      <c r="T25" s="213">
        <f t="shared" si="3"/>
        <v>0</v>
      </c>
      <c r="U25" s="213">
        <f t="shared" si="3"/>
        <v>1</v>
      </c>
      <c r="V25" s="158"/>
    </row>
    <row r="26" spans="1:22" ht="14.5" customHeight="1" x14ac:dyDescent="0.2"/>
    <row r="27" spans="1:22" ht="14.5" customHeight="1" x14ac:dyDescent="0.2"/>
    <row r="28" spans="1:22" ht="14.5" customHeight="1" x14ac:dyDescent="0.2"/>
    <row r="29" spans="1:22" ht="14.5" customHeight="1" x14ac:dyDescent="0.2"/>
    <row r="30" spans="1:22" ht="14.5" customHeight="1" x14ac:dyDescent="0.2"/>
    <row r="31" spans="1:22" ht="14.5" customHeight="1" x14ac:dyDescent="0.2"/>
    <row r="32" spans="1:22" ht="14.5" customHeight="1" x14ac:dyDescent="0.2"/>
    <row r="33" ht="14.5" customHeight="1" x14ac:dyDescent="0.2"/>
    <row r="34" ht="14.5" customHeight="1" x14ac:dyDescent="0.2"/>
    <row r="35" ht="14.5" customHeight="1" x14ac:dyDescent="0.2"/>
    <row r="36" ht="14.5" customHeight="1" x14ac:dyDescent="0.2"/>
    <row r="37" ht="14.5" customHeight="1" x14ac:dyDescent="0.2"/>
    <row r="38" ht="14.5" customHeight="1" x14ac:dyDescent="0.2"/>
    <row r="39" ht="14.5" customHeight="1" x14ac:dyDescent="0.2"/>
    <row r="40" ht="14.5" customHeight="1" x14ac:dyDescent="0.2"/>
    <row r="41" ht="14.5" customHeight="1" x14ac:dyDescent="0.2"/>
    <row r="42" ht="14.5" customHeight="1" x14ac:dyDescent="0.2"/>
    <row r="43" ht="14.5" customHeight="1" x14ac:dyDescent="0.2"/>
    <row r="44" ht="14.5" customHeight="1" x14ac:dyDescent="0.2"/>
    <row r="45" ht="14.5" customHeight="1" x14ac:dyDescent="0.2"/>
    <row r="150" ht="15" customHeight="1" x14ac:dyDescent="0.2"/>
    <row r="151" ht="15" customHeight="1" x14ac:dyDescent="0.2"/>
    <row r="152" ht="20"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20"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20"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20" customHeight="1" x14ac:dyDescent="0.2"/>
    <row r="177" ht="15" customHeight="1" x14ac:dyDescent="0.2"/>
    <row r="178" ht="15" customHeight="1" x14ac:dyDescent="0.2"/>
    <row r="179" ht="15" customHeight="1" x14ac:dyDescent="0.2"/>
    <row r="180" ht="15" customHeight="1" x14ac:dyDescent="0.2"/>
    <row r="181" ht="15" customHeight="1" x14ac:dyDescent="0.2"/>
    <row r="182" ht="20"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20" customHeight="1" x14ac:dyDescent="0.2"/>
    <row r="191" ht="15" customHeight="1" x14ac:dyDescent="0.2"/>
    <row r="192" ht="15" customHeight="1" x14ac:dyDescent="0.2"/>
    <row r="193" ht="15" customHeight="1" x14ac:dyDescent="0.2"/>
    <row r="194" ht="15" customHeight="1" x14ac:dyDescent="0.2"/>
    <row r="195" ht="15" customHeight="1" x14ac:dyDescent="0.2"/>
    <row r="196" ht="20" customHeight="1" x14ac:dyDescent="0.2"/>
    <row r="197" ht="15" customHeight="1" x14ac:dyDescent="0.2"/>
    <row r="198" ht="15" customHeight="1" x14ac:dyDescent="0.2"/>
    <row r="199" ht="20" customHeight="1" x14ac:dyDescent="0.2"/>
    <row r="200" ht="15" customHeight="1" x14ac:dyDescent="0.2"/>
    <row r="201" ht="15" customHeight="1" x14ac:dyDescent="0.2"/>
    <row r="202" ht="20" customHeight="1" x14ac:dyDescent="0.2"/>
    <row r="203" ht="15" customHeight="1" x14ac:dyDescent="0.2"/>
    <row r="204" ht="20" customHeight="1" x14ac:dyDescent="0.2"/>
    <row r="205" ht="15" customHeight="1" x14ac:dyDescent="0.2"/>
    <row r="206" ht="20" customHeight="1" x14ac:dyDescent="0.2"/>
    <row r="207" ht="15" customHeight="1" x14ac:dyDescent="0.2"/>
    <row r="208" ht="20" customHeight="1" x14ac:dyDescent="0.2"/>
    <row r="209" ht="15" customHeight="1" x14ac:dyDescent="0.2"/>
    <row r="210" ht="20"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20" customHeight="1" x14ac:dyDescent="0.2"/>
    <row r="221" ht="15" customHeight="1" x14ac:dyDescent="0.2"/>
    <row r="222" ht="15" customHeight="1" x14ac:dyDescent="0.2"/>
    <row r="223" ht="15" customHeight="1" x14ac:dyDescent="0.2"/>
    <row r="224" ht="20" customHeight="1" x14ac:dyDescent="0.2"/>
    <row r="225" ht="15" customHeight="1" x14ac:dyDescent="0.2"/>
    <row r="226" ht="15" customHeight="1" x14ac:dyDescent="0.2"/>
    <row r="227" ht="15" customHeight="1" x14ac:dyDescent="0.2"/>
    <row r="228" ht="20" customHeight="1" x14ac:dyDescent="0.2"/>
    <row r="229" ht="15" customHeight="1" x14ac:dyDescent="0.2"/>
    <row r="230" ht="15" customHeight="1" x14ac:dyDescent="0.2"/>
    <row r="231" ht="15" customHeight="1" x14ac:dyDescent="0.2"/>
    <row r="232" ht="20" customHeight="1" x14ac:dyDescent="0.2"/>
    <row r="233" ht="15" customHeight="1" x14ac:dyDescent="0.2"/>
    <row r="234" ht="15" customHeight="1" x14ac:dyDescent="0.2"/>
    <row r="235" ht="15" customHeight="1" x14ac:dyDescent="0.2"/>
    <row r="236" ht="20" customHeight="1" x14ac:dyDescent="0.2"/>
    <row r="237" ht="15" customHeight="1" x14ac:dyDescent="0.2"/>
    <row r="238" ht="15" customHeight="1" x14ac:dyDescent="0.2"/>
    <row r="239" ht="15" customHeight="1" x14ac:dyDescent="0.2"/>
    <row r="240" ht="20" customHeight="1" x14ac:dyDescent="0.2"/>
    <row r="241" ht="15" customHeight="1" x14ac:dyDescent="0.2"/>
    <row r="242" ht="15" customHeight="1" x14ac:dyDescent="0.2"/>
    <row r="243" ht="15" customHeight="1" x14ac:dyDescent="0.2"/>
    <row r="244" ht="20" customHeight="1" x14ac:dyDescent="0.2"/>
    <row r="245" ht="15" customHeight="1" x14ac:dyDescent="0.2"/>
    <row r="246" ht="15" customHeight="1" x14ac:dyDescent="0.2"/>
    <row r="247" ht="15" customHeight="1" x14ac:dyDescent="0.2"/>
    <row r="248" ht="20" customHeight="1" x14ac:dyDescent="0.2"/>
    <row r="249" ht="15" customHeight="1" x14ac:dyDescent="0.2"/>
    <row r="250" ht="15" customHeight="1" x14ac:dyDescent="0.2"/>
    <row r="251" ht="15" customHeight="1" x14ac:dyDescent="0.2"/>
    <row r="252" ht="20" customHeight="1" x14ac:dyDescent="0.2"/>
    <row r="253" ht="15" customHeight="1" x14ac:dyDescent="0.2"/>
    <row r="254" ht="15" customHeight="1" x14ac:dyDescent="0.2"/>
    <row r="255" ht="15" customHeight="1" x14ac:dyDescent="0.2"/>
    <row r="256" ht="20" customHeight="1" x14ac:dyDescent="0.2"/>
    <row r="257" ht="15" customHeight="1" x14ac:dyDescent="0.2"/>
    <row r="258" ht="15" customHeight="1" x14ac:dyDescent="0.2"/>
    <row r="259" ht="15" customHeight="1" x14ac:dyDescent="0.2"/>
    <row r="260" ht="20" customHeight="1" x14ac:dyDescent="0.2"/>
    <row r="261" ht="15" customHeight="1" x14ac:dyDescent="0.2"/>
    <row r="262" ht="15" customHeight="1" x14ac:dyDescent="0.2"/>
    <row r="263" ht="15" customHeight="1" x14ac:dyDescent="0.2"/>
    <row r="264" ht="20" customHeight="1" x14ac:dyDescent="0.2"/>
    <row r="265" ht="15" customHeight="1" x14ac:dyDescent="0.2"/>
    <row r="266" ht="15" customHeight="1" x14ac:dyDescent="0.2"/>
    <row r="267" ht="20" customHeight="1" x14ac:dyDescent="0.2"/>
    <row r="268" ht="15" customHeight="1" x14ac:dyDescent="0.2"/>
    <row r="269" ht="15" customHeight="1" x14ac:dyDescent="0.2"/>
    <row r="270" ht="15" customHeight="1" x14ac:dyDescent="0.2"/>
    <row r="271" ht="20" customHeight="1" x14ac:dyDescent="0.2"/>
    <row r="272" ht="15" customHeight="1" x14ac:dyDescent="0.2"/>
    <row r="273" ht="15" customHeight="1" x14ac:dyDescent="0.2"/>
    <row r="274" ht="15" customHeight="1" x14ac:dyDescent="0.2"/>
    <row r="275" ht="20" customHeight="1" x14ac:dyDescent="0.2"/>
    <row r="276" ht="15" customHeight="1" x14ac:dyDescent="0.2"/>
    <row r="277" ht="15" customHeight="1" x14ac:dyDescent="0.2"/>
    <row r="278" ht="15" customHeight="1" x14ac:dyDescent="0.2"/>
    <row r="279" ht="20" customHeight="1" x14ac:dyDescent="0.2"/>
    <row r="280" ht="15" customHeight="1" x14ac:dyDescent="0.2"/>
    <row r="281" ht="15" customHeight="1" x14ac:dyDescent="0.2"/>
    <row r="282" ht="15" customHeight="1" x14ac:dyDescent="0.2"/>
    <row r="283" ht="20" customHeight="1" x14ac:dyDescent="0.2"/>
    <row r="284" ht="15" customHeight="1" x14ac:dyDescent="0.2"/>
    <row r="285" ht="15" customHeight="1" x14ac:dyDescent="0.2"/>
    <row r="286" ht="15" customHeight="1" x14ac:dyDescent="0.2"/>
    <row r="287" ht="20"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20"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4.75" customHeight="1" x14ac:dyDescent="0.2"/>
    <row r="321" ht="14.75" customHeight="1" x14ac:dyDescent="0.2"/>
    <row r="322" ht="14.75" customHeight="1" x14ac:dyDescent="0.2"/>
    <row r="323" ht="14.75" customHeight="1" x14ac:dyDescent="0.2"/>
    <row r="324" ht="15" customHeight="1" x14ac:dyDescent="0.2"/>
    <row r="325" ht="20" customHeight="1" x14ac:dyDescent="0.2"/>
    <row r="326" ht="15" customHeight="1" x14ac:dyDescent="0.2"/>
    <row r="327" ht="15" customHeight="1" x14ac:dyDescent="0.2"/>
    <row r="328" ht="15" customHeight="1" x14ac:dyDescent="0.2"/>
    <row r="329" ht="20" customHeight="1" x14ac:dyDescent="0.2"/>
    <row r="330" ht="15" customHeight="1" x14ac:dyDescent="0.2"/>
    <row r="331" ht="15" customHeight="1" x14ac:dyDescent="0.2"/>
    <row r="332" ht="15" customHeight="1" x14ac:dyDescent="0.2"/>
    <row r="333" ht="20" customHeight="1" x14ac:dyDescent="0.2"/>
    <row r="334" ht="15" customHeight="1" x14ac:dyDescent="0.2"/>
    <row r="335" ht="15" customHeight="1" x14ac:dyDescent="0.2"/>
    <row r="336" ht="15" customHeight="1" x14ac:dyDescent="0.2"/>
    <row r="337" ht="20" customHeight="1" x14ac:dyDescent="0.2"/>
    <row r="338" ht="15" customHeight="1" x14ac:dyDescent="0.2"/>
    <row r="339" ht="15" customHeight="1" x14ac:dyDescent="0.2"/>
    <row r="340" ht="15" customHeight="1" x14ac:dyDescent="0.2"/>
    <row r="341" ht="20" customHeight="1" x14ac:dyDescent="0.2"/>
    <row r="342" ht="15" customHeight="1" x14ac:dyDescent="0.2"/>
    <row r="343" ht="15" customHeight="1" x14ac:dyDescent="0.2"/>
    <row r="344" ht="15" customHeight="1" x14ac:dyDescent="0.2"/>
    <row r="345" ht="20" customHeight="1" x14ac:dyDescent="0.2"/>
    <row r="346" ht="15" customHeight="1" x14ac:dyDescent="0.2"/>
    <row r="347" ht="15" customHeight="1" x14ac:dyDescent="0.2"/>
    <row r="348" ht="15" customHeight="1" x14ac:dyDescent="0.2"/>
    <row r="349" ht="20" customHeight="1" x14ac:dyDescent="0.2"/>
    <row r="350" ht="15" customHeight="1" x14ac:dyDescent="0.2"/>
    <row r="351" ht="15" customHeight="1" x14ac:dyDescent="0.2"/>
    <row r="352" ht="15" customHeight="1" x14ac:dyDescent="0.2"/>
    <row r="353" ht="20" customHeight="1" x14ac:dyDescent="0.2"/>
    <row r="354" ht="15" customHeight="1" x14ac:dyDescent="0.2"/>
    <row r="355" ht="15" customHeight="1" x14ac:dyDescent="0.2"/>
    <row r="356" ht="15" customHeight="1" x14ac:dyDescent="0.2"/>
    <row r="357" ht="20" customHeight="1" x14ac:dyDescent="0.2"/>
    <row r="358" ht="15" customHeight="1" x14ac:dyDescent="0.2"/>
    <row r="359" ht="15" customHeight="1" x14ac:dyDescent="0.2"/>
    <row r="360" ht="15" customHeight="1" x14ac:dyDescent="0.2"/>
    <row r="361" ht="20" customHeight="1" x14ac:dyDescent="0.2"/>
    <row r="362" ht="15" customHeight="1" x14ac:dyDescent="0.2"/>
    <row r="363" ht="15" customHeight="1" x14ac:dyDescent="0.2"/>
    <row r="364" ht="15" customHeight="1" x14ac:dyDescent="0.2"/>
    <row r="365" ht="20" customHeight="1" x14ac:dyDescent="0.2"/>
    <row r="366" ht="15" customHeight="1" x14ac:dyDescent="0.2"/>
    <row r="367" ht="15" customHeight="1" x14ac:dyDescent="0.2"/>
    <row r="368" ht="15" customHeight="1" x14ac:dyDescent="0.2"/>
    <row r="369" ht="15" customHeight="1" x14ac:dyDescent="0.2"/>
    <row r="370" ht="20" customHeight="1" x14ac:dyDescent="0.2"/>
    <row r="371" ht="15" customHeight="1" x14ac:dyDescent="0.2"/>
    <row r="372" ht="15" customHeight="1" x14ac:dyDescent="0.2"/>
    <row r="373" ht="15" customHeight="1" x14ac:dyDescent="0.2"/>
    <row r="374" ht="20" customHeight="1" x14ac:dyDescent="0.2"/>
    <row r="375" ht="15" customHeight="1" x14ac:dyDescent="0.2"/>
    <row r="376" ht="15" customHeight="1" x14ac:dyDescent="0.2"/>
    <row r="377" ht="15" customHeight="1" x14ac:dyDescent="0.2"/>
    <row r="378" ht="20" customHeight="1" x14ac:dyDescent="0.2"/>
    <row r="379" ht="15" customHeight="1" x14ac:dyDescent="0.2"/>
    <row r="380" ht="15" customHeight="1" x14ac:dyDescent="0.2"/>
    <row r="381" ht="15" customHeight="1" x14ac:dyDescent="0.2"/>
    <row r="382" ht="20" customHeight="1" x14ac:dyDescent="0.2"/>
    <row r="383" ht="15" customHeight="1" x14ac:dyDescent="0.2"/>
    <row r="384" ht="15" customHeight="1" x14ac:dyDescent="0.2"/>
    <row r="385" ht="15" customHeight="1" x14ac:dyDescent="0.2"/>
    <row r="386" ht="20" customHeight="1" x14ac:dyDescent="0.2"/>
    <row r="387" ht="15" customHeight="1" x14ac:dyDescent="0.2"/>
    <row r="388" ht="15" customHeight="1" x14ac:dyDescent="0.2"/>
    <row r="389" ht="15" customHeight="1" x14ac:dyDescent="0.2"/>
    <row r="390" ht="20" customHeight="1" x14ac:dyDescent="0.2"/>
    <row r="391" ht="15" customHeight="1" x14ac:dyDescent="0.2"/>
    <row r="392" ht="15" customHeight="1" x14ac:dyDescent="0.2"/>
    <row r="393" ht="15" customHeight="1" x14ac:dyDescent="0.2"/>
    <row r="394" ht="20" customHeight="1" x14ac:dyDescent="0.2"/>
    <row r="395" ht="15" customHeight="1" x14ac:dyDescent="0.2"/>
    <row r="396" ht="15" customHeight="1" x14ac:dyDescent="0.2"/>
    <row r="397" ht="15" customHeight="1" x14ac:dyDescent="0.2"/>
    <row r="398" ht="20" customHeight="1" x14ac:dyDescent="0.2"/>
    <row r="399" ht="15" customHeight="1" x14ac:dyDescent="0.2"/>
    <row r="400" ht="15" customHeight="1" x14ac:dyDescent="0.2"/>
    <row r="401" ht="15" customHeight="1" x14ac:dyDescent="0.2"/>
    <row r="402" ht="15" customHeight="1" x14ac:dyDescent="0.2"/>
    <row r="403" ht="20" customHeight="1" x14ac:dyDescent="0.2"/>
    <row r="404" ht="15" customHeight="1" x14ac:dyDescent="0.2"/>
    <row r="405" ht="15" customHeight="1" x14ac:dyDescent="0.2"/>
    <row r="406" ht="15" customHeight="1" x14ac:dyDescent="0.2"/>
    <row r="407" ht="20" customHeight="1" x14ac:dyDescent="0.2"/>
    <row r="408" ht="15" customHeight="1" x14ac:dyDescent="0.2"/>
    <row r="409" ht="15" customHeight="1" x14ac:dyDescent="0.2"/>
    <row r="410" ht="15" customHeight="1" x14ac:dyDescent="0.2"/>
    <row r="411" ht="20" customHeight="1" x14ac:dyDescent="0.2"/>
    <row r="412" ht="15" customHeight="1" x14ac:dyDescent="0.2"/>
    <row r="413" ht="15" customHeight="1" x14ac:dyDescent="0.2"/>
    <row r="414" ht="15" customHeight="1" x14ac:dyDescent="0.2"/>
    <row r="415" ht="20" customHeight="1" x14ac:dyDescent="0.2"/>
    <row r="416" ht="15" customHeight="1" x14ac:dyDescent="0.2"/>
    <row r="417" ht="15" customHeight="1" x14ac:dyDescent="0.2"/>
    <row r="418" ht="15" customHeight="1" x14ac:dyDescent="0.2"/>
    <row r="419" ht="20" customHeight="1" x14ac:dyDescent="0.2"/>
    <row r="420" ht="15" customHeight="1" x14ac:dyDescent="0.2"/>
    <row r="421" ht="15" customHeight="1" x14ac:dyDescent="0.2"/>
    <row r="422" ht="15" customHeight="1" x14ac:dyDescent="0.2"/>
    <row r="423" ht="20" customHeight="1" x14ac:dyDescent="0.2"/>
    <row r="424" ht="15" customHeight="1" x14ac:dyDescent="0.2"/>
    <row r="425" ht="15" customHeight="1" x14ac:dyDescent="0.2"/>
    <row r="426" ht="15" customHeight="1" x14ac:dyDescent="0.2"/>
    <row r="427" ht="15" customHeight="1" x14ac:dyDescent="0.2"/>
    <row r="428" ht="20" customHeight="1" x14ac:dyDescent="0.2"/>
    <row r="429" ht="15" customHeight="1" x14ac:dyDescent="0.2"/>
    <row r="430" ht="15" customHeight="1" x14ac:dyDescent="0.2"/>
    <row r="431" ht="15" customHeight="1" x14ac:dyDescent="0.2"/>
    <row r="432" ht="20" customHeight="1" x14ac:dyDescent="0.2"/>
    <row r="433" ht="15" customHeight="1" x14ac:dyDescent="0.2"/>
    <row r="434" ht="15" customHeight="1" x14ac:dyDescent="0.2"/>
    <row r="435" ht="15" customHeight="1" x14ac:dyDescent="0.2"/>
    <row r="436" ht="20" customHeight="1" x14ac:dyDescent="0.2"/>
    <row r="437" ht="15" customHeight="1" x14ac:dyDescent="0.2"/>
    <row r="438" ht="15" customHeight="1" x14ac:dyDescent="0.2"/>
    <row r="439" ht="15" customHeight="1" x14ac:dyDescent="0.2"/>
    <row r="440" ht="15" customHeight="1" x14ac:dyDescent="0.2"/>
    <row r="441" ht="20" customHeight="1" x14ac:dyDescent="0.2"/>
    <row r="442" ht="15" customHeight="1" x14ac:dyDescent="0.2"/>
    <row r="443" ht="15" customHeight="1" x14ac:dyDescent="0.2"/>
    <row r="444" ht="15" customHeight="1" x14ac:dyDescent="0.2"/>
    <row r="445" ht="20" customHeight="1" x14ac:dyDescent="0.2"/>
    <row r="446" ht="15" customHeight="1" x14ac:dyDescent="0.2"/>
    <row r="447" ht="15" customHeight="1" x14ac:dyDescent="0.2"/>
    <row r="448" ht="15" customHeight="1" x14ac:dyDescent="0.2"/>
    <row r="449" ht="20" customHeight="1" x14ac:dyDescent="0.2"/>
    <row r="450" ht="15" customHeight="1" x14ac:dyDescent="0.2"/>
    <row r="451" ht="15" customHeight="1" x14ac:dyDescent="0.2"/>
    <row r="452" ht="15" customHeight="1" x14ac:dyDescent="0.2"/>
    <row r="453" ht="20" customHeight="1" x14ac:dyDescent="0.2"/>
    <row r="454" ht="15" customHeight="1" x14ac:dyDescent="0.2"/>
    <row r="455" ht="15" customHeight="1" x14ac:dyDescent="0.2"/>
    <row r="456" ht="15" customHeight="1" x14ac:dyDescent="0.2"/>
    <row r="457" ht="20" customHeight="1" x14ac:dyDescent="0.2"/>
    <row r="458" ht="15" customHeight="1" x14ac:dyDescent="0.2"/>
    <row r="459" ht="15" customHeight="1" x14ac:dyDescent="0.2"/>
    <row r="460" ht="15" customHeight="1" x14ac:dyDescent="0.2"/>
    <row r="461" ht="15" customHeight="1" x14ac:dyDescent="0.2"/>
    <row r="462" ht="20" customHeight="1" x14ac:dyDescent="0.2"/>
    <row r="463" ht="15" customHeight="1" x14ac:dyDescent="0.2"/>
    <row r="464" ht="15" customHeight="1" x14ac:dyDescent="0.2"/>
    <row r="465" ht="15" customHeight="1" x14ac:dyDescent="0.2"/>
    <row r="466" ht="20" customHeight="1" x14ac:dyDescent="0.2"/>
    <row r="467" ht="15" customHeight="1" x14ac:dyDescent="0.2"/>
    <row r="468" ht="15" customHeight="1" x14ac:dyDescent="0.2"/>
    <row r="469" ht="15" customHeight="1" x14ac:dyDescent="0.2"/>
    <row r="470" ht="15" customHeight="1" x14ac:dyDescent="0.2"/>
    <row r="471" ht="20" customHeight="1" x14ac:dyDescent="0.2"/>
    <row r="472" ht="15" customHeight="1" x14ac:dyDescent="0.2"/>
    <row r="473" ht="15" customHeight="1" x14ac:dyDescent="0.2"/>
    <row r="474" ht="15" customHeight="1" x14ac:dyDescent="0.2"/>
    <row r="475" ht="20" customHeight="1" x14ac:dyDescent="0.2"/>
    <row r="476" ht="15" customHeight="1" x14ac:dyDescent="0.2"/>
    <row r="477" ht="15" customHeight="1" x14ac:dyDescent="0.2"/>
    <row r="478" ht="15" customHeight="1" x14ac:dyDescent="0.2"/>
    <row r="479" ht="20" customHeight="1" x14ac:dyDescent="0.2"/>
    <row r="480" ht="15" customHeight="1" x14ac:dyDescent="0.2"/>
    <row r="481" ht="15" customHeight="1" x14ac:dyDescent="0.2"/>
    <row r="482" ht="15" customHeight="1" x14ac:dyDescent="0.2"/>
    <row r="483" ht="20" customHeight="1" x14ac:dyDescent="0.2"/>
    <row r="484" ht="15" customHeight="1" x14ac:dyDescent="0.2"/>
    <row r="485" ht="15" customHeight="1" x14ac:dyDescent="0.2"/>
    <row r="486" ht="15" customHeight="1" x14ac:dyDescent="0.2"/>
    <row r="487" ht="20" customHeight="1" x14ac:dyDescent="0.2"/>
    <row r="488" ht="15" customHeight="1" x14ac:dyDescent="0.2"/>
    <row r="489" ht="15" customHeight="1" x14ac:dyDescent="0.2"/>
    <row r="490" ht="15" customHeight="1" x14ac:dyDescent="0.2"/>
    <row r="491" ht="15" customHeight="1" x14ac:dyDescent="0.2"/>
    <row r="492" ht="20" customHeight="1" x14ac:dyDescent="0.2"/>
    <row r="493" ht="15" customHeight="1" x14ac:dyDescent="0.2"/>
    <row r="494" ht="15" customHeight="1" x14ac:dyDescent="0.2"/>
    <row r="495" ht="15" customHeight="1" x14ac:dyDescent="0.2"/>
    <row r="496" ht="20"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20" customHeight="1" x14ac:dyDescent="0.2"/>
    <row r="509" ht="15" customHeight="1" x14ac:dyDescent="0.2"/>
    <row r="510" ht="15" customHeight="1" x14ac:dyDescent="0.2"/>
    <row r="511" ht="15" customHeight="1" x14ac:dyDescent="0.2"/>
    <row r="512" ht="20" customHeight="1" x14ac:dyDescent="0.2"/>
    <row r="513" ht="15" customHeight="1" x14ac:dyDescent="0.2"/>
    <row r="514" ht="15" customHeight="1" x14ac:dyDescent="0.2"/>
    <row r="515" ht="15" customHeight="1" x14ac:dyDescent="0.2"/>
    <row r="516" ht="20" customHeight="1" x14ac:dyDescent="0.2"/>
    <row r="517" ht="15" customHeight="1" x14ac:dyDescent="0.2"/>
    <row r="518" ht="15" customHeight="1" x14ac:dyDescent="0.2"/>
    <row r="519" ht="15" customHeight="1" x14ac:dyDescent="0.2"/>
    <row r="520" ht="20" customHeight="1" x14ac:dyDescent="0.2"/>
    <row r="521" ht="15" customHeight="1" x14ac:dyDescent="0.2"/>
    <row r="522" ht="15" customHeight="1" x14ac:dyDescent="0.2"/>
    <row r="523" ht="15" customHeight="1" x14ac:dyDescent="0.2"/>
    <row r="524" ht="20" customHeight="1" x14ac:dyDescent="0.2"/>
    <row r="525" ht="15" customHeight="1" x14ac:dyDescent="0.2"/>
    <row r="526" ht="15" customHeight="1" x14ac:dyDescent="0.2"/>
    <row r="527" ht="15" customHeight="1" x14ac:dyDescent="0.2"/>
    <row r="528" ht="20" customHeight="1" x14ac:dyDescent="0.2"/>
    <row r="529" ht="15" customHeight="1" x14ac:dyDescent="0.2"/>
    <row r="530" ht="15" customHeight="1" x14ac:dyDescent="0.2"/>
    <row r="531" ht="15" customHeight="1" x14ac:dyDescent="0.2"/>
    <row r="532" ht="20" customHeight="1" x14ac:dyDescent="0.2"/>
    <row r="533" ht="15" customHeight="1" x14ac:dyDescent="0.2"/>
    <row r="534" ht="15" customHeight="1" x14ac:dyDescent="0.2"/>
    <row r="535" ht="15" customHeight="1" x14ac:dyDescent="0.2"/>
    <row r="536" ht="20" customHeight="1" x14ac:dyDescent="0.2"/>
    <row r="537" ht="15" customHeight="1" x14ac:dyDescent="0.2"/>
    <row r="538" ht="15" customHeight="1" x14ac:dyDescent="0.2"/>
    <row r="539" ht="15" customHeight="1" x14ac:dyDescent="0.2"/>
    <row r="540" ht="15" customHeight="1" x14ac:dyDescent="0.2"/>
    <row r="541" ht="20" customHeight="1" x14ac:dyDescent="0.2"/>
    <row r="542" ht="15" customHeight="1" x14ac:dyDescent="0.2"/>
    <row r="543" ht="15" customHeight="1" x14ac:dyDescent="0.2"/>
    <row r="544" ht="15" customHeight="1" x14ac:dyDescent="0.2"/>
    <row r="545" ht="20" customHeight="1" x14ac:dyDescent="0.2"/>
    <row r="546" ht="15" customHeight="1" x14ac:dyDescent="0.2"/>
    <row r="547" ht="15" customHeight="1" x14ac:dyDescent="0.2"/>
    <row r="548" ht="15" customHeight="1" x14ac:dyDescent="0.2"/>
    <row r="549" ht="20" customHeight="1" x14ac:dyDescent="0.2"/>
    <row r="550" ht="15" customHeight="1" x14ac:dyDescent="0.2"/>
    <row r="551" ht="15" customHeight="1" x14ac:dyDescent="0.2"/>
    <row r="552" ht="15" customHeight="1" x14ac:dyDescent="0.2"/>
    <row r="553" ht="15" customHeight="1" x14ac:dyDescent="0.2"/>
    <row r="554" ht="20" customHeight="1" x14ac:dyDescent="0.2"/>
    <row r="555" ht="15" customHeight="1" x14ac:dyDescent="0.2"/>
    <row r="556" ht="15" customHeight="1" x14ac:dyDescent="0.2"/>
    <row r="557" ht="15" customHeight="1" x14ac:dyDescent="0.2"/>
    <row r="558" ht="20" customHeight="1" x14ac:dyDescent="0.2"/>
    <row r="559" ht="15" customHeight="1" x14ac:dyDescent="0.2"/>
    <row r="560" ht="15" customHeight="1" x14ac:dyDescent="0.2"/>
    <row r="561" ht="15" customHeight="1" x14ac:dyDescent="0.2"/>
    <row r="562" ht="20" customHeight="1" x14ac:dyDescent="0.2"/>
    <row r="563" ht="15" customHeight="1" x14ac:dyDescent="0.2"/>
    <row r="564" ht="15" customHeight="1" x14ac:dyDescent="0.2"/>
    <row r="565" ht="15" customHeight="1" x14ac:dyDescent="0.2"/>
    <row r="566" ht="20" customHeight="1" x14ac:dyDescent="0.2"/>
    <row r="567" ht="15" customHeight="1" x14ac:dyDescent="0.2"/>
    <row r="568" ht="15" customHeight="1" x14ac:dyDescent="0.2"/>
    <row r="569" ht="15" customHeight="1" x14ac:dyDescent="0.2"/>
    <row r="570" ht="15" customHeight="1" x14ac:dyDescent="0.2"/>
    <row r="571" ht="20" customHeight="1" x14ac:dyDescent="0.2"/>
    <row r="572" ht="15" customHeight="1" x14ac:dyDescent="0.2"/>
    <row r="573" ht="15" customHeight="1" x14ac:dyDescent="0.2"/>
    <row r="574" ht="15" customHeight="1" x14ac:dyDescent="0.2"/>
    <row r="575" ht="20" customHeight="1" x14ac:dyDescent="0.2"/>
    <row r="576" ht="15" customHeight="1" x14ac:dyDescent="0.2"/>
    <row r="577" ht="15" customHeight="1" x14ac:dyDescent="0.2"/>
    <row r="578" ht="15" customHeight="1" x14ac:dyDescent="0.2"/>
    <row r="579" ht="20" customHeight="1" x14ac:dyDescent="0.2"/>
    <row r="580" ht="15" customHeight="1" x14ac:dyDescent="0.2"/>
    <row r="581" ht="15" customHeight="1" x14ac:dyDescent="0.2"/>
    <row r="582" ht="15" customHeight="1" x14ac:dyDescent="0.2"/>
    <row r="583" ht="20" customHeight="1" x14ac:dyDescent="0.2"/>
    <row r="584" ht="15" customHeight="1" x14ac:dyDescent="0.2"/>
    <row r="585" ht="15" customHeight="1" x14ac:dyDescent="0.2"/>
    <row r="586" ht="15" customHeight="1" x14ac:dyDescent="0.2"/>
    <row r="587" ht="20" customHeight="1" x14ac:dyDescent="0.2"/>
    <row r="588" ht="15" customHeight="1" x14ac:dyDescent="0.2"/>
    <row r="589" ht="15" customHeight="1" x14ac:dyDescent="0.2"/>
    <row r="590" ht="15" customHeight="1" x14ac:dyDescent="0.2"/>
    <row r="591" ht="20" customHeight="1" x14ac:dyDescent="0.2"/>
    <row r="592" ht="15" customHeight="1" x14ac:dyDescent="0.2"/>
    <row r="593" ht="15" customHeight="1" x14ac:dyDescent="0.2"/>
    <row r="594" ht="15" customHeight="1" x14ac:dyDescent="0.2"/>
    <row r="595" ht="20" customHeight="1" x14ac:dyDescent="0.2"/>
    <row r="596" ht="15" customHeight="1" x14ac:dyDescent="0.2"/>
    <row r="597" ht="15" customHeight="1" x14ac:dyDescent="0.2"/>
    <row r="598" ht="15" customHeight="1" x14ac:dyDescent="0.2"/>
    <row r="599" ht="20" customHeight="1" x14ac:dyDescent="0.2"/>
    <row r="600" ht="15" customHeight="1" x14ac:dyDescent="0.2"/>
    <row r="601" ht="15" customHeight="1" x14ac:dyDescent="0.2"/>
    <row r="602" ht="15" customHeight="1" x14ac:dyDescent="0.2"/>
    <row r="603" ht="20"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20" customHeight="1" x14ac:dyDescent="0.2"/>
    <row r="616" ht="15" customHeight="1" x14ac:dyDescent="0.2"/>
    <row r="617" ht="15" customHeight="1" x14ac:dyDescent="0.2"/>
    <row r="618" ht="15" customHeight="1" x14ac:dyDescent="0.2"/>
    <row r="619" ht="20" customHeight="1" x14ac:dyDescent="0.2"/>
    <row r="620" ht="15" customHeight="1" x14ac:dyDescent="0.2"/>
    <row r="621" ht="15" customHeight="1" x14ac:dyDescent="0.2"/>
    <row r="622" ht="15" customHeight="1" x14ac:dyDescent="0.2"/>
    <row r="623" ht="20" customHeight="1" x14ac:dyDescent="0.2"/>
    <row r="624" ht="15" customHeight="1" x14ac:dyDescent="0.2"/>
    <row r="625" ht="15" customHeight="1" x14ac:dyDescent="0.2"/>
    <row r="626" ht="15" customHeight="1" x14ac:dyDescent="0.2"/>
    <row r="627" ht="20" customHeight="1" x14ac:dyDescent="0.2"/>
    <row r="628" ht="15" customHeight="1" x14ac:dyDescent="0.2"/>
    <row r="629" ht="15" customHeight="1" x14ac:dyDescent="0.2"/>
    <row r="630" ht="15" customHeight="1" x14ac:dyDescent="0.2"/>
    <row r="631" ht="20" customHeight="1" x14ac:dyDescent="0.2"/>
    <row r="632" ht="15" customHeight="1" x14ac:dyDescent="0.2"/>
    <row r="633" ht="15" customHeight="1" x14ac:dyDescent="0.2"/>
    <row r="634" ht="15" customHeight="1" x14ac:dyDescent="0.2"/>
    <row r="635" ht="20" customHeight="1" x14ac:dyDescent="0.2"/>
    <row r="636" ht="15" customHeight="1" x14ac:dyDescent="0.2"/>
    <row r="637" ht="15" customHeight="1" x14ac:dyDescent="0.2"/>
    <row r="638" ht="15" customHeight="1" x14ac:dyDescent="0.2"/>
    <row r="639" ht="20" customHeight="1" x14ac:dyDescent="0.2"/>
    <row r="640" ht="15" customHeight="1" x14ac:dyDescent="0.2"/>
    <row r="641" ht="15" customHeight="1" x14ac:dyDescent="0.2"/>
    <row r="642" ht="15" customHeight="1" x14ac:dyDescent="0.2"/>
    <row r="643" ht="20" customHeight="1" x14ac:dyDescent="0.2"/>
    <row r="644" ht="15" customHeight="1" x14ac:dyDescent="0.2"/>
    <row r="645" ht="15" customHeight="1" x14ac:dyDescent="0.2"/>
    <row r="646" ht="15" customHeight="1" x14ac:dyDescent="0.2"/>
    <row r="647" ht="20" customHeight="1" x14ac:dyDescent="0.2"/>
    <row r="648" ht="15" customHeight="1" x14ac:dyDescent="0.2"/>
    <row r="649" ht="15" customHeight="1" x14ac:dyDescent="0.2"/>
    <row r="650" ht="15" customHeight="1" x14ac:dyDescent="0.2"/>
    <row r="651" ht="20" customHeight="1" x14ac:dyDescent="0.2"/>
    <row r="652" ht="15" customHeight="1" x14ac:dyDescent="0.2"/>
    <row r="653" ht="15" customHeight="1" x14ac:dyDescent="0.2"/>
    <row r="654" ht="15" customHeight="1" x14ac:dyDescent="0.2"/>
    <row r="655" ht="20" customHeight="1" x14ac:dyDescent="0.2"/>
    <row r="656" ht="15" customHeight="1" x14ac:dyDescent="0.2"/>
    <row r="657" ht="15" customHeight="1" x14ac:dyDescent="0.2"/>
    <row r="658" ht="15" customHeight="1" x14ac:dyDescent="0.2"/>
    <row r="659" ht="15" customHeight="1" x14ac:dyDescent="0.2"/>
    <row r="660" ht="20" customHeight="1" x14ac:dyDescent="0.2"/>
    <row r="661" ht="15" customHeight="1" x14ac:dyDescent="0.2"/>
    <row r="662" ht="15" customHeight="1" x14ac:dyDescent="0.2"/>
    <row r="663" ht="15" customHeight="1" x14ac:dyDescent="0.2"/>
    <row r="664" ht="20"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20" customHeight="1" x14ac:dyDescent="0.2"/>
    <row r="673" ht="15" customHeight="1" x14ac:dyDescent="0.2"/>
    <row r="674" ht="15" customHeight="1" x14ac:dyDescent="0.2"/>
    <row r="675" ht="15" customHeight="1" x14ac:dyDescent="0.2"/>
    <row r="676" ht="20" customHeight="1" x14ac:dyDescent="0.2"/>
    <row r="677" ht="15" customHeight="1" x14ac:dyDescent="0.2"/>
    <row r="678" ht="15" customHeight="1" x14ac:dyDescent="0.2"/>
    <row r="679" ht="15" customHeight="1" x14ac:dyDescent="0.2"/>
    <row r="680" ht="20" customHeight="1" x14ac:dyDescent="0.2"/>
    <row r="681" ht="15" customHeight="1" x14ac:dyDescent="0.2"/>
    <row r="682" ht="15" customHeight="1" x14ac:dyDescent="0.2"/>
    <row r="683" ht="15" customHeight="1" x14ac:dyDescent="0.2"/>
    <row r="684" ht="20" customHeight="1" x14ac:dyDescent="0.2"/>
    <row r="685" ht="15" customHeight="1" x14ac:dyDescent="0.2"/>
    <row r="686" ht="15" customHeight="1" x14ac:dyDescent="0.2"/>
    <row r="687" ht="15" customHeight="1" x14ac:dyDescent="0.2"/>
    <row r="688" ht="20" customHeight="1" x14ac:dyDescent="0.2"/>
    <row r="689" ht="15" customHeight="1" x14ac:dyDescent="0.2"/>
    <row r="690" ht="15" customHeight="1" x14ac:dyDescent="0.2"/>
    <row r="691" ht="15" customHeight="1" x14ac:dyDescent="0.2"/>
    <row r="692" ht="20" customHeight="1" x14ac:dyDescent="0.2"/>
    <row r="693" ht="15" customHeight="1" x14ac:dyDescent="0.2"/>
    <row r="694" ht="15" customHeight="1" x14ac:dyDescent="0.2"/>
    <row r="695" ht="15" customHeight="1" x14ac:dyDescent="0.2"/>
    <row r="696" ht="20" customHeight="1" x14ac:dyDescent="0.2"/>
    <row r="697" ht="15" customHeight="1" x14ac:dyDescent="0.2"/>
    <row r="698" ht="15" customHeight="1" x14ac:dyDescent="0.2"/>
    <row r="699" ht="15" customHeight="1" x14ac:dyDescent="0.2"/>
    <row r="700" ht="20" customHeight="1" x14ac:dyDescent="0.2"/>
    <row r="701" ht="15" customHeight="1" x14ac:dyDescent="0.2"/>
    <row r="702" ht="15" customHeight="1" x14ac:dyDescent="0.2"/>
    <row r="703" ht="15" customHeight="1" x14ac:dyDescent="0.2"/>
    <row r="704" ht="15" customHeight="1" x14ac:dyDescent="0.2"/>
    <row r="705" ht="20" customHeight="1" x14ac:dyDescent="0.2"/>
    <row r="706" ht="15" customHeight="1" x14ac:dyDescent="0.2"/>
    <row r="707" ht="15" customHeight="1" x14ac:dyDescent="0.2"/>
    <row r="708" ht="15" customHeight="1" x14ac:dyDescent="0.2"/>
    <row r="709" ht="20" customHeight="1" x14ac:dyDescent="0.2"/>
    <row r="710" ht="15" customHeight="1" x14ac:dyDescent="0.2"/>
    <row r="711" ht="15" customHeight="1" x14ac:dyDescent="0.2"/>
    <row r="712" ht="15" customHeight="1" x14ac:dyDescent="0.2"/>
    <row r="713" ht="15" customHeight="1" x14ac:dyDescent="0.2"/>
    <row r="714" ht="20" customHeight="1" x14ac:dyDescent="0.2"/>
    <row r="715" ht="15" customHeight="1" x14ac:dyDescent="0.2"/>
    <row r="716" ht="15" customHeight="1" x14ac:dyDescent="0.2"/>
    <row r="717" ht="15" customHeight="1" x14ac:dyDescent="0.2"/>
    <row r="718" ht="20"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20" customHeight="1" x14ac:dyDescent="0.2"/>
    <row r="727" ht="15" customHeight="1" x14ac:dyDescent="0.2"/>
    <row r="728" ht="15" customHeight="1" x14ac:dyDescent="0.2"/>
    <row r="729" ht="15" customHeight="1" x14ac:dyDescent="0.2"/>
    <row r="730" ht="15" customHeight="1" x14ac:dyDescent="0.2"/>
    <row r="731" ht="20" customHeight="1" x14ac:dyDescent="0.2"/>
    <row r="732" ht="15" customHeight="1" x14ac:dyDescent="0.2"/>
    <row r="733" ht="15" customHeight="1" x14ac:dyDescent="0.2"/>
    <row r="734" ht="15" customHeight="1" x14ac:dyDescent="0.2"/>
    <row r="735" ht="20" customHeight="1" x14ac:dyDescent="0.2"/>
    <row r="736" ht="15" customHeight="1" x14ac:dyDescent="0.2"/>
    <row r="737" ht="15" customHeight="1" x14ac:dyDescent="0.2"/>
    <row r="738" ht="15" customHeight="1" x14ac:dyDescent="0.2"/>
    <row r="739" ht="20" customHeight="1" x14ac:dyDescent="0.2"/>
    <row r="740" ht="15" customHeight="1" x14ac:dyDescent="0.2"/>
    <row r="741" ht="15" customHeight="1" x14ac:dyDescent="0.2"/>
    <row r="742" ht="15" customHeight="1" x14ac:dyDescent="0.2"/>
    <row r="743" ht="20" customHeight="1" x14ac:dyDescent="0.2"/>
    <row r="744" ht="15" customHeight="1" x14ac:dyDescent="0.2"/>
    <row r="745" ht="15" customHeight="1" x14ac:dyDescent="0.2"/>
    <row r="746" ht="15" customHeight="1" x14ac:dyDescent="0.2"/>
    <row r="747" ht="20" customHeight="1" x14ac:dyDescent="0.2"/>
    <row r="748" ht="15" customHeight="1" x14ac:dyDescent="0.2"/>
    <row r="749" ht="15" customHeight="1" x14ac:dyDescent="0.2"/>
    <row r="750" ht="15" customHeight="1" x14ac:dyDescent="0.2"/>
    <row r="751" ht="20" customHeight="1" x14ac:dyDescent="0.2"/>
    <row r="752" ht="15" customHeight="1" x14ac:dyDescent="0.2"/>
    <row r="753" ht="15" customHeight="1" x14ac:dyDescent="0.2"/>
    <row r="754" ht="15" customHeight="1" x14ac:dyDescent="0.2"/>
    <row r="755" ht="20" customHeight="1" x14ac:dyDescent="0.2"/>
    <row r="756" ht="15" customHeight="1" x14ac:dyDescent="0.2"/>
    <row r="757" ht="15" customHeight="1" x14ac:dyDescent="0.2"/>
    <row r="758" ht="15" customHeight="1" x14ac:dyDescent="0.2"/>
    <row r="759" ht="20" customHeight="1" x14ac:dyDescent="0.2"/>
    <row r="760" ht="15" customHeight="1" x14ac:dyDescent="0.2"/>
    <row r="761" ht="15" customHeight="1" x14ac:dyDescent="0.2"/>
    <row r="762" ht="15" customHeight="1" x14ac:dyDescent="0.2"/>
    <row r="763" ht="20" customHeight="1" x14ac:dyDescent="0.2"/>
    <row r="764" ht="15" customHeight="1" x14ac:dyDescent="0.2"/>
    <row r="765" ht="15" customHeight="1" x14ac:dyDescent="0.2"/>
    <row r="766" ht="15" customHeight="1" x14ac:dyDescent="0.2"/>
    <row r="767" ht="20" customHeight="1" x14ac:dyDescent="0.2"/>
    <row r="768" ht="15" customHeight="1" x14ac:dyDescent="0.2"/>
    <row r="769" ht="15" customHeight="1" x14ac:dyDescent="0.2"/>
    <row r="770" ht="15" customHeight="1" x14ac:dyDescent="0.2"/>
    <row r="771" ht="20" customHeight="1" x14ac:dyDescent="0.2"/>
    <row r="772" ht="15" customHeight="1" x14ac:dyDescent="0.2"/>
    <row r="773" ht="15" customHeight="1" x14ac:dyDescent="0.2"/>
    <row r="774" ht="15" customHeight="1" x14ac:dyDescent="0.2"/>
    <row r="775" ht="20" customHeight="1" x14ac:dyDescent="0.2"/>
    <row r="776" ht="15" customHeight="1" x14ac:dyDescent="0.2"/>
    <row r="777" ht="15" customHeight="1" x14ac:dyDescent="0.2"/>
    <row r="778" ht="15" customHeight="1" x14ac:dyDescent="0.2"/>
    <row r="779" ht="20" customHeight="1" x14ac:dyDescent="0.2"/>
    <row r="780" ht="15" customHeight="1" x14ac:dyDescent="0.2"/>
    <row r="781" ht="15" customHeight="1" x14ac:dyDescent="0.2"/>
    <row r="782" ht="15" customHeight="1" x14ac:dyDescent="0.2"/>
    <row r="783" ht="20" customHeight="1" x14ac:dyDescent="0.2"/>
    <row r="784" ht="15" customHeight="1" x14ac:dyDescent="0.2"/>
    <row r="785" ht="15" customHeight="1" x14ac:dyDescent="0.2"/>
    <row r="786" ht="15" customHeight="1" x14ac:dyDescent="0.2"/>
    <row r="787" ht="20" customHeight="1" x14ac:dyDescent="0.2"/>
    <row r="788" ht="15" customHeight="1" x14ac:dyDescent="0.2"/>
    <row r="789" ht="15" customHeight="1" x14ac:dyDescent="0.2"/>
    <row r="790" ht="15" customHeight="1" x14ac:dyDescent="0.2"/>
    <row r="791" ht="20" customHeight="1" x14ac:dyDescent="0.2"/>
    <row r="792" ht="15" customHeight="1" x14ac:dyDescent="0.2"/>
    <row r="793" ht="15" customHeight="1" x14ac:dyDescent="0.2"/>
    <row r="794" ht="15" customHeight="1" x14ac:dyDescent="0.2"/>
    <row r="795" ht="20" customHeight="1" x14ac:dyDescent="0.2"/>
    <row r="796" ht="15" customHeight="1" x14ac:dyDescent="0.2"/>
    <row r="797" ht="15" customHeight="1" x14ac:dyDescent="0.2"/>
    <row r="798" ht="15" customHeight="1" x14ac:dyDescent="0.2"/>
    <row r="799" ht="20" customHeight="1" x14ac:dyDescent="0.2"/>
    <row r="800" ht="15" customHeight="1" x14ac:dyDescent="0.2"/>
    <row r="801" ht="15" customHeight="1" x14ac:dyDescent="0.2"/>
    <row r="802" ht="15" customHeight="1" x14ac:dyDescent="0.2"/>
    <row r="803" ht="20" customHeight="1" x14ac:dyDescent="0.2"/>
    <row r="804" ht="15" customHeight="1" x14ac:dyDescent="0.2"/>
    <row r="805" ht="15" customHeight="1" x14ac:dyDescent="0.2"/>
    <row r="806" ht="15" customHeight="1" x14ac:dyDescent="0.2"/>
    <row r="807" ht="20" customHeight="1" x14ac:dyDescent="0.2"/>
    <row r="808" ht="15" customHeight="1" x14ac:dyDescent="0.2"/>
    <row r="809" ht="15" customHeight="1" x14ac:dyDescent="0.2"/>
    <row r="810" ht="15" customHeight="1" x14ac:dyDescent="0.2"/>
    <row r="811" ht="20" customHeight="1" x14ac:dyDescent="0.2"/>
    <row r="812" ht="15" customHeight="1" x14ac:dyDescent="0.2"/>
    <row r="813" ht="15" customHeight="1" x14ac:dyDescent="0.2"/>
    <row r="814" ht="15" customHeight="1" x14ac:dyDescent="0.2"/>
    <row r="815" ht="20" customHeight="1" x14ac:dyDescent="0.2"/>
    <row r="816" ht="15" customHeight="1" x14ac:dyDescent="0.2"/>
    <row r="817" ht="15" customHeight="1" x14ac:dyDescent="0.2"/>
    <row r="818" ht="15" customHeight="1" x14ac:dyDescent="0.2"/>
    <row r="819" ht="20" customHeight="1" x14ac:dyDescent="0.2"/>
    <row r="820" ht="15" customHeight="1" x14ac:dyDescent="0.2"/>
    <row r="821" ht="15" customHeight="1" x14ac:dyDescent="0.2"/>
    <row r="822" ht="15" customHeight="1" x14ac:dyDescent="0.2"/>
    <row r="823" ht="20" customHeight="1" x14ac:dyDescent="0.2"/>
    <row r="824" ht="15" customHeight="1" x14ac:dyDescent="0.2"/>
    <row r="825" ht="15" customHeight="1" x14ac:dyDescent="0.2"/>
    <row r="826" ht="15" customHeight="1" x14ac:dyDescent="0.2"/>
    <row r="827" ht="20" customHeight="1" x14ac:dyDescent="0.2"/>
    <row r="828" ht="15" customHeight="1" x14ac:dyDescent="0.2"/>
    <row r="829" ht="15" customHeight="1" x14ac:dyDescent="0.2"/>
    <row r="830" ht="15" customHeight="1" x14ac:dyDescent="0.2"/>
    <row r="831" ht="20" customHeight="1" x14ac:dyDescent="0.2"/>
    <row r="832" ht="15" customHeight="1" x14ac:dyDescent="0.2"/>
    <row r="833" ht="15" customHeight="1" x14ac:dyDescent="0.2"/>
    <row r="834" ht="15" customHeight="1" x14ac:dyDescent="0.2"/>
    <row r="835" ht="20" customHeight="1" x14ac:dyDescent="0.2"/>
    <row r="836" ht="15" customHeight="1" x14ac:dyDescent="0.2"/>
    <row r="837" ht="15" customHeight="1" x14ac:dyDescent="0.2"/>
    <row r="838" ht="15" customHeight="1" x14ac:dyDescent="0.2"/>
    <row r="839" ht="20" customHeight="1" x14ac:dyDescent="0.2"/>
    <row r="840" ht="15" customHeight="1" x14ac:dyDescent="0.2"/>
    <row r="841" ht="15" customHeight="1" x14ac:dyDescent="0.2"/>
    <row r="842" ht="15" customHeight="1" x14ac:dyDescent="0.2"/>
    <row r="843" ht="20" customHeight="1" x14ac:dyDescent="0.2"/>
    <row r="844" ht="15" customHeight="1" x14ac:dyDescent="0.2"/>
    <row r="845" ht="15" customHeight="1" x14ac:dyDescent="0.2"/>
    <row r="846" ht="15" customHeight="1" x14ac:dyDescent="0.2"/>
    <row r="847" ht="20" customHeight="1" x14ac:dyDescent="0.2"/>
    <row r="848" ht="15" customHeight="1" x14ac:dyDescent="0.2"/>
    <row r="849" ht="15" customHeight="1" x14ac:dyDescent="0.2"/>
    <row r="850" ht="15" customHeight="1" x14ac:dyDescent="0.2"/>
    <row r="851" ht="20" customHeight="1" x14ac:dyDescent="0.2"/>
    <row r="852" ht="15" customHeight="1" x14ac:dyDescent="0.2"/>
    <row r="853" ht="15" customHeight="1" x14ac:dyDescent="0.2"/>
    <row r="854" ht="15" customHeight="1" x14ac:dyDescent="0.2"/>
    <row r="855" ht="20" customHeight="1" x14ac:dyDescent="0.2"/>
    <row r="856" ht="15" customHeight="1" x14ac:dyDescent="0.2"/>
    <row r="857" ht="15" customHeight="1" x14ac:dyDescent="0.2"/>
    <row r="858" ht="15" customHeight="1" x14ac:dyDescent="0.2"/>
    <row r="859" ht="20" customHeight="1" x14ac:dyDescent="0.2"/>
    <row r="860" ht="15" customHeight="1" x14ac:dyDescent="0.2"/>
    <row r="861" ht="15" customHeight="1" x14ac:dyDescent="0.2"/>
    <row r="862" ht="15" customHeight="1" x14ac:dyDescent="0.2"/>
    <row r="863" ht="20" customHeight="1" x14ac:dyDescent="0.2"/>
    <row r="864" ht="15" customHeight="1" x14ac:dyDescent="0.2"/>
    <row r="865" ht="15" customHeight="1" x14ac:dyDescent="0.2"/>
    <row r="866" ht="15" customHeight="1" x14ac:dyDescent="0.2"/>
    <row r="867" ht="20" customHeight="1" x14ac:dyDescent="0.2"/>
    <row r="868" ht="15" customHeight="1" x14ac:dyDescent="0.2"/>
    <row r="869" ht="15" customHeight="1" x14ac:dyDescent="0.2"/>
    <row r="870" ht="15" customHeight="1" x14ac:dyDescent="0.2"/>
    <row r="871" ht="20" customHeight="1" x14ac:dyDescent="0.2"/>
    <row r="872" ht="15" customHeight="1" x14ac:dyDescent="0.2"/>
    <row r="873" ht="15" customHeight="1" x14ac:dyDescent="0.2"/>
    <row r="874" ht="15" customHeight="1" x14ac:dyDescent="0.2"/>
    <row r="875" ht="20" customHeight="1" x14ac:dyDescent="0.2"/>
    <row r="876" ht="15" customHeight="1" x14ac:dyDescent="0.2"/>
    <row r="877" ht="15" customHeight="1" x14ac:dyDescent="0.2"/>
    <row r="878" ht="15" customHeight="1" x14ac:dyDescent="0.2"/>
    <row r="879" ht="20" customHeight="1" x14ac:dyDescent="0.2"/>
    <row r="880" ht="15" customHeight="1" x14ac:dyDescent="0.2"/>
    <row r="881" ht="15" customHeight="1" x14ac:dyDescent="0.2"/>
    <row r="882" ht="15" customHeight="1" x14ac:dyDescent="0.2"/>
    <row r="883" ht="20" customHeight="1" x14ac:dyDescent="0.2"/>
    <row r="884" ht="15" customHeight="1" x14ac:dyDescent="0.2"/>
    <row r="885" ht="15" customHeight="1" x14ac:dyDescent="0.2"/>
    <row r="886" ht="15" customHeight="1" x14ac:dyDescent="0.2"/>
    <row r="887" ht="20" customHeight="1" x14ac:dyDescent="0.2"/>
    <row r="888" ht="15" customHeight="1" x14ac:dyDescent="0.2"/>
    <row r="889" ht="15" customHeight="1" x14ac:dyDescent="0.2"/>
    <row r="890" ht="15" customHeight="1" x14ac:dyDescent="0.2"/>
    <row r="891" ht="20" customHeight="1" x14ac:dyDescent="0.2"/>
    <row r="892" ht="15" customHeight="1" x14ac:dyDescent="0.2"/>
    <row r="893" ht="15" customHeight="1" x14ac:dyDescent="0.2"/>
    <row r="894" ht="15" customHeight="1" x14ac:dyDescent="0.2"/>
    <row r="895" ht="20" customHeight="1" x14ac:dyDescent="0.2"/>
    <row r="896" ht="15" customHeight="1" x14ac:dyDescent="0.2"/>
    <row r="897" ht="15" customHeight="1" x14ac:dyDescent="0.2"/>
    <row r="898" ht="15" customHeight="1" x14ac:dyDescent="0.2"/>
    <row r="899" ht="20" customHeight="1" x14ac:dyDescent="0.2"/>
    <row r="900" ht="15" customHeight="1" x14ac:dyDescent="0.2"/>
    <row r="901" ht="15" customHeight="1" x14ac:dyDescent="0.2"/>
    <row r="902" ht="15" customHeight="1" x14ac:dyDescent="0.2"/>
    <row r="903" ht="20" customHeight="1" x14ac:dyDescent="0.2"/>
    <row r="904" ht="15" customHeight="1" x14ac:dyDescent="0.2"/>
    <row r="905" ht="15" customHeight="1" x14ac:dyDescent="0.2"/>
    <row r="906" ht="15" customHeight="1" x14ac:dyDescent="0.2"/>
    <row r="907" ht="20" customHeight="1" x14ac:dyDescent="0.2"/>
    <row r="908" ht="15" customHeight="1" x14ac:dyDescent="0.2"/>
    <row r="909" ht="15" customHeight="1" x14ac:dyDescent="0.2"/>
    <row r="910" ht="15" customHeight="1" x14ac:dyDescent="0.2"/>
    <row r="911" ht="20" customHeight="1" x14ac:dyDescent="0.2"/>
    <row r="912" ht="15" customHeight="1" x14ac:dyDescent="0.2"/>
    <row r="913" ht="15" customHeight="1" x14ac:dyDescent="0.2"/>
    <row r="914" ht="15" customHeight="1" x14ac:dyDescent="0.2"/>
    <row r="915" ht="20" customHeight="1" x14ac:dyDescent="0.2"/>
    <row r="916" ht="15" customHeight="1" x14ac:dyDescent="0.2"/>
    <row r="917" ht="15" customHeight="1" x14ac:dyDescent="0.2"/>
    <row r="918" ht="15" customHeight="1" x14ac:dyDescent="0.2"/>
    <row r="919" ht="20" customHeight="1" x14ac:dyDescent="0.2"/>
    <row r="920" ht="15" customHeight="1" x14ac:dyDescent="0.2"/>
    <row r="921" ht="15" customHeight="1" x14ac:dyDescent="0.2"/>
    <row r="922" ht="15" customHeight="1" x14ac:dyDescent="0.2"/>
    <row r="923" ht="20" customHeight="1" x14ac:dyDescent="0.2"/>
    <row r="924" ht="15" customHeight="1" x14ac:dyDescent="0.2"/>
    <row r="925" ht="15" customHeight="1" x14ac:dyDescent="0.2"/>
    <row r="926" ht="15" customHeight="1" x14ac:dyDescent="0.2"/>
    <row r="927" ht="20" customHeight="1" x14ac:dyDescent="0.2"/>
    <row r="928" ht="15" customHeight="1" x14ac:dyDescent="0.2"/>
    <row r="929" ht="15" customHeight="1" x14ac:dyDescent="0.2"/>
    <row r="930" ht="15" customHeight="1" x14ac:dyDescent="0.2"/>
    <row r="931" ht="20" customHeight="1" x14ac:dyDescent="0.2"/>
    <row r="932" ht="15" customHeight="1" x14ac:dyDescent="0.2"/>
    <row r="933" ht="15" customHeight="1" x14ac:dyDescent="0.2"/>
    <row r="934" ht="15" customHeight="1" x14ac:dyDescent="0.2"/>
    <row r="935" ht="15" customHeight="1" x14ac:dyDescent="0.2"/>
    <row r="936" ht="20" customHeight="1" x14ac:dyDescent="0.2"/>
    <row r="937" ht="15" customHeight="1" x14ac:dyDescent="0.2"/>
    <row r="938" ht="15" customHeight="1" x14ac:dyDescent="0.2"/>
    <row r="939" ht="15" customHeight="1" x14ac:dyDescent="0.2"/>
    <row r="940" ht="20" customHeight="1" x14ac:dyDescent="0.2"/>
    <row r="941" ht="15" customHeight="1" x14ac:dyDescent="0.2"/>
    <row r="942" ht="15" customHeight="1" x14ac:dyDescent="0.2"/>
    <row r="943" ht="15" customHeight="1" x14ac:dyDescent="0.2"/>
    <row r="944" ht="20" customHeight="1" x14ac:dyDescent="0.2"/>
    <row r="945" ht="15" customHeight="1" x14ac:dyDescent="0.2"/>
    <row r="946" ht="15" customHeight="1" x14ac:dyDescent="0.2"/>
    <row r="947" ht="15" customHeight="1" x14ac:dyDescent="0.2"/>
    <row r="948" ht="20"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20" customHeight="1" x14ac:dyDescent="0.2"/>
    <row r="1005" ht="15" customHeight="1" x14ac:dyDescent="0.2"/>
    <row r="1006" ht="15" customHeight="1" x14ac:dyDescent="0.2"/>
    <row r="1007" ht="15" customHeight="1" x14ac:dyDescent="0.2"/>
    <row r="1008" ht="20" customHeight="1" x14ac:dyDescent="0.2"/>
    <row r="1009" ht="15" customHeight="1" x14ac:dyDescent="0.2"/>
    <row r="1010" ht="15" customHeight="1" x14ac:dyDescent="0.2"/>
    <row r="1011" ht="15" customHeight="1" x14ac:dyDescent="0.2"/>
    <row r="1012" ht="15" customHeight="1" x14ac:dyDescent="0.2"/>
    <row r="1013" ht="20" customHeight="1" x14ac:dyDescent="0.2"/>
    <row r="1014" ht="15" customHeight="1" x14ac:dyDescent="0.2"/>
    <row r="1015" ht="15" customHeight="1" x14ac:dyDescent="0.2"/>
    <row r="1016" ht="15" customHeight="1" x14ac:dyDescent="0.2"/>
    <row r="1017" ht="15" customHeight="1" x14ac:dyDescent="0.2"/>
    <row r="1018" ht="20" customHeight="1" x14ac:dyDescent="0.2"/>
    <row r="1019" ht="15" customHeight="1" x14ac:dyDescent="0.2"/>
    <row r="1020" ht="15" customHeight="1" x14ac:dyDescent="0.2"/>
    <row r="1021" ht="15" customHeight="1" x14ac:dyDescent="0.2"/>
    <row r="1022" ht="15" customHeight="1" x14ac:dyDescent="0.2"/>
    <row r="1023" ht="20" customHeight="1" x14ac:dyDescent="0.2"/>
    <row r="1024" ht="15" customHeight="1" x14ac:dyDescent="0.2"/>
    <row r="1025" ht="15" customHeight="1" x14ac:dyDescent="0.2"/>
    <row r="1026" ht="15" customHeight="1" x14ac:dyDescent="0.2"/>
    <row r="1027" ht="15" customHeight="1" x14ac:dyDescent="0.2"/>
    <row r="1028" ht="20" customHeight="1" x14ac:dyDescent="0.2"/>
    <row r="1029" ht="15" customHeight="1" x14ac:dyDescent="0.2"/>
    <row r="1030" ht="15" customHeight="1" x14ac:dyDescent="0.2"/>
    <row r="1031" ht="15" customHeight="1" x14ac:dyDescent="0.2"/>
    <row r="1032" ht="15" customHeight="1" x14ac:dyDescent="0.2"/>
    <row r="1033" ht="20" customHeight="1" x14ac:dyDescent="0.2"/>
    <row r="1034" ht="15" customHeight="1" x14ac:dyDescent="0.2"/>
    <row r="1035" ht="15" customHeight="1" x14ac:dyDescent="0.2"/>
    <row r="1036" ht="15" customHeight="1" x14ac:dyDescent="0.2"/>
    <row r="1037" ht="15" customHeight="1" x14ac:dyDescent="0.2"/>
    <row r="1038" ht="20" customHeight="1" x14ac:dyDescent="0.2"/>
    <row r="1039" ht="15" customHeight="1" x14ac:dyDescent="0.2"/>
    <row r="1040" ht="15" customHeight="1" x14ac:dyDescent="0.2"/>
    <row r="1041" ht="15" customHeight="1" x14ac:dyDescent="0.2"/>
    <row r="1042" ht="15" customHeight="1" x14ac:dyDescent="0.2"/>
    <row r="1043" ht="20" customHeight="1" x14ac:dyDescent="0.2"/>
    <row r="1044" ht="15" customHeight="1" x14ac:dyDescent="0.2"/>
    <row r="1045" ht="15" customHeight="1" x14ac:dyDescent="0.2"/>
    <row r="1046" ht="15" customHeight="1" x14ac:dyDescent="0.2"/>
    <row r="1047" ht="15" customHeight="1" x14ac:dyDescent="0.2"/>
    <row r="1048" ht="20" customHeight="1" x14ac:dyDescent="0.2"/>
    <row r="1049" ht="15" customHeight="1" x14ac:dyDescent="0.2"/>
    <row r="1050" ht="15" customHeight="1" x14ac:dyDescent="0.2"/>
    <row r="1051" ht="15" customHeight="1" x14ac:dyDescent="0.2"/>
    <row r="1052" ht="15" customHeight="1" x14ac:dyDescent="0.2"/>
    <row r="1053" ht="20" customHeight="1" x14ac:dyDescent="0.2"/>
    <row r="1054" ht="15" customHeight="1" x14ac:dyDescent="0.2"/>
    <row r="1055" ht="15" customHeight="1" x14ac:dyDescent="0.2"/>
    <row r="1056" ht="15" customHeight="1" x14ac:dyDescent="0.2"/>
    <row r="1057" ht="15" customHeight="1" x14ac:dyDescent="0.2"/>
    <row r="1058" ht="20"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20"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20"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20" customHeight="1" x14ac:dyDescent="0.2"/>
    <row r="1109" ht="15" customHeight="1" x14ac:dyDescent="0.2"/>
    <row r="1110" ht="15" customHeight="1" x14ac:dyDescent="0.2"/>
    <row r="1111" ht="15" customHeight="1" x14ac:dyDescent="0.2"/>
    <row r="1112" ht="20" customHeight="1" x14ac:dyDescent="0.2"/>
    <row r="1113" ht="15" customHeight="1" x14ac:dyDescent="0.2"/>
    <row r="1114" ht="15" customHeight="1" x14ac:dyDescent="0.2"/>
    <row r="1115" ht="15" customHeight="1" x14ac:dyDescent="0.2"/>
    <row r="1116" ht="20" customHeight="1" x14ac:dyDescent="0.2"/>
    <row r="1117" ht="15" customHeight="1" x14ac:dyDescent="0.2"/>
    <row r="1118" ht="15" customHeight="1" x14ac:dyDescent="0.2"/>
    <row r="1119" ht="15" customHeight="1" x14ac:dyDescent="0.2"/>
    <row r="1120" ht="20" customHeight="1" x14ac:dyDescent="0.2"/>
    <row r="1121" ht="15" customHeight="1" x14ac:dyDescent="0.2"/>
    <row r="1122" ht="15" customHeight="1" x14ac:dyDescent="0.2"/>
    <row r="1123" ht="15" customHeight="1" x14ac:dyDescent="0.2"/>
    <row r="1124" ht="20" customHeight="1" x14ac:dyDescent="0.2"/>
    <row r="1125" ht="15" customHeight="1" x14ac:dyDescent="0.2"/>
    <row r="1126" ht="15" customHeight="1" x14ac:dyDescent="0.2"/>
    <row r="1127" ht="15" customHeight="1" x14ac:dyDescent="0.2"/>
    <row r="1128" ht="15" customHeight="1" x14ac:dyDescent="0.2"/>
    <row r="1129" ht="20" customHeight="1" x14ac:dyDescent="0.2"/>
    <row r="1130" ht="15" customHeight="1" x14ac:dyDescent="0.2"/>
    <row r="1131" ht="15" customHeight="1" x14ac:dyDescent="0.2"/>
    <row r="1132" ht="15" customHeight="1" x14ac:dyDescent="0.2"/>
    <row r="1133" ht="15" customHeight="1" x14ac:dyDescent="0.2"/>
    <row r="1134" ht="20" customHeight="1" x14ac:dyDescent="0.2"/>
    <row r="1135" ht="15" customHeight="1" x14ac:dyDescent="0.2"/>
    <row r="1136" ht="15" customHeight="1" x14ac:dyDescent="0.2"/>
    <row r="1137" ht="15" customHeight="1" x14ac:dyDescent="0.2"/>
    <row r="1138" ht="20" customHeight="1" x14ac:dyDescent="0.2"/>
    <row r="1139" ht="15" customHeight="1" x14ac:dyDescent="0.2"/>
    <row r="1140" ht="15" customHeight="1" x14ac:dyDescent="0.2"/>
    <row r="1141" ht="15" customHeight="1" x14ac:dyDescent="0.2"/>
    <row r="1142" ht="20" customHeight="1" x14ac:dyDescent="0.2"/>
    <row r="1143" ht="15" customHeight="1" x14ac:dyDescent="0.2"/>
    <row r="1144" ht="15" customHeight="1" x14ac:dyDescent="0.2"/>
    <row r="1145" ht="15" customHeight="1" x14ac:dyDescent="0.2"/>
    <row r="1146" ht="20" customHeight="1" x14ac:dyDescent="0.2"/>
    <row r="1147" ht="15" customHeight="1" x14ac:dyDescent="0.2"/>
    <row r="1148" ht="15" customHeight="1" x14ac:dyDescent="0.2"/>
    <row r="1149" ht="15" customHeight="1" x14ac:dyDescent="0.2"/>
    <row r="1150" ht="20" customHeight="1" x14ac:dyDescent="0.2"/>
    <row r="1151" ht="15" customHeight="1" x14ac:dyDescent="0.2"/>
    <row r="1152" ht="15" customHeight="1" x14ac:dyDescent="0.2"/>
    <row r="1153" ht="15" customHeight="1" x14ac:dyDescent="0.2"/>
    <row r="1154" ht="20" customHeight="1" x14ac:dyDescent="0.2"/>
    <row r="1155" ht="15" customHeight="1" x14ac:dyDescent="0.2"/>
    <row r="1156" ht="15" customHeight="1" x14ac:dyDescent="0.2"/>
    <row r="1157" ht="15" customHeight="1" x14ac:dyDescent="0.2"/>
    <row r="1158" ht="20" customHeight="1" x14ac:dyDescent="0.2"/>
    <row r="1159" ht="15" customHeight="1" x14ac:dyDescent="0.2"/>
    <row r="1160" ht="15" customHeight="1" x14ac:dyDescent="0.2"/>
    <row r="1161" ht="15" customHeight="1" x14ac:dyDescent="0.2"/>
    <row r="1162" ht="20" customHeight="1" x14ac:dyDescent="0.2"/>
    <row r="1163" ht="15" customHeight="1" x14ac:dyDescent="0.2"/>
    <row r="1164" ht="15" customHeight="1" x14ac:dyDescent="0.2"/>
    <row r="1165" ht="15" customHeight="1" x14ac:dyDescent="0.2"/>
    <row r="1166" ht="20" customHeight="1" x14ac:dyDescent="0.2"/>
    <row r="1167" ht="15" customHeight="1" x14ac:dyDescent="0.2"/>
    <row r="1168" ht="15" customHeight="1" x14ac:dyDescent="0.2"/>
    <row r="1169" ht="15" customHeight="1" x14ac:dyDescent="0.2"/>
    <row r="1170" ht="20" customHeight="1" x14ac:dyDescent="0.2"/>
    <row r="1171" ht="15" customHeight="1" x14ac:dyDescent="0.2"/>
    <row r="1172" ht="15" customHeight="1" x14ac:dyDescent="0.2"/>
    <row r="1173" ht="15" customHeight="1" x14ac:dyDescent="0.2"/>
    <row r="1174" ht="20" customHeight="1" x14ac:dyDescent="0.2"/>
    <row r="1175" ht="15" customHeight="1" x14ac:dyDescent="0.2"/>
    <row r="1176" ht="15" customHeight="1" x14ac:dyDescent="0.2"/>
    <row r="1177" ht="15" customHeight="1" x14ac:dyDescent="0.2"/>
    <row r="1178" ht="20" customHeight="1" x14ac:dyDescent="0.2"/>
    <row r="1179" ht="15" customHeight="1" x14ac:dyDescent="0.2"/>
    <row r="1180" ht="15" customHeight="1" x14ac:dyDescent="0.2"/>
    <row r="1181" ht="15" customHeight="1" x14ac:dyDescent="0.2"/>
    <row r="1182" ht="20" customHeight="1" x14ac:dyDescent="0.2"/>
    <row r="1183" ht="15" customHeight="1" x14ac:dyDescent="0.2"/>
    <row r="1184" ht="15" customHeight="1" x14ac:dyDescent="0.2"/>
    <row r="1185" ht="15" customHeight="1" x14ac:dyDescent="0.2"/>
    <row r="1186" ht="20" customHeight="1" x14ac:dyDescent="0.2"/>
    <row r="1187" ht="15" customHeight="1" x14ac:dyDescent="0.2"/>
    <row r="1188" ht="15" customHeight="1" x14ac:dyDescent="0.2"/>
    <row r="1189" ht="15" customHeight="1" x14ac:dyDescent="0.2"/>
    <row r="1190" ht="20" customHeight="1" x14ac:dyDescent="0.2"/>
    <row r="1191" ht="15" customHeight="1" x14ac:dyDescent="0.2"/>
    <row r="1192" ht="15" customHeight="1" x14ac:dyDescent="0.2"/>
    <row r="1193" ht="15" customHeight="1" x14ac:dyDescent="0.2"/>
    <row r="1194" ht="20" customHeight="1" x14ac:dyDescent="0.2"/>
    <row r="1195" ht="15" customHeight="1" x14ac:dyDescent="0.2"/>
    <row r="1196" ht="15" customHeight="1" x14ac:dyDescent="0.2"/>
    <row r="1197" ht="15" customHeight="1" x14ac:dyDescent="0.2"/>
    <row r="1198" ht="20" customHeight="1" x14ac:dyDescent="0.2"/>
    <row r="1199" ht="15" customHeight="1" x14ac:dyDescent="0.2"/>
    <row r="1200" ht="15" customHeight="1" x14ac:dyDescent="0.2"/>
    <row r="1201" ht="15" customHeight="1" x14ac:dyDescent="0.2"/>
    <row r="1202" ht="20" customHeight="1" x14ac:dyDescent="0.2"/>
    <row r="1203" ht="15" customHeight="1" x14ac:dyDescent="0.2"/>
    <row r="1204" ht="15" customHeight="1" x14ac:dyDescent="0.2"/>
    <row r="1205" ht="15" customHeight="1" x14ac:dyDescent="0.2"/>
    <row r="1206" ht="20" customHeight="1" x14ac:dyDescent="0.2"/>
    <row r="1207" ht="15" customHeight="1" x14ac:dyDescent="0.2"/>
    <row r="1208" ht="15" customHeight="1" x14ac:dyDescent="0.2"/>
    <row r="1209" ht="15" customHeight="1" x14ac:dyDescent="0.2"/>
    <row r="1210" ht="20" customHeight="1" x14ac:dyDescent="0.2"/>
    <row r="1211" ht="15" customHeight="1" x14ac:dyDescent="0.2"/>
    <row r="1212" ht="15" customHeight="1" x14ac:dyDescent="0.2"/>
    <row r="1213" ht="15" customHeight="1" x14ac:dyDescent="0.2"/>
    <row r="1214" ht="20" customHeight="1" x14ac:dyDescent="0.2"/>
    <row r="1215" ht="15" customHeight="1" x14ac:dyDescent="0.2"/>
    <row r="1216" ht="15" customHeight="1" x14ac:dyDescent="0.2"/>
    <row r="1217" ht="15" customHeight="1" x14ac:dyDescent="0.2"/>
    <row r="1218" ht="20" customHeight="1" x14ac:dyDescent="0.2"/>
    <row r="1219" ht="15" customHeight="1" x14ac:dyDescent="0.2"/>
    <row r="1220" ht="15" customHeight="1" x14ac:dyDescent="0.2"/>
    <row r="1221" ht="15" customHeight="1" x14ac:dyDescent="0.2"/>
    <row r="1222" ht="20" customHeight="1" x14ac:dyDescent="0.2"/>
    <row r="1223" ht="15" customHeight="1" x14ac:dyDescent="0.2"/>
    <row r="1224" ht="15" customHeight="1" x14ac:dyDescent="0.2"/>
    <row r="1225" ht="15" customHeight="1" x14ac:dyDescent="0.2"/>
    <row r="1226" ht="20" customHeight="1" x14ac:dyDescent="0.2"/>
    <row r="1227" ht="15" customHeight="1" x14ac:dyDescent="0.2"/>
    <row r="1228" ht="15" customHeight="1" x14ac:dyDescent="0.2"/>
    <row r="1229" ht="15" customHeight="1" x14ac:dyDescent="0.2"/>
    <row r="1230" ht="20" customHeight="1" x14ac:dyDescent="0.2"/>
    <row r="1231" ht="15" customHeight="1" x14ac:dyDescent="0.2"/>
    <row r="1232" ht="15" customHeight="1" x14ac:dyDescent="0.2"/>
    <row r="1233" ht="15" customHeight="1" x14ac:dyDescent="0.2"/>
    <row r="1234" ht="20" customHeight="1" x14ac:dyDescent="0.2"/>
    <row r="1235" ht="15" customHeight="1" x14ac:dyDescent="0.2"/>
    <row r="1236" ht="14.75" customHeight="1" x14ac:dyDescent="0.2"/>
    <row r="1237" ht="20"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20" customHeight="1" x14ac:dyDescent="0.2"/>
    <row r="1278" ht="15" customHeight="1" x14ac:dyDescent="0.2"/>
    <row r="1279" ht="15" customHeight="1" x14ac:dyDescent="0.2"/>
    <row r="1280" ht="20" customHeight="1" x14ac:dyDescent="0.2"/>
    <row r="1281" ht="15" customHeight="1" x14ac:dyDescent="0.2"/>
    <row r="1282" ht="15" customHeight="1" x14ac:dyDescent="0.2"/>
    <row r="1283" ht="20" customHeight="1" x14ac:dyDescent="0.2"/>
    <row r="1284" ht="15" customHeight="1" x14ac:dyDescent="0.2"/>
    <row r="1285" ht="15" customHeight="1" x14ac:dyDescent="0.2"/>
    <row r="1286" ht="15" customHeight="1" x14ac:dyDescent="0.2"/>
    <row r="1287" ht="15" customHeight="1" x14ac:dyDescent="0.2"/>
    <row r="1288" ht="20"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20" customHeight="1" x14ac:dyDescent="0.2"/>
    <row r="1303" ht="15" customHeight="1" x14ac:dyDescent="0.2"/>
    <row r="1304" ht="15" customHeight="1" x14ac:dyDescent="0.2"/>
    <row r="1305" ht="15" customHeight="1" x14ac:dyDescent="0.2"/>
    <row r="1306" ht="15" customHeight="1" x14ac:dyDescent="0.2"/>
    <row r="1307" ht="15" customHeight="1" x14ac:dyDescent="0.2"/>
    <row r="1308" ht="20" customHeight="1" x14ac:dyDescent="0.2"/>
    <row r="1309" ht="15" customHeight="1" x14ac:dyDescent="0.2"/>
    <row r="1310" ht="15" customHeight="1" x14ac:dyDescent="0.2"/>
    <row r="1311" ht="15" customHeight="1" x14ac:dyDescent="0.2"/>
    <row r="1312" ht="15" customHeight="1" x14ac:dyDescent="0.2"/>
    <row r="1313" ht="15" customHeight="1" x14ac:dyDescent="0.2"/>
    <row r="1314" ht="20" customHeight="1" x14ac:dyDescent="0.2"/>
    <row r="1315" ht="15" customHeight="1" x14ac:dyDescent="0.2"/>
    <row r="1316" ht="15" customHeight="1" x14ac:dyDescent="0.2"/>
    <row r="1317" ht="15" customHeight="1" x14ac:dyDescent="0.2"/>
    <row r="1318" ht="15" customHeight="1" x14ac:dyDescent="0.2"/>
    <row r="1319" ht="20" customHeight="1" x14ac:dyDescent="0.2"/>
    <row r="1320" ht="15" customHeight="1" x14ac:dyDescent="0.2"/>
    <row r="1321" ht="15" customHeight="1" x14ac:dyDescent="0.2"/>
    <row r="1322" ht="15" customHeight="1" x14ac:dyDescent="0.2"/>
    <row r="1323" ht="15" customHeight="1" x14ac:dyDescent="0.2"/>
    <row r="1324" ht="20" customHeight="1" x14ac:dyDescent="0.2"/>
    <row r="1325" ht="15" customHeight="1" x14ac:dyDescent="0.2"/>
    <row r="1326" ht="15" customHeight="1" x14ac:dyDescent="0.2"/>
    <row r="1327" ht="15" customHeight="1" x14ac:dyDescent="0.2"/>
    <row r="1328" ht="15" customHeight="1" x14ac:dyDescent="0.2"/>
    <row r="1329" ht="20" customHeight="1" x14ac:dyDescent="0.2"/>
    <row r="1330" ht="15" customHeight="1" x14ac:dyDescent="0.2"/>
    <row r="1331" ht="15" customHeight="1" x14ac:dyDescent="0.2"/>
    <row r="1332" ht="15" customHeight="1" x14ac:dyDescent="0.2"/>
    <row r="1333" ht="15" customHeight="1" x14ac:dyDescent="0.2"/>
    <row r="1334" ht="20" customHeight="1" x14ac:dyDescent="0.2"/>
    <row r="1335" ht="15" customHeight="1" x14ac:dyDescent="0.2"/>
    <row r="1336" ht="15" customHeight="1" x14ac:dyDescent="0.2"/>
    <row r="1337" ht="15" customHeight="1" x14ac:dyDescent="0.2"/>
    <row r="1338" ht="15" customHeight="1" x14ac:dyDescent="0.2"/>
    <row r="1339" ht="20" customHeight="1" x14ac:dyDescent="0.2"/>
    <row r="1340" ht="15" customHeight="1" x14ac:dyDescent="0.2"/>
    <row r="1341" ht="15" customHeight="1" x14ac:dyDescent="0.2"/>
    <row r="1342" ht="15" customHeight="1" x14ac:dyDescent="0.2"/>
    <row r="1343" ht="15" customHeight="1" x14ac:dyDescent="0.2"/>
    <row r="1344" ht="20" customHeight="1" x14ac:dyDescent="0.2"/>
    <row r="1345" ht="15" customHeight="1" x14ac:dyDescent="0.2"/>
    <row r="1346" ht="15" customHeight="1" x14ac:dyDescent="0.2"/>
    <row r="1347" ht="15" customHeight="1" x14ac:dyDescent="0.2"/>
    <row r="1348" ht="15" customHeight="1" x14ac:dyDescent="0.2"/>
    <row r="1349" ht="20" customHeight="1" x14ac:dyDescent="0.2"/>
    <row r="1350" ht="15" customHeight="1" x14ac:dyDescent="0.2"/>
    <row r="1351" ht="15" customHeight="1" x14ac:dyDescent="0.2"/>
    <row r="1352" ht="15" customHeight="1" x14ac:dyDescent="0.2"/>
    <row r="1353" ht="15" customHeight="1" x14ac:dyDescent="0.2"/>
    <row r="1354" ht="20" customHeight="1" x14ac:dyDescent="0.2"/>
    <row r="1355" ht="15" customHeight="1" x14ac:dyDescent="0.2"/>
    <row r="1356" ht="15" customHeight="1" x14ac:dyDescent="0.2"/>
    <row r="1357" ht="15" customHeight="1" x14ac:dyDescent="0.2"/>
    <row r="1358" ht="15" customHeight="1" x14ac:dyDescent="0.2"/>
    <row r="1359" ht="20" customHeight="1" x14ac:dyDescent="0.2"/>
    <row r="1360" ht="15" customHeight="1" x14ac:dyDescent="0.2"/>
    <row r="1361" ht="15" customHeight="1" x14ac:dyDescent="0.2"/>
    <row r="1362" ht="15" customHeight="1" x14ac:dyDescent="0.2"/>
    <row r="1363" ht="15" customHeight="1" x14ac:dyDescent="0.2"/>
    <row r="1364" ht="20" customHeight="1" x14ac:dyDescent="0.2"/>
    <row r="1365" ht="15" customHeight="1" x14ac:dyDescent="0.2"/>
    <row r="1366" ht="15" customHeight="1" x14ac:dyDescent="0.2"/>
    <row r="1367" ht="15" customHeight="1" x14ac:dyDescent="0.2"/>
    <row r="1368" ht="15" customHeight="1" x14ac:dyDescent="0.2"/>
    <row r="1369" ht="15" customHeight="1" x14ac:dyDescent="0.2"/>
    <row r="1370" ht="20"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20" customHeight="1" x14ac:dyDescent="0.2"/>
    <row r="1378" ht="15" customHeight="1" x14ac:dyDescent="0.2"/>
    <row r="1379" ht="15" customHeight="1" x14ac:dyDescent="0.2"/>
    <row r="1380" ht="15" customHeight="1" x14ac:dyDescent="0.2"/>
    <row r="1381" ht="15" customHeight="1" x14ac:dyDescent="0.2"/>
    <row r="1382" ht="15" customHeight="1" x14ac:dyDescent="0.2"/>
    <row r="1383" ht="20"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20" customHeight="1" x14ac:dyDescent="0.2"/>
    <row r="1411" ht="15" customHeight="1" x14ac:dyDescent="0.2"/>
    <row r="1412" ht="15" customHeight="1" x14ac:dyDescent="0.2"/>
    <row r="1413" ht="15" customHeight="1" x14ac:dyDescent="0.2"/>
    <row r="1414" ht="15" customHeight="1" x14ac:dyDescent="0.2"/>
    <row r="1415" ht="20" customHeight="1" x14ac:dyDescent="0.2"/>
    <row r="1416" ht="15" customHeight="1" x14ac:dyDescent="0.2"/>
    <row r="1417" ht="15" customHeight="1" x14ac:dyDescent="0.2"/>
    <row r="1418" ht="15" customHeight="1" x14ac:dyDescent="0.2"/>
    <row r="1419" ht="15" customHeight="1" x14ac:dyDescent="0.2"/>
    <row r="1420" ht="20"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20" customHeight="1" x14ac:dyDescent="0.2"/>
    <row r="1444" ht="15" customHeight="1" x14ac:dyDescent="0.2"/>
    <row r="1445" ht="15" customHeight="1" x14ac:dyDescent="0.2"/>
    <row r="1446" ht="15" customHeight="1" x14ac:dyDescent="0.2"/>
    <row r="1447" ht="15" customHeight="1" x14ac:dyDescent="0.2"/>
    <row r="1448" ht="15" customHeight="1" x14ac:dyDescent="0.2"/>
    <row r="1449" ht="20" customHeight="1" x14ac:dyDescent="0.2"/>
    <row r="1450" ht="15" customHeight="1" x14ac:dyDescent="0.2"/>
    <row r="1451" ht="15" customHeight="1" x14ac:dyDescent="0.2"/>
    <row r="1452" ht="15" customHeight="1" x14ac:dyDescent="0.2"/>
    <row r="1453" ht="15" customHeight="1" x14ac:dyDescent="0.2"/>
    <row r="1454" ht="15" customHeight="1" x14ac:dyDescent="0.2"/>
    <row r="1455" ht="20" customHeight="1" x14ac:dyDescent="0.2"/>
    <row r="1456" ht="15" customHeight="1" x14ac:dyDescent="0.2"/>
    <row r="1457" ht="15" customHeight="1" x14ac:dyDescent="0.2"/>
    <row r="1458" ht="15" customHeight="1" x14ac:dyDescent="0.2"/>
    <row r="1459" ht="15" customHeight="1" x14ac:dyDescent="0.2"/>
    <row r="1460" ht="15" customHeight="1" x14ac:dyDescent="0.2"/>
    <row r="1461" ht="20" customHeight="1" x14ac:dyDescent="0.2"/>
    <row r="1462" ht="15" customHeight="1" x14ac:dyDescent="0.2"/>
    <row r="1463" ht="15" customHeight="1" x14ac:dyDescent="0.2"/>
    <row r="1464" ht="15" customHeight="1" x14ac:dyDescent="0.2"/>
    <row r="1465" ht="15" customHeight="1" x14ac:dyDescent="0.2"/>
    <row r="1466" ht="15" customHeight="1" x14ac:dyDescent="0.2"/>
    <row r="1467" ht="20"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20"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20"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20"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20" customHeight="1" x14ac:dyDescent="0.2"/>
    <row r="1513" ht="15" customHeight="1" x14ac:dyDescent="0.2"/>
    <row r="1514" ht="15" customHeight="1" x14ac:dyDescent="0.2"/>
    <row r="1515" ht="15" customHeight="1" x14ac:dyDescent="0.2"/>
    <row r="1516" ht="15" customHeight="1" x14ac:dyDescent="0.2"/>
    <row r="1517" ht="15" customHeight="1" x14ac:dyDescent="0.2"/>
    <row r="1518" ht="20" customHeight="1" x14ac:dyDescent="0.2"/>
    <row r="1519" ht="15" customHeight="1" x14ac:dyDescent="0.2"/>
    <row r="1520" ht="15" customHeight="1" x14ac:dyDescent="0.2"/>
    <row r="1521" ht="15" customHeight="1" x14ac:dyDescent="0.2"/>
    <row r="1522" ht="15" customHeight="1" x14ac:dyDescent="0.2"/>
    <row r="1523" ht="15" customHeight="1" x14ac:dyDescent="0.2"/>
    <row r="1524" ht="20" customHeight="1" x14ac:dyDescent="0.2"/>
    <row r="1525" ht="15" customHeight="1" x14ac:dyDescent="0.2"/>
    <row r="1526" ht="15" customHeight="1" x14ac:dyDescent="0.2"/>
    <row r="1527" ht="15" customHeight="1" x14ac:dyDescent="0.2"/>
    <row r="1528" ht="15" customHeight="1" x14ac:dyDescent="0.2"/>
    <row r="1529" ht="15" customHeight="1" x14ac:dyDescent="0.2"/>
    <row r="1530" ht="20" customHeight="1" x14ac:dyDescent="0.2"/>
    <row r="1531" ht="15" customHeight="1" x14ac:dyDescent="0.2"/>
    <row r="1532" ht="15" customHeight="1" x14ac:dyDescent="0.2"/>
    <row r="1533" ht="15" customHeight="1" x14ac:dyDescent="0.2"/>
    <row r="1534" ht="15" customHeight="1" x14ac:dyDescent="0.2"/>
    <row r="1535" ht="15" customHeight="1" x14ac:dyDescent="0.2"/>
    <row r="1536" ht="20" customHeight="1" x14ac:dyDescent="0.2"/>
    <row r="1537" ht="15" customHeight="1" x14ac:dyDescent="0.2"/>
    <row r="1538" ht="15" customHeight="1" x14ac:dyDescent="0.2"/>
    <row r="1539" ht="15" customHeight="1" x14ac:dyDescent="0.2"/>
    <row r="1540" ht="15" customHeight="1" x14ac:dyDescent="0.2"/>
    <row r="1541" ht="15" customHeight="1" x14ac:dyDescent="0.2"/>
    <row r="1542" ht="20" customHeight="1" x14ac:dyDescent="0.2"/>
    <row r="1543" ht="15" customHeight="1" x14ac:dyDescent="0.2"/>
    <row r="1544" ht="15" customHeight="1" x14ac:dyDescent="0.2"/>
    <row r="1545" ht="15" customHeight="1" x14ac:dyDescent="0.2"/>
    <row r="1546" ht="15" customHeight="1" x14ac:dyDescent="0.2"/>
    <row r="1547" ht="15" customHeight="1" x14ac:dyDescent="0.2"/>
    <row r="1548" ht="20" customHeight="1" x14ac:dyDescent="0.2"/>
    <row r="1549" ht="15" customHeight="1" x14ac:dyDescent="0.2"/>
    <row r="1550" ht="15" customHeight="1" x14ac:dyDescent="0.2"/>
    <row r="1551" ht="15" customHeight="1" x14ac:dyDescent="0.2"/>
    <row r="1552" ht="15" customHeight="1" x14ac:dyDescent="0.2"/>
    <row r="1553" ht="15" customHeight="1" x14ac:dyDescent="0.2"/>
    <row r="1554" ht="20" customHeight="1" x14ac:dyDescent="0.2"/>
    <row r="1555" ht="15" customHeight="1" x14ac:dyDescent="0.2"/>
    <row r="1556" ht="15" customHeight="1" x14ac:dyDescent="0.2"/>
    <row r="1557" ht="15" customHeight="1" x14ac:dyDescent="0.2"/>
    <row r="1558" ht="15" customHeight="1" x14ac:dyDescent="0.2"/>
    <row r="1559" ht="15" customHeight="1" x14ac:dyDescent="0.2"/>
    <row r="1560" ht="20" customHeight="1" x14ac:dyDescent="0.2"/>
    <row r="1561" ht="15" customHeight="1" x14ac:dyDescent="0.2"/>
    <row r="1562" ht="15" customHeight="1" x14ac:dyDescent="0.2"/>
    <row r="1563" ht="15" customHeight="1" x14ac:dyDescent="0.2"/>
    <row r="1564" ht="15" customHeight="1" x14ac:dyDescent="0.2"/>
    <row r="1565" ht="15" customHeight="1" x14ac:dyDescent="0.2"/>
    <row r="1566" ht="20" customHeight="1" x14ac:dyDescent="0.2"/>
    <row r="1567" ht="15" customHeight="1" x14ac:dyDescent="0.2"/>
    <row r="1568" ht="15" customHeight="1" x14ac:dyDescent="0.2"/>
    <row r="1569" ht="15" customHeight="1" x14ac:dyDescent="0.2"/>
    <row r="1570" ht="15" customHeight="1" x14ac:dyDescent="0.2"/>
    <row r="1571" ht="15" customHeight="1" x14ac:dyDescent="0.2"/>
    <row r="1572" ht="20" customHeight="1" x14ac:dyDescent="0.2"/>
    <row r="1573" ht="15" customHeight="1" x14ac:dyDescent="0.2"/>
    <row r="1574" ht="15" customHeight="1" x14ac:dyDescent="0.2"/>
    <row r="1575" ht="15" customHeight="1" x14ac:dyDescent="0.2"/>
    <row r="1576" ht="15" customHeight="1" x14ac:dyDescent="0.2"/>
    <row r="1577" ht="15" customHeight="1" x14ac:dyDescent="0.2"/>
    <row r="1578" ht="20" customHeight="1" x14ac:dyDescent="0.2"/>
    <row r="1579" ht="15" customHeight="1" x14ac:dyDescent="0.2"/>
    <row r="1580" ht="15" customHeight="1" x14ac:dyDescent="0.2"/>
    <row r="1581" ht="15" customHeight="1" x14ac:dyDescent="0.2"/>
    <row r="1582" ht="15" customHeight="1" x14ac:dyDescent="0.2"/>
    <row r="1583" ht="15" customHeight="1" x14ac:dyDescent="0.2"/>
    <row r="1584" ht="20" customHeight="1" x14ac:dyDescent="0.2"/>
    <row r="1585" ht="15" customHeight="1" x14ac:dyDescent="0.2"/>
    <row r="1586" ht="15" customHeight="1" x14ac:dyDescent="0.2"/>
    <row r="1587" ht="15" customHeight="1" x14ac:dyDescent="0.2"/>
    <row r="1588" ht="15" customHeight="1" x14ac:dyDescent="0.2"/>
    <row r="1589" ht="15" customHeight="1" x14ac:dyDescent="0.2"/>
    <row r="1590" ht="20" customHeight="1" x14ac:dyDescent="0.2"/>
    <row r="1591" ht="15" customHeight="1" x14ac:dyDescent="0.2"/>
    <row r="1592" ht="15" customHeight="1" x14ac:dyDescent="0.2"/>
    <row r="1593" ht="15" customHeight="1" x14ac:dyDescent="0.2"/>
    <row r="1594" ht="15" customHeight="1" x14ac:dyDescent="0.2"/>
    <row r="1595" ht="15" customHeight="1" x14ac:dyDescent="0.2"/>
    <row r="1596" ht="20" customHeight="1" x14ac:dyDescent="0.2"/>
    <row r="1597" ht="15" customHeight="1" x14ac:dyDescent="0.2"/>
    <row r="1598" ht="15" customHeight="1" x14ac:dyDescent="0.2"/>
    <row r="1599" ht="15" customHeight="1" x14ac:dyDescent="0.2"/>
    <row r="1600" ht="15" customHeight="1" x14ac:dyDescent="0.2"/>
    <row r="1601" ht="15" customHeight="1" x14ac:dyDescent="0.2"/>
    <row r="1602" ht="20" customHeight="1" x14ac:dyDescent="0.2"/>
    <row r="1603" ht="15" customHeight="1" x14ac:dyDescent="0.2"/>
    <row r="1604" ht="15" customHeight="1" x14ac:dyDescent="0.2"/>
    <row r="1605" ht="15" customHeight="1" x14ac:dyDescent="0.2"/>
    <row r="1606" ht="15" customHeight="1" x14ac:dyDescent="0.2"/>
    <row r="1607" ht="15" customHeight="1" x14ac:dyDescent="0.2"/>
    <row r="1608" ht="20" customHeight="1" x14ac:dyDescent="0.2"/>
    <row r="1609" ht="15" customHeight="1" x14ac:dyDescent="0.2"/>
    <row r="1610" ht="15" customHeight="1" x14ac:dyDescent="0.2"/>
    <row r="1611" ht="15" customHeight="1" x14ac:dyDescent="0.2"/>
    <row r="1612" ht="15" customHeight="1" x14ac:dyDescent="0.2"/>
    <row r="1613" ht="15" customHeight="1" x14ac:dyDescent="0.2"/>
    <row r="1614" ht="20" customHeight="1" x14ac:dyDescent="0.2"/>
    <row r="1615" ht="15" customHeight="1" x14ac:dyDescent="0.2"/>
    <row r="1616" ht="15" customHeight="1" x14ac:dyDescent="0.2"/>
    <row r="1617" ht="15" customHeight="1" x14ac:dyDescent="0.2"/>
    <row r="1618" ht="15" customHeight="1" x14ac:dyDescent="0.2"/>
    <row r="1619" ht="15" customHeight="1" x14ac:dyDescent="0.2"/>
    <row r="1620" ht="20" customHeight="1" x14ac:dyDescent="0.2"/>
    <row r="1621" ht="15" customHeight="1" x14ac:dyDescent="0.2"/>
    <row r="1622" ht="15" customHeight="1" x14ac:dyDescent="0.2"/>
    <row r="1623" ht="15" customHeight="1" x14ac:dyDescent="0.2"/>
    <row r="1624" ht="15" customHeight="1" x14ac:dyDescent="0.2"/>
    <row r="1625" ht="15" customHeight="1" x14ac:dyDescent="0.2"/>
    <row r="1626" ht="20"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20" customHeight="1" x14ac:dyDescent="0.2"/>
    <row r="1642" ht="15" customHeight="1" x14ac:dyDescent="0.2"/>
    <row r="1643" ht="15" customHeight="1" x14ac:dyDescent="0.2"/>
    <row r="1644" ht="15" customHeight="1" x14ac:dyDescent="0.2"/>
    <row r="1645" ht="15" customHeight="1" x14ac:dyDescent="0.2"/>
    <row r="1646" ht="20" customHeight="1" x14ac:dyDescent="0.2"/>
    <row r="1647" ht="15" customHeight="1" x14ac:dyDescent="0.2"/>
    <row r="1648" ht="15" customHeight="1" x14ac:dyDescent="0.2"/>
    <row r="1649" ht="15" customHeight="1" x14ac:dyDescent="0.2"/>
    <row r="1650" ht="15" customHeight="1" x14ac:dyDescent="0.2"/>
    <row r="1651" ht="20" customHeight="1" x14ac:dyDescent="0.2"/>
    <row r="1652" ht="15" customHeight="1" x14ac:dyDescent="0.2"/>
    <row r="1653" ht="15" customHeight="1" x14ac:dyDescent="0.2"/>
    <row r="1654" ht="15" customHeight="1" x14ac:dyDescent="0.2"/>
    <row r="1655" ht="15" customHeight="1" x14ac:dyDescent="0.2"/>
    <row r="1656" ht="20" customHeight="1" x14ac:dyDescent="0.2"/>
    <row r="1657" ht="15" customHeight="1" x14ac:dyDescent="0.2"/>
    <row r="1658" ht="15" customHeight="1" x14ac:dyDescent="0.2"/>
    <row r="1659" ht="15" customHeight="1" x14ac:dyDescent="0.2"/>
    <row r="1660" ht="15" customHeight="1" x14ac:dyDescent="0.2"/>
    <row r="1661" ht="20" customHeight="1" x14ac:dyDescent="0.2"/>
    <row r="1662" ht="15" customHeight="1" x14ac:dyDescent="0.2"/>
    <row r="1663" ht="15" customHeight="1" x14ac:dyDescent="0.2"/>
    <row r="1664" ht="15" customHeight="1" x14ac:dyDescent="0.2"/>
    <row r="1665" ht="15" customHeight="1" x14ac:dyDescent="0.2"/>
    <row r="1666" ht="20" customHeight="1" x14ac:dyDescent="0.2"/>
    <row r="1667" ht="15" customHeight="1" x14ac:dyDescent="0.2"/>
    <row r="1668" ht="15" customHeight="1" x14ac:dyDescent="0.2"/>
    <row r="1669" ht="15" customHeight="1" x14ac:dyDescent="0.2"/>
    <row r="1670" ht="15" customHeight="1" x14ac:dyDescent="0.2"/>
    <row r="1671" ht="20" customHeight="1" x14ac:dyDescent="0.2"/>
    <row r="1672" ht="15" customHeight="1" x14ac:dyDescent="0.2"/>
    <row r="1673" ht="15" customHeight="1" x14ac:dyDescent="0.2"/>
    <row r="1674" ht="15" customHeight="1" x14ac:dyDescent="0.2"/>
    <row r="1675" ht="15" customHeight="1" x14ac:dyDescent="0.2"/>
    <row r="1676" ht="20"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20" customHeight="1" x14ac:dyDescent="0.2"/>
    <row r="1684" ht="15" customHeight="1" x14ac:dyDescent="0.2"/>
    <row r="1685" ht="15" customHeight="1" x14ac:dyDescent="0.2"/>
    <row r="1686" ht="15" customHeight="1" x14ac:dyDescent="0.2"/>
    <row r="1687" ht="15" customHeight="1" x14ac:dyDescent="0.2"/>
    <row r="1688" ht="15" customHeight="1" x14ac:dyDescent="0.2"/>
    <row r="1689" ht="20" customHeight="1" x14ac:dyDescent="0.2"/>
    <row r="1690" ht="15" customHeight="1" x14ac:dyDescent="0.2"/>
    <row r="1691" ht="15" customHeight="1" x14ac:dyDescent="0.2"/>
    <row r="1692" ht="15" customHeight="1" x14ac:dyDescent="0.2"/>
    <row r="1693" ht="15" customHeight="1" x14ac:dyDescent="0.2"/>
    <row r="1694" ht="15" customHeight="1" x14ac:dyDescent="0.2"/>
    <row r="1695" ht="20"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20"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20" customHeight="1" x14ac:dyDescent="0.2"/>
    <row r="1712" ht="15" customHeight="1" x14ac:dyDescent="0.2"/>
    <row r="1713" ht="15" customHeight="1" x14ac:dyDescent="0.2"/>
    <row r="1714" ht="15" customHeight="1" x14ac:dyDescent="0.2"/>
    <row r="1715" ht="15" customHeight="1" x14ac:dyDescent="0.2"/>
    <row r="1716" ht="20" customHeight="1" x14ac:dyDescent="0.2"/>
    <row r="1717" ht="15" customHeight="1" x14ac:dyDescent="0.2"/>
    <row r="1718" ht="15" customHeight="1" x14ac:dyDescent="0.2"/>
    <row r="1719" ht="15" customHeight="1" x14ac:dyDescent="0.2"/>
    <row r="1720" ht="20" customHeight="1" x14ac:dyDescent="0.2"/>
    <row r="1721" ht="15" customHeight="1" x14ac:dyDescent="0.2"/>
    <row r="1722" ht="15" customHeight="1" x14ac:dyDescent="0.2"/>
    <row r="1723" ht="15" customHeight="1" x14ac:dyDescent="0.2"/>
    <row r="1724" ht="20"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20" customHeight="1" x14ac:dyDescent="0.2"/>
    <row r="1732" ht="15" customHeight="1" x14ac:dyDescent="0.2"/>
    <row r="1733" ht="15" customHeight="1" x14ac:dyDescent="0.2"/>
    <row r="1734" ht="15" customHeight="1" x14ac:dyDescent="0.2"/>
    <row r="1735" ht="15" customHeight="1" x14ac:dyDescent="0.2"/>
    <row r="1736" ht="20" customHeight="1" x14ac:dyDescent="0.2"/>
    <row r="1737" ht="15" customHeight="1" x14ac:dyDescent="0.2"/>
    <row r="1738" ht="15" customHeight="1" x14ac:dyDescent="0.2"/>
    <row r="1739" ht="15" customHeight="1" x14ac:dyDescent="0.2"/>
    <row r="1740" ht="15" customHeight="1" x14ac:dyDescent="0.2"/>
    <row r="1741" ht="20" customHeight="1" x14ac:dyDescent="0.2"/>
    <row r="1742" ht="15" customHeight="1" x14ac:dyDescent="0.2"/>
    <row r="1743" ht="15" customHeight="1" x14ac:dyDescent="0.2"/>
    <row r="1744" ht="15" customHeight="1" x14ac:dyDescent="0.2"/>
    <row r="1745" ht="15" customHeight="1" x14ac:dyDescent="0.2"/>
    <row r="1746" ht="15" customHeight="1" x14ac:dyDescent="0.2"/>
    <row r="1747" ht="20" customHeight="1" x14ac:dyDescent="0.2"/>
    <row r="1748" ht="15" customHeight="1" x14ac:dyDescent="0.2"/>
    <row r="1749" ht="15" customHeight="1" x14ac:dyDescent="0.2"/>
    <row r="1750" ht="15" customHeight="1" x14ac:dyDescent="0.2"/>
    <row r="1751" ht="20"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20" customHeight="1" x14ac:dyDescent="0.2"/>
    <row r="1759" ht="15" customHeight="1" x14ac:dyDescent="0.2"/>
    <row r="1760" ht="15" customHeight="1" x14ac:dyDescent="0.2"/>
    <row r="1761" ht="15" customHeight="1" x14ac:dyDescent="0.2"/>
    <row r="1762" ht="15" customHeight="1" x14ac:dyDescent="0.2"/>
    <row r="1763" ht="20" customHeight="1" x14ac:dyDescent="0.2"/>
    <row r="1764" ht="15" customHeight="1" x14ac:dyDescent="0.2"/>
    <row r="1765" ht="15" customHeight="1" x14ac:dyDescent="0.2"/>
    <row r="1766" ht="15" customHeight="1" x14ac:dyDescent="0.2"/>
    <row r="1767" ht="15" customHeight="1" x14ac:dyDescent="0.2"/>
    <row r="1768" ht="15" customHeight="1" x14ac:dyDescent="0.2"/>
    <row r="1769" ht="20" customHeight="1" x14ac:dyDescent="0.2"/>
    <row r="1770" ht="15" customHeight="1" x14ac:dyDescent="0.2"/>
    <row r="1771" ht="15" customHeight="1" x14ac:dyDescent="0.2"/>
    <row r="1772" ht="15" customHeight="1" x14ac:dyDescent="0.2"/>
    <row r="1773" ht="15" customHeight="1" x14ac:dyDescent="0.2"/>
    <row r="1774" ht="15" customHeight="1" x14ac:dyDescent="0.2"/>
    <row r="1775" ht="20" customHeight="1" x14ac:dyDescent="0.2"/>
    <row r="1776" ht="15" customHeight="1" x14ac:dyDescent="0.2"/>
    <row r="1777" ht="15" customHeight="1" x14ac:dyDescent="0.2"/>
    <row r="1778" ht="15" customHeight="1" x14ac:dyDescent="0.2"/>
    <row r="1779" ht="15" customHeight="1" x14ac:dyDescent="0.2"/>
    <row r="1780" ht="20" customHeight="1" x14ac:dyDescent="0.2"/>
    <row r="1781" ht="15" customHeight="1" x14ac:dyDescent="0.2"/>
    <row r="1782" ht="15" customHeight="1" x14ac:dyDescent="0.2"/>
    <row r="1783" ht="15" customHeight="1" x14ac:dyDescent="0.2"/>
    <row r="1784" ht="15" customHeight="1" x14ac:dyDescent="0.2"/>
    <row r="1785" ht="20" customHeight="1" x14ac:dyDescent="0.2"/>
    <row r="1786" ht="15" customHeight="1" x14ac:dyDescent="0.2"/>
    <row r="1787" ht="15" customHeight="1" x14ac:dyDescent="0.2"/>
    <row r="1788" ht="15" customHeight="1" x14ac:dyDescent="0.2"/>
    <row r="1789" ht="15" customHeight="1" x14ac:dyDescent="0.2"/>
    <row r="1790" ht="20" customHeight="1" x14ac:dyDescent="0.2"/>
    <row r="1791" ht="15" customHeight="1" x14ac:dyDescent="0.2"/>
    <row r="1792" ht="15" customHeight="1" x14ac:dyDescent="0.2"/>
    <row r="1793" ht="15" customHeight="1" x14ac:dyDescent="0.2"/>
    <row r="1794" ht="20" customHeight="1" x14ac:dyDescent="0.2"/>
    <row r="1795" ht="15" customHeight="1" x14ac:dyDescent="0.2"/>
    <row r="1796" ht="15" customHeight="1" x14ac:dyDescent="0.2"/>
    <row r="1797" ht="15" customHeight="1" x14ac:dyDescent="0.2"/>
    <row r="1798" ht="15" customHeight="1" x14ac:dyDescent="0.2"/>
    <row r="1799" ht="20" customHeight="1" x14ac:dyDescent="0.2"/>
    <row r="1800" ht="15" customHeight="1" x14ac:dyDescent="0.2"/>
    <row r="1801" ht="15" customHeight="1" x14ac:dyDescent="0.2"/>
    <row r="1802" ht="15" customHeight="1" x14ac:dyDescent="0.2"/>
    <row r="1803" ht="15" customHeight="1" x14ac:dyDescent="0.2"/>
    <row r="1804" ht="20" customHeight="1" x14ac:dyDescent="0.2"/>
    <row r="1805" ht="15" customHeight="1" x14ac:dyDescent="0.2"/>
    <row r="1806" ht="15" customHeight="1" x14ac:dyDescent="0.2"/>
    <row r="1807" ht="15" customHeight="1" x14ac:dyDescent="0.2"/>
    <row r="1808" ht="15" customHeight="1" x14ac:dyDescent="0.2"/>
    <row r="1809" ht="20" customHeight="1" x14ac:dyDescent="0.2"/>
    <row r="1810" ht="15" customHeight="1" x14ac:dyDescent="0.2"/>
    <row r="1811" ht="15" customHeight="1" x14ac:dyDescent="0.2"/>
    <row r="1812" ht="15" customHeight="1" x14ac:dyDescent="0.2"/>
    <row r="1813" ht="15" customHeight="1" x14ac:dyDescent="0.2"/>
    <row r="1814" ht="20" customHeight="1" x14ac:dyDescent="0.2"/>
    <row r="1815" ht="15" customHeight="1" x14ac:dyDescent="0.2"/>
    <row r="1816" ht="15" customHeight="1" x14ac:dyDescent="0.2"/>
    <row r="1817" ht="15" customHeight="1" x14ac:dyDescent="0.2"/>
    <row r="1818" ht="15" customHeight="1" x14ac:dyDescent="0.2"/>
    <row r="1819" ht="20" customHeight="1" x14ac:dyDescent="0.2"/>
    <row r="1820" ht="15" customHeight="1" x14ac:dyDescent="0.2"/>
    <row r="1821" ht="15" customHeight="1" x14ac:dyDescent="0.2"/>
    <row r="1822" ht="15" customHeight="1" x14ac:dyDescent="0.2"/>
    <row r="1823" ht="15" customHeight="1" x14ac:dyDescent="0.2"/>
    <row r="1824" ht="20" customHeight="1" x14ac:dyDescent="0.2"/>
    <row r="1825" ht="15" customHeight="1" x14ac:dyDescent="0.2"/>
    <row r="1826" ht="15" customHeight="1" x14ac:dyDescent="0.2"/>
    <row r="1827" ht="15" customHeight="1" x14ac:dyDescent="0.2"/>
    <row r="1828" ht="15" customHeight="1" x14ac:dyDescent="0.2"/>
    <row r="1829" ht="20" customHeight="1" x14ac:dyDescent="0.2"/>
    <row r="1830" ht="15" customHeight="1" x14ac:dyDescent="0.2"/>
    <row r="1831" ht="15" customHeight="1" x14ac:dyDescent="0.2"/>
    <row r="1832" ht="15" customHeight="1" x14ac:dyDescent="0.2"/>
    <row r="1833" ht="15" customHeight="1" x14ac:dyDescent="0.2"/>
    <row r="1834" ht="20" customHeight="1" x14ac:dyDescent="0.2"/>
    <row r="1835" ht="15" customHeight="1" x14ac:dyDescent="0.2"/>
    <row r="1836" ht="15" customHeight="1" x14ac:dyDescent="0.2"/>
    <row r="1837" ht="15" customHeight="1" x14ac:dyDescent="0.2"/>
    <row r="1838" ht="15" customHeight="1" x14ac:dyDescent="0.2"/>
    <row r="1839" ht="20" customHeight="1" x14ac:dyDescent="0.2"/>
    <row r="1840" ht="15" customHeight="1" x14ac:dyDescent="0.2"/>
    <row r="1841" ht="15" customHeight="1" x14ac:dyDescent="0.2"/>
    <row r="1842" ht="15" customHeight="1" x14ac:dyDescent="0.2"/>
    <row r="1843" ht="15" customHeight="1" x14ac:dyDescent="0.2"/>
    <row r="1844" ht="20"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20"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20" customHeight="1" x14ac:dyDescent="0.2"/>
    <row r="1862" ht="15" customHeight="1" x14ac:dyDescent="0.2"/>
    <row r="1863" ht="15" customHeight="1" x14ac:dyDescent="0.2"/>
    <row r="1864" ht="15" customHeight="1" x14ac:dyDescent="0.2"/>
    <row r="1865" ht="15" customHeight="1" x14ac:dyDescent="0.2"/>
    <row r="1866" ht="20"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20" customHeight="1" x14ac:dyDescent="0.2"/>
    <row r="1874" ht="15" customHeight="1" x14ac:dyDescent="0.2"/>
    <row r="1875" ht="15" customHeight="1" x14ac:dyDescent="0.2"/>
    <row r="1876" ht="20"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20" customHeight="1" x14ac:dyDescent="0.2"/>
    <row r="1887" ht="15" customHeight="1" x14ac:dyDescent="0.2"/>
    <row r="1888" ht="15" customHeight="1" x14ac:dyDescent="0.2"/>
    <row r="1889" ht="15" customHeight="1" x14ac:dyDescent="0.2"/>
    <row r="1890" ht="15" customHeight="1" x14ac:dyDescent="0.2"/>
    <row r="1891" ht="20" customHeight="1" x14ac:dyDescent="0.2"/>
    <row r="1892" ht="15" customHeight="1" x14ac:dyDescent="0.2"/>
    <row r="1893" ht="15" customHeight="1" x14ac:dyDescent="0.2"/>
    <row r="1894" ht="15" customHeight="1" x14ac:dyDescent="0.2"/>
    <row r="1895" ht="20"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20" customHeight="1" x14ac:dyDescent="0.2"/>
    <row r="1904" ht="15" customHeight="1" x14ac:dyDescent="0.2"/>
    <row r="1905" ht="15" customHeight="1" x14ac:dyDescent="0.2"/>
    <row r="1906" ht="15" customHeight="1" x14ac:dyDescent="0.2"/>
    <row r="1907" ht="20" customHeight="1" x14ac:dyDescent="0.2"/>
    <row r="1908" ht="15" customHeight="1" x14ac:dyDescent="0.2"/>
    <row r="1909" ht="15" customHeight="1" x14ac:dyDescent="0.2"/>
    <row r="1910" ht="15" customHeight="1" x14ac:dyDescent="0.2"/>
    <row r="1911" ht="20" customHeight="1" x14ac:dyDescent="0.2"/>
    <row r="1912" ht="15" customHeight="1" x14ac:dyDescent="0.2"/>
    <row r="1913" ht="15" customHeight="1" x14ac:dyDescent="0.2"/>
    <row r="1914" ht="15" customHeight="1" x14ac:dyDescent="0.2"/>
    <row r="1915" ht="20" customHeight="1" x14ac:dyDescent="0.2"/>
    <row r="1916" ht="15" customHeight="1" x14ac:dyDescent="0.2"/>
    <row r="1917" ht="15" customHeight="1" x14ac:dyDescent="0.2"/>
    <row r="1918" ht="15" customHeight="1" x14ac:dyDescent="0.2"/>
    <row r="1919" ht="20" customHeight="1" x14ac:dyDescent="0.2"/>
    <row r="1920" ht="15" customHeight="1" x14ac:dyDescent="0.2"/>
    <row r="1921" ht="15" customHeight="1" x14ac:dyDescent="0.2"/>
    <row r="1922" ht="15" customHeight="1" x14ac:dyDescent="0.2"/>
    <row r="1923" ht="20" customHeight="1" x14ac:dyDescent="0.2"/>
    <row r="1924" ht="15" customHeight="1" x14ac:dyDescent="0.2"/>
    <row r="1925" ht="15" customHeight="1" x14ac:dyDescent="0.2"/>
    <row r="1926" ht="15" customHeight="1" x14ac:dyDescent="0.2"/>
    <row r="1927" ht="20" customHeight="1" x14ac:dyDescent="0.2"/>
    <row r="1928" ht="15" customHeight="1" x14ac:dyDescent="0.2"/>
    <row r="1929" ht="15" customHeight="1" x14ac:dyDescent="0.2"/>
    <row r="1930" ht="15" customHeight="1" x14ac:dyDescent="0.2"/>
    <row r="1931" ht="20" customHeight="1" x14ac:dyDescent="0.2"/>
    <row r="1932" ht="15" customHeight="1" x14ac:dyDescent="0.2"/>
    <row r="1933" ht="15" customHeight="1" x14ac:dyDescent="0.2"/>
    <row r="1934" ht="15" customHeight="1" x14ac:dyDescent="0.2"/>
    <row r="1935" ht="20" customHeight="1" x14ac:dyDescent="0.2"/>
    <row r="1936" ht="15" customHeight="1" x14ac:dyDescent="0.2"/>
    <row r="1937" ht="15" customHeight="1" x14ac:dyDescent="0.2"/>
    <row r="1938" ht="15" customHeight="1" x14ac:dyDescent="0.2"/>
    <row r="1939" ht="20" customHeight="1" x14ac:dyDescent="0.2"/>
    <row r="1940" ht="15" customHeight="1" x14ac:dyDescent="0.2"/>
    <row r="1941" ht="15" customHeight="1" x14ac:dyDescent="0.2"/>
    <row r="1942" ht="15" customHeight="1" x14ac:dyDescent="0.2"/>
    <row r="1943" ht="20" customHeight="1" x14ac:dyDescent="0.2"/>
    <row r="1944" ht="15" customHeight="1" x14ac:dyDescent="0.2"/>
    <row r="1945" ht="15" customHeight="1" x14ac:dyDescent="0.2"/>
    <row r="1946" ht="15" customHeight="1" x14ac:dyDescent="0.2"/>
    <row r="1947" ht="20" customHeight="1" x14ac:dyDescent="0.2"/>
    <row r="1948" ht="15" customHeight="1" x14ac:dyDescent="0.2"/>
    <row r="1949" ht="15" customHeight="1" x14ac:dyDescent="0.2"/>
    <row r="1950" ht="15" customHeight="1" x14ac:dyDescent="0.2"/>
    <row r="1951" ht="20" customHeight="1" x14ac:dyDescent="0.2"/>
    <row r="1952" ht="15" customHeight="1" x14ac:dyDescent="0.2"/>
    <row r="1953" ht="15" customHeight="1" x14ac:dyDescent="0.2"/>
    <row r="1954" ht="15" customHeight="1" x14ac:dyDescent="0.2"/>
    <row r="1955" ht="20" customHeight="1" x14ac:dyDescent="0.2"/>
    <row r="1956" ht="15" customHeight="1" x14ac:dyDescent="0.2"/>
    <row r="1957" ht="15" customHeight="1" x14ac:dyDescent="0.2"/>
    <row r="1958" ht="15" customHeight="1" x14ac:dyDescent="0.2"/>
    <row r="1959" ht="20" customHeight="1" x14ac:dyDescent="0.2"/>
    <row r="1960" ht="15" customHeight="1" x14ac:dyDescent="0.2"/>
    <row r="1961" ht="15" customHeight="1" x14ac:dyDescent="0.2"/>
    <row r="1962" ht="15" customHeight="1" x14ac:dyDescent="0.2"/>
    <row r="1963" ht="20"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20" customHeight="1" x14ac:dyDescent="0.2"/>
    <row r="2003" ht="15" customHeight="1" x14ac:dyDescent="0.2"/>
    <row r="2004" ht="15" customHeight="1" x14ac:dyDescent="0.2"/>
    <row r="2005" ht="15" customHeight="1" x14ac:dyDescent="0.2"/>
    <row r="2006" ht="15" customHeight="1" x14ac:dyDescent="0.2"/>
    <row r="2007" ht="20" customHeight="1" x14ac:dyDescent="0.2"/>
    <row r="2008" ht="15" customHeight="1" x14ac:dyDescent="0.2"/>
    <row r="2009" ht="15" customHeight="1" x14ac:dyDescent="0.2"/>
    <row r="2010" ht="15" customHeight="1" x14ac:dyDescent="0.2"/>
    <row r="2011" ht="15" customHeight="1" x14ac:dyDescent="0.2"/>
    <row r="2012" ht="15" customHeight="1" x14ac:dyDescent="0.2"/>
    <row r="2013" ht="20" customHeight="1" x14ac:dyDescent="0.2"/>
    <row r="2014" ht="15" customHeight="1" x14ac:dyDescent="0.2"/>
    <row r="2015" ht="15" customHeight="1" x14ac:dyDescent="0.2"/>
    <row r="2016" ht="15" customHeight="1" x14ac:dyDescent="0.2"/>
    <row r="2017" ht="15" customHeight="1" x14ac:dyDescent="0.2"/>
    <row r="2018" ht="15" customHeight="1" x14ac:dyDescent="0.2"/>
    <row r="2019" ht="20" customHeight="1" x14ac:dyDescent="0.2"/>
    <row r="2020" ht="15" customHeight="1" x14ac:dyDescent="0.2"/>
    <row r="2021" ht="15" customHeight="1" x14ac:dyDescent="0.2"/>
    <row r="2022" ht="15" customHeight="1" x14ac:dyDescent="0.2"/>
    <row r="2023" ht="15" customHeight="1" x14ac:dyDescent="0.2"/>
    <row r="2024" ht="15" customHeight="1" x14ac:dyDescent="0.2"/>
    <row r="2025" ht="20" customHeight="1" x14ac:dyDescent="0.2"/>
    <row r="2026" ht="15" customHeight="1" x14ac:dyDescent="0.2"/>
    <row r="2027" ht="15" customHeight="1" x14ac:dyDescent="0.2"/>
    <row r="2028" ht="15" customHeight="1" x14ac:dyDescent="0.2"/>
    <row r="2029" ht="15" customHeight="1" x14ac:dyDescent="0.2"/>
    <row r="2030" ht="15" customHeight="1" x14ac:dyDescent="0.2"/>
    <row r="2031" ht="20" customHeight="1" x14ac:dyDescent="0.2"/>
    <row r="2032" ht="15" customHeight="1" x14ac:dyDescent="0.2"/>
    <row r="2033" ht="15" customHeight="1" x14ac:dyDescent="0.2"/>
    <row r="2034" ht="15" customHeight="1" x14ac:dyDescent="0.2"/>
    <row r="2035" ht="15" customHeight="1" x14ac:dyDescent="0.2"/>
    <row r="2036" ht="15" customHeight="1" x14ac:dyDescent="0.2"/>
    <row r="2037" ht="20" customHeight="1" x14ac:dyDescent="0.2"/>
    <row r="2038" ht="15" customHeight="1" x14ac:dyDescent="0.2"/>
    <row r="2039" ht="15" customHeight="1" x14ac:dyDescent="0.2"/>
    <row r="2040" ht="15" customHeight="1" x14ac:dyDescent="0.2"/>
    <row r="2041" ht="15" customHeight="1" x14ac:dyDescent="0.2"/>
    <row r="2042" ht="15" customHeight="1" x14ac:dyDescent="0.2"/>
    <row r="2043" ht="20"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20" customHeight="1" x14ac:dyDescent="0.2"/>
    <row r="2075" ht="15" customHeight="1" x14ac:dyDescent="0.2"/>
    <row r="2076" ht="15" customHeight="1" x14ac:dyDescent="0.2"/>
    <row r="2077" ht="15" customHeight="1" x14ac:dyDescent="0.2"/>
    <row r="2078" ht="15" customHeight="1" x14ac:dyDescent="0.2"/>
    <row r="2079" ht="20"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20"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20"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20"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20"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20" customHeight="1" x14ac:dyDescent="0.2"/>
    <row r="2168" ht="15" customHeight="1" x14ac:dyDescent="0.2"/>
    <row r="2169" ht="15" customHeight="1" x14ac:dyDescent="0.2"/>
    <row r="2170" ht="15" customHeight="1" x14ac:dyDescent="0.2"/>
    <row r="2171" ht="15" customHeight="1" x14ac:dyDescent="0.2"/>
    <row r="2172" ht="20" customHeight="1" x14ac:dyDescent="0.2"/>
    <row r="2173" ht="15" customHeight="1" x14ac:dyDescent="0.2"/>
    <row r="2174" ht="15" customHeight="1" x14ac:dyDescent="0.2"/>
    <row r="2175" ht="15" customHeight="1" x14ac:dyDescent="0.2"/>
    <row r="2176" ht="15" customHeight="1" x14ac:dyDescent="0.2"/>
    <row r="2177" ht="15" customHeight="1" x14ac:dyDescent="0.2"/>
    <row r="2178" ht="20" customHeight="1" x14ac:dyDescent="0.2"/>
    <row r="2179" ht="15" customHeight="1" x14ac:dyDescent="0.2"/>
    <row r="2180" ht="15" customHeight="1" x14ac:dyDescent="0.2"/>
    <row r="2181" ht="15" customHeight="1" x14ac:dyDescent="0.2"/>
    <row r="2182" ht="15" customHeight="1" x14ac:dyDescent="0.2"/>
    <row r="2183" ht="20" customHeight="1" x14ac:dyDescent="0.2"/>
    <row r="2184" ht="15" customHeight="1" x14ac:dyDescent="0.2"/>
    <row r="2185" ht="15" customHeight="1" x14ac:dyDescent="0.2"/>
    <row r="2186" ht="15" customHeight="1" x14ac:dyDescent="0.2"/>
    <row r="2187" ht="15" customHeight="1" x14ac:dyDescent="0.2"/>
    <row r="2188" ht="15" customHeight="1" x14ac:dyDescent="0.2"/>
    <row r="2189" ht="20" customHeight="1" x14ac:dyDescent="0.2"/>
    <row r="2190" ht="15" customHeight="1" x14ac:dyDescent="0.2"/>
    <row r="2191" ht="15" customHeight="1" x14ac:dyDescent="0.2"/>
    <row r="2192" ht="15" customHeight="1" x14ac:dyDescent="0.2"/>
    <row r="2193" ht="15" customHeight="1" x14ac:dyDescent="0.2"/>
    <row r="2194" ht="20" customHeight="1" x14ac:dyDescent="0.2"/>
    <row r="2195" ht="15" customHeight="1" x14ac:dyDescent="0.2"/>
    <row r="2196" ht="15" customHeight="1" x14ac:dyDescent="0.2"/>
    <row r="2197" ht="15" customHeight="1" x14ac:dyDescent="0.2"/>
    <row r="2198" ht="15" customHeight="1" x14ac:dyDescent="0.2"/>
    <row r="2199" ht="15" customHeight="1" x14ac:dyDescent="0.2"/>
    <row r="2200" ht="20" customHeight="1" x14ac:dyDescent="0.2"/>
    <row r="2201" ht="15" customHeight="1" x14ac:dyDescent="0.2"/>
    <row r="2202" ht="15" customHeight="1" x14ac:dyDescent="0.2"/>
    <row r="2203" ht="15" customHeight="1" x14ac:dyDescent="0.2"/>
    <row r="2204" ht="15" customHeight="1" x14ac:dyDescent="0.2"/>
    <row r="2205" ht="20" customHeight="1" x14ac:dyDescent="0.2"/>
    <row r="2206" ht="15" customHeight="1" x14ac:dyDescent="0.2"/>
    <row r="2207" ht="15" customHeight="1" x14ac:dyDescent="0.2"/>
    <row r="2208" ht="15" customHeight="1" x14ac:dyDescent="0.2"/>
    <row r="2209" ht="15" customHeight="1" x14ac:dyDescent="0.2"/>
    <row r="2210" ht="15" customHeight="1" x14ac:dyDescent="0.2"/>
    <row r="2211" ht="20" customHeight="1" x14ac:dyDescent="0.2"/>
    <row r="2212" ht="15" customHeight="1" x14ac:dyDescent="0.2"/>
    <row r="2213" ht="15" customHeight="1" x14ac:dyDescent="0.2"/>
    <row r="2214" ht="15" customHeight="1" x14ac:dyDescent="0.2"/>
    <row r="2215" ht="15" customHeight="1" x14ac:dyDescent="0.2"/>
    <row r="2216" ht="20" customHeight="1" x14ac:dyDescent="0.2"/>
    <row r="2217" ht="15" customHeight="1" x14ac:dyDescent="0.2"/>
    <row r="2218" ht="15" customHeight="1" x14ac:dyDescent="0.2"/>
    <row r="2219" ht="15" customHeight="1" x14ac:dyDescent="0.2"/>
    <row r="2220" ht="15" customHeight="1" x14ac:dyDescent="0.2"/>
    <row r="2221" ht="15" customHeight="1" x14ac:dyDescent="0.2"/>
    <row r="2222" ht="20" customHeight="1" x14ac:dyDescent="0.2"/>
    <row r="2223" ht="15" customHeight="1" x14ac:dyDescent="0.2"/>
    <row r="2224" ht="15" customHeight="1" x14ac:dyDescent="0.2"/>
    <row r="2225" ht="15" customHeight="1" x14ac:dyDescent="0.2"/>
    <row r="2226" ht="15" customHeight="1" x14ac:dyDescent="0.2"/>
    <row r="2227" ht="20" customHeight="1" x14ac:dyDescent="0.2"/>
    <row r="2228" ht="15" customHeight="1" x14ac:dyDescent="0.2"/>
    <row r="2229" ht="15" customHeight="1" x14ac:dyDescent="0.2"/>
    <row r="2230" ht="15" customHeight="1" x14ac:dyDescent="0.2"/>
    <row r="2231" ht="15" customHeight="1" x14ac:dyDescent="0.2"/>
    <row r="2232" ht="20" customHeight="1" x14ac:dyDescent="0.2"/>
    <row r="2233" ht="15" customHeight="1" x14ac:dyDescent="0.2"/>
    <row r="2234" ht="15" customHeight="1" x14ac:dyDescent="0.2"/>
    <row r="2235" ht="15" customHeight="1" x14ac:dyDescent="0.2"/>
    <row r="2236" ht="15" customHeight="1" x14ac:dyDescent="0.2"/>
    <row r="2237" ht="15" customHeight="1" x14ac:dyDescent="0.2"/>
    <row r="2238" ht="20" customHeight="1" x14ac:dyDescent="0.2"/>
    <row r="2239" ht="15" customHeight="1" x14ac:dyDescent="0.2"/>
    <row r="2240" ht="15" customHeight="1" x14ac:dyDescent="0.2"/>
    <row r="2241" ht="15" customHeight="1" x14ac:dyDescent="0.2"/>
    <row r="2242" ht="15" customHeight="1" x14ac:dyDescent="0.2"/>
    <row r="2243" ht="20" customHeight="1" x14ac:dyDescent="0.2"/>
    <row r="2244" ht="15" customHeight="1" x14ac:dyDescent="0.2"/>
    <row r="2245" ht="15" customHeight="1" x14ac:dyDescent="0.2"/>
    <row r="2246" ht="15" customHeight="1" x14ac:dyDescent="0.2"/>
    <row r="2247" ht="15" customHeight="1" x14ac:dyDescent="0.2"/>
    <row r="2248" ht="20" customHeight="1" x14ac:dyDescent="0.2"/>
    <row r="2249" ht="15" customHeight="1" x14ac:dyDescent="0.2"/>
    <row r="2250" ht="15" customHeight="1" x14ac:dyDescent="0.2"/>
    <row r="2251" ht="15" customHeight="1" x14ac:dyDescent="0.2"/>
    <row r="2252" ht="15" customHeight="1" x14ac:dyDescent="0.2"/>
    <row r="2253" ht="15" customHeight="1" x14ac:dyDescent="0.2"/>
    <row r="2254" ht="20" customHeight="1" x14ac:dyDescent="0.2"/>
    <row r="2255" ht="15" customHeight="1" x14ac:dyDescent="0.2"/>
    <row r="2256" ht="15" customHeight="1" x14ac:dyDescent="0.2"/>
    <row r="2257" ht="15" customHeight="1" x14ac:dyDescent="0.2"/>
    <row r="2258" ht="15" customHeight="1" x14ac:dyDescent="0.2"/>
    <row r="2259" ht="15" customHeight="1" x14ac:dyDescent="0.2"/>
    <row r="2260" ht="20" customHeight="1" x14ac:dyDescent="0.2"/>
    <row r="2261" ht="15" customHeight="1" x14ac:dyDescent="0.2"/>
    <row r="2262" ht="15" customHeight="1" x14ac:dyDescent="0.2"/>
    <row r="2263" ht="15" customHeight="1" x14ac:dyDescent="0.2"/>
    <row r="2264" ht="20" customHeight="1" x14ac:dyDescent="0.2"/>
    <row r="2265" ht="15" customHeight="1" x14ac:dyDescent="0.2"/>
    <row r="2266" ht="15" customHeight="1" x14ac:dyDescent="0.2"/>
    <row r="2267" ht="15" customHeight="1" x14ac:dyDescent="0.2"/>
    <row r="2268" ht="15" customHeight="1" x14ac:dyDescent="0.2"/>
    <row r="2269" ht="20" customHeight="1" x14ac:dyDescent="0.2"/>
    <row r="2270" ht="15" customHeight="1" x14ac:dyDescent="0.2"/>
    <row r="2271" ht="15" customHeight="1" x14ac:dyDescent="0.2"/>
    <row r="2272" ht="15" customHeight="1" x14ac:dyDescent="0.2"/>
    <row r="2273" ht="15" customHeight="1" x14ac:dyDescent="0.2"/>
    <row r="2274" ht="20" customHeight="1" x14ac:dyDescent="0.2"/>
    <row r="2275" ht="15" customHeight="1" x14ac:dyDescent="0.2"/>
    <row r="2276" ht="15" customHeight="1" x14ac:dyDescent="0.2"/>
    <row r="2277" ht="15" customHeight="1" x14ac:dyDescent="0.2"/>
    <row r="2278" ht="15" customHeight="1" x14ac:dyDescent="0.2"/>
    <row r="2279" ht="20"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20"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20" customHeight="1" x14ac:dyDescent="0.2"/>
    <row r="2300" ht="15" customHeight="1" x14ac:dyDescent="0.2"/>
    <row r="2301" ht="15" customHeight="1" x14ac:dyDescent="0.2"/>
    <row r="2302" ht="15" customHeight="1" x14ac:dyDescent="0.2"/>
    <row r="2303" ht="15" customHeight="1" x14ac:dyDescent="0.2"/>
    <row r="2304" ht="20" customHeight="1" x14ac:dyDescent="0.2"/>
    <row r="2305" ht="15" customHeight="1" x14ac:dyDescent="0.2"/>
    <row r="2306" ht="15" customHeight="1" x14ac:dyDescent="0.2"/>
    <row r="2307" ht="15" customHeight="1" x14ac:dyDescent="0.2"/>
    <row r="2308" ht="15" customHeight="1" x14ac:dyDescent="0.2"/>
    <row r="2309" ht="20" customHeight="1" x14ac:dyDescent="0.2"/>
    <row r="2310" ht="15" customHeight="1" x14ac:dyDescent="0.2"/>
    <row r="2311" ht="15" customHeight="1" x14ac:dyDescent="0.2"/>
    <row r="2312" ht="15" customHeight="1" x14ac:dyDescent="0.2"/>
    <row r="2313" ht="15" customHeight="1" x14ac:dyDescent="0.2"/>
    <row r="2314" ht="20" customHeight="1" x14ac:dyDescent="0.2"/>
    <row r="2315" ht="15" customHeight="1" x14ac:dyDescent="0.2"/>
    <row r="2316" ht="15" customHeight="1" x14ac:dyDescent="0.2"/>
    <row r="2317" ht="15" customHeight="1" x14ac:dyDescent="0.2"/>
    <row r="2318" ht="15" customHeight="1" x14ac:dyDescent="0.2"/>
    <row r="2319" ht="20" customHeight="1" x14ac:dyDescent="0.2"/>
    <row r="2320" ht="15" customHeight="1" x14ac:dyDescent="0.2"/>
    <row r="2321" ht="15" customHeight="1" x14ac:dyDescent="0.2"/>
    <row r="2322" ht="15" customHeight="1" x14ac:dyDescent="0.2"/>
    <row r="2323" ht="15" customHeight="1" x14ac:dyDescent="0.2"/>
    <row r="2324" ht="20" customHeight="1" x14ac:dyDescent="0.2"/>
    <row r="2325" ht="15" customHeight="1" x14ac:dyDescent="0.2"/>
    <row r="2326" ht="15" customHeight="1" x14ac:dyDescent="0.2"/>
    <row r="2327" ht="15" customHeight="1" x14ac:dyDescent="0.2"/>
    <row r="2328" ht="15" customHeight="1" x14ac:dyDescent="0.2"/>
    <row r="2329" ht="20" customHeight="1" x14ac:dyDescent="0.2"/>
    <row r="2330" ht="15" customHeight="1" x14ac:dyDescent="0.2"/>
    <row r="2331" ht="15" customHeight="1" x14ac:dyDescent="0.2"/>
    <row r="2332" ht="15" customHeight="1" x14ac:dyDescent="0.2"/>
    <row r="2333" ht="15" customHeight="1" x14ac:dyDescent="0.2"/>
    <row r="2334" ht="20" customHeight="1" x14ac:dyDescent="0.2"/>
    <row r="2335" ht="15" customHeight="1" x14ac:dyDescent="0.2"/>
    <row r="2336" ht="15" customHeight="1" x14ac:dyDescent="0.2"/>
    <row r="2337" ht="15" customHeight="1" x14ac:dyDescent="0.2"/>
    <row r="2338" ht="15" customHeight="1" x14ac:dyDescent="0.2"/>
    <row r="2339" ht="20" customHeight="1" x14ac:dyDescent="0.2"/>
    <row r="2340" ht="15" customHeight="1" x14ac:dyDescent="0.2"/>
    <row r="2341" ht="15" customHeight="1" x14ac:dyDescent="0.2"/>
    <row r="2342" ht="15" customHeight="1" x14ac:dyDescent="0.2"/>
    <row r="2343" ht="15" customHeight="1" x14ac:dyDescent="0.2"/>
    <row r="2344" ht="20" customHeight="1" x14ac:dyDescent="0.2"/>
    <row r="2345" ht="15" customHeight="1" x14ac:dyDescent="0.2"/>
    <row r="2346" ht="15" customHeight="1" x14ac:dyDescent="0.2"/>
    <row r="2347" ht="15" customHeight="1" x14ac:dyDescent="0.2"/>
    <row r="2348" ht="15" customHeight="1" x14ac:dyDescent="0.2"/>
    <row r="2349" ht="20" customHeight="1" x14ac:dyDescent="0.2"/>
    <row r="2350" ht="15" customHeight="1" x14ac:dyDescent="0.2"/>
    <row r="2351" ht="15" customHeight="1" x14ac:dyDescent="0.2"/>
    <row r="2352" ht="15" customHeight="1" x14ac:dyDescent="0.2"/>
    <row r="2353" ht="15" customHeight="1" x14ac:dyDescent="0.2"/>
    <row r="2354" ht="20" customHeight="1" x14ac:dyDescent="0.2"/>
    <row r="2355" ht="15" customHeight="1" x14ac:dyDescent="0.2"/>
    <row r="2356" ht="15" customHeight="1" x14ac:dyDescent="0.2"/>
    <row r="2357" ht="15" customHeight="1" x14ac:dyDescent="0.2"/>
    <row r="2358" ht="15" customHeight="1" x14ac:dyDescent="0.2"/>
    <row r="2359" ht="20" customHeight="1" x14ac:dyDescent="0.2"/>
    <row r="2360" ht="15" customHeight="1" x14ac:dyDescent="0.2"/>
    <row r="2361" ht="15" customHeight="1" x14ac:dyDescent="0.2"/>
    <row r="2362" ht="15" customHeight="1" x14ac:dyDescent="0.2"/>
    <row r="2363" ht="15" customHeight="1" x14ac:dyDescent="0.2"/>
    <row r="2364" ht="20" customHeight="1" x14ac:dyDescent="0.2"/>
    <row r="2365" ht="15" customHeight="1" x14ac:dyDescent="0.2"/>
    <row r="2366" ht="15" customHeight="1" x14ac:dyDescent="0.2"/>
    <row r="2367" ht="15" customHeight="1" x14ac:dyDescent="0.2"/>
    <row r="2368" ht="15" customHeight="1" x14ac:dyDescent="0.2"/>
    <row r="2369" ht="20" customHeight="1" x14ac:dyDescent="0.2"/>
    <row r="2370" ht="15" customHeight="1" x14ac:dyDescent="0.2"/>
    <row r="2371" ht="15" customHeight="1" x14ac:dyDescent="0.2"/>
    <row r="2372" ht="15" customHeight="1" x14ac:dyDescent="0.2"/>
    <row r="2373" ht="15" customHeight="1" x14ac:dyDescent="0.2"/>
    <row r="2374" ht="20" customHeight="1" x14ac:dyDescent="0.2"/>
    <row r="2375" ht="15" customHeight="1" x14ac:dyDescent="0.2"/>
    <row r="2376" ht="15" customHeight="1" x14ac:dyDescent="0.2"/>
    <row r="2377" ht="15" customHeight="1" x14ac:dyDescent="0.2"/>
    <row r="2378" ht="15" customHeight="1" x14ac:dyDescent="0.2"/>
    <row r="2379" ht="20" customHeight="1" x14ac:dyDescent="0.2"/>
    <row r="2380" ht="15" customHeight="1" x14ac:dyDescent="0.2"/>
    <row r="2381" ht="15" customHeight="1" x14ac:dyDescent="0.2"/>
    <row r="2382" ht="15" customHeight="1" x14ac:dyDescent="0.2"/>
    <row r="2383" ht="15" customHeight="1" x14ac:dyDescent="0.2"/>
    <row r="2384" ht="20" customHeight="1" x14ac:dyDescent="0.2"/>
    <row r="2385" ht="15" customHeight="1" x14ac:dyDescent="0.2"/>
    <row r="2386" ht="15" customHeight="1" x14ac:dyDescent="0.2"/>
    <row r="2387" ht="15" customHeight="1" x14ac:dyDescent="0.2"/>
    <row r="2388" ht="15" customHeight="1" x14ac:dyDescent="0.2"/>
    <row r="2389" ht="20" customHeight="1" x14ac:dyDescent="0.2"/>
    <row r="2390" ht="15" customHeight="1" x14ac:dyDescent="0.2"/>
    <row r="2391" ht="15" customHeight="1" x14ac:dyDescent="0.2"/>
    <row r="2392" ht="15" customHeight="1" x14ac:dyDescent="0.2"/>
    <row r="2393" ht="15" customHeight="1" x14ac:dyDescent="0.2"/>
    <row r="2394" ht="20" customHeight="1" x14ac:dyDescent="0.2"/>
    <row r="2395" ht="15" customHeight="1" x14ac:dyDescent="0.2"/>
    <row r="2396" ht="15" customHeight="1" x14ac:dyDescent="0.2"/>
    <row r="2397" ht="15" customHeight="1" x14ac:dyDescent="0.2"/>
    <row r="2398" ht="15" customHeight="1" x14ac:dyDescent="0.2"/>
    <row r="2399" ht="20" customHeight="1" x14ac:dyDescent="0.2"/>
    <row r="2400" ht="15" customHeight="1" x14ac:dyDescent="0.2"/>
    <row r="2401" ht="15" customHeight="1" x14ac:dyDescent="0.2"/>
    <row r="2402" ht="15" customHeight="1" x14ac:dyDescent="0.2"/>
    <row r="2403" ht="15" customHeight="1" x14ac:dyDescent="0.2"/>
    <row r="2404" ht="20" customHeight="1" x14ac:dyDescent="0.2"/>
    <row r="2405" ht="15" customHeight="1" x14ac:dyDescent="0.2"/>
    <row r="2406" ht="15" customHeight="1" x14ac:dyDescent="0.2"/>
    <row r="2407" ht="15" customHeight="1" x14ac:dyDescent="0.2"/>
    <row r="2408" ht="15" customHeight="1" x14ac:dyDescent="0.2"/>
    <row r="2409" ht="20" customHeight="1" x14ac:dyDescent="0.2"/>
    <row r="2410" ht="15" customHeight="1" x14ac:dyDescent="0.2"/>
    <row r="2411" ht="15" customHeight="1" x14ac:dyDescent="0.2"/>
    <row r="2412" ht="15" customHeight="1" x14ac:dyDescent="0.2"/>
    <row r="2413" ht="15" customHeight="1" x14ac:dyDescent="0.2"/>
    <row r="2414" ht="20" customHeight="1" x14ac:dyDescent="0.2"/>
    <row r="2415" ht="15" customHeight="1" x14ac:dyDescent="0.2"/>
    <row r="2416" ht="15" customHeight="1" x14ac:dyDescent="0.2"/>
    <row r="2417" ht="15" customHeight="1" x14ac:dyDescent="0.2"/>
    <row r="2418" ht="15" customHeight="1" x14ac:dyDescent="0.2"/>
    <row r="2419" ht="20" customHeight="1" x14ac:dyDescent="0.2"/>
    <row r="2420" ht="15" customHeight="1" x14ac:dyDescent="0.2"/>
    <row r="2421" ht="15" customHeight="1" x14ac:dyDescent="0.2"/>
    <row r="2422" ht="15" customHeight="1" x14ac:dyDescent="0.2"/>
    <row r="2423" ht="15" customHeight="1" x14ac:dyDescent="0.2"/>
    <row r="2424" ht="20" customHeight="1" x14ac:dyDescent="0.2"/>
    <row r="2425" ht="15" customHeight="1" x14ac:dyDescent="0.2"/>
    <row r="2426" ht="15" customHeight="1" x14ac:dyDescent="0.2"/>
    <row r="2427" ht="15" customHeight="1" x14ac:dyDescent="0.2"/>
    <row r="2428" ht="15" customHeight="1" x14ac:dyDescent="0.2"/>
    <row r="2429" ht="20" customHeight="1" x14ac:dyDescent="0.2"/>
    <row r="2430" ht="15" customHeight="1" x14ac:dyDescent="0.2"/>
    <row r="2431" ht="15" customHeight="1" x14ac:dyDescent="0.2"/>
    <row r="2432" ht="15" customHeight="1" x14ac:dyDescent="0.2"/>
    <row r="2433" ht="15" customHeight="1" x14ac:dyDescent="0.2"/>
    <row r="2434" ht="20" customHeight="1" x14ac:dyDescent="0.2"/>
    <row r="2435" ht="15" customHeight="1" x14ac:dyDescent="0.2"/>
    <row r="2436" ht="15" customHeight="1" x14ac:dyDescent="0.2"/>
    <row r="2437" ht="15" customHeight="1" x14ac:dyDescent="0.2"/>
    <row r="2438" ht="15" customHeight="1" x14ac:dyDescent="0.2"/>
    <row r="2439" ht="20" customHeight="1" x14ac:dyDescent="0.2"/>
    <row r="2440" ht="15" customHeight="1" x14ac:dyDescent="0.2"/>
    <row r="2441" ht="15" customHeight="1" x14ac:dyDescent="0.2"/>
    <row r="2442" ht="15" customHeight="1" x14ac:dyDescent="0.2"/>
    <row r="2443" ht="15" customHeight="1" x14ac:dyDescent="0.2"/>
    <row r="2444" ht="20" customHeight="1" x14ac:dyDescent="0.2"/>
    <row r="2445" ht="15" customHeight="1" x14ac:dyDescent="0.2"/>
    <row r="2446" ht="15" customHeight="1" x14ac:dyDescent="0.2"/>
    <row r="2447" ht="15" customHeight="1" x14ac:dyDescent="0.2"/>
    <row r="2448" ht="15" customHeight="1" x14ac:dyDescent="0.2"/>
    <row r="2449" ht="20" customHeight="1" x14ac:dyDescent="0.2"/>
    <row r="2450" ht="15" customHeight="1" x14ac:dyDescent="0.2"/>
    <row r="2451" ht="15" customHeight="1" x14ac:dyDescent="0.2"/>
    <row r="2452" ht="15" customHeight="1" x14ac:dyDescent="0.2"/>
    <row r="2453" ht="15" customHeight="1" x14ac:dyDescent="0.2"/>
    <row r="2454" ht="20" customHeight="1" x14ac:dyDescent="0.2"/>
    <row r="2455" ht="15" customHeight="1" x14ac:dyDescent="0.2"/>
    <row r="2456" ht="15" customHeight="1" x14ac:dyDescent="0.2"/>
    <row r="2457" ht="15" customHeight="1" x14ac:dyDescent="0.2"/>
    <row r="2458" ht="15" customHeight="1" x14ac:dyDescent="0.2"/>
    <row r="2459" ht="20" customHeight="1" x14ac:dyDescent="0.2"/>
    <row r="2460" ht="15" customHeight="1" x14ac:dyDescent="0.2"/>
    <row r="2461" ht="15" customHeight="1" x14ac:dyDescent="0.2"/>
    <row r="2462" ht="15" customHeight="1" x14ac:dyDescent="0.2"/>
    <row r="2463" ht="15" customHeight="1" x14ac:dyDescent="0.2"/>
    <row r="2464" ht="20"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20" customHeight="1" x14ac:dyDescent="0.2"/>
    <row r="2490" ht="15" customHeight="1" x14ac:dyDescent="0.2"/>
    <row r="2491" ht="15" customHeight="1" x14ac:dyDescent="0.2"/>
    <row r="2492" ht="15" customHeight="1" x14ac:dyDescent="0.2"/>
    <row r="2493" ht="15" customHeight="1" x14ac:dyDescent="0.2"/>
    <row r="2494" ht="20" customHeight="1" x14ac:dyDescent="0.2"/>
    <row r="2495" ht="15" customHeight="1" x14ac:dyDescent="0.2"/>
    <row r="2496" ht="15" customHeight="1" x14ac:dyDescent="0.2"/>
    <row r="2497" ht="15" customHeight="1" x14ac:dyDescent="0.2"/>
    <row r="2498" ht="15" customHeight="1" x14ac:dyDescent="0.2"/>
    <row r="2499" ht="20" customHeight="1" x14ac:dyDescent="0.2"/>
    <row r="2500" ht="15" customHeight="1" x14ac:dyDescent="0.2"/>
    <row r="2501" ht="15" customHeight="1" x14ac:dyDescent="0.2"/>
    <row r="2502" ht="15" customHeight="1" x14ac:dyDescent="0.2"/>
    <row r="2503" ht="15" customHeight="1" x14ac:dyDescent="0.2"/>
    <row r="2504" ht="20" customHeight="1" x14ac:dyDescent="0.2"/>
    <row r="2505" ht="15" customHeight="1" x14ac:dyDescent="0.2"/>
    <row r="2506" ht="15" customHeight="1" x14ac:dyDescent="0.2"/>
    <row r="2507" ht="15" customHeight="1" x14ac:dyDescent="0.2"/>
    <row r="2508" ht="15" customHeight="1" x14ac:dyDescent="0.2"/>
    <row r="2509" ht="20" customHeight="1" x14ac:dyDescent="0.2"/>
    <row r="2510" ht="15" customHeight="1" x14ac:dyDescent="0.2"/>
    <row r="2511" ht="15" customHeight="1" x14ac:dyDescent="0.2"/>
    <row r="2512" ht="15" customHeight="1" x14ac:dyDescent="0.2"/>
    <row r="2513" ht="15" customHeight="1" x14ac:dyDescent="0.2"/>
    <row r="2514" ht="20" customHeight="1" x14ac:dyDescent="0.2"/>
    <row r="2515" ht="15" customHeight="1" x14ac:dyDescent="0.2"/>
    <row r="2516" ht="15" customHeight="1" x14ac:dyDescent="0.2"/>
    <row r="2517" ht="15" customHeight="1" x14ac:dyDescent="0.2"/>
    <row r="2518" ht="15" customHeight="1" x14ac:dyDescent="0.2"/>
    <row r="2519" ht="20" customHeight="1" x14ac:dyDescent="0.2"/>
    <row r="2520" ht="15" customHeight="1" x14ac:dyDescent="0.2"/>
    <row r="2521" ht="15" customHeight="1" x14ac:dyDescent="0.2"/>
    <row r="2522" ht="15" customHeight="1" x14ac:dyDescent="0.2"/>
    <row r="2523" ht="15" customHeight="1" x14ac:dyDescent="0.2"/>
    <row r="2524" ht="20" customHeight="1" x14ac:dyDescent="0.2"/>
    <row r="2525" ht="15" customHeight="1" x14ac:dyDescent="0.2"/>
    <row r="2526" ht="15" customHeight="1" x14ac:dyDescent="0.2"/>
    <row r="2527" ht="15" customHeight="1" x14ac:dyDescent="0.2"/>
    <row r="2528" ht="15" customHeight="1" x14ac:dyDescent="0.2"/>
    <row r="2529" ht="20" customHeight="1" x14ac:dyDescent="0.2"/>
    <row r="2530" ht="15" customHeight="1" x14ac:dyDescent="0.2"/>
    <row r="2531" ht="15" customHeight="1" x14ac:dyDescent="0.2"/>
    <row r="2532" ht="15" customHeight="1" x14ac:dyDescent="0.2"/>
    <row r="2533" ht="15" customHeight="1" x14ac:dyDescent="0.2"/>
    <row r="2534" ht="20" customHeight="1" x14ac:dyDescent="0.2"/>
    <row r="2535" ht="15" customHeight="1" x14ac:dyDescent="0.2"/>
    <row r="2536" ht="15" customHeight="1" x14ac:dyDescent="0.2"/>
    <row r="2537" ht="15" customHeight="1" x14ac:dyDescent="0.2"/>
    <row r="2538" ht="15" customHeight="1" x14ac:dyDescent="0.2"/>
    <row r="2539" ht="20" customHeight="1" x14ac:dyDescent="0.2"/>
    <row r="2540" ht="15" customHeight="1" x14ac:dyDescent="0.2"/>
    <row r="2541" ht="15" customHeight="1" x14ac:dyDescent="0.2"/>
    <row r="2542" ht="15" customHeight="1" x14ac:dyDescent="0.2"/>
    <row r="2543" ht="15" customHeight="1" x14ac:dyDescent="0.2"/>
    <row r="2544" ht="20" customHeight="1" x14ac:dyDescent="0.2"/>
    <row r="2545" ht="15" customHeight="1" x14ac:dyDescent="0.2"/>
    <row r="2546" ht="15" customHeight="1" x14ac:dyDescent="0.2"/>
    <row r="2547" ht="15" customHeight="1" x14ac:dyDescent="0.2"/>
    <row r="2548" ht="15" customHeight="1" x14ac:dyDescent="0.2"/>
    <row r="2549" ht="20" customHeight="1" x14ac:dyDescent="0.2"/>
    <row r="2550" ht="15" customHeight="1" x14ac:dyDescent="0.2"/>
    <row r="2551" ht="15" customHeight="1" x14ac:dyDescent="0.2"/>
    <row r="2552" ht="15" customHeight="1" x14ac:dyDescent="0.2"/>
    <row r="2553" ht="15" customHeight="1" x14ac:dyDescent="0.2"/>
    <row r="2554" ht="20" customHeight="1" x14ac:dyDescent="0.2"/>
    <row r="2555" ht="15" customHeight="1" x14ac:dyDescent="0.2"/>
    <row r="2556" ht="15" customHeight="1" x14ac:dyDescent="0.2"/>
    <row r="2557" ht="15" customHeight="1" x14ac:dyDescent="0.2"/>
    <row r="2558" ht="15" customHeight="1" x14ac:dyDescent="0.2"/>
    <row r="2559" ht="20" customHeight="1" x14ac:dyDescent="0.2"/>
    <row r="2560" ht="15" customHeight="1" x14ac:dyDescent="0.2"/>
    <row r="2561" ht="15" customHeight="1" x14ac:dyDescent="0.2"/>
    <row r="2562" ht="15" customHeight="1" x14ac:dyDescent="0.2"/>
    <row r="2563" ht="15" customHeight="1" x14ac:dyDescent="0.2"/>
    <row r="2564" ht="20" customHeight="1" x14ac:dyDescent="0.2"/>
    <row r="2565" ht="15" customHeight="1" x14ac:dyDescent="0.2"/>
    <row r="2566" ht="15" customHeight="1" x14ac:dyDescent="0.2"/>
    <row r="2567" ht="15" customHeight="1" x14ac:dyDescent="0.2"/>
    <row r="2568" ht="15" customHeight="1" x14ac:dyDescent="0.2"/>
    <row r="2569" ht="20" customHeight="1" x14ac:dyDescent="0.2"/>
    <row r="2570" ht="15" customHeight="1" x14ac:dyDescent="0.2"/>
    <row r="2571" ht="15" customHeight="1" x14ac:dyDescent="0.2"/>
    <row r="2572" ht="15" customHeight="1" x14ac:dyDescent="0.2"/>
    <row r="2573" ht="15" customHeight="1" x14ac:dyDescent="0.2"/>
    <row r="2574" ht="20" customHeight="1" x14ac:dyDescent="0.2"/>
    <row r="2575" ht="15" customHeight="1" x14ac:dyDescent="0.2"/>
    <row r="2576" ht="15" customHeight="1" x14ac:dyDescent="0.2"/>
    <row r="2577" ht="15" customHeight="1" x14ac:dyDescent="0.2"/>
    <row r="2578" ht="15" customHeight="1" x14ac:dyDescent="0.2"/>
    <row r="2579" ht="20" customHeight="1" x14ac:dyDescent="0.2"/>
    <row r="2580" ht="15" customHeight="1" x14ac:dyDescent="0.2"/>
    <row r="2581" ht="15" customHeight="1" x14ac:dyDescent="0.2"/>
    <row r="2582" ht="15" customHeight="1" x14ac:dyDescent="0.2"/>
    <row r="2583" ht="15" customHeight="1" x14ac:dyDescent="0.2"/>
    <row r="2584" ht="20" customHeight="1" x14ac:dyDescent="0.2"/>
    <row r="2585" ht="15" customHeight="1" x14ac:dyDescent="0.2"/>
    <row r="2586" ht="15" customHeight="1" x14ac:dyDescent="0.2"/>
    <row r="2587" ht="15" customHeight="1" x14ac:dyDescent="0.2"/>
    <row r="2588" ht="15" customHeight="1" x14ac:dyDescent="0.2"/>
    <row r="2589" ht="20" customHeight="1" x14ac:dyDescent="0.2"/>
    <row r="2590" ht="15" customHeight="1" x14ac:dyDescent="0.2"/>
    <row r="2591" ht="15" customHeight="1" x14ac:dyDescent="0.2"/>
    <row r="2592" ht="15" customHeight="1" x14ac:dyDescent="0.2"/>
    <row r="2593" ht="15" customHeight="1" x14ac:dyDescent="0.2"/>
    <row r="2594" ht="20" customHeight="1" x14ac:dyDescent="0.2"/>
    <row r="2595" ht="15" customHeight="1" x14ac:dyDescent="0.2"/>
    <row r="2596" ht="15" customHeight="1" x14ac:dyDescent="0.2"/>
    <row r="2597" ht="15" customHeight="1" x14ac:dyDescent="0.2"/>
    <row r="2598" ht="15" customHeight="1" x14ac:dyDescent="0.2"/>
    <row r="2599" ht="20" customHeight="1" x14ac:dyDescent="0.2"/>
    <row r="2600" ht="15" customHeight="1" x14ac:dyDescent="0.2"/>
    <row r="2601" ht="15" customHeight="1" x14ac:dyDescent="0.2"/>
    <row r="2602" ht="15" customHeight="1" x14ac:dyDescent="0.2"/>
    <row r="2603" ht="15" customHeight="1" x14ac:dyDescent="0.2"/>
    <row r="2604" ht="20" customHeight="1" x14ac:dyDescent="0.2"/>
    <row r="2605" ht="15" customHeight="1" x14ac:dyDescent="0.2"/>
    <row r="2606" ht="15" customHeight="1" x14ac:dyDescent="0.2"/>
    <row r="2607" ht="15" customHeight="1" x14ac:dyDescent="0.2"/>
    <row r="2608" ht="15" customHeight="1" x14ac:dyDescent="0.2"/>
    <row r="2609" ht="15" customHeight="1" x14ac:dyDescent="0.2"/>
    <row r="2610" ht="20" customHeight="1" x14ac:dyDescent="0.2"/>
    <row r="2611" ht="15" customHeight="1" x14ac:dyDescent="0.2"/>
    <row r="2612" ht="15" customHeight="1" x14ac:dyDescent="0.2"/>
    <row r="2613" ht="15" customHeight="1" x14ac:dyDescent="0.2"/>
    <row r="2614" ht="15" customHeight="1" x14ac:dyDescent="0.2"/>
    <row r="2615" ht="20" customHeight="1" x14ac:dyDescent="0.2"/>
    <row r="2616" ht="15" customHeight="1" x14ac:dyDescent="0.2"/>
    <row r="2617" ht="15" customHeight="1" x14ac:dyDescent="0.2"/>
    <row r="2618" ht="15" customHeight="1" x14ac:dyDescent="0.2"/>
    <row r="2619" ht="15" customHeight="1" x14ac:dyDescent="0.2"/>
    <row r="2620" ht="20" customHeight="1" x14ac:dyDescent="0.2"/>
    <row r="2621" ht="15" customHeight="1" x14ac:dyDescent="0.2"/>
    <row r="2622" ht="15" customHeight="1" x14ac:dyDescent="0.2"/>
    <row r="2623" ht="15" customHeight="1" x14ac:dyDescent="0.2"/>
    <row r="2624" ht="15" customHeight="1" x14ac:dyDescent="0.2"/>
    <row r="2625" ht="20" customHeight="1" x14ac:dyDescent="0.2"/>
    <row r="2626" ht="15" customHeight="1" x14ac:dyDescent="0.2"/>
    <row r="2627" ht="15" customHeight="1" x14ac:dyDescent="0.2"/>
    <row r="2628" ht="15" customHeight="1" x14ac:dyDescent="0.2"/>
    <row r="2629" ht="15" customHeight="1" x14ac:dyDescent="0.2"/>
    <row r="2630" ht="20" customHeight="1" x14ac:dyDescent="0.2"/>
    <row r="2631" ht="15" customHeight="1" x14ac:dyDescent="0.2"/>
    <row r="2632" ht="15" customHeight="1" x14ac:dyDescent="0.2"/>
    <row r="2633" ht="15" customHeight="1" x14ac:dyDescent="0.2"/>
    <row r="2634" ht="15" customHeight="1" x14ac:dyDescent="0.2"/>
    <row r="2635" ht="20" customHeight="1" x14ac:dyDescent="0.2"/>
    <row r="2636" ht="15" customHeight="1" x14ac:dyDescent="0.2"/>
    <row r="2637" ht="15" customHeight="1" x14ac:dyDescent="0.2"/>
    <row r="2638" ht="15" customHeight="1" x14ac:dyDescent="0.2"/>
    <row r="2639" ht="15" customHeight="1" x14ac:dyDescent="0.2"/>
    <row r="2640" ht="20" customHeight="1" x14ac:dyDescent="0.2"/>
    <row r="2641" ht="15" customHeight="1" x14ac:dyDescent="0.2"/>
    <row r="2642" ht="15" customHeight="1" x14ac:dyDescent="0.2"/>
    <row r="2643" ht="15" customHeight="1" x14ac:dyDescent="0.2"/>
    <row r="2644" ht="15" customHeight="1" x14ac:dyDescent="0.2"/>
    <row r="2645" ht="15" customHeight="1" x14ac:dyDescent="0.2"/>
    <row r="2646" ht="20"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20" customHeight="1" x14ac:dyDescent="0.2"/>
    <row r="2654" ht="15" customHeight="1" x14ac:dyDescent="0.2"/>
    <row r="2655" ht="15" customHeight="1" x14ac:dyDescent="0.2"/>
    <row r="2656" ht="20" customHeight="1" x14ac:dyDescent="0.2"/>
    <row r="2657" ht="15" customHeight="1" x14ac:dyDescent="0.2"/>
    <row r="2658" ht="15" customHeight="1" x14ac:dyDescent="0.2"/>
    <row r="2659" ht="20" customHeight="1" x14ac:dyDescent="0.2"/>
    <row r="2660" ht="15" customHeight="1" x14ac:dyDescent="0.2"/>
    <row r="2661" ht="15" customHeight="1" x14ac:dyDescent="0.2"/>
    <row r="2662" ht="20" customHeight="1" x14ac:dyDescent="0.2"/>
    <row r="2663" ht="15" customHeight="1" x14ac:dyDescent="0.2"/>
    <row r="2664" ht="15" customHeight="1" x14ac:dyDescent="0.2"/>
    <row r="2665" ht="20" customHeight="1" x14ac:dyDescent="0.2"/>
    <row r="2666" ht="15" customHeight="1" x14ac:dyDescent="0.2"/>
    <row r="2667" ht="15" customHeight="1" x14ac:dyDescent="0.2"/>
    <row r="2668" ht="20" customHeight="1" x14ac:dyDescent="0.2"/>
    <row r="2669" ht="15" customHeight="1" x14ac:dyDescent="0.2"/>
    <row r="2670" ht="15" customHeight="1" x14ac:dyDescent="0.2"/>
    <row r="2671" ht="15" customHeight="1" x14ac:dyDescent="0.2"/>
    <row r="2672" ht="15" customHeight="1" x14ac:dyDescent="0.2"/>
    <row r="2673" ht="20" customHeight="1" x14ac:dyDescent="0.2"/>
    <row r="2674" ht="15" customHeight="1" x14ac:dyDescent="0.2"/>
    <row r="2675" ht="15" customHeight="1" x14ac:dyDescent="0.2"/>
    <row r="2676" ht="15" customHeight="1" x14ac:dyDescent="0.2"/>
    <row r="2677" ht="15" customHeight="1" x14ac:dyDescent="0.2"/>
    <row r="2678" ht="20" customHeight="1" x14ac:dyDescent="0.2"/>
    <row r="2679" ht="15" customHeight="1" x14ac:dyDescent="0.2"/>
    <row r="2680" ht="15" customHeight="1" x14ac:dyDescent="0.2"/>
    <row r="2681" ht="15" customHeight="1" x14ac:dyDescent="0.2"/>
    <row r="2682" ht="15" customHeight="1" x14ac:dyDescent="0.2"/>
    <row r="2683" ht="15" customHeight="1" x14ac:dyDescent="0.2"/>
    <row r="2684" ht="20" customHeight="1" x14ac:dyDescent="0.2"/>
    <row r="2685" ht="15" customHeight="1" x14ac:dyDescent="0.2"/>
    <row r="2686" ht="15" customHeight="1" x14ac:dyDescent="0.2"/>
    <row r="2687" ht="15" customHeight="1" x14ac:dyDescent="0.2"/>
    <row r="2688" ht="15" customHeight="1" x14ac:dyDescent="0.2"/>
    <row r="2689" ht="15" customHeight="1" x14ac:dyDescent="0.2"/>
    <row r="2690" ht="20" customHeight="1" x14ac:dyDescent="0.2"/>
    <row r="2691" ht="15" customHeight="1" x14ac:dyDescent="0.2"/>
    <row r="2692" ht="15" customHeight="1" x14ac:dyDescent="0.2"/>
    <row r="2693" ht="15" customHeight="1" x14ac:dyDescent="0.2"/>
    <row r="2694" ht="15" customHeight="1" x14ac:dyDescent="0.2"/>
    <row r="2695" ht="15" customHeight="1" x14ac:dyDescent="0.2"/>
    <row r="2696" ht="20" customHeight="1" x14ac:dyDescent="0.2"/>
    <row r="2697" ht="15" customHeight="1" x14ac:dyDescent="0.2"/>
    <row r="2698" ht="15" customHeight="1" x14ac:dyDescent="0.2"/>
    <row r="2699" ht="15" customHeight="1" x14ac:dyDescent="0.2"/>
    <row r="2700" ht="15" customHeight="1" x14ac:dyDescent="0.2"/>
    <row r="2701" ht="15" customHeight="1" x14ac:dyDescent="0.2"/>
    <row r="2702" ht="20" customHeight="1" x14ac:dyDescent="0.2"/>
    <row r="2703" ht="15" customHeight="1" x14ac:dyDescent="0.2"/>
    <row r="2704" ht="15" customHeight="1" x14ac:dyDescent="0.2"/>
    <row r="2705" ht="15" customHeight="1" x14ac:dyDescent="0.2"/>
    <row r="2706" ht="15" customHeight="1" x14ac:dyDescent="0.2"/>
    <row r="2707" ht="15" customHeight="1" x14ac:dyDescent="0.2"/>
    <row r="2708" ht="20" customHeight="1" x14ac:dyDescent="0.2"/>
    <row r="2709" ht="15" customHeight="1" x14ac:dyDescent="0.2"/>
    <row r="2710" ht="15" customHeight="1" x14ac:dyDescent="0.2"/>
    <row r="2711" ht="15" customHeight="1" x14ac:dyDescent="0.2"/>
    <row r="2712" ht="15" customHeight="1" x14ac:dyDescent="0.2"/>
    <row r="2713" ht="15" customHeight="1" x14ac:dyDescent="0.2"/>
    <row r="2714" ht="20" customHeight="1" x14ac:dyDescent="0.2"/>
    <row r="2715" ht="15" customHeight="1" x14ac:dyDescent="0.2"/>
    <row r="2716" ht="15" customHeight="1" x14ac:dyDescent="0.2"/>
    <row r="2717" ht="15" customHeight="1" x14ac:dyDescent="0.2"/>
    <row r="2718" ht="15" customHeight="1" x14ac:dyDescent="0.2"/>
    <row r="2719" ht="15" customHeight="1" x14ac:dyDescent="0.2"/>
    <row r="2720" ht="20" customHeight="1" x14ac:dyDescent="0.2"/>
    <row r="2721" ht="15" customHeight="1" x14ac:dyDescent="0.2"/>
    <row r="2722" ht="15" customHeight="1" x14ac:dyDescent="0.2"/>
    <row r="2723" ht="15" customHeight="1" x14ac:dyDescent="0.2"/>
    <row r="2724" ht="20"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20" customHeight="1" x14ac:dyDescent="0.2"/>
    <row r="2733" ht="15" customHeight="1" x14ac:dyDescent="0.2"/>
    <row r="2734" ht="15" customHeight="1" x14ac:dyDescent="0.2"/>
    <row r="2735" ht="15" customHeight="1" x14ac:dyDescent="0.2"/>
    <row r="2736" ht="15" customHeight="1" x14ac:dyDescent="0.2"/>
    <row r="2737" ht="15" customHeight="1" x14ac:dyDescent="0.2"/>
    <row r="2738" ht="20" customHeight="1" x14ac:dyDescent="0.2"/>
    <row r="2739" ht="15" customHeight="1" x14ac:dyDescent="0.2"/>
    <row r="2740" ht="15" customHeight="1" x14ac:dyDescent="0.2"/>
    <row r="2741" ht="15" customHeight="1" x14ac:dyDescent="0.2"/>
    <row r="2742" ht="20" customHeight="1" x14ac:dyDescent="0.2"/>
    <row r="2743" ht="15" customHeight="1" x14ac:dyDescent="0.2"/>
    <row r="2744" ht="15" customHeight="1" x14ac:dyDescent="0.2"/>
    <row r="2745" ht="15" customHeight="1" x14ac:dyDescent="0.2"/>
    <row r="2746" ht="15" customHeight="1" x14ac:dyDescent="0.2"/>
    <row r="2747" ht="20" customHeight="1" x14ac:dyDescent="0.2"/>
    <row r="2748" ht="15" customHeight="1" x14ac:dyDescent="0.2"/>
    <row r="2749" ht="15" customHeight="1" x14ac:dyDescent="0.2"/>
    <row r="2750" ht="15" customHeight="1" x14ac:dyDescent="0.2"/>
    <row r="2751" ht="20"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20" customHeight="1" x14ac:dyDescent="0.2"/>
    <row r="2762" ht="15" customHeight="1" x14ac:dyDescent="0.2"/>
    <row r="2763" ht="15" customHeight="1" x14ac:dyDescent="0.2"/>
    <row r="2764" ht="15" customHeight="1" x14ac:dyDescent="0.2"/>
    <row r="2765" ht="20"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20"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20"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20"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20"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20"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20"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20" customHeight="1" x14ac:dyDescent="0.2"/>
    <row r="2827" ht="15" customHeight="1" x14ac:dyDescent="0.2"/>
    <row r="2828" ht="15" customHeight="1" x14ac:dyDescent="0.2"/>
    <row r="2829" ht="15" customHeight="1" x14ac:dyDescent="0.2"/>
    <row r="2830" ht="20" customHeight="1" x14ac:dyDescent="0.2"/>
    <row r="2831" ht="15" customHeight="1" x14ac:dyDescent="0.2"/>
    <row r="2832" ht="15" customHeight="1" x14ac:dyDescent="0.2"/>
    <row r="2833" ht="15" customHeight="1" x14ac:dyDescent="0.2"/>
    <row r="2834" ht="20"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20"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20" customHeight="1" x14ac:dyDescent="0.2"/>
    <row r="2849" ht="15" customHeight="1" x14ac:dyDescent="0.2"/>
    <row r="2850" ht="15" customHeight="1" x14ac:dyDescent="0.2"/>
    <row r="2851" ht="15" customHeight="1" x14ac:dyDescent="0.2"/>
    <row r="2852" ht="20" customHeight="1" x14ac:dyDescent="0.2"/>
    <row r="2853" ht="15" customHeight="1" x14ac:dyDescent="0.2"/>
    <row r="2854" ht="15" customHeight="1" x14ac:dyDescent="0.2"/>
    <row r="2855" ht="15" customHeight="1" x14ac:dyDescent="0.2"/>
    <row r="2856" ht="20" customHeight="1" x14ac:dyDescent="0.2"/>
    <row r="2857" ht="15" customHeight="1" x14ac:dyDescent="0.2"/>
    <row r="2858" ht="15" customHeight="1" x14ac:dyDescent="0.2"/>
    <row r="2859" ht="15" customHeight="1" x14ac:dyDescent="0.2"/>
    <row r="2860" ht="20" customHeight="1" x14ac:dyDescent="0.2"/>
    <row r="2861" ht="15" customHeight="1" x14ac:dyDescent="0.2"/>
    <row r="2862" ht="15" customHeight="1" x14ac:dyDescent="0.2"/>
    <row r="2863" ht="15" customHeight="1" x14ac:dyDescent="0.2"/>
    <row r="2864" ht="20" customHeight="1" x14ac:dyDescent="0.2"/>
    <row r="2865" ht="15" customHeight="1" x14ac:dyDescent="0.2"/>
    <row r="2866" ht="15" customHeight="1" x14ac:dyDescent="0.2"/>
    <row r="2867" ht="15" customHeight="1" x14ac:dyDescent="0.2"/>
    <row r="2868" ht="20" customHeight="1" x14ac:dyDescent="0.2"/>
    <row r="2869" ht="15" customHeight="1" x14ac:dyDescent="0.2"/>
    <row r="2870" ht="15" customHeight="1" x14ac:dyDescent="0.2"/>
    <row r="2871" ht="15" customHeight="1" x14ac:dyDescent="0.2"/>
    <row r="2872" ht="20" customHeight="1" x14ac:dyDescent="0.2"/>
    <row r="2873" ht="15" customHeight="1" x14ac:dyDescent="0.2"/>
    <row r="2874" ht="15" customHeight="1" x14ac:dyDescent="0.2"/>
    <row r="2875" ht="15" customHeight="1" x14ac:dyDescent="0.2"/>
    <row r="2876" ht="20" customHeight="1" x14ac:dyDescent="0.2"/>
    <row r="2877" ht="15" customHeight="1" x14ac:dyDescent="0.2"/>
    <row r="2878" ht="15" customHeight="1" x14ac:dyDescent="0.2"/>
    <row r="2879" ht="15" customHeight="1" x14ac:dyDescent="0.2"/>
    <row r="2880" ht="20" customHeight="1" x14ac:dyDescent="0.2"/>
    <row r="2881" ht="15" customHeight="1" x14ac:dyDescent="0.2"/>
    <row r="2882" ht="15" customHeight="1" x14ac:dyDescent="0.2"/>
    <row r="2883" ht="15" customHeight="1" x14ac:dyDescent="0.2"/>
    <row r="2884" ht="20" customHeight="1" x14ac:dyDescent="0.2"/>
    <row r="2885" ht="15" customHeight="1" x14ac:dyDescent="0.2"/>
    <row r="2886" ht="15" customHeight="1" x14ac:dyDescent="0.2"/>
    <row r="2887" ht="15" customHeight="1" x14ac:dyDescent="0.2"/>
    <row r="2888" ht="20" customHeight="1" x14ac:dyDescent="0.2"/>
    <row r="2889" ht="15" customHeight="1" x14ac:dyDescent="0.2"/>
    <row r="2890" ht="15" customHeight="1" x14ac:dyDescent="0.2"/>
    <row r="2891" ht="15" customHeight="1" x14ac:dyDescent="0.2"/>
    <row r="2892" ht="20" customHeight="1" x14ac:dyDescent="0.2"/>
    <row r="2893" ht="15" customHeight="1" x14ac:dyDescent="0.2"/>
    <row r="2894" ht="15" customHeight="1" x14ac:dyDescent="0.2"/>
    <row r="2895" ht="15" customHeight="1" x14ac:dyDescent="0.2"/>
    <row r="2896" ht="15" customHeight="1" x14ac:dyDescent="0.2"/>
    <row r="2897" ht="15" customHeight="1" x14ac:dyDescent="0.2"/>
    <row r="2898" ht="20"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20"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20"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20" customHeight="1" x14ac:dyDescent="0.2"/>
    <row r="2999" ht="15" customHeight="1" x14ac:dyDescent="0.2"/>
    <row r="3000" ht="15" customHeight="1" x14ac:dyDescent="0.2"/>
    <row r="3001" ht="15" customHeight="1" x14ac:dyDescent="0.2"/>
    <row r="3002" ht="15" customHeight="1" x14ac:dyDescent="0.2"/>
    <row r="3003" ht="15" customHeight="1" x14ac:dyDescent="0.2"/>
    <row r="3004" ht="20"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20" customHeight="1" x14ac:dyDescent="0.2"/>
    <row r="3019" ht="15" customHeight="1" x14ac:dyDescent="0.2"/>
    <row r="3020" ht="15" customHeight="1" x14ac:dyDescent="0.2"/>
    <row r="3021" ht="15" customHeight="1" x14ac:dyDescent="0.2"/>
    <row r="3022" ht="15" customHeight="1" x14ac:dyDescent="0.2"/>
    <row r="3023" ht="20"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20"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20"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20"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20" customHeight="1" x14ac:dyDescent="0.2"/>
    <row r="3052" ht="15" customHeight="1" x14ac:dyDescent="0.2"/>
    <row r="3053" ht="15" customHeight="1" x14ac:dyDescent="0.2"/>
    <row r="3054" ht="15" customHeight="1" x14ac:dyDescent="0.2"/>
    <row r="3055" ht="15" customHeight="1" x14ac:dyDescent="0.2"/>
    <row r="3056" ht="15" customHeight="1" x14ac:dyDescent="0.2"/>
    <row r="3057" ht="20" customHeight="1" x14ac:dyDescent="0.2"/>
    <row r="3058" ht="15" customHeight="1" x14ac:dyDescent="0.2"/>
    <row r="3059" ht="15" customHeight="1" x14ac:dyDescent="0.2"/>
    <row r="3060" ht="15" customHeight="1" x14ac:dyDescent="0.2"/>
    <row r="3061" ht="15" customHeight="1" x14ac:dyDescent="0.2"/>
    <row r="3062" ht="20" customHeight="1" x14ac:dyDescent="0.2"/>
    <row r="3063" ht="15" customHeight="1" x14ac:dyDescent="0.2"/>
    <row r="3064" ht="15" customHeight="1" x14ac:dyDescent="0.2"/>
    <row r="3065" ht="15" customHeight="1" x14ac:dyDescent="0.2"/>
    <row r="3066" ht="15" customHeight="1" x14ac:dyDescent="0.2"/>
    <row r="3067" ht="20" customHeight="1" x14ac:dyDescent="0.2"/>
    <row r="3068" ht="15" customHeight="1" x14ac:dyDescent="0.2"/>
    <row r="3069" ht="15" customHeight="1" x14ac:dyDescent="0.2"/>
    <row r="3070" ht="15" customHeight="1" x14ac:dyDescent="0.2"/>
    <row r="3071" ht="15" customHeight="1" x14ac:dyDescent="0.2"/>
    <row r="3072" ht="20" customHeight="1" x14ac:dyDescent="0.2"/>
    <row r="3073" ht="15" customHeight="1" x14ac:dyDescent="0.2"/>
    <row r="3074" ht="15" customHeight="1" x14ac:dyDescent="0.2"/>
    <row r="3075" ht="15" customHeight="1" x14ac:dyDescent="0.2"/>
    <row r="3076" ht="20" customHeight="1" x14ac:dyDescent="0.2"/>
    <row r="3077" ht="15" customHeight="1" x14ac:dyDescent="0.2"/>
    <row r="3078" ht="15" customHeight="1" x14ac:dyDescent="0.2"/>
    <row r="3079" ht="15" customHeight="1" x14ac:dyDescent="0.2"/>
    <row r="3080" ht="20" customHeight="1" x14ac:dyDescent="0.2"/>
    <row r="3081" ht="15" customHeight="1" x14ac:dyDescent="0.2"/>
    <row r="3082" ht="15" customHeight="1" x14ac:dyDescent="0.2"/>
    <row r="3083" ht="15" customHeight="1" x14ac:dyDescent="0.2"/>
    <row r="3084" ht="20" customHeight="1" x14ac:dyDescent="0.2"/>
    <row r="3085" ht="15" customHeight="1" x14ac:dyDescent="0.2"/>
    <row r="3086" ht="15" customHeight="1" x14ac:dyDescent="0.2"/>
    <row r="3087" ht="15" customHeight="1" x14ac:dyDescent="0.2"/>
    <row r="3088" ht="20" customHeight="1" x14ac:dyDescent="0.2"/>
    <row r="3089" ht="15" customHeight="1" x14ac:dyDescent="0.2"/>
    <row r="3090" ht="15" customHeight="1" x14ac:dyDescent="0.2"/>
    <row r="3091" ht="15" customHeight="1" x14ac:dyDescent="0.2"/>
    <row r="3092" ht="20" customHeight="1" x14ac:dyDescent="0.2"/>
    <row r="3093" ht="15" customHeight="1" x14ac:dyDescent="0.2"/>
    <row r="3094" ht="15" customHeight="1" x14ac:dyDescent="0.2"/>
    <row r="3095" ht="15" customHeight="1" x14ac:dyDescent="0.2"/>
    <row r="3096" ht="20"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20"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20"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20"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20"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20"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20"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20"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20"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20"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20" customHeight="1" x14ac:dyDescent="0.2"/>
    <row r="3181" ht="15" customHeight="1" x14ac:dyDescent="0.2"/>
    <row r="3182" ht="15" customHeight="1" x14ac:dyDescent="0.2"/>
    <row r="3183" ht="15" customHeight="1" x14ac:dyDescent="0.2"/>
    <row r="3184" ht="15" customHeight="1" x14ac:dyDescent="0.2"/>
    <row r="3185" ht="15" customHeight="1" x14ac:dyDescent="0.2"/>
    <row r="3186" ht="20"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20"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20"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20"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20"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20"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20"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20"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20"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20"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20"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20"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20"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20"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20"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20"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20"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20"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20"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20"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20"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20"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20"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20"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20"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20"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20"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20"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20"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20"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20"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20"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20"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20"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20"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20"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4.75" customHeight="1" x14ac:dyDescent="0.2"/>
    <row r="4328" ht="14.75" customHeight="1" x14ac:dyDescent="0.2"/>
    <row r="4329" ht="14.75" customHeight="1" x14ac:dyDescent="0.2"/>
    <row r="4330" ht="14.75" customHeight="1" x14ac:dyDescent="0.2"/>
    <row r="4331" ht="14.75" customHeight="1" x14ac:dyDescent="0.2"/>
    <row r="4332" ht="14.75" customHeight="1" x14ac:dyDescent="0.2"/>
    <row r="4333" ht="14.75" customHeight="1" x14ac:dyDescent="0.2"/>
    <row r="4334" ht="14.75" customHeight="1" x14ac:dyDescent="0.2"/>
    <row r="4335" ht="14.75" customHeight="1" x14ac:dyDescent="0.2"/>
    <row r="4336" ht="14.75" customHeight="1" x14ac:dyDescent="0.2"/>
    <row r="4337" ht="14.75" customHeight="1" x14ac:dyDescent="0.2"/>
    <row r="4338" ht="14.75" customHeight="1" x14ac:dyDescent="0.2"/>
    <row r="4339" ht="14.75" customHeight="1" x14ac:dyDescent="0.2"/>
    <row r="4340" ht="14.75" customHeight="1" x14ac:dyDescent="0.2"/>
    <row r="4341" ht="14.75" customHeight="1" x14ac:dyDescent="0.2"/>
    <row r="4342" ht="14.75" customHeight="1" x14ac:dyDescent="0.2"/>
    <row r="4343" ht="20" customHeight="1" x14ac:dyDescent="0.2"/>
    <row r="4344" ht="14.75" customHeight="1" x14ac:dyDescent="0.2"/>
    <row r="4345" ht="14.75" customHeight="1" x14ac:dyDescent="0.2"/>
    <row r="4346" ht="14.75" customHeight="1" x14ac:dyDescent="0.2"/>
    <row r="4347" ht="14.75" customHeight="1" x14ac:dyDescent="0.2"/>
    <row r="4348" ht="14.75" customHeight="1" x14ac:dyDescent="0.2"/>
    <row r="4349" ht="14.75" customHeight="1" x14ac:dyDescent="0.2"/>
    <row r="4350" ht="14.75" customHeight="1" x14ac:dyDescent="0.2"/>
    <row r="4351" ht="14.75" customHeight="1" x14ac:dyDescent="0.2"/>
    <row r="4352" ht="14.75" customHeight="1" x14ac:dyDescent="0.2"/>
    <row r="4353" ht="14.75" customHeight="1" x14ac:dyDescent="0.2"/>
    <row r="4354" ht="14.75" customHeight="1" x14ac:dyDescent="0.2"/>
    <row r="4355" ht="14.75" customHeight="1" x14ac:dyDescent="0.2"/>
    <row r="4356" ht="14.75" customHeight="1" x14ac:dyDescent="0.2"/>
    <row r="4357" ht="14.75" customHeight="1" x14ac:dyDescent="0.2"/>
    <row r="4358" ht="14.75" customHeight="1" x14ac:dyDescent="0.2"/>
    <row r="4359" ht="14.75" customHeight="1" x14ac:dyDescent="0.2"/>
    <row r="4360" ht="14.75" customHeight="1" x14ac:dyDescent="0.2"/>
    <row r="4361" ht="14.75" customHeight="1" x14ac:dyDescent="0.2"/>
    <row r="4362" ht="14.75" customHeight="1" x14ac:dyDescent="0.2"/>
    <row r="4363" ht="14.75" customHeight="1" x14ac:dyDescent="0.2"/>
    <row r="4364" ht="14.75" customHeight="1" x14ac:dyDescent="0.2"/>
    <row r="4365" ht="14.75" customHeight="1" x14ac:dyDescent="0.2"/>
    <row r="4366" ht="14.75" customHeight="1" x14ac:dyDescent="0.2"/>
    <row r="4367" ht="14.75" customHeight="1" x14ac:dyDescent="0.2"/>
    <row r="4368" ht="14.75" customHeight="1" x14ac:dyDescent="0.2"/>
    <row r="4369" ht="14.75" customHeight="1" x14ac:dyDescent="0.2"/>
    <row r="4370" ht="14.75" customHeight="1" x14ac:dyDescent="0.2"/>
    <row r="4371" ht="14.75" customHeight="1" x14ac:dyDescent="0.2"/>
    <row r="4372" ht="14.75" customHeight="1" x14ac:dyDescent="0.2"/>
    <row r="4373" ht="14.75" customHeight="1" x14ac:dyDescent="0.2"/>
    <row r="4374" ht="14.75" customHeight="1" x14ac:dyDescent="0.2"/>
    <row r="4375" ht="14.75" customHeight="1" x14ac:dyDescent="0.2"/>
    <row r="4376" ht="14.75" customHeight="1" x14ac:dyDescent="0.2"/>
    <row r="4377" ht="14.75" customHeight="1" x14ac:dyDescent="0.2"/>
    <row r="4378" ht="14.75" customHeight="1" x14ac:dyDescent="0.2"/>
    <row r="4379" ht="14.75" customHeight="1" x14ac:dyDescent="0.2"/>
    <row r="4380" ht="14.75" customHeight="1" x14ac:dyDescent="0.2"/>
    <row r="4381" ht="14.75" customHeight="1" x14ac:dyDescent="0.2"/>
    <row r="4382" ht="14.75" customHeight="1" x14ac:dyDescent="0.2"/>
    <row r="4383" ht="14.75" customHeight="1" x14ac:dyDescent="0.2"/>
    <row r="4384" ht="14.75" customHeight="1" x14ac:dyDescent="0.2"/>
    <row r="4385" ht="14.75" customHeight="1" x14ac:dyDescent="0.2"/>
    <row r="4386" ht="14.75" customHeight="1" x14ac:dyDescent="0.2"/>
    <row r="4387" ht="14.75" customHeight="1" x14ac:dyDescent="0.2"/>
    <row r="4388" ht="14.75" customHeight="1" x14ac:dyDescent="0.2"/>
    <row r="4389" ht="14.75" customHeight="1" x14ac:dyDescent="0.2"/>
    <row r="4390" ht="14.75" customHeight="1" x14ac:dyDescent="0.2"/>
    <row r="4391" ht="14.75" customHeight="1" x14ac:dyDescent="0.2"/>
    <row r="4392" ht="14.75" customHeight="1" x14ac:dyDescent="0.2"/>
    <row r="4393" ht="14.75" customHeight="1" x14ac:dyDescent="0.2"/>
    <row r="4394" ht="14.75" customHeight="1" x14ac:dyDescent="0.2"/>
    <row r="4395" ht="14.75" customHeight="1" x14ac:dyDescent="0.2"/>
    <row r="4396" ht="14.75" customHeight="1" x14ac:dyDescent="0.2"/>
    <row r="4397" ht="14.75" customHeight="1" x14ac:dyDescent="0.2"/>
    <row r="4398" ht="14.75" customHeight="1" x14ac:dyDescent="0.2"/>
    <row r="4399" ht="14.75" customHeight="1" x14ac:dyDescent="0.2"/>
    <row r="4400" ht="14.75" customHeight="1" x14ac:dyDescent="0.2"/>
    <row r="4401" ht="14.75" customHeight="1" x14ac:dyDescent="0.2"/>
    <row r="4402" ht="14.75" customHeight="1" x14ac:dyDescent="0.2"/>
    <row r="4403" ht="14.75" customHeight="1" x14ac:dyDescent="0.2"/>
    <row r="4404" ht="14.75" customHeight="1" x14ac:dyDescent="0.2"/>
    <row r="4405" ht="14.75" customHeight="1" x14ac:dyDescent="0.2"/>
    <row r="4406" ht="14.75" customHeight="1" x14ac:dyDescent="0.2"/>
    <row r="4407" ht="14.75" customHeight="1" x14ac:dyDescent="0.2"/>
    <row r="4408" ht="14.75" customHeight="1" x14ac:dyDescent="0.2"/>
    <row r="4409" ht="14.75" customHeight="1" x14ac:dyDescent="0.2"/>
    <row r="4410" ht="14.75" customHeight="1" x14ac:dyDescent="0.2"/>
    <row r="4411" ht="14.75" customHeight="1" x14ac:dyDescent="0.2"/>
    <row r="4412" ht="14.75" customHeight="1" x14ac:dyDescent="0.2"/>
    <row r="4413" ht="14.75" customHeight="1" x14ac:dyDescent="0.2"/>
    <row r="4414" ht="14.75" customHeight="1" x14ac:dyDescent="0.2"/>
    <row r="4415" ht="14.75" customHeight="1" x14ac:dyDescent="0.2"/>
    <row r="4416" ht="14.75" customHeight="1" x14ac:dyDescent="0.2"/>
    <row r="4417" ht="14.75" customHeight="1" x14ac:dyDescent="0.2"/>
    <row r="4418" ht="14.75" customHeight="1" x14ac:dyDescent="0.2"/>
    <row r="4419" ht="14.75" customHeight="1" x14ac:dyDescent="0.2"/>
    <row r="4420" ht="14.75" customHeight="1" x14ac:dyDescent="0.2"/>
    <row r="4421" ht="14.75" customHeight="1" x14ac:dyDescent="0.2"/>
    <row r="4422" ht="14.75" customHeight="1" x14ac:dyDescent="0.2"/>
    <row r="4423" ht="14.75" customHeight="1" x14ac:dyDescent="0.2"/>
    <row r="4424" ht="14.75" customHeight="1" x14ac:dyDescent="0.2"/>
    <row r="4425" ht="14.75" customHeight="1" x14ac:dyDescent="0.2"/>
    <row r="4426" ht="14.75" customHeight="1" x14ac:dyDescent="0.2"/>
    <row r="4427" ht="14.75" customHeight="1" x14ac:dyDescent="0.2"/>
    <row r="4428" ht="14.75" customHeight="1" x14ac:dyDescent="0.2"/>
    <row r="4429" ht="14.75" customHeight="1" x14ac:dyDescent="0.2"/>
    <row r="4430" ht="14.75" customHeight="1" x14ac:dyDescent="0.2"/>
    <row r="4431" ht="14.75" customHeight="1" x14ac:dyDescent="0.2"/>
    <row r="4432" ht="14.75" customHeight="1" x14ac:dyDescent="0.2"/>
    <row r="4433" ht="14.75" customHeight="1" x14ac:dyDescent="0.2"/>
    <row r="4434" ht="14.75" customHeight="1" x14ac:dyDescent="0.2"/>
    <row r="4435" ht="14.75" customHeight="1" x14ac:dyDescent="0.2"/>
    <row r="4436" ht="14.75" customHeight="1" x14ac:dyDescent="0.2"/>
    <row r="4437" ht="14.75" customHeight="1" x14ac:dyDescent="0.2"/>
    <row r="4438" ht="14.75" customHeight="1" x14ac:dyDescent="0.2"/>
    <row r="4439" ht="14.75" customHeight="1" x14ac:dyDescent="0.2"/>
    <row r="4440" ht="14.75" customHeight="1" x14ac:dyDescent="0.2"/>
    <row r="4441" ht="15" customHeight="1" x14ac:dyDescent="0.2"/>
    <row r="4442" ht="15" customHeight="1" x14ac:dyDescent="0.2"/>
    <row r="4443" ht="15" customHeight="1" x14ac:dyDescent="0.2"/>
  </sheetData>
  <sheetProtection algorithmName="SHA-512" hashValue="/JXvkgRoJEfdSGpVHgzpFVP2MbPhMb7zuT4bzY7YRXwThOIw6/s+46hk9Hoeu1kDRQIzzKN3wb5bWBBk8tfrvA==" saltValue="kUJ/T6yQzHkFhXlhoB/dfA==" spinCount="100000" sheet="1" objects="1" scenarios="1" selectLockedCells="1" selectUnlockedCells="1"/>
  <mergeCells count="1">
    <mergeCell ref="A1:V1"/>
  </mergeCells>
  <pageMargins left="0.25" right="0.25" top="0.75" bottom="0.75" header="0.3" footer="0.3"/>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A1:D3212"/>
  <sheetViews>
    <sheetView zoomScale="80" zoomScaleNormal="80" workbookViewId="0">
      <selection activeCell="A5" sqref="A5"/>
    </sheetView>
  </sheetViews>
  <sheetFormatPr baseColWidth="10" defaultColWidth="8.6640625" defaultRowHeight="15" x14ac:dyDescent="0.2"/>
  <cols>
    <col min="1" max="1" width="8.6640625" customWidth="1"/>
    <col min="2" max="2" width="25.6640625" customWidth="1"/>
    <col min="3" max="3" width="11.6640625" customWidth="1"/>
    <col min="4" max="4" width="26.33203125" bestFit="1" customWidth="1"/>
    <col min="5" max="5" width="16" customWidth="1"/>
    <col min="6" max="6" width="8.6640625" customWidth="1"/>
    <col min="7" max="7" width="16" customWidth="1"/>
    <col min="8" max="8" width="8.6640625" customWidth="1"/>
    <col min="9" max="9" width="16" customWidth="1"/>
    <col min="10" max="11" width="8.6640625" customWidth="1"/>
    <col min="12" max="12" width="16" customWidth="1"/>
    <col min="13" max="13" width="8.6640625" customWidth="1"/>
    <col min="14" max="14" width="16" customWidth="1"/>
    <col min="15" max="15" width="8.6640625" customWidth="1"/>
    <col min="16" max="16" width="16" customWidth="1"/>
    <col min="17" max="17" width="8.6640625" customWidth="1"/>
    <col min="18" max="18" width="16" customWidth="1"/>
    <col min="19" max="19" width="8.6640625" customWidth="1"/>
    <col min="20" max="21" width="16" customWidth="1"/>
    <col min="22" max="22" width="8.6640625" customWidth="1"/>
    <col min="23" max="23" width="16" customWidth="1"/>
    <col min="24" max="24" width="8.6640625" customWidth="1"/>
    <col min="25" max="26" width="16" customWidth="1"/>
    <col min="27" max="30" width="8.6640625" customWidth="1"/>
    <col min="31" max="31" width="16" customWidth="1"/>
    <col min="32" max="32" width="8.6640625" customWidth="1"/>
    <col min="33" max="33" width="16" customWidth="1"/>
    <col min="34" max="34" width="8.6640625" customWidth="1"/>
    <col min="35" max="35" width="16" customWidth="1"/>
    <col min="36" max="36" width="8.6640625" customWidth="1"/>
    <col min="37" max="37" width="16" customWidth="1"/>
    <col min="38" max="38" width="8.6640625" customWidth="1"/>
    <col min="39" max="39" width="16" customWidth="1"/>
    <col min="40" max="40" width="8.6640625" customWidth="1"/>
    <col min="41" max="41" width="16" customWidth="1"/>
    <col min="42" max="42" width="8.6640625" customWidth="1"/>
    <col min="43" max="43" width="16" customWidth="1"/>
    <col min="44" max="44" width="8.6640625" customWidth="1"/>
    <col min="45" max="45" width="16" customWidth="1"/>
    <col min="46" max="46" width="8.6640625" customWidth="1"/>
    <col min="47" max="47" width="16" customWidth="1"/>
    <col min="48" max="48" width="8.6640625" customWidth="1"/>
    <col min="49" max="49" width="16" customWidth="1"/>
    <col min="50" max="54" width="8.6640625" customWidth="1"/>
    <col min="55" max="55" width="16" customWidth="1"/>
    <col min="56" max="56" width="8.6640625" customWidth="1"/>
    <col min="57" max="57" width="16" customWidth="1"/>
    <col min="58" max="59" width="8.6640625" customWidth="1"/>
    <col min="60" max="60" width="16" customWidth="1"/>
    <col min="61" max="62" width="8.6640625" customWidth="1"/>
    <col min="63" max="63" width="16" customWidth="1"/>
    <col min="64" max="66" width="8.6640625" customWidth="1"/>
    <col min="67" max="68" width="16" customWidth="1"/>
    <col min="69" max="69" width="8.6640625" customWidth="1"/>
    <col min="70" max="71" width="16" customWidth="1"/>
    <col min="72" max="74" width="8.6640625" customWidth="1"/>
    <col min="75" max="75" width="16" customWidth="1"/>
    <col min="76" max="77" width="8.6640625" customWidth="1"/>
    <col min="78" max="80" width="16" customWidth="1"/>
    <col min="81" max="81" width="8.6640625" customWidth="1"/>
    <col min="82" max="82" width="16" customWidth="1"/>
    <col min="83" max="83" width="8.6640625" customWidth="1"/>
    <col min="84" max="84" width="16" customWidth="1"/>
    <col min="85" max="85" width="8.6640625" customWidth="1"/>
    <col min="86" max="88" width="16" customWidth="1"/>
    <col min="89" max="90" width="8.6640625" customWidth="1"/>
    <col min="91" max="91" width="16" customWidth="1"/>
    <col min="92" max="92" width="8.6640625" customWidth="1"/>
    <col min="93" max="93" width="16" customWidth="1"/>
    <col min="94" max="94" width="8.6640625" customWidth="1"/>
    <col min="95" max="95" width="16" customWidth="1"/>
    <col min="96" max="96" width="8.6640625" customWidth="1"/>
    <col min="97" max="97" width="16" customWidth="1"/>
    <col min="98" max="98" width="8.6640625" customWidth="1"/>
    <col min="99" max="99" width="16" customWidth="1"/>
    <col min="100" max="100" width="8.6640625" customWidth="1"/>
    <col min="101" max="101" width="16" customWidth="1"/>
    <col min="102" max="102" width="8.6640625" customWidth="1"/>
    <col min="103" max="104" width="16" customWidth="1"/>
    <col min="105" max="105" width="8.6640625" customWidth="1"/>
    <col min="106" max="106" width="16" customWidth="1"/>
    <col min="107" max="107" width="8.6640625" customWidth="1"/>
    <col min="108" max="110" width="16" customWidth="1"/>
    <col min="111" max="113" width="8.6640625" customWidth="1"/>
    <col min="114" max="114" width="16" customWidth="1"/>
    <col min="115" max="117" width="8.6640625" customWidth="1"/>
    <col min="118" max="118" width="16" customWidth="1"/>
    <col min="119" max="133" width="8.6640625" customWidth="1"/>
    <col min="134" max="134" width="16" customWidth="1"/>
    <col min="135" max="135" width="8.6640625" customWidth="1"/>
    <col min="136" max="136" width="16" customWidth="1"/>
    <col min="137" max="137" width="8.6640625" customWidth="1"/>
    <col min="138" max="138" width="16" customWidth="1"/>
    <col min="139" max="139" width="8.6640625" customWidth="1"/>
    <col min="140" max="140" width="16" customWidth="1"/>
    <col min="141" max="141" width="8.6640625" customWidth="1"/>
    <col min="142" max="142" width="16" customWidth="1"/>
    <col min="143" max="143" width="8.6640625" customWidth="1"/>
    <col min="144" max="144" width="16" customWidth="1"/>
    <col min="145" max="145" width="8.6640625" customWidth="1"/>
    <col min="146" max="146" width="16" customWidth="1"/>
    <col min="147" max="147" width="8.6640625" customWidth="1"/>
    <col min="148" max="148" width="16" customWidth="1"/>
    <col min="149" max="149" width="8.6640625" customWidth="1"/>
    <col min="150" max="150" width="16" customWidth="1"/>
    <col min="151" max="151" width="8.6640625" customWidth="1"/>
    <col min="152" max="152" width="16" customWidth="1"/>
    <col min="153" max="153" width="8.6640625" customWidth="1"/>
    <col min="154" max="154" width="16" customWidth="1"/>
    <col min="155" max="155" width="8.6640625" customWidth="1"/>
    <col min="156" max="156" width="16" customWidth="1"/>
    <col min="157" max="157" width="8.6640625" customWidth="1"/>
    <col min="158" max="158" width="16" customWidth="1"/>
    <col min="159" max="159" width="8.6640625" customWidth="1"/>
    <col min="160" max="160" width="16" customWidth="1"/>
    <col min="161" max="161" width="8.6640625" customWidth="1"/>
    <col min="162" max="162" width="16" customWidth="1"/>
    <col min="163" max="163" width="8.6640625" customWidth="1"/>
    <col min="164" max="164" width="16" customWidth="1"/>
    <col min="165" max="165" width="8.6640625" customWidth="1"/>
    <col min="166" max="166" width="16" customWidth="1"/>
    <col min="167" max="167" width="8.6640625" customWidth="1"/>
    <col min="168" max="168" width="16" customWidth="1"/>
    <col min="169" max="169" width="8.6640625" customWidth="1"/>
    <col min="170" max="170" width="16" customWidth="1"/>
    <col min="171" max="171" width="8.6640625" customWidth="1"/>
    <col min="172" max="172" width="16" customWidth="1"/>
    <col min="173" max="173" width="8.6640625" customWidth="1"/>
    <col min="174" max="174" width="16" customWidth="1"/>
    <col min="175" max="175" width="8.6640625" customWidth="1"/>
    <col min="176" max="176" width="16" customWidth="1"/>
    <col min="177" max="177" width="8.6640625" customWidth="1"/>
    <col min="178" max="178" width="16" customWidth="1"/>
    <col min="179" max="179" width="8.6640625" customWidth="1"/>
    <col min="180" max="180" width="16" customWidth="1"/>
    <col min="181" max="181" width="8.6640625" customWidth="1"/>
    <col min="182" max="182" width="16" customWidth="1"/>
    <col min="183" max="183" width="8.6640625" customWidth="1"/>
    <col min="184" max="184" width="16" customWidth="1"/>
    <col min="185" max="185" width="8.6640625" customWidth="1"/>
    <col min="186" max="186" width="16" customWidth="1"/>
    <col min="187" max="187" width="8.6640625" customWidth="1"/>
    <col min="188" max="188" width="16" customWidth="1"/>
    <col min="189" max="189" width="8.6640625" customWidth="1"/>
    <col min="190" max="190" width="16" customWidth="1"/>
    <col min="191" max="191" width="8.6640625" customWidth="1"/>
    <col min="192" max="192" width="16" customWidth="1"/>
    <col min="193" max="193" width="8.6640625" customWidth="1"/>
    <col min="194" max="194" width="16" customWidth="1"/>
    <col min="195" max="195" width="8.6640625" customWidth="1"/>
    <col min="196" max="196" width="16" customWidth="1"/>
    <col min="197" max="197" width="8.6640625" customWidth="1"/>
    <col min="198" max="198" width="16" customWidth="1"/>
    <col min="199" max="199" width="8.6640625" customWidth="1"/>
    <col min="200" max="200" width="16" customWidth="1"/>
    <col min="201" max="201" width="8.6640625" customWidth="1"/>
    <col min="202" max="202" width="16" customWidth="1"/>
    <col min="203" max="203" width="8.6640625" customWidth="1"/>
    <col min="204" max="204" width="16" customWidth="1"/>
    <col min="205" max="205" width="8.6640625" customWidth="1"/>
    <col min="206" max="206" width="16" customWidth="1"/>
    <col min="207" max="207" width="8.6640625" customWidth="1"/>
    <col min="208" max="208" width="16" customWidth="1"/>
    <col min="209" max="209" width="8.6640625" customWidth="1"/>
    <col min="210" max="210" width="16" customWidth="1"/>
    <col min="211" max="211" width="8.6640625" customWidth="1"/>
    <col min="212" max="213" width="16" customWidth="1"/>
    <col min="214" max="214" width="8.6640625" customWidth="1"/>
    <col min="215" max="216" width="16" customWidth="1"/>
    <col min="217" max="217" width="8.6640625" customWidth="1"/>
    <col min="218" max="219" width="16" customWidth="1"/>
    <col min="220" max="220" width="8.6640625" customWidth="1"/>
    <col min="221" max="222" width="16" customWidth="1"/>
    <col min="223" max="223" width="8.6640625" customWidth="1"/>
    <col min="224" max="225" width="16" customWidth="1"/>
    <col min="226" max="226" width="8.6640625" customWidth="1"/>
    <col min="227" max="228" width="16" customWidth="1"/>
    <col min="229" max="229" width="8.6640625" customWidth="1"/>
    <col min="230" max="231" width="16" customWidth="1"/>
    <col min="232" max="233" width="8.6640625" customWidth="1"/>
    <col min="234" max="234" width="16" customWidth="1"/>
    <col min="235" max="235" width="8.6640625" customWidth="1"/>
    <col min="236" max="236" width="16" customWidth="1"/>
    <col min="237" max="237" width="8.6640625" customWidth="1"/>
    <col min="238" max="238" width="16" customWidth="1"/>
    <col min="239" max="239" width="8.6640625" customWidth="1"/>
    <col min="240" max="240" width="16" customWidth="1"/>
    <col min="241" max="241" width="8.6640625" customWidth="1"/>
    <col min="242" max="242" width="16" customWidth="1"/>
    <col min="243" max="243" width="8.6640625" customWidth="1"/>
    <col min="244" max="244" width="16" customWidth="1"/>
    <col min="245" max="245" width="8.6640625" customWidth="1"/>
    <col min="246" max="246" width="16" customWidth="1"/>
    <col min="247" max="247" width="8.6640625" customWidth="1"/>
    <col min="248" max="248" width="16" customWidth="1"/>
    <col min="249" max="249" width="8.6640625" customWidth="1"/>
    <col min="250" max="250" width="16" customWidth="1"/>
    <col min="251" max="251" width="8.6640625" customWidth="1"/>
    <col min="252" max="252" width="16" customWidth="1"/>
    <col min="253" max="253" width="8.6640625" customWidth="1"/>
    <col min="254" max="254" width="16" customWidth="1"/>
    <col min="255" max="255" width="8.6640625" customWidth="1"/>
    <col min="256" max="256" width="16" customWidth="1"/>
    <col min="257" max="257" width="8.6640625" customWidth="1"/>
    <col min="258" max="258" width="16" customWidth="1"/>
    <col min="259" max="259" width="8.6640625" customWidth="1"/>
    <col min="260" max="260" width="16" customWidth="1"/>
    <col min="261" max="261" width="8.6640625" customWidth="1"/>
    <col min="262" max="262" width="16" customWidth="1"/>
    <col min="263" max="263" width="8.6640625" customWidth="1"/>
    <col min="264" max="264" width="16" customWidth="1"/>
    <col min="265" max="265" width="8.6640625" customWidth="1"/>
    <col min="266" max="266" width="16" customWidth="1"/>
    <col min="267" max="267" width="8.6640625" customWidth="1"/>
    <col min="268" max="268" width="16" customWidth="1"/>
    <col min="269" max="269" width="8.6640625" customWidth="1"/>
    <col min="270" max="270" width="16" customWidth="1"/>
    <col min="271" max="271" width="8.6640625" customWidth="1"/>
    <col min="272" max="272" width="16" customWidth="1"/>
    <col min="273" max="273" width="8.6640625" customWidth="1"/>
    <col min="274" max="274" width="16" customWidth="1"/>
    <col min="275" max="275" width="8.6640625" customWidth="1"/>
    <col min="276" max="276" width="16" customWidth="1"/>
    <col min="277" max="277" width="8.6640625" customWidth="1"/>
    <col min="278" max="278" width="16" customWidth="1"/>
    <col min="279" max="279" width="8.6640625" customWidth="1"/>
    <col min="280" max="280" width="16" customWidth="1"/>
    <col min="281" max="281" width="8.6640625" customWidth="1"/>
    <col min="282" max="282" width="16" customWidth="1"/>
    <col min="283" max="283" width="8.6640625" customWidth="1"/>
    <col min="284" max="284" width="16" customWidth="1"/>
    <col min="285" max="285" width="8.6640625" customWidth="1"/>
    <col min="286" max="286" width="16" customWidth="1"/>
    <col min="287" max="287" width="8.6640625" customWidth="1"/>
    <col min="288" max="288" width="16" customWidth="1"/>
    <col min="289" max="289" width="8.6640625" customWidth="1"/>
    <col min="290" max="290" width="16" customWidth="1"/>
    <col min="291" max="291" width="8.6640625" customWidth="1"/>
    <col min="292" max="292" width="16" customWidth="1"/>
    <col min="293" max="293" width="8.6640625" customWidth="1"/>
    <col min="294" max="294" width="16" customWidth="1"/>
    <col min="295" max="296" width="8.6640625" customWidth="1"/>
    <col min="297" max="297" width="16" customWidth="1"/>
    <col min="298" max="312" width="8.6640625" customWidth="1"/>
    <col min="313" max="313" width="16" customWidth="1"/>
    <col min="314" max="314" width="8.6640625" customWidth="1"/>
    <col min="315" max="315" width="16" customWidth="1"/>
    <col min="316" max="316" width="8.6640625" customWidth="1"/>
    <col min="317" max="317" width="16" customWidth="1"/>
    <col min="318" max="318" width="8.6640625" customWidth="1"/>
    <col min="319" max="319" width="16" customWidth="1"/>
    <col min="320" max="320" width="8.6640625" customWidth="1"/>
    <col min="321" max="321" width="16" customWidth="1"/>
    <col min="322" max="322" width="8.6640625" customWidth="1"/>
    <col min="323" max="323" width="16" customWidth="1"/>
    <col min="324" max="324" width="8.6640625" customWidth="1"/>
    <col min="325" max="325" width="16" customWidth="1"/>
    <col min="326" max="326" width="8.6640625" customWidth="1"/>
    <col min="327" max="327" width="16" customWidth="1"/>
    <col min="328" max="328" width="8.6640625" customWidth="1"/>
    <col min="329" max="329" width="16" customWidth="1"/>
    <col min="330" max="330" width="8.6640625" customWidth="1"/>
    <col min="331" max="331" width="16" customWidth="1"/>
    <col min="332" max="332" width="8.6640625" customWidth="1"/>
    <col min="333" max="333" width="16" customWidth="1"/>
    <col min="334" max="334" width="8.6640625" customWidth="1"/>
    <col min="335" max="335" width="16" customWidth="1"/>
    <col min="336" max="336" width="8.6640625" customWidth="1"/>
    <col min="337" max="337" width="16" customWidth="1"/>
    <col min="338" max="338" width="8.6640625" customWidth="1"/>
    <col min="339" max="339" width="16" customWidth="1"/>
    <col min="340" max="340" width="8.6640625" customWidth="1"/>
    <col min="341" max="341" width="16" customWidth="1"/>
    <col min="342" max="342" width="8.6640625" customWidth="1"/>
    <col min="343" max="343" width="16" customWidth="1"/>
    <col min="344" max="344" width="8.6640625" customWidth="1"/>
    <col min="345" max="345" width="16" customWidth="1"/>
    <col min="346" max="346" width="8.6640625" customWidth="1"/>
    <col min="347" max="347" width="16" customWidth="1"/>
    <col min="348" max="348" width="8.6640625" customWidth="1"/>
    <col min="349" max="349" width="16" customWidth="1"/>
    <col min="350" max="350" width="8.6640625" customWidth="1"/>
    <col min="351" max="352" width="16" customWidth="1"/>
    <col min="353" max="353" width="8.6640625" customWidth="1"/>
    <col min="354" max="354" width="16" customWidth="1"/>
    <col min="355" max="356" width="8.6640625" customWidth="1"/>
    <col min="357" max="357" width="16" customWidth="1"/>
    <col min="358" max="358" width="8.6640625" customWidth="1"/>
    <col min="359" max="359" width="16" customWidth="1"/>
    <col min="360" max="360" width="8.6640625" customWidth="1"/>
    <col min="361" max="361" width="16" customWidth="1"/>
    <col min="362" max="362" width="8.6640625" customWidth="1"/>
    <col min="363" max="363" width="16" customWidth="1"/>
    <col min="364" max="364" width="8.6640625" customWidth="1"/>
    <col min="365" max="365" width="16" customWidth="1"/>
    <col min="366" max="366" width="8.6640625" customWidth="1"/>
    <col min="367" max="367" width="16" customWidth="1"/>
    <col min="368" max="368" width="8.6640625" customWidth="1"/>
    <col min="369" max="369" width="16" customWidth="1"/>
    <col min="370" max="370" width="8.6640625" customWidth="1"/>
    <col min="371" max="371" width="16" customWidth="1"/>
    <col min="372" max="372" width="8.6640625" customWidth="1"/>
    <col min="373" max="373" width="16" customWidth="1"/>
    <col min="374" max="374" width="8.6640625" customWidth="1"/>
    <col min="375" max="375" width="16" customWidth="1"/>
    <col min="376" max="376" width="8.6640625" customWidth="1"/>
    <col min="377" max="377" width="16" customWidth="1"/>
    <col min="378" max="378" width="8.6640625" customWidth="1"/>
    <col min="379" max="379" width="16" customWidth="1"/>
    <col min="380" max="380" width="8.6640625" customWidth="1"/>
    <col min="381" max="381" width="16" customWidth="1"/>
    <col min="382" max="382" width="8.6640625" customWidth="1"/>
    <col min="383" max="383" width="16" customWidth="1"/>
    <col min="384" max="384" width="8.6640625" customWidth="1"/>
    <col min="385" max="385" width="16" customWidth="1"/>
    <col min="386" max="386" width="8.6640625" customWidth="1"/>
    <col min="387" max="387" width="16" customWidth="1"/>
    <col min="388" max="388" width="8.6640625" customWidth="1"/>
    <col min="389" max="389" width="16" customWidth="1"/>
    <col min="390" max="390" width="8.6640625" customWidth="1"/>
    <col min="391" max="391" width="16" customWidth="1"/>
    <col min="392" max="392" width="8.6640625" customWidth="1"/>
    <col min="393" max="393" width="16" customWidth="1"/>
    <col min="394" max="394" width="8.6640625" customWidth="1"/>
    <col min="395" max="395" width="16" customWidth="1"/>
    <col min="396" max="396" width="8.6640625" customWidth="1"/>
    <col min="397" max="397" width="16" customWidth="1"/>
    <col min="398" max="398" width="8.6640625" customWidth="1"/>
    <col min="399" max="399" width="16" customWidth="1"/>
    <col min="400" max="400" width="8.6640625" customWidth="1"/>
    <col min="401" max="401" width="16" customWidth="1"/>
    <col min="402" max="402" width="8.6640625" customWidth="1"/>
    <col min="403" max="403" width="16" customWidth="1"/>
    <col min="404" max="404" width="8.6640625" customWidth="1"/>
    <col min="405" max="405" width="16" customWidth="1"/>
    <col min="406" max="406" width="8.6640625" customWidth="1"/>
    <col min="407" max="407" width="16" customWidth="1"/>
    <col min="408" max="408" width="8.6640625" customWidth="1"/>
    <col min="409" max="409" width="16" customWidth="1"/>
    <col min="410" max="410" width="8.6640625" customWidth="1"/>
    <col min="411" max="411" width="16" customWidth="1"/>
    <col min="412" max="412" width="8.6640625" customWidth="1"/>
    <col min="413" max="413" width="16" customWidth="1"/>
    <col min="414" max="414" width="8.6640625" customWidth="1"/>
    <col min="415" max="415" width="16" customWidth="1"/>
    <col min="416" max="417" width="8.6640625" customWidth="1"/>
    <col min="418" max="418" width="16" customWidth="1"/>
    <col min="419" max="419" width="8.6640625" customWidth="1"/>
    <col min="420" max="420" width="16" customWidth="1"/>
    <col min="421" max="421" width="8.6640625" customWidth="1"/>
    <col min="422" max="422" width="16" customWidth="1"/>
    <col min="423" max="423" width="8.6640625" customWidth="1"/>
    <col min="424" max="424" width="16" customWidth="1"/>
    <col min="425" max="425" width="8.6640625" customWidth="1"/>
    <col min="426" max="426" width="16" customWidth="1"/>
    <col min="427" max="427" width="8.6640625" customWidth="1"/>
    <col min="428" max="428" width="16" customWidth="1"/>
    <col min="429" max="429" width="8.6640625" customWidth="1"/>
    <col min="430" max="430" width="16" customWidth="1"/>
    <col min="431" max="432" width="8.6640625" customWidth="1"/>
    <col min="433" max="435" width="16" customWidth="1"/>
    <col min="436" max="438" width="8.6640625" customWidth="1"/>
    <col min="439" max="439" width="16" customWidth="1"/>
    <col min="440" max="440" width="8.6640625" customWidth="1"/>
    <col min="441" max="441" width="16" customWidth="1"/>
    <col min="442" max="442" width="8.6640625" customWidth="1"/>
    <col min="443" max="443" width="16" customWidth="1"/>
    <col min="444" max="444" width="8.6640625" customWidth="1"/>
    <col min="445" max="446" width="16" customWidth="1"/>
    <col min="447" max="447" width="8.6640625" customWidth="1"/>
    <col min="448" max="448" width="16" customWidth="1"/>
    <col min="449" max="449" width="8.6640625" customWidth="1"/>
    <col min="450" max="450" width="16" customWidth="1"/>
    <col min="451" max="451" width="8.6640625" customWidth="1"/>
    <col min="452" max="452" width="16" customWidth="1"/>
    <col min="453" max="453" width="8.6640625" customWidth="1"/>
    <col min="454" max="454" width="16" customWidth="1"/>
    <col min="455" max="455" width="8.6640625" customWidth="1"/>
    <col min="456" max="456" width="16" customWidth="1"/>
    <col min="457" max="457" width="8.6640625" customWidth="1"/>
    <col min="458" max="458" width="16" customWidth="1"/>
    <col min="459" max="459" width="8.6640625" customWidth="1"/>
    <col min="460" max="460" width="16" customWidth="1"/>
    <col min="461" max="461" width="8.6640625" customWidth="1"/>
    <col min="462" max="462" width="16" customWidth="1"/>
    <col min="463" max="463" width="8.6640625" customWidth="1"/>
    <col min="464" max="464" width="16" customWidth="1"/>
    <col min="465" max="465" width="8.6640625" customWidth="1"/>
    <col min="466" max="466" width="16" customWidth="1"/>
    <col min="467" max="467" width="8.6640625" customWidth="1"/>
    <col min="468" max="468" width="16" customWidth="1"/>
    <col min="469" max="469" width="8.6640625" customWidth="1"/>
    <col min="470" max="470" width="16" customWidth="1"/>
    <col min="471" max="471" width="8.6640625" customWidth="1"/>
    <col min="472" max="472" width="16" customWidth="1"/>
    <col min="473" max="473" width="8.6640625" customWidth="1"/>
    <col min="474" max="474" width="16" customWidth="1"/>
    <col min="475" max="475" width="8.6640625" customWidth="1"/>
    <col min="476" max="476" width="16" customWidth="1"/>
    <col min="477" max="477" width="8.6640625" customWidth="1"/>
    <col min="478" max="478" width="16" customWidth="1"/>
    <col min="479" max="479" width="8.6640625" customWidth="1"/>
    <col min="480" max="480" width="16" customWidth="1"/>
    <col min="481" max="481" width="8.6640625" customWidth="1"/>
    <col min="482" max="482" width="16" customWidth="1"/>
    <col min="483" max="483" width="8.6640625" customWidth="1"/>
    <col min="484" max="484" width="16" customWidth="1"/>
    <col min="485" max="485" width="8.6640625" customWidth="1"/>
    <col min="486" max="486" width="16" customWidth="1"/>
    <col min="487" max="487" width="8.6640625" customWidth="1"/>
    <col min="488" max="489" width="16" customWidth="1"/>
    <col min="490" max="490" width="8.6640625" customWidth="1"/>
    <col min="491" max="491" width="16" customWidth="1"/>
    <col min="492" max="492" width="8.6640625" customWidth="1"/>
    <col min="493" max="493" width="16" customWidth="1"/>
    <col min="494" max="494" width="8.6640625" customWidth="1"/>
    <col min="495" max="495" width="16" customWidth="1"/>
    <col min="496" max="496" width="8.6640625" customWidth="1"/>
    <col min="497" max="497" width="16" customWidth="1"/>
    <col min="498" max="498" width="8.6640625" customWidth="1"/>
    <col min="499" max="499" width="16" customWidth="1"/>
    <col min="500" max="500" width="8.6640625" customWidth="1"/>
    <col min="501" max="501" width="16" customWidth="1"/>
    <col min="502" max="502" width="8.6640625" customWidth="1"/>
    <col min="503" max="503" width="16" customWidth="1"/>
    <col min="504" max="504" width="8.6640625" customWidth="1"/>
    <col min="505" max="505" width="16" customWidth="1"/>
    <col min="506" max="506" width="8.6640625" customWidth="1"/>
    <col min="507" max="507" width="16" customWidth="1"/>
    <col min="508" max="508" width="8.6640625" customWidth="1"/>
    <col min="509" max="510" width="16" customWidth="1"/>
    <col min="511" max="511" width="8.6640625" customWidth="1"/>
    <col min="512" max="513" width="16" customWidth="1"/>
    <col min="514" max="514" width="8.6640625" customWidth="1"/>
    <col min="515" max="515" width="16" customWidth="1"/>
    <col min="516" max="516" width="8.6640625" customWidth="1"/>
    <col min="517" max="517" width="16" customWidth="1"/>
    <col min="518" max="518" width="8.6640625" customWidth="1"/>
    <col min="519" max="519" width="16" customWidth="1"/>
    <col min="520" max="520" width="8.6640625" customWidth="1"/>
    <col min="521" max="521" width="16" customWidth="1"/>
    <col min="522" max="522" width="8.6640625" customWidth="1"/>
    <col min="523" max="523" width="16" customWidth="1"/>
    <col min="524" max="524" width="8.6640625" customWidth="1"/>
    <col min="525" max="525" width="16" customWidth="1"/>
    <col min="526" max="526" width="8.6640625" customWidth="1"/>
    <col min="527" max="527" width="16" customWidth="1"/>
    <col min="528" max="528" width="8.6640625" customWidth="1"/>
    <col min="529" max="529" width="16" customWidth="1"/>
    <col min="530" max="530" width="8.6640625" customWidth="1"/>
    <col min="531" max="532" width="16" customWidth="1"/>
    <col min="533" max="533" width="8.6640625" customWidth="1"/>
    <col min="534" max="535" width="16" customWidth="1"/>
    <col min="536" max="536" width="8.6640625" customWidth="1"/>
    <col min="537" max="538" width="16" customWidth="1"/>
    <col min="539" max="539" width="8.6640625" customWidth="1"/>
    <col min="540" max="541" width="16" customWidth="1"/>
    <col min="542" max="542" width="8.6640625" customWidth="1"/>
    <col min="543" max="544" width="16" customWidth="1"/>
    <col min="545" max="545" width="8.6640625" customWidth="1"/>
    <col min="546" max="547" width="16" customWidth="1"/>
    <col min="548" max="548" width="8.6640625" customWidth="1"/>
    <col min="549" max="550" width="16" customWidth="1"/>
    <col min="551" max="551" width="8.6640625" customWidth="1"/>
    <col min="552" max="553" width="16" customWidth="1"/>
    <col min="554" max="554" width="8.6640625" customWidth="1"/>
    <col min="555" max="556" width="16" customWidth="1"/>
    <col min="557" max="557" width="8.6640625" customWidth="1"/>
    <col min="558" max="559" width="16" customWidth="1"/>
    <col min="560" max="560" width="8.6640625" customWidth="1"/>
    <col min="561" max="562" width="16" customWidth="1"/>
    <col min="563" max="563" width="8.6640625" customWidth="1"/>
    <col min="564" max="565" width="16" customWidth="1"/>
    <col min="566" max="566" width="8.6640625" customWidth="1"/>
    <col min="567" max="568" width="16" customWidth="1"/>
    <col min="569" max="569" width="8.6640625" customWidth="1"/>
    <col min="570" max="571" width="16" customWidth="1"/>
    <col min="572" max="572" width="8.6640625" customWidth="1"/>
    <col min="573" max="574" width="16" customWidth="1"/>
    <col min="575" max="575" width="8.6640625" customWidth="1"/>
    <col min="576" max="577" width="16" customWidth="1"/>
    <col min="578" max="578" width="8.6640625" customWidth="1"/>
    <col min="579" max="580" width="16" customWidth="1"/>
    <col min="581" max="581" width="8.6640625" customWidth="1"/>
    <col min="582" max="583" width="16" customWidth="1"/>
    <col min="584" max="584" width="8.6640625" customWidth="1"/>
    <col min="585" max="586" width="16" customWidth="1"/>
    <col min="587" max="587" width="8.6640625" customWidth="1"/>
    <col min="588" max="589" width="16" customWidth="1"/>
    <col min="590" max="590" width="8.6640625" customWidth="1"/>
    <col min="591" max="592" width="16" customWidth="1"/>
    <col min="593" max="593" width="8.6640625" customWidth="1"/>
    <col min="594" max="595" width="16" customWidth="1"/>
    <col min="596" max="596" width="8.6640625" customWidth="1"/>
    <col min="597" max="598" width="16" customWidth="1"/>
    <col min="599" max="599" width="8.6640625" customWidth="1"/>
    <col min="600" max="601" width="16" customWidth="1"/>
    <col min="602" max="602" width="8.6640625" customWidth="1"/>
    <col min="603" max="604" width="16" customWidth="1"/>
    <col min="605" max="605" width="8.6640625" customWidth="1"/>
    <col min="606" max="607" width="16" customWidth="1"/>
    <col min="608" max="608" width="8.6640625" customWidth="1"/>
    <col min="609" max="610" width="16" customWidth="1"/>
    <col min="611" max="611" width="8.6640625" customWidth="1"/>
    <col min="612" max="613" width="16" customWidth="1"/>
    <col min="614" max="614" width="8.6640625" customWidth="1"/>
    <col min="615" max="616" width="16" customWidth="1"/>
    <col min="617" max="617" width="8.6640625" customWidth="1"/>
    <col min="618" max="619" width="16" customWidth="1"/>
    <col min="620" max="620" width="8.6640625" customWidth="1"/>
    <col min="621" max="622" width="16" customWidth="1"/>
    <col min="623" max="623" width="8.6640625" customWidth="1"/>
    <col min="624" max="625" width="16" customWidth="1"/>
    <col min="626" max="626" width="8.6640625" customWidth="1"/>
    <col min="627" max="628" width="16" customWidth="1"/>
    <col min="629" max="629" width="8.6640625" customWidth="1"/>
    <col min="630" max="631" width="16" customWidth="1"/>
    <col min="632" max="632" width="8.6640625" customWidth="1"/>
    <col min="633" max="634" width="16" customWidth="1"/>
    <col min="635" max="635" width="8.6640625" customWidth="1"/>
    <col min="636" max="637" width="16" customWidth="1"/>
    <col min="638" max="638" width="8.6640625" customWidth="1"/>
    <col min="639" max="640" width="16" customWidth="1"/>
    <col min="641" max="641" width="8.6640625" customWidth="1"/>
    <col min="642" max="643" width="16" customWidth="1"/>
    <col min="644" max="644" width="8.6640625" customWidth="1"/>
    <col min="645" max="646" width="16" customWidth="1"/>
    <col min="647" max="647" width="8.6640625" customWidth="1"/>
    <col min="648" max="649" width="16" customWidth="1"/>
    <col min="650" max="650" width="8.6640625" customWidth="1"/>
    <col min="651" max="652" width="16" customWidth="1"/>
    <col min="653" max="653" width="8.6640625" customWidth="1"/>
    <col min="654" max="655" width="16" customWidth="1"/>
    <col min="656" max="656" width="8.6640625" customWidth="1"/>
    <col min="657" max="658" width="16" customWidth="1"/>
    <col min="659" max="659" width="8.6640625" customWidth="1"/>
    <col min="660" max="661" width="16" customWidth="1"/>
    <col min="662" max="662" width="8.6640625" customWidth="1"/>
    <col min="663" max="664" width="16" customWidth="1"/>
    <col min="665" max="665" width="8.6640625" customWidth="1"/>
    <col min="666" max="667" width="16" customWidth="1"/>
    <col min="668" max="668" width="8.6640625" customWidth="1"/>
    <col min="669" max="670" width="16" customWidth="1"/>
    <col min="671" max="671" width="8.6640625" customWidth="1"/>
    <col min="672" max="673" width="16" customWidth="1"/>
    <col min="674" max="674" width="8.6640625" customWidth="1"/>
    <col min="675" max="676" width="16" customWidth="1"/>
    <col min="677" max="677" width="8.6640625" customWidth="1"/>
    <col min="678" max="679" width="16" customWidth="1"/>
    <col min="680" max="680" width="8.6640625" customWidth="1"/>
    <col min="681" max="682" width="16" customWidth="1"/>
    <col min="683" max="683" width="8.6640625" customWidth="1"/>
    <col min="684" max="685" width="16" customWidth="1"/>
    <col min="686" max="686" width="8.6640625" customWidth="1"/>
    <col min="687" max="688" width="16" customWidth="1"/>
    <col min="689" max="689" width="8.6640625" customWidth="1"/>
    <col min="690" max="691" width="16" customWidth="1"/>
    <col min="692" max="692" width="8.6640625" customWidth="1"/>
    <col min="693" max="694" width="16" customWidth="1"/>
    <col min="695" max="695" width="8.6640625" customWidth="1"/>
    <col min="696" max="697" width="16" customWidth="1"/>
    <col min="698" max="698" width="8.6640625" customWidth="1"/>
    <col min="699" max="700" width="16" customWidth="1"/>
    <col min="701" max="701" width="8.6640625" customWidth="1"/>
    <col min="702" max="703" width="16" customWidth="1"/>
    <col min="704" max="704" width="8.6640625" customWidth="1"/>
    <col min="705" max="706" width="16" customWidth="1"/>
    <col min="707" max="710" width="8.6640625" customWidth="1"/>
    <col min="711" max="711" width="16" customWidth="1"/>
    <col min="712" max="712" width="8.6640625" customWidth="1"/>
    <col min="713" max="715" width="16" customWidth="1"/>
    <col min="716" max="716" width="8.6640625" customWidth="1"/>
    <col min="717" max="718" width="16" customWidth="1"/>
    <col min="719" max="719" width="8.6640625" customWidth="1"/>
    <col min="720" max="722" width="16" customWidth="1"/>
    <col min="723" max="724" width="8.6640625" customWidth="1"/>
    <col min="725" max="725" width="16" customWidth="1"/>
    <col min="726" max="727" width="8.6640625" customWidth="1"/>
    <col min="728" max="729" width="16" customWidth="1"/>
    <col min="730" max="731" width="8.6640625" customWidth="1"/>
    <col min="732" max="733" width="16" customWidth="1"/>
    <col min="734" max="734" width="8.6640625" customWidth="1"/>
    <col min="735" max="736" width="16" customWidth="1"/>
    <col min="737" max="737" width="8.6640625" customWidth="1"/>
    <col min="738" max="739" width="16" customWidth="1"/>
    <col min="740" max="741" width="8.6640625" customWidth="1"/>
    <col min="742" max="743" width="16" customWidth="1"/>
    <col min="744" max="744" width="8.6640625" customWidth="1"/>
    <col min="745" max="746" width="16" customWidth="1"/>
    <col min="747" max="748" width="8.6640625" customWidth="1"/>
    <col min="749" max="750" width="16" customWidth="1"/>
    <col min="751" max="752" width="8.6640625" customWidth="1"/>
    <col min="753" max="754" width="16" customWidth="1"/>
    <col min="755" max="755" width="8.6640625" customWidth="1"/>
    <col min="756" max="756" width="16" customWidth="1"/>
    <col min="757" max="757" width="8.6640625" customWidth="1"/>
    <col min="758" max="758" width="16" customWidth="1"/>
    <col min="759" max="760" width="8.6640625" customWidth="1"/>
    <col min="761" max="761" width="16" customWidth="1"/>
    <col min="762" max="762" width="8.6640625" customWidth="1"/>
    <col min="763" max="763" width="16" customWidth="1"/>
    <col min="764" max="764" width="8.6640625" customWidth="1"/>
    <col min="765" max="766" width="16" customWidth="1"/>
    <col min="767" max="767" width="8.6640625" customWidth="1"/>
    <col min="768" max="769" width="16" customWidth="1"/>
    <col min="770" max="771" width="8.6640625" customWidth="1"/>
    <col min="772" max="773" width="16" customWidth="1"/>
    <col min="774" max="774" width="8.6640625" customWidth="1"/>
    <col min="775" max="775" width="16" customWidth="1"/>
    <col min="776" max="776" width="8.6640625" customWidth="1"/>
    <col min="777" max="777" width="16" customWidth="1"/>
    <col min="778" max="778" width="8.6640625" customWidth="1"/>
    <col min="779" max="779" width="16" customWidth="1"/>
    <col min="780" max="780" width="8.6640625" customWidth="1"/>
    <col min="781" max="781" width="16" customWidth="1"/>
    <col min="782" max="782" width="8.6640625" customWidth="1"/>
    <col min="783" max="783" width="16" customWidth="1"/>
    <col min="784" max="784" width="8.6640625" customWidth="1"/>
    <col min="785" max="785" width="16" customWidth="1"/>
    <col min="786" max="786" width="8.6640625" customWidth="1"/>
    <col min="787" max="787" width="16" customWidth="1"/>
    <col min="788" max="788" width="8.6640625" customWidth="1"/>
    <col min="789" max="789" width="16" customWidth="1"/>
    <col min="790" max="790" width="8.6640625" customWidth="1"/>
    <col min="791" max="792" width="16" customWidth="1"/>
    <col min="793" max="793" width="8.6640625" customWidth="1"/>
    <col min="794" max="794" width="16" customWidth="1"/>
    <col min="795" max="795" width="8.6640625" customWidth="1"/>
    <col min="796" max="798" width="16" customWidth="1"/>
    <col min="799" max="799" width="8.6640625" customWidth="1"/>
    <col min="800" max="803" width="16" customWidth="1"/>
    <col min="804" max="804" width="8.6640625" customWidth="1"/>
    <col min="805" max="808" width="16" customWidth="1"/>
    <col min="809" max="809" width="8.6640625" customWidth="1"/>
    <col min="810" max="816" width="16" customWidth="1"/>
    <col min="817" max="818" width="8.6640625" customWidth="1"/>
    <col min="819" max="819" width="16" customWidth="1"/>
    <col min="820" max="820" width="8.6640625" customWidth="1"/>
    <col min="821" max="821" width="16" customWidth="1"/>
    <col min="822" max="822" width="8.6640625" customWidth="1"/>
    <col min="823" max="823" width="16" customWidth="1"/>
    <col min="824" max="824" width="8.6640625" customWidth="1"/>
    <col min="825" max="825" width="16" customWidth="1"/>
    <col min="826" max="826" width="8.6640625" customWidth="1"/>
    <col min="827" max="827" width="16" customWidth="1"/>
    <col min="828" max="828" width="8.6640625" customWidth="1"/>
    <col min="829" max="829" width="16" customWidth="1"/>
    <col min="830" max="830" width="8.6640625" customWidth="1"/>
    <col min="831" max="831" width="16" customWidth="1"/>
    <col min="832" max="832" width="8.6640625" customWidth="1"/>
    <col min="833" max="833" width="16" customWidth="1"/>
    <col min="834" max="834" width="8.6640625" customWidth="1"/>
    <col min="835" max="835" width="16" customWidth="1"/>
    <col min="836" max="836" width="8.6640625" customWidth="1"/>
    <col min="837" max="837" width="16" customWidth="1"/>
    <col min="838" max="838" width="8.6640625" customWidth="1"/>
    <col min="839" max="839" width="16" customWidth="1"/>
    <col min="840" max="840" width="8.6640625" customWidth="1"/>
    <col min="841" max="841" width="16" customWidth="1"/>
    <col min="842" max="842" width="8.6640625" customWidth="1"/>
    <col min="843" max="843" width="16" customWidth="1"/>
    <col min="844" max="844" width="8.6640625" customWidth="1"/>
    <col min="845" max="845" width="16" customWidth="1"/>
    <col min="846" max="846" width="8.6640625" customWidth="1"/>
    <col min="847" max="847" width="16" customWidth="1"/>
    <col min="848" max="848" width="8.6640625" customWidth="1"/>
    <col min="849" max="849" width="16" customWidth="1"/>
    <col min="850" max="850" width="8.6640625" customWidth="1"/>
    <col min="851" max="851" width="16" customWidth="1"/>
    <col min="852" max="852" width="8.6640625" customWidth="1"/>
    <col min="853" max="853" width="16" customWidth="1"/>
    <col min="854" max="854" width="8.6640625" customWidth="1"/>
    <col min="855" max="855" width="16" customWidth="1"/>
    <col min="856" max="856" width="8.6640625" customWidth="1"/>
    <col min="857" max="857" width="16" customWidth="1"/>
    <col min="858" max="858" width="8.6640625" customWidth="1"/>
    <col min="859" max="859" width="16" customWidth="1"/>
    <col min="860" max="860" width="8.6640625" customWidth="1"/>
    <col min="861" max="861" width="16" customWidth="1"/>
    <col min="862" max="862" width="8.6640625" customWidth="1"/>
    <col min="863" max="863" width="16" customWidth="1"/>
    <col min="864" max="865" width="8.6640625" customWidth="1"/>
    <col min="866" max="866" width="16" customWidth="1"/>
    <col min="867" max="868" width="8.6640625" customWidth="1"/>
    <col min="869" max="869" width="16" customWidth="1"/>
    <col min="870" max="870" width="8.6640625" customWidth="1"/>
    <col min="871" max="871" width="16" customWidth="1"/>
    <col min="872" max="893" width="8.6640625" customWidth="1"/>
    <col min="894" max="894" width="16" customWidth="1"/>
    <col min="895" max="895" width="8.6640625" customWidth="1"/>
    <col min="896" max="896" width="16" customWidth="1"/>
    <col min="897" max="897" width="8.6640625" customWidth="1"/>
    <col min="898" max="898" width="16" customWidth="1"/>
    <col min="899" max="899" width="8.6640625" customWidth="1"/>
    <col min="900" max="900" width="16" customWidth="1"/>
    <col min="901" max="901" width="8.6640625" customWidth="1"/>
    <col min="902" max="902" width="16" customWidth="1"/>
    <col min="903" max="903" width="8.6640625" customWidth="1"/>
    <col min="904" max="904" width="16" customWidth="1"/>
    <col min="905" max="905" width="8.6640625" customWidth="1"/>
    <col min="906" max="906" width="16" customWidth="1"/>
    <col min="907" max="907" width="8.6640625" customWidth="1"/>
    <col min="908" max="908" width="16" customWidth="1"/>
    <col min="909" max="909" width="8.6640625" customWidth="1"/>
    <col min="910" max="910" width="16" customWidth="1"/>
    <col min="911" max="911" width="8.6640625" customWidth="1"/>
    <col min="912" max="912" width="16" customWidth="1"/>
    <col min="913" max="913" width="8.6640625" customWidth="1"/>
    <col min="914" max="914" width="16" customWidth="1"/>
    <col min="915" max="915" width="8.6640625" customWidth="1"/>
    <col min="916" max="916" width="16" customWidth="1"/>
    <col min="917" max="917" width="8.6640625" customWidth="1"/>
    <col min="918" max="918" width="16" customWidth="1"/>
    <col min="919" max="919" width="8.6640625" customWidth="1"/>
    <col min="920" max="920" width="16" customWidth="1"/>
    <col min="921" max="921" width="8.6640625" customWidth="1"/>
    <col min="922" max="922" width="16" customWidth="1"/>
    <col min="923" max="923" width="8.6640625" customWidth="1"/>
    <col min="924" max="924" width="16" customWidth="1"/>
    <col min="925" max="925" width="8.6640625" customWidth="1"/>
    <col min="926" max="926" width="16" customWidth="1"/>
    <col min="927" max="927" width="8.6640625" customWidth="1"/>
    <col min="928" max="928" width="16" customWidth="1"/>
    <col min="929" max="929" width="8.6640625" customWidth="1"/>
    <col min="930" max="930" width="16" customWidth="1"/>
    <col min="931" max="931" width="8.6640625" customWidth="1"/>
    <col min="932" max="932" width="16" customWidth="1"/>
    <col min="933" max="933" width="8.6640625" customWidth="1"/>
    <col min="934" max="934" width="16" customWidth="1"/>
    <col min="935" max="935" width="8.6640625" customWidth="1"/>
    <col min="936" max="936" width="16" customWidth="1"/>
    <col min="937" max="937" width="8.6640625" customWidth="1"/>
    <col min="938" max="938" width="16" customWidth="1"/>
    <col min="939" max="939" width="8.6640625" customWidth="1"/>
    <col min="940" max="940" width="16" customWidth="1"/>
    <col min="941" max="941" width="8.6640625" customWidth="1"/>
    <col min="942" max="942" width="16" customWidth="1"/>
    <col min="943" max="943" width="8.6640625" customWidth="1"/>
    <col min="944" max="944" width="16" customWidth="1"/>
    <col min="945" max="945" width="8.6640625" customWidth="1"/>
    <col min="946" max="946" width="16" customWidth="1"/>
    <col min="947" max="947" width="8.6640625" customWidth="1"/>
    <col min="948" max="948" width="16" customWidth="1"/>
    <col min="949" max="949" width="8.6640625" customWidth="1"/>
    <col min="950" max="950" width="16" customWidth="1"/>
    <col min="951" max="951" width="8.6640625" customWidth="1"/>
    <col min="952" max="952" width="16" customWidth="1"/>
    <col min="953" max="953" width="8.6640625" customWidth="1"/>
    <col min="954" max="954" width="16" customWidth="1"/>
    <col min="955" max="955" width="8.6640625" customWidth="1"/>
    <col min="956" max="956" width="16" customWidth="1"/>
    <col min="957" max="957" width="8.6640625" customWidth="1"/>
    <col min="958" max="958" width="16" customWidth="1"/>
    <col min="959" max="959" width="8.6640625" customWidth="1"/>
    <col min="960" max="960" width="16" customWidth="1"/>
    <col min="961" max="961" width="8.6640625" customWidth="1"/>
    <col min="962" max="962" width="16" customWidth="1"/>
    <col min="963" max="963" width="8.6640625" customWidth="1"/>
    <col min="964" max="964" width="16" customWidth="1"/>
    <col min="965" max="965" width="8.6640625" customWidth="1"/>
    <col min="966" max="966" width="16" customWidth="1"/>
    <col min="967" max="967" width="8.6640625" customWidth="1"/>
    <col min="968" max="968" width="16" customWidth="1"/>
    <col min="969" max="969" width="8.6640625" customWidth="1"/>
    <col min="970" max="970" width="16" customWidth="1"/>
    <col min="971" max="971" width="8.6640625" customWidth="1"/>
    <col min="972" max="972" width="16" customWidth="1"/>
    <col min="973" max="973" width="8.6640625" customWidth="1"/>
    <col min="974" max="974" width="16" customWidth="1"/>
    <col min="975" max="975" width="8.6640625" customWidth="1"/>
    <col min="976" max="976" width="16" customWidth="1"/>
    <col min="977" max="977" width="8.6640625" customWidth="1"/>
    <col min="978" max="978" width="16" customWidth="1"/>
    <col min="979" max="979" width="8.6640625" customWidth="1"/>
    <col min="980" max="980" width="16" customWidth="1"/>
    <col min="981" max="981" width="8.6640625" customWidth="1"/>
    <col min="982" max="982" width="16" customWidth="1"/>
    <col min="983" max="983" width="8.6640625" customWidth="1"/>
    <col min="984" max="984" width="16" customWidth="1"/>
    <col min="985" max="985" width="8.6640625" customWidth="1"/>
    <col min="986" max="986" width="16" customWidth="1"/>
    <col min="987" max="987" width="8.6640625" customWidth="1"/>
    <col min="988" max="988" width="16" customWidth="1"/>
    <col min="989" max="989" width="8.6640625" customWidth="1"/>
    <col min="990" max="990" width="16" customWidth="1"/>
    <col min="991" max="991" width="8.6640625" customWidth="1"/>
    <col min="992" max="992" width="16" customWidth="1"/>
    <col min="993" max="993" width="8.6640625" customWidth="1"/>
    <col min="994" max="994" width="16" customWidth="1"/>
    <col min="995" max="995" width="8.6640625" customWidth="1"/>
    <col min="996" max="996" width="16" customWidth="1"/>
    <col min="997" max="997" width="8.6640625" customWidth="1"/>
    <col min="998" max="998" width="16" customWidth="1"/>
    <col min="999" max="999" width="8.6640625" customWidth="1"/>
    <col min="1000" max="1000" width="16" customWidth="1"/>
    <col min="1001" max="1001" width="8.6640625" customWidth="1"/>
    <col min="1002" max="1002" width="16" customWidth="1"/>
    <col min="1003" max="1003" width="8.6640625" customWidth="1"/>
    <col min="1004" max="1004" width="16" customWidth="1"/>
    <col min="1005" max="1005" width="8.6640625" customWidth="1"/>
    <col min="1006" max="1006" width="16" customWidth="1"/>
    <col min="1007" max="1007" width="8.6640625" customWidth="1"/>
    <col min="1008" max="1008" width="16" customWidth="1"/>
    <col min="1009" max="1009" width="8.6640625" customWidth="1"/>
    <col min="1010" max="1010" width="16" customWidth="1"/>
    <col min="1011" max="1011" width="8.6640625" customWidth="1"/>
    <col min="1012" max="1012" width="16" customWidth="1"/>
    <col min="1013" max="1013" width="8.6640625" customWidth="1"/>
    <col min="1014" max="1014" width="16" customWidth="1"/>
    <col min="1015" max="1015" width="8.6640625" customWidth="1"/>
    <col min="1016" max="1016" width="16" customWidth="1"/>
    <col min="1017" max="1017" width="8.6640625" customWidth="1"/>
    <col min="1018" max="1018" width="16" customWidth="1"/>
    <col min="1019" max="1019" width="8.6640625" customWidth="1"/>
    <col min="1020" max="1020" width="16" customWidth="1"/>
    <col min="1021" max="1021" width="8.6640625" customWidth="1"/>
    <col min="1022" max="1022" width="16" customWidth="1"/>
    <col min="1023" max="1023" width="8.6640625" customWidth="1"/>
    <col min="1024" max="1024" width="16" customWidth="1"/>
    <col min="1025" max="1025" width="8.6640625" customWidth="1"/>
    <col min="1026" max="1026" width="16" customWidth="1"/>
    <col min="1027" max="1027" width="8.6640625" customWidth="1"/>
    <col min="1028" max="1028" width="16" customWidth="1"/>
    <col min="1029" max="1029" width="8.6640625" customWidth="1"/>
    <col min="1030" max="1030" width="16" customWidth="1"/>
    <col min="1031" max="1031" width="8.6640625" customWidth="1"/>
    <col min="1032" max="1032" width="16" customWidth="1"/>
    <col min="1033" max="1033" width="8.6640625" customWidth="1"/>
    <col min="1034" max="1034" width="16" customWidth="1"/>
    <col min="1035" max="1035" width="8.6640625" customWidth="1"/>
    <col min="1036" max="1036" width="16" customWidth="1"/>
    <col min="1037" max="1037" width="8.6640625" customWidth="1"/>
    <col min="1038" max="1038" width="16" customWidth="1"/>
    <col min="1039" max="1039" width="8.6640625" customWidth="1"/>
    <col min="1040" max="1040" width="16" customWidth="1"/>
    <col min="1041" max="1041" width="8.6640625" customWidth="1"/>
    <col min="1042" max="1042" width="16" customWidth="1"/>
    <col min="1043" max="1043" width="8.6640625" customWidth="1"/>
    <col min="1044" max="1044" width="16" customWidth="1"/>
    <col min="1045" max="1045" width="8.6640625" customWidth="1"/>
    <col min="1046" max="1046" width="16" customWidth="1"/>
    <col min="1047" max="1047" width="8.6640625" customWidth="1"/>
    <col min="1048" max="1048" width="16" customWidth="1"/>
    <col min="1049" max="1049" width="8.6640625" customWidth="1"/>
    <col min="1050" max="1050" width="16" customWidth="1"/>
    <col min="1051" max="1051" width="8.6640625" customWidth="1"/>
    <col min="1052" max="1052" width="16" customWidth="1"/>
    <col min="1053" max="1053" width="8.6640625" customWidth="1"/>
    <col min="1054" max="1054" width="16" customWidth="1"/>
    <col min="1055" max="1055" width="8.6640625" customWidth="1"/>
    <col min="1056" max="1056" width="16" customWidth="1"/>
    <col min="1057" max="1057" width="8.6640625" customWidth="1"/>
    <col min="1058" max="1058" width="16" customWidth="1"/>
    <col min="1059" max="1059" width="8.6640625" customWidth="1"/>
    <col min="1060" max="1060" width="16" customWidth="1"/>
    <col min="1061" max="1061" width="8.6640625" customWidth="1"/>
    <col min="1062" max="1062" width="16" customWidth="1"/>
    <col min="1063" max="1063" width="8.6640625" customWidth="1"/>
    <col min="1064" max="1064" width="16" customWidth="1"/>
    <col min="1065" max="1065" width="8.6640625" customWidth="1"/>
    <col min="1066" max="1066" width="16" customWidth="1"/>
    <col min="1067" max="1067" width="8.6640625" customWidth="1"/>
    <col min="1068" max="1068" width="16" customWidth="1"/>
    <col min="1069" max="1069" width="8.6640625" customWidth="1"/>
    <col min="1070" max="1070" width="16" customWidth="1"/>
    <col min="1071" max="1071" width="8.6640625" customWidth="1"/>
    <col min="1072" max="1072" width="16" customWidth="1"/>
    <col min="1073" max="1073" width="8.6640625" customWidth="1"/>
    <col min="1074" max="1074" width="16" customWidth="1"/>
    <col min="1075" max="1075" width="8.6640625" customWidth="1"/>
    <col min="1076" max="1076" width="16" customWidth="1"/>
    <col min="1077" max="1077" width="8.6640625" customWidth="1"/>
    <col min="1078" max="1078" width="16" customWidth="1"/>
    <col min="1079" max="1079" width="8.6640625" customWidth="1"/>
    <col min="1080" max="1080" width="16" customWidth="1"/>
    <col min="1081" max="1081" width="8.6640625" customWidth="1"/>
    <col min="1082" max="1082" width="16" customWidth="1"/>
    <col min="1083" max="1083" width="8.6640625" customWidth="1"/>
    <col min="1084" max="1084" width="16" customWidth="1"/>
    <col min="1085" max="1085" width="8.6640625" customWidth="1"/>
    <col min="1086" max="1086" width="16" customWidth="1"/>
    <col min="1087" max="1087" width="8.6640625" customWidth="1"/>
    <col min="1088" max="1088" width="16" customWidth="1"/>
    <col min="1089" max="1089" width="8.6640625" customWidth="1"/>
    <col min="1090" max="1090" width="16" customWidth="1"/>
    <col min="1091" max="1091" width="8.6640625" customWidth="1"/>
    <col min="1092" max="1092" width="16" customWidth="1"/>
    <col min="1093" max="1093" width="8.6640625" customWidth="1"/>
    <col min="1094" max="1094" width="16" customWidth="1"/>
    <col min="1095" max="1095" width="8.6640625" customWidth="1"/>
    <col min="1096" max="1096" width="16" customWidth="1"/>
    <col min="1097" max="1097" width="8.6640625" customWidth="1"/>
    <col min="1098" max="1098" width="16" customWidth="1"/>
    <col min="1099" max="1099" width="8.6640625" customWidth="1"/>
    <col min="1100" max="1100" width="16" customWidth="1"/>
    <col min="1101" max="1101" width="8.6640625" customWidth="1"/>
    <col min="1102" max="1102" width="16" customWidth="1"/>
    <col min="1103" max="1103" width="8.6640625" customWidth="1"/>
    <col min="1104" max="1104" width="16" customWidth="1"/>
    <col min="1105" max="1105" width="8.6640625" customWidth="1"/>
    <col min="1106" max="1106" width="16" customWidth="1"/>
    <col min="1107" max="1107" width="8.6640625" customWidth="1"/>
    <col min="1108" max="1108" width="16" customWidth="1"/>
    <col min="1109" max="1109" width="8.6640625" customWidth="1"/>
    <col min="1110" max="1110" width="16" customWidth="1"/>
    <col min="1111" max="1111" width="8.6640625" customWidth="1"/>
    <col min="1112" max="1112" width="16" customWidth="1"/>
    <col min="1113" max="1113" width="8.6640625" customWidth="1"/>
    <col min="1114" max="1114" width="16" customWidth="1"/>
    <col min="1115" max="1115" width="8.6640625" customWidth="1"/>
    <col min="1116" max="1116" width="16" customWidth="1"/>
    <col min="1117" max="1169" width="8.6640625" customWidth="1"/>
    <col min="1170" max="1171" width="16" customWidth="1"/>
    <col min="1172" max="1172" width="8.6640625" customWidth="1"/>
    <col min="1173" max="1174" width="16" customWidth="1"/>
    <col min="1175" max="1175" width="8.6640625" customWidth="1"/>
    <col min="1176" max="1177" width="16" customWidth="1"/>
    <col min="1178" max="1178" width="8.6640625" customWidth="1"/>
    <col min="1179" max="1180" width="16" customWidth="1"/>
    <col min="1181" max="1181" width="8.6640625" customWidth="1"/>
    <col min="1182" max="1183" width="16" customWidth="1"/>
    <col min="1184" max="1184" width="8.6640625" customWidth="1"/>
    <col min="1185" max="1186" width="16" customWidth="1"/>
    <col min="1187" max="1187" width="8.6640625" customWidth="1"/>
    <col min="1188" max="1189" width="16" customWidth="1"/>
    <col min="1190" max="1190" width="8.6640625" customWidth="1"/>
    <col min="1191" max="1192" width="16" customWidth="1"/>
    <col min="1193" max="1193" width="8.6640625" customWidth="1"/>
    <col min="1194" max="1195" width="16" customWidth="1"/>
    <col min="1196" max="1196" width="8.6640625" customWidth="1"/>
    <col min="1197" max="1198" width="16" customWidth="1"/>
    <col min="1199" max="1199" width="8.6640625" customWidth="1"/>
    <col min="1200" max="1201" width="16" customWidth="1"/>
    <col min="1202" max="1202" width="8.6640625" customWidth="1"/>
    <col min="1203" max="1204" width="16" customWidth="1"/>
    <col min="1205" max="1205" width="8.6640625" customWidth="1"/>
    <col min="1206" max="1207" width="16" customWidth="1"/>
    <col min="1208" max="1208" width="8.6640625" customWidth="1"/>
    <col min="1209" max="1210" width="16" customWidth="1"/>
    <col min="1211" max="1211" width="8.6640625" customWidth="1"/>
    <col min="1212" max="1213" width="16" customWidth="1"/>
    <col min="1214" max="1214" width="8.6640625" customWidth="1"/>
    <col min="1215" max="1216" width="16" customWidth="1"/>
    <col min="1217" max="1217" width="8.6640625" customWidth="1"/>
    <col min="1218" max="1219" width="16" customWidth="1"/>
    <col min="1220" max="1220" width="8.6640625" customWidth="1"/>
    <col min="1221" max="1222" width="16" customWidth="1"/>
    <col min="1223" max="1223" width="8.6640625" customWidth="1"/>
    <col min="1224" max="1225" width="16" customWidth="1"/>
    <col min="1226" max="1226" width="8.6640625" customWidth="1"/>
    <col min="1227" max="1228" width="16" customWidth="1"/>
    <col min="1229" max="1229" width="8.6640625" customWidth="1"/>
    <col min="1230" max="1231" width="16" customWidth="1"/>
    <col min="1232" max="1232" width="8.6640625" customWidth="1"/>
    <col min="1233" max="1234" width="16" customWidth="1"/>
    <col min="1235" max="1235" width="8.6640625" customWidth="1"/>
    <col min="1236" max="1237" width="16" customWidth="1"/>
    <col min="1238" max="1238" width="8.6640625" customWidth="1"/>
    <col min="1239" max="1240" width="16" customWidth="1"/>
    <col min="1241" max="1241" width="8.6640625" customWidth="1"/>
    <col min="1242" max="1243" width="16" customWidth="1"/>
    <col min="1244" max="1244" width="8.6640625" customWidth="1"/>
    <col min="1245" max="1246" width="16" customWidth="1"/>
    <col min="1247" max="1247" width="8.6640625" customWidth="1"/>
    <col min="1248" max="1249" width="16" customWidth="1"/>
    <col min="1250" max="1250" width="8.6640625" customWidth="1"/>
    <col min="1251" max="1252" width="16" customWidth="1"/>
    <col min="1253" max="1253" width="8.6640625" customWidth="1"/>
    <col min="1254" max="1255" width="16" customWidth="1"/>
    <col min="1256" max="1256" width="8.6640625" customWidth="1"/>
    <col min="1257" max="1258" width="16" customWidth="1"/>
    <col min="1259" max="1259" width="8.6640625" customWidth="1"/>
    <col min="1260" max="1261" width="16" customWidth="1"/>
    <col min="1262" max="1262" width="8.6640625" customWidth="1"/>
    <col min="1263" max="1264" width="16" customWidth="1"/>
    <col min="1265" max="1265" width="8.6640625" customWidth="1"/>
    <col min="1266" max="1267" width="16" customWidth="1"/>
    <col min="1268" max="1268" width="8.6640625" customWidth="1"/>
    <col min="1269" max="1270" width="16" customWidth="1"/>
    <col min="1271" max="1271" width="8.6640625" customWidth="1"/>
    <col min="1272" max="1273" width="16" customWidth="1"/>
    <col min="1274" max="1274" width="8.6640625" customWidth="1"/>
    <col min="1275" max="1276" width="16" customWidth="1"/>
    <col min="1277" max="1277" width="8.6640625" customWidth="1"/>
    <col min="1278" max="1279" width="16" customWidth="1"/>
    <col min="1280" max="1280" width="8.6640625" customWidth="1"/>
    <col min="1281" max="1282" width="16" customWidth="1"/>
    <col min="1283" max="1283" width="8.6640625" customWidth="1"/>
    <col min="1284" max="1285" width="16" customWidth="1"/>
    <col min="1286" max="1286" width="8.6640625" customWidth="1"/>
    <col min="1287" max="1288" width="16" customWidth="1"/>
    <col min="1289" max="1289" width="8.6640625" customWidth="1"/>
    <col min="1290" max="1291" width="16" customWidth="1"/>
    <col min="1292" max="1292" width="8.6640625" customWidth="1"/>
    <col min="1293" max="1294" width="16" customWidth="1"/>
    <col min="1295" max="1295" width="8.6640625" customWidth="1"/>
    <col min="1296" max="1297" width="16" customWidth="1"/>
    <col min="1298" max="1298" width="8.6640625" customWidth="1"/>
    <col min="1299" max="1300" width="16" customWidth="1"/>
    <col min="1301" max="1301" width="8.6640625" customWidth="1"/>
    <col min="1302" max="1303" width="16" customWidth="1"/>
    <col min="1304" max="1304" width="8.6640625" customWidth="1"/>
    <col min="1305" max="1306" width="16" customWidth="1"/>
    <col min="1307" max="1307" width="8.6640625" customWidth="1"/>
    <col min="1308" max="1309" width="16" customWidth="1"/>
    <col min="1310" max="1310" width="8.6640625" customWidth="1"/>
    <col min="1311" max="1312" width="16" customWidth="1"/>
    <col min="1313" max="1313" width="8.6640625" customWidth="1"/>
    <col min="1314" max="1315" width="16" customWidth="1"/>
    <col min="1316" max="1316" width="8.6640625" customWidth="1"/>
    <col min="1317" max="1319" width="16" customWidth="1"/>
    <col min="1320" max="1320" width="8.6640625" customWidth="1"/>
    <col min="1321" max="1323" width="16" customWidth="1"/>
    <col min="1324" max="1324" width="8.6640625" customWidth="1"/>
    <col min="1325" max="1326" width="16" customWidth="1"/>
    <col min="1327" max="1327" width="8.6640625" customWidth="1"/>
    <col min="1328" max="1332" width="16" customWidth="1"/>
    <col min="1333" max="1333" width="8.6640625" customWidth="1"/>
    <col min="1334" max="1338" width="16" customWidth="1"/>
    <col min="1339" max="1339" width="8.6640625" customWidth="1"/>
    <col min="1340" max="1344" width="16" customWidth="1"/>
    <col min="1345" max="1345" width="8.6640625" customWidth="1"/>
    <col min="1346" max="1351" width="16" customWidth="1"/>
    <col min="1352" max="1352" width="8.6640625" customWidth="1"/>
    <col min="1353" max="1358" width="16" customWidth="1"/>
    <col min="1359" max="1359" width="8.6640625" customWidth="1"/>
    <col min="1360" max="1365" width="16" customWidth="1"/>
    <col min="1366" max="1366" width="8.6640625" customWidth="1"/>
    <col min="1367" max="1372" width="16" customWidth="1"/>
    <col min="1373" max="1373" width="8.6640625" customWidth="1"/>
    <col min="1374" max="1379" width="16" customWidth="1"/>
    <col min="1380" max="1380" width="8.6640625" customWidth="1"/>
    <col min="1381" max="1386" width="16" customWidth="1"/>
    <col min="1387" max="1387" width="8.6640625" customWidth="1"/>
    <col min="1388" max="1393" width="16" customWidth="1"/>
    <col min="1394" max="1394" width="8.6640625" customWidth="1"/>
    <col min="1395" max="1400" width="16" customWidth="1"/>
    <col min="1401" max="1401" width="8.6640625" customWidth="1"/>
    <col min="1402" max="1407" width="16" customWidth="1"/>
    <col min="1408" max="1408" width="8.6640625" customWidth="1"/>
    <col min="1409" max="1414" width="16" customWidth="1"/>
    <col min="1415" max="1415" width="8.6640625" customWidth="1"/>
    <col min="1416" max="1421" width="16" customWidth="1"/>
    <col min="1422" max="1422" width="8.6640625" customWidth="1"/>
    <col min="1423" max="1428" width="16" customWidth="1"/>
    <col min="1429" max="1429" width="8.6640625" customWidth="1"/>
    <col min="1430" max="1435" width="16" customWidth="1"/>
    <col min="1436" max="1436" width="8.6640625" customWidth="1"/>
    <col min="1437" max="1442" width="16" customWidth="1"/>
    <col min="1443" max="1443" width="8.6640625" customWidth="1"/>
    <col min="1444" max="1449" width="16" customWidth="1"/>
    <col min="1450" max="1450" width="8.6640625" customWidth="1"/>
    <col min="1451" max="1456" width="16" customWidth="1"/>
    <col min="1457" max="1457" width="8.6640625" customWidth="1"/>
    <col min="1458" max="1463" width="16" customWidth="1"/>
    <col min="1464" max="1464" width="8.6640625" customWidth="1"/>
    <col min="1465" max="1470" width="16" customWidth="1"/>
    <col min="1471" max="1471" width="8.6640625" customWidth="1"/>
    <col min="1472" max="1477" width="16" customWidth="1"/>
    <col min="1478" max="1478" width="8.6640625" customWidth="1"/>
    <col min="1479" max="1484" width="16" customWidth="1"/>
    <col min="1485" max="1485" width="8.6640625" customWidth="1"/>
    <col min="1486" max="1491" width="16" customWidth="1"/>
    <col min="1492" max="1492" width="8.6640625" customWidth="1"/>
    <col min="1493" max="1498" width="16" customWidth="1"/>
    <col min="1499" max="1499" width="8.6640625" customWidth="1"/>
    <col min="1500" max="1505" width="16" customWidth="1"/>
    <col min="1506" max="1506" width="8.6640625" customWidth="1"/>
    <col min="1507" max="1512" width="16" customWidth="1"/>
    <col min="1513" max="1513" width="8.6640625" customWidth="1"/>
    <col min="1514" max="1519" width="16" customWidth="1"/>
    <col min="1520" max="1520" width="8.6640625" customWidth="1"/>
    <col min="1521" max="1526" width="16" customWidth="1"/>
    <col min="1527" max="1527" width="8.6640625" customWidth="1"/>
    <col min="1528" max="1533" width="16" customWidth="1"/>
    <col min="1534" max="1534" width="8.6640625" customWidth="1"/>
    <col min="1535" max="1540" width="16" customWidth="1"/>
    <col min="1541" max="1541" width="8.6640625" customWidth="1"/>
    <col min="1542" max="1547" width="16" customWidth="1"/>
    <col min="1548" max="1548" width="8.6640625" customWidth="1"/>
    <col min="1549" max="1554" width="16" customWidth="1"/>
    <col min="1555" max="1555" width="8.6640625" customWidth="1"/>
    <col min="1556" max="1566" width="16" customWidth="1"/>
    <col min="1567" max="1567" width="8.6640625" customWidth="1"/>
    <col min="1568" max="1573" width="16" customWidth="1"/>
    <col min="1574" max="1574" width="8.6640625" customWidth="1"/>
    <col min="1575" max="1580" width="16" customWidth="1"/>
    <col min="1581" max="1581" width="8.6640625" customWidth="1"/>
    <col min="1582" max="1587" width="16" customWidth="1"/>
    <col min="1588" max="1588" width="8.6640625" customWidth="1"/>
    <col min="1589" max="1594" width="16" customWidth="1"/>
    <col min="1595" max="1595" width="8.6640625" customWidth="1"/>
    <col min="1596" max="1601" width="16" customWidth="1"/>
    <col min="1602" max="1602" width="8.6640625" customWidth="1"/>
    <col min="1603" max="1608" width="16" customWidth="1"/>
    <col min="1609" max="1609" width="8.6640625" customWidth="1"/>
    <col min="1610" max="1615" width="16" customWidth="1"/>
    <col min="1616" max="1616" width="8.6640625" customWidth="1"/>
    <col min="1617" max="1622" width="16" customWidth="1"/>
    <col min="1623" max="1623" width="8.6640625" customWidth="1"/>
    <col min="1624" max="1624" width="16" customWidth="1"/>
    <col min="1625" max="1625" width="8.6640625" customWidth="1"/>
    <col min="1626" max="1631" width="16" customWidth="1"/>
    <col min="1632" max="1632" width="8.6640625" customWidth="1"/>
    <col min="1633" max="1634" width="16" customWidth="1"/>
    <col min="1635" max="1635" width="8.6640625" customWidth="1"/>
    <col min="1636" max="1637" width="16" customWidth="1"/>
    <col min="1638" max="1638" width="8.6640625" customWidth="1"/>
    <col min="1639" max="1641" width="16" customWidth="1"/>
    <col min="1642" max="1642" width="8.6640625" customWidth="1"/>
    <col min="1643" max="1643" width="16" customWidth="1"/>
    <col min="1644" max="1644" width="8.6640625" customWidth="1"/>
    <col min="1645" max="1645" width="16" customWidth="1"/>
    <col min="1646" max="1646" width="8.6640625" customWidth="1"/>
    <col min="1647" max="1647" width="16" customWidth="1"/>
    <col min="1648" max="1648" width="8.6640625" customWidth="1"/>
    <col min="1649" max="1649" width="16" customWidth="1"/>
    <col min="1650" max="1650" width="8.6640625" customWidth="1"/>
    <col min="1651" max="1651" width="16" customWidth="1"/>
    <col min="1652" max="1652" width="8.6640625" customWidth="1"/>
    <col min="1653" max="1653" width="16" customWidth="1"/>
    <col min="1654" max="1654" width="8.6640625" customWidth="1"/>
    <col min="1655" max="1655" width="16" customWidth="1"/>
    <col min="1656" max="1656" width="8.6640625" customWidth="1"/>
    <col min="1657" max="1657" width="16" customWidth="1"/>
    <col min="1658" max="1658" width="8.6640625" customWidth="1"/>
    <col min="1659" max="1659" width="16" customWidth="1"/>
    <col min="1660" max="1660" width="8.6640625" customWidth="1"/>
    <col min="1661" max="1661" width="16" customWidth="1"/>
    <col min="1662" max="1662" width="8.6640625" customWidth="1"/>
    <col min="1663" max="1663" width="16" customWidth="1"/>
    <col min="1664" max="1664" width="8.6640625" customWidth="1"/>
    <col min="1665" max="1665" width="16" customWidth="1"/>
    <col min="1666" max="1666" width="8.6640625" customWidth="1"/>
    <col min="1667" max="1667" width="16" customWidth="1"/>
    <col min="1668" max="1668" width="8.6640625" customWidth="1"/>
    <col min="1669" max="1669" width="16" customWidth="1"/>
    <col min="1670" max="1670" width="8.6640625" customWidth="1"/>
    <col min="1671" max="1671" width="16" customWidth="1"/>
    <col min="1672" max="1672" width="8.6640625" customWidth="1"/>
    <col min="1673" max="1673" width="16" customWidth="1"/>
    <col min="1674" max="1674" width="8.6640625" customWidth="1"/>
    <col min="1675" max="1675" width="16" customWidth="1"/>
    <col min="1676" max="1676" width="8.6640625" customWidth="1"/>
    <col min="1677" max="1677" width="16" customWidth="1"/>
    <col min="1678" max="1679" width="8.6640625" customWidth="1"/>
    <col min="1680" max="1682" width="16" customWidth="1"/>
    <col min="1683" max="1683" width="8.6640625" customWidth="1"/>
    <col min="1684" max="1687" width="16" customWidth="1"/>
    <col min="1688" max="1688" width="8.6640625" customWidth="1"/>
    <col min="1689" max="1692" width="16" customWidth="1"/>
    <col min="1693" max="1693" width="8.6640625" customWidth="1"/>
    <col min="1694" max="1697" width="16" customWidth="1"/>
    <col min="1698" max="1698" width="8.6640625" customWidth="1"/>
    <col min="1699" max="1702" width="16" customWidth="1"/>
    <col min="1703" max="1703" width="8.6640625" customWidth="1"/>
    <col min="1704" max="1707" width="16" customWidth="1"/>
    <col min="1708" max="1708" width="8.6640625" customWidth="1"/>
    <col min="1709" max="1712" width="16" customWidth="1"/>
    <col min="1713" max="1713" width="8.6640625" customWidth="1"/>
    <col min="1714" max="1717" width="16" customWidth="1"/>
    <col min="1718" max="1718" width="8.6640625" customWidth="1"/>
    <col min="1719" max="1722" width="16" customWidth="1"/>
    <col min="1723" max="1723" width="8.6640625" customWidth="1"/>
    <col min="1724" max="1726" width="16" customWidth="1"/>
    <col min="1727" max="1727" width="8.6640625" customWidth="1"/>
    <col min="1728" max="1731" width="16" customWidth="1"/>
    <col min="1732" max="1732" width="8.6640625" customWidth="1"/>
    <col min="1733" max="1737" width="16" customWidth="1"/>
    <col min="1738" max="1738" width="8.6640625" customWidth="1"/>
    <col min="1739" max="1743" width="16" customWidth="1"/>
    <col min="1744" max="1744" width="8.6640625" customWidth="1"/>
    <col min="1745" max="1749" width="16" customWidth="1"/>
    <col min="1750" max="1750" width="8.6640625" customWidth="1"/>
    <col min="1751" max="1755" width="16" customWidth="1"/>
    <col min="1756" max="1756" width="8.6640625" customWidth="1"/>
    <col min="1757" max="1761" width="16" customWidth="1"/>
    <col min="1762" max="1762" width="8.6640625" customWidth="1"/>
    <col min="1763" max="1767" width="16" customWidth="1"/>
    <col min="1768" max="1768" width="8.6640625" customWidth="1"/>
    <col min="1769" max="1773" width="16" customWidth="1"/>
    <col min="1774" max="1774" width="8.6640625" customWidth="1"/>
    <col min="1775" max="1779" width="16" customWidth="1"/>
    <col min="1780" max="1780" width="8.6640625" customWidth="1"/>
    <col min="1781" max="1785" width="16" customWidth="1"/>
    <col min="1786" max="1786" width="8.6640625" customWidth="1"/>
    <col min="1787" max="1791" width="16" customWidth="1"/>
    <col min="1792" max="1792" width="8.6640625" customWidth="1"/>
    <col min="1793" max="1797" width="16" customWidth="1"/>
    <col min="1798" max="1798" width="8.6640625" customWidth="1"/>
    <col min="1799" max="1803" width="16" customWidth="1"/>
    <col min="1804" max="1804" width="8.6640625" customWidth="1"/>
    <col min="1805" max="1809" width="16" customWidth="1"/>
    <col min="1810" max="1810" width="8.6640625" customWidth="1"/>
    <col min="1811" max="1815" width="16" customWidth="1"/>
    <col min="1816" max="1816" width="8.6640625" customWidth="1"/>
    <col min="1817" max="1821" width="16" customWidth="1"/>
    <col min="1822" max="1822" width="8.6640625" customWidth="1"/>
    <col min="1823" max="1827" width="16" customWidth="1"/>
    <col min="1828" max="1828" width="8.6640625" customWidth="1"/>
    <col min="1829" max="1833" width="16" customWidth="1"/>
    <col min="1834" max="1834" width="8.6640625" customWidth="1"/>
    <col min="1835" max="1839" width="16" customWidth="1"/>
    <col min="1840" max="1840" width="8.6640625" customWidth="1"/>
    <col min="1841" max="1845" width="16" customWidth="1"/>
    <col min="1846" max="1846" width="8.6640625" customWidth="1"/>
    <col min="1847" max="1851" width="16" customWidth="1"/>
    <col min="1852" max="1852" width="8.6640625" customWidth="1"/>
    <col min="1853" max="1854" width="16" customWidth="1"/>
    <col min="1855" max="1855" width="8.6640625" customWidth="1"/>
    <col min="1856" max="1857" width="16" customWidth="1"/>
    <col min="1858" max="1858" width="8.6640625" customWidth="1"/>
    <col min="1859" max="1860" width="16" customWidth="1"/>
    <col min="1861" max="1861" width="8.6640625" customWidth="1"/>
    <col min="1862" max="1863" width="16" customWidth="1"/>
    <col min="1864" max="1864" width="8.6640625" customWidth="1"/>
    <col min="1865" max="1866" width="16" customWidth="1"/>
    <col min="1867" max="1867" width="8.6640625" customWidth="1"/>
    <col min="1868" max="1869" width="16" customWidth="1"/>
    <col min="1870" max="1870" width="8.6640625" customWidth="1"/>
    <col min="1871" max="1872" width="16" customWidth="1"/>
    <col min="1873" max="1873" width="8.6640625" customWidth="1"/>
    <col min="1874" max="1875" width="16" customWidth="1"/>
    <col min="1876" max="1876" width="8.6640625" customWidth="1"/>
    <col min="1877" max="1878" width="16" customWidth="1"/>
    <col min="1879" max="1879" width="8.6640625" customWidth="1"/>
    <col min="1880" max="1881" width="16" customWidth="1"/>
    <col min="1882" max="1882" width="8.6640625" customWidth="1"/>
    <col min="1883" max="1884" width="16" customWidth="1"/>
    <col min="1885" max="1885" width="8.6640625" customWidth="1"/>
    <col min="1886" max="1887" width="16" customWidth="1"/>
    <col min="1888" max="1888" width="8.6640625" customWidth="1"/>
    <col min="1889" max="1890" width="16" customWidth="1"/>
    <col min="1891" max="1891" width="8.6640625" customWidth="1"/>
    <col min="1892" max="1893" width="16" customWidth="1"/>
    <col min="1894" max="1894" width="8.6640625" customWidth="1"/>
    <col min="1895" max="1896" width="16" customWidth="1"/>
    <col min="1897" max="1897" width="8.6640625" customWidth="1"/>
    <col min="1898" max="1899" width="16" customWidth="1"/>
    <col min="1900" max="1900" width="8.6640625" customWidth="1"/>
    <col min="1901" max="1902" width="16" customWidth="1"/>
    <col min="1903" max="1903" width="8.6640625" customWidth="1"/>
    <col min="1904" max="1905" width="16" customWidth="1"/>
    <col min="1906" max="1906" width="8.6640625" customWidth="1"/>
    <col min="1907" max="1908" width="16" customWidth="1"/>
    <col min="1909" max="1909" width="8.6640625" customWidth="1"/>
    <col min="1910" max="1911" width="16" customWidth="1"/>
    <col min="1912" max="1912" width="8.6640625" customWidth="1"/>
    <col min="1913" max="1914" width="16" customWidth="1"/>
    <col min="1915" max="1915" width="8.6640625" customWidth="1"/>
    <col min="1916" max="1917" width="16" customWidth="1"/>
    <col min="1918" max="1918" width="8.6640625" customWidth="1"/>
    <col min="1919" max="1920" width="16" customWidth="1"/>
    <col min="1921" max="1921" width="8.6640625" customWidth="1"/>
    <col min="1922" max="1923" width="16" customWidth="1"/>
    <col min="1924" max="1924" width="8.6640625" customWidth="1"/>
    <col min="1925" max="1926" width="16" customWidth="1"/>
    <col min="1927" max="1927" width="8.6640625" customWidth="1"/>
    <col min="1928" max="1929" width="16" customWidth="1"/>
    <col min="1930" max="1930" width="8.6640625" customWidth="1"/>
    <col min="1931" max="1932" width="16" customWidth="1"/>
    <col min="1933" max="1933" width="8.6640625" customWidth="1"/>
    <col min="1934" max="1934" width="16" customWidth="1"/>
    <col min="1935" max="1935" width="8.6640625" customWidth="1"/>
    <col min="1936" max="1936" width="16" customWidth="1"/>
    <col min="1937" max="1937" width="8.6640625" customWidth="1"/>
    <col min="1938" max="1938" width="16" customWidth="1"/>
    <col min="1939" max="1939" width="8.6640625" customWidth="1"/>
    <col min="1940" max="1940" width="16" customWidth="1"/>
    <col min="1941" max="1941" width="8.6640625" customWidth="1"/>
    <col min="1942" max="1942" width="16" customWidth="1"/>
    <col min="1943" max="1943" width="8.6640625" customWidth="1"/>
    <col min="1944" max="1944" width="16" customWidth="1"/>
    <col min="1945" max="1945" width="8.6640625" customWidth="1"/>
    <col min="1946" max="1946" width="16" customWidth="1"/>
    <col min="1947" max="1947" width="8.6640625" customWidth="1"/>
    <col min="1948" max="1948" width="16" customWidth="1"/>
    <col min="1949" max="1949" width="8.6640625" customWidth="1"/>
    <col min="1950" max="1951" width="16" customWidth="1"/>
    <col min="1952" max="1952" width="8.6640625" customWidth="1"/>
    <col min="1953" max="1954" width="16" customWidth="1"/>
    <col min="1955" max="1955" width="8.6640625" customWidth="1"/>
    <col min="1956" max="1956" width="16" customWidth="1"/>
    <col min="1957" max="1958" width="8.6640625" customWidth="1"/>
    <col min="1959" max="1960" width="16" customWidth="1"/>
    <col min="1961" max="1984" width="8.6640625" customWidth="1"/>
    <col min="1985" max="1985" width="16" customWidth="1"/>
    <col min="1986" max="1986" width="8.6640625" customWidth="1"/>
    <col min="1987" max="1987" width="16" customWidth="1"/>
    <col min="1988" max="1988" width="8.6640625" customWidth="1"/>
    <col min="1989" max="1989" width="16" customWidth="1"/>
    <col min="1990" max="1990" width="8.6640625" customWidth="1"/>
    <col min="1991" max="1991" width="16" customWidth="1"/>
    <col min="1992" max="1992" width="8.6640625" customWidth="1"/>
    <col min="1993" max="1993" width="16" customWidth="1"/>
    <col min="1994" max="2010" width="8.6640625" customWidth="1"/>
    <col min="2011" max="2011" width="16" customWidth="1"/>
    <col min="2012" max="2012" width="8.6640625" customWidth="1"/>
    <col min="2013" max="2013" width="16" customWidth="1"/>
    <col min="2014" max="2014" width="8.6640625" customWidth="1"/>
    <col min="2015" max="2015" width="16" customWidth="1"/>
    <col min="2016" max="2016" width="8.6640625" customWidth="1"/>
    <col min="2017" max="2017" width="16" customWidth="1"/>
    <col min="2018" max="2018" width="8.6640625" customWidth="1"/>
    <col min="2019" max="2019" width="16" customWidth="1"/>
    <col min="2020" max="2020" width="8.6640625" customWidth="1"/>
    <col min="2021" max="2021" width="16" customWidth="1"/>
    <col min="2022" max="2022" width="8.6640625" customWidth="1"/>
    <col min="2023" max="2023" width="16" customWidth="1"/>
    <col min="2024" max="2024" width="8.6640625" customWidth="1"/>
    <col min="2025" max="2025" width="16" customWidth="1"/>
    <col min="2026" max="2026" width="8.6640625" customWidth="1"/>
    <col min="2027" max="2027" width="16" customWidth="1"/>
    <col min="2028" max="2035" width="8.6640625" customWidth="1"/>
    <col min="2036" max="2036" width="16" customWidth="1"/>
    <col min="2037" max="2042" width="8.6640625" customWidth="1"/>
    <col min="2043" max="2043" width="16" customWidth="1"/>
    <col min="2044" max="2044" width="8.6640625" customWidth="1"/>
    <col min="2045" max="2045" width="16" customWidth="1"/>
    <col min="2046" max="2046" width="8.6640625" customWidth="1"/>
    <col min="2047" max="2047" width="16" customWidth="1"/>
    <col min="2048" max="2048" width="8.6640625" customWidth="1"/>
    <col min="2049" max="2049" width="16" customWidth="1"/>
    <col min="2050" max="2050" width="8.6640625" customWidth="1"/>
    <col min="2051" max="2051" width="16" customWidth="1"/>
    <col min="2052" max="2052" width="8.6640625" customWidth="1"/>
    <col min="2053" max="2053" width="16" customWidth="1"/>
    <col min="2054" max="2054" width="8.6640625" customWidth="1"/>
    <col min="2055" max="2055" width="16" customWidth="1"/>
    <col min="2056" max="2056" width="8.6640625" customWidth="1"/>
    <col min="2057" max="2057" width="16" customWidth="1"/>
    <col min="2058" max="2058" width="8.6640625" customWidth="1"/>
    <col min="2059" max="2059" width="16" customWidth="1"/>
    <col min="2060" max="2060" width="8.6640625" customWidth="1"/>
    <col min="2061" max="2061" width="16" customWidth="1"/>
    <col min="2062" max="2062" width="8.6640625" customWidth="1"/>
    <col min="2063" max="2063" width="16" customWidth="1"/>
    <col min="2064" max="2064" width="8.6640625" customWidth="1"/>
    <col min="2065" max="2065" width="16" customWidth="1"/>
    <col min="2066" max="2066" width="8.6640625" customWidth="1"/>
    <col min="2067" max="2067" width="16" customWidth="1"/>
    <col min="2068" max="2068" width="8.6640625" customWidth="1"/>
    <col min="2069" max="2069" width="16" customWidth="1"/>
    <col min="2070" max="2070" width="8.33203125" customWidth="1"/>
    <col min="2071" max="2071" width="16" customWidth="1"/>
    <col min="2072" max="2072" width="6.6640625" customWidth="1"/>
    <col min="2073" max="2073" width="16" customWidth="1"/>
    <col min="2074" max="2074" width="6.6640625" customWidth="1"/>
    <col min="2075" max="2075" width="16" customWidth="1"/>
    <col min="2076" max="2076" width="6.6640625" customWidth="1"/>
    <col min="2077" max="2077" width="16" customWidth="1"/>
    <col min="2078" max="2078" width="6.6640625" customWidth="1"/>
    <col min="2079" max="2079" width="16" customWidth="1"/>
    <col min="2080" max="2080" width="6.6640625" customWidth="1"/>
    <col min="2081" max="2081" width="16" customWidth="1"/>
    <col min="2082" max="2085" width="6.6640625" customWidth="1"/>
    <col min="2086" max="2086" width="16" customWidth="1"/>
    <col min="2087" max="2087" width="6.6640625" customWidth="1"/>
    <col min="2088" max="2088" width="16" customWidth="1"/>
    <col min="2089" max="2089" width="6.6640625" customWidth="1"/>
    <col min="2090" max="2090" width="16" customWidth="1"/>
    <col min="2091" max="2091" width="6.6640625" customWidth="1"/>
    <col min="2092" max="2092" width="16" customWidth="1"/>
    <col min="2093" max="2093" width="6.6640625" customWidth="1"/>
    <col min="2094" max="2094" width="16" customWidth="1"/>
    <col min="2095" max="2095" width="6.6640625" customWidth="1"/>
    <col min="2096" max="2096" width="16" customWidth="1"/>
    <col min="2097" max="2097" width="6.6640625" customWidth="1"/>
    <col min="2098" max="2098" width="16" customWidth="1"/>
    <col min="2099" max="2100" width="6.6640625" customWidth="1"/>
    <col min="2101" max="2102" width="16" customWidth="1"/>
    <col min="2103" max="2104" width="6.6640625" customWidth="1"/>
    <col min="2105" max="2105" width="16" customWidth="1"/>
    <col min="2106" max="2111" width="6.6640625" customWidth="1"/>
    <col min="2112" max="2112" width="16" customWidth="1"/>
    <col min="2113" max="2134" width="6.6640625" customWidth="1"/>
    <col min="2135" max="2135" width="16" customWidth="1"/>
    <col min="2136" max="2136" width="6.6640625" customWidth="1"/>
    <col min="2137" max="2137" width="16" customWidth="1"/>
    <col min="2138" max="2140" width="6.6640625" customWidth="1"/>
    <col min="2141" max="2141" width="16" customWidth="1"/>
    <col min="2142" max="2142" width="6.6640625" customWidth="1"/>
    <col min="2143" max="2143" width="16" customWidth="1"/>
    <col min="2144" max="2144" width="6.6640625" customWidth="1"/>
    <col min="2145" max="2145" width="16" customWidth="1"/>
    <col min="2146" max="2146" width="6.6640625" customWidth="1"/>
    <col min="2147" max="2147" width="16" customWidth="1"/>
    <col min="2148" max="2148" width="6.6640625" customWidth="1"/>
    <col min="2149" max="2149" width="16" customWidth="1"/>
    <col min="2150" max="2150" width="6.6640625" customWidth="1"/>
    <col min="2151" max="2151" width="16" customWidth="1"/>
    <col min="2152" max="2152" width="6.6640625" customWidth="1"/>
    <col min="2153" max="2153" width="16" customWidth="1"/>
    <col min="2154" max="2154" width="6.6640625" customWidth="1"/>
    <col min="2155" max="2155" width="16" customWidth="1"/>
    <col min="2156" max="2156" width="6.6640625" customWidth="1"/>
    <col min="2157" max="2158" width="16" customWidth="1"/>
    <col min="2159" max="2159" width="6.6640625" customWidth="1"/>
    <col min="2160" max="2161" width="16" customWidth="1"/>
    <col min="2162" max="2162" width="6.6640625" customWidth="1"/>
    <col min="2163" max="2163" width="16" customWidth="1"/>
    <col min="2164" max="2164" width="6.6640625" customWidth="1"/>
    <col min="2165" max="2166" width="16" customWidth="1"/>
    <col min="2167" max="2167" width="6.6640625" customWidth="1"/>
    <col min="2168" max="2169" width="16" customWidth="1"/>
    <col min="2170" max="2170" width="6.6640625" customWidth="1"/>
    <col min="2171" max="2172" width="16" customWidth="1"/>
    <col min="2173" max="2173" width="6.6640625" customWidth="1"/>
    <col min="2174" max="2175" width="16" customWidth="1"/>
    <col min="2176" max="2176" width="6.6640625" customWidth="1"/>
    <col min="2177" max="2178" width="16" customWidth="1"/>
    <col min="2179" max="2179" width="6.6640625" customWidth="1"/>
    <col min="2180" max="2181" width="16" customWidth="1"/>
    <col min="2182" max="2182" width="6.6640625" customWidth="1"/>
    <col min="2183" max="2184" width="16" customWidth="1"/>
    <col min="2185" max="2185" width="6.6640625" customWidth="1"/>
    <col min="2186" max="2187" width="16" customWidth="1"/>
    <col min="2188" max="2188" width="6.6640625" customWidth="1"/>
    <col min="2189" max="2189" width="16" customWidth="1"/>
    <col min="2190" max="2190" width="6.6640625" customWidth="1"/>
    <col min="2191" max="2193" width="16" customWidth="1"/>
    <col min="2194" max="2195" width="6.6640625" customWidth="1"/>
    <col min="2196" max="2197" width="16" customWidth="1"/>
    <col min="2198" max="2198" width="6.6640625" customWidth="1"/>
    <col min="2199" max="2200" width="16" customWidth="1"/>
    <col min="2201" max="2201" width="6.6640625" customWidth="1"/>
    <col min="2202" max="2203" width="16" customWidth="1"/>
    <col min="2204" max="2204" width="6.6640625" customWidth="1"/>
    <col min="2205" max="2206" width="16" customWidth="1"/>
    <col min="2207" max="2207" width="6.6640625" customWidth="1"/>
    <col min="2208" max="2209" width="16" customWidth="1"/>
    <col min="2210" max="2210" width="6.6640625" customWidth="1"/>
    <col min="2211" max="2211" width="16" customWidth="1"/>
    <col min="2212" max="2212" width="6.6640625" customWidth="1"/>
    <col min="2213" max="2213" width="16" customWidth="1"/>
    <col min="2214" max="2214" width="6.6640625" customWidth="1"/>
    <col min="2215" max="2215" width="16" customWidth="1"/>
    <col min="2216" max="2216" width="6.6640625" customWidth="1"/>
    <col min="2217" max="2217" width="16" customWidth="1"/>
    <col min="2218" max="2218" width="6.6640625" customWidth="1"/>
    <col min="2219" max="2219" width="16" customWidth="1"/>
    <col min="2220" max="2220" width="6.6640625" customWidth="1"/>
    <col min="2221" max="2221" width="16" customWidth="1"/>
    <col min="2222" max="2222" width="6.6640625" customWidth="1"/>
    <col min="2223" max="2223" width="16" customWidth="1"/>
    <col min="2224" max="2224" width="6.6640625" customWidth="1"/>
    <col min="2225" max="2225" width="16" customWidth="1"/>
    <col min="2226" max="2226" width="6.6640625" customWidth="1"/>
    <col min="2227" max="2227" width="16" customWidth="1"/>
    <col min="2228" max="2228" width="6.6640625" customWidth="1"/>
    <col min="2229" max="2230" width="16" customWidth="1"/>
    <col min="2231" max="2231" width="6.6640625" customWidth="1"/>
    <col min="2232" max="2232" width="16" customWidth="1"/>
    <col min="2233" max="2233" width="6.6640625" customWidth="1"/>
    <col min="2234" max="2234" width="16" customWidth="1"/>
    <col min="2235" max="2235" width="6.6640625" customWidth="1"/>
    <col min="2236" max="2236" width="16" customWidth="1"/>
    <col min="2237" max="2237" width="6.6640625" customWidth="1"/>
    <col min="2238" max="2238" width="16" customWidth="1"/>
    <col min="2239" max="2239" width="6.6640625" customWidth="1"/>
    <col min="2240" max="2240" width="16" customWidth="1"/>
    <col min="2241" max="2241" width="6.6640625" customWidth="1"/>
    <col min="2242" max="2242" width="16" customWidth="1"/>
    <col min="2243" max="2243" width="6.6640625" customWidth="1"/>
    <col min="2244" max="2244" width="16" customWidth="1"/>
    <col min="2245" max="2245" width="6.6640625" customWidth="1"/>
    <col min="2246" max="2246" width="16" customWidth="1"/>
    <col min="2247" max="2247" width="6.6640625" customWidth="1"/>
    <col min="2248" max="2248" width="16" customWidth="1"/>
    <col min="2249" max="2249" width="6.6640625" customWidth="1"/>
    <col min="2250" max="2250" width="16" customWidth="1"/>
    <col min="2251" max="2251" width="6.6640625" customWidth="1"/>
    <col min="2252" max="2252" width="16" customWidth="1"/>
    <col min="2253" max="2253" width="6.6640625" customWidth="1"/>
    <col min="2254" max="2254" width="16" customWidth="1"/>
    <col min="2255" max="2255" width="6.6640625" customWidth="1"/>
    <col min="2256" max="2256" width="16" customWidth="1"/>
    <col min="2257" max="2257" width="6.6640625" customWidth="1"/>
    <col min="2258" max="2258" width="16" customWidth="1"/>
    <col min="2259" max="2259" width="6.6640625" customWidth="1"/>
    <col min="2260" max="2260" width="16" customWidth="1"/>
    <col min="2261" max="2261" width="6.6640625" customWidth="1"/>
    <col min="2262" max="2262" width="16" customWidth="1"/>
    <col min="2263" max="2263" width="6.6640625" customWidth="1"/>
    <col min="2264" max="2264" width="16" customWidth="1"/>
    <col min="2265" max="2265" width="6.6640625" customWidth="1"/>
    <col min="2266" max="2266" width="16" customWidth="1"/>
    <col min="2267" max="2268" width="6.6640625" customWidth="1"/>
    <col min="2269" max="2269" width="16" customWidth="1"/>
    <col min="2270" max="2270" width="6.6640625" customWidth="1"/>
    <col min="2271" max="2271" width="16" customWidth="1"/>
    <col min="2272" max="2272" width="6.6640625" customWidth="1"/>
    <col min="2273" max="2273" width="16" customWidth="1"/>
    <col min="2274" max="2274" width="6.6640625" customWidth="1"/>
    <col min="2275" max="2275" width="16" customWidth="1"/>
    <col min="2276" max="2276" width="6.6640625" customWidth="1"/>
    <col min="2277" max="2277" width="16" customWidth="1"/>
    <col min="2278" max="2278" width="6.6640625" customWidth="1"/>
    <col min="2279" max="2279" width="16" customWidth="1"/>
    <col min="2280" max="2280" width="6.6640625" customWidth="1"/>
    <col min="2281" max="2281" width="16" customWidth="1"/>
    <col min="2282" max="2282" width="6.6640625" customWidth="1"/>
    <col min="2283" max="2283" width="16" customWidth="1"/>
    <col min="2284" max="2284" width="6.6640625" customWidth="1"/>
    <col min="2285" max="2285" width="16" customWidth="1"/>
    <col min="2286" max="2286" width="6.6640625" customWidth="1"/>
    <col min="2287" max="2287" width="16" customWidth="1"/>
    <col min="2288" max="2288" width="6.6640625" customWidth="1"/>
    <col min="2289" max="2289" width="16" customWidth="1"/>
    <col min="2290" max="2290" width="6.6640625" customWidth="1"/>
    <col min="2291" max="2291" width="16" customWidth="1"/>
    <col min="2292" max="2294" width="6.6640625" customWidth="1"/>
    <col min="2295" max="2296" width="16" customWidth="1"/>
    <col min="2297" max="2297" width="6.6640625" customWidth="1"/>
    <col min="2298" max="2299" width="16" customWidth="1"/>
    <col min="2300" max="2300" width="6.6640625" customWidth="1"/>
    <col min="2301" max="2302" width="16" customWidth="1"/>
    <col min="2303" max="2303" width="6.6640625" customWidth="1"/>
    <col min="2304" max="2305" width="16" customWidth="1"/>
    <col min="2306" max="2306" width="6.6640625" customWidth="1"/>
    <col min="2307" max="2308" width="16" customWidth="1"/>
    <col min="2309" max="2309" width="6.6640625" customWidth="1"/>
    <col min="2310" max="2311" width="16" customWidth="1"/>
    <col min="2312" max="2312" width="6.6640625" customWidth="1"/>
    <col min="2313" max="2314" width="16" customWidth="1"/>
    <col min="2315" max="2315" width="6.6640625" customWidth="1"/>
    <col min="2316" max="2317" width="16" customWidth="1"/>
    <col min="2318" max="2318" width="6.6640625" customWidth="1"/>
    <col min="2319" max="2320" width="16" customWidth="1"/>
    <col min="2321" max="2321" width="6.6640625" customWidth="1"/>
    <col min="2322" max="2323" width="16" customWidth="1"/>
    <col min="2324" max="2324" width="6.6640625" customWidth="1"/>
    <col min="2325" max="2326" width="16" customWidth="1"/>
    <col min="2327" max="2327" width="6.6640625" customWidth="1"/>
    <col min="2328" max="2329" width="16" customWidth="1"/>
    <col min="2330" max="2330" width="6.6640625" customWidth="1"/>
    <col min="2331" max="2332" width="16" customWidth="1"/>
    <col min="2333" max="2333" width="6.6640625" customWidth="1"/>
    <col min="2334" max="2335" width="16" customWidth="1"/>
    <col min="2336" max="2336" width="6.6640625" customWidth="1"/>
    <col min="2337" max="2338" width="16" customWidth="1"/>
    <col min="2339" max="2339" width="6.6640625" customWidth="1"/>
    <col min="2340" max="2341" width="16" customWidth="1"/>
    <col min="2342" max="2342" width="6.6640625" customWidth="1"/>
    <col min="2343" max="2344" width="16" customWidth="1"/>
    <col min="2345" max="2345" width="6.6640625" customWidth="1"/>
    <col min="2346" max="2347" width="16" customWidth="1"/>
    <col min="2348" max="2348" width="6.6640625" customWidth="1"/>
    <col min="2349" max="2350" width="16" customWidth="1"/>
    <col min="2351" max="2351" width="6.6640625" customWidth="1"/>
    <col min="2352" max="2353" width="16" customWidth="1"/>
    <col min="2354" max="2354" width="6.6640625" customWidth="1"/>
    <col min="2355" max="2356" width="16" customWidth="1"/>
    <col min="2357" max="2357" width="6.6640625" customWidth="1"/>
    <col min="2358" max="2359" width="16" customWidth="1"/>
    <col min="2360" max="2360" width="6.6640625" customWidth="1"/>
    <col min="2361" max="2362" width="16" customWidth="1"/>
    <col min="2363" max="2363" width="6.6640625" customWidth="1"/>
    <col min="2364" max="2365" width="16" customWidth="1"/>
    <col min="2366" max="2366" width="6.6640625" customWidth="1"/>
    <col min="2367" max="2367" width="16" customWidth="1"/>
    <col min="2368" max="2368" width="6.6640625" customWidth="1"/>
    <col min="2369" max="2369" width="16" customWidth="1"/>
    <col min="2370" max="2370" width="6.6640625" customWidth="1"/>
    <col min="2371" max="2371" width="16" customWidth="1"/>
    <col min="2372" max="2372" width="6.6640625" customWidth="1"/>
    <col min="2373" max="2373" width="16" customWidth="1"/>
    <col min="2374" max="2374" width="6.6640625" customWidth="1"/>
    <col min="2375" max="2375" width="16" customWidth="1"/>
    <col min="2376" max="2376" width="6.6640625" customWidth="1"/>
    <col min="2377" max="2377" width="16" customWidth="1"/>
    <col min="2378" max="2378" width="6.6640625" customWidth="1"/>
    <col min="2379" max="2379" width="16" customWidth="1"/>
    <col min="2380" max="2380" width="6.6640625" customWidth="1"/>
    <col min="2381" max="2381" width="16" customWidth="1"/>
    <col min="2382" max="2382" width="6.6640625" customWidth="1"/>
    <col min="2383" max="2383" width="16" customWidth="1"/>
    <col min="2384" max="2384" width="6.6640625" customWidth="1"/>
    <col min="2385" max="2385" width="16" customWidth="1"/>
    <col min="2386" max="2386" width="6.6640625" customWidth="1"/>
    <col min="2387" max="2387" width="16" customWidth="1"/>
    <col min="2388" max="2388" width="6.6640625" customWidth="1"/>
    <col min="2389" max="2389" width="16" customWidth="1"/>
    <col min="2390" max="2390" width="6.6640625" customWidth="1"/>
    <col min="2391" max="2391" width="16" customWidth="1"/>
    <col min="2392" max="2392" width="6.6640625" customWidth="1"/>
    <col min="2393" max="2393" width="16" customWidth="1"/>
    <col min="2394" max="2413" width="6.6640625" customWidth="1"/>
    <col min="2414" max="2414" width="16" customWidth="1"/>
    <col min="2415" max="2415" width="6.6640625" customWidth="1"/>
    <col min="2416" max="2416" width="16" customWidth="1"/>
    <col min="2417" max="2417" width="6.6640625" customWidth="1"/>
    <col min="2418" max="2418" width="16" customWidth="1"/>
    <col min="2419" max="2421" width="6.6640625" customWidth="1"/>
    <col min="2422" max="2422" width="16" customWidth="1"/>
    <col min="2423" max="2423" width="6.6640625" customWidth="1"/>
    <col min="2424" max="2424" width="16" customWidth="1"/>
    <col min="2425" max="2425" width="6.6640625" customWidth="1"/>
    <col min="2426" max="2426" width="16" customWidth="1"/>
    <col min="2427" max="2427" width="6.6640625" customWidth="1"/>
    <col min="2428" max="2428" width="16" customWidth="1"/>
    <col min="2429" max="2430" width="6.6640625" customWidth="1"/>
    <col min="2431" max="2431" width="16" customWidth="1"/>
    <col min="2432" max="2432" width="6.6640625" customWidth="1"/>
    <col min="2433" max="2433" width="16" customWidth="1"/>
    <col min="2434" max="2434" width="6.6640625" customWidth="1"/>
    <col min="2435" max="2435" width="16" customWidth="1"/>
    <col min="2436" max="2436" width="6.6640625" customWidth="1"/>
    <col min="2437" max="2437" width="16" customWidth="1"/>
    <col min="2438" max="2438" width="6.6640625" customWidth="1"/>
    <col min="2439" max="2439" width="16" customWidth="1"/>
    <col min="2440" max="2441" width="6.6640625" customWidth="1"/>
    <col min="2442" max="2442" width="16" customWidth="1"/>
    <col min="2443" max="2443" width="6.6640625" customWidth="1"/>
    <col min="2444" max="2444" width="16" customWidth="1"/>
    <col min="2445" max="2445" width="6.6640625" customWidth="1"/>
    <col min="2446" max="2446" width="16" customWidth="1"/>
    <col min="2447" max="2447" width="6.6640625" customWidth="1"/>
    <col min="2448" max="2448" width="16" customWidth="1"/>
    <col min="2449" max="2449" width="6.6640625" customWidth="1"/>
    <col min="2450" max="2450" width="16" customWidth="1"/>
    <col min="2451" max="2451" width="6.6640625" customWidth="1"/>
    <col min="2452" max="2452" width="16" customWidth="1"/>
    <col min="2453" max="2453" width="6.6640625" customWidth="1"/>
    <col min="2454" max="2454" width="16" customWidth="1"/>
    <col min="2455" max="2455" width="6.6640625" customWidth="1"/>
    <col min="2456" max="2456" width="16" customWidth="1"/>
    <col min="2457" max="2457" width="6.6640625" customWidth="1"/>
    <col min="2458" max="2458" width="16" customWidth="1"/>
    <col min="2459" max="2459" width="6.6640625" customWidth="1"/>
    <col min="2460" max="2460" width="16" customWidth="1"/>
    <col min="2461" max="2461" width="6.6640625" customWidth="1"/>
    <col min="2462" max="2462" width="16" customWidth="1"/>
    <col min="2463" max="2463" width="6.6640625" customWidth="1"/>
    <col min="2464" max="2464" width="16" customWidth="1"/>
    <col min="2465" max="2465" width="6.6640625" customWidth="1"/>
    <col min="2466" max="2466" width="16" customWidth="1"/>
    <col min="2467" max="2467" width="6.6640625" customWidth="1"/>
    <col min="2468" max="2468" width="16" customWidth="1"/>
    <col min="2469" max="2469" width="6.6640625" customWidth="1"/>
    <col min="2470" max="2470" width="16" customWidth="1"/>
    <col min="2471" max="2471" width="6.6640625" customWidth="1"/>
    <col min="2472" max="2472" width="16" customWidth="1"/>
    <col min="2473" max="2473" width="6.6640625" customWidth="1"/>
    <col min="2474" max="2474" width="16" customWidth="1"/>
    <col min="2475" max="2475" width="6.6640625" customWidth="1"/>
    <col min="2476" max="2476" width="16" customWidth="1"/>
    <col min="2477" max="2477" width="6.6640625" customWidth="1"/>
    <col min="2478" max="2478" width="16" customWidth="1"/>
    <col min="2479" max="2479" width="6.6640625" customWidth="1"/>
    <col min="2480" max="2481" width="16" customWidth="1"/>
    <col min="2482" max="2482" width="6.6640625" customWidth="1"/>
    <col min="2483" max="2484" width="16" customWidth="1"/>
    <col min="2485" max="2485" width="6.6640625" customWidth="1"/>
    <col min="2486" max="2487" width="16" customWidth="1"/>
    <col min="2488" max="2489" width="6.6640625" customWidth="1"/>
    <col min="2490" max="2490" width="16" customWidth="1"/>
    <col min="2491" max="2491" width="6.6640625" customWidth="1"/>
    <col min="2492" max="2493" width="16" customWidth="1"/>
    <col min="2494" max="2500" width="6.6640625" customWidth="1"/>
  </cols>
  <sheetData>
    <row r="1" spans="1:4" ht="47" customHeight="1" x14ac:dyDescent="0.45">
      <c r="A1" s="55" t="s">
        <v>29</v>
      </c>
      <c r="B1" s="55"/>
      <c r="C1" s="55"/>
      <c r="D1" s="55"/>
    </row>
    <row r="2" spans="1:4" ht="5" customHeight="1" x14ac:dyDescent="0.2">
      <c r="A2" s="123"/>
      <c r="B2" s="124"/>
      <c r="C2" s="124"/>
    </row>
    <row r="3" spans="1:4" ht="59" customHeight="1" x14ac:dyDescent="0.2">
      <c r="A3" s="111" t="s">
        <v>30</v>
      </c>
      <c r="B3" s="111" t="s">
        <v>31</v>
      </c>
      <c r="C3" s="111" t="s">
        <v>16</v>
      </c>
      <c r="D3" s="111" t="s">
        <v>32</v>
      </c>
    </row>
    <row r="4" spans="1:4" ht="15" customHeight="1" x14ac:dyDescent="0.2">
      <c r="A4" s="127" t="s">
        <v>18</v>
      </c>
      <c r="B4" s="126" t="s">
        <v>19</v>
      </c>
      <c r="C4" s="126" t="s">
        <v>20</v>
      </c>
      <c r="D4" s="129">
        <v>0</v>
      </c>
    </row>
    <row r="5" spans="1:4" ht="20" customHeight="1" x14ac:dyDescent="0.2">
      <c r="A5" s="125" t="s">
        <v>27</v>
      </c>
      <c r="B5" s="125"/>
      <c r="C5" s="125"/>
      <c r="D5" s="128" t="e">
        <f>SUM(#REF!)</f>
        <v>#REF!</v>
      </c>
    </row>
    <row r="6" spans="1:4" ht="20"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20" customHeight="1" x14ac:dyDescent="0.2"/>
    <row r="47" ht="15" customHeight="1" x14ac:dyDescent="0.2"/>
    <row r="48" ht="15" customHeight="1" x14ac:dyDescent="0.2"/>
    <row r="49" ht="20" customHeight="1" x14ac:dyDescent="0.2"/>
    <row r="50" ht="15" customHeight="1" x14ac:dyDescent="0.2"/>
    <row r="51" ht="15" customHeight="1" x14ac:dyDescent="0.2"/>
    <row r="52" ht="20" customHeight="1" x14ac:dyDescent="0.2"/>
    <row r="53" ht="15" customHeight="1" x14ac:dyDescent="0.2"/>
    <row r="54" ht="15" customHeight="1" x14ac:dyDescent="0.2"/>
    <row r="55" ht="15" customHeight="1" x14ac:dyDescent="0.2"/>
    <row r="56" ht="15" customHeight="1" x14ac:dyDescent="0.2"/>
    <row r="57" ht="20" customHeight="1" x14ac:dyDescent="0.2"/>
    <row r="58" ht="15" customHeight="1" x14ac:dyDescent="0.2"/>
    <row r="59" ht="15" customHeight="1" x14ac:dyDescent="0.2"/>
    <row r="60" ht="15" customHeight="1" x14ac:dyDescent="0.2"/>
    <row r="61" ht="15" customHeight="1" x14ac:dyDescent="0.2"/>
    <row r="62" ht="15" customHeight="1" x14ac:dyDescent="0.2"/>
    <row r="63" ht="15" customHeight="1" x14ac:dyDescent="0.2"/>
    <row r="64" ht="15" customHeight="1" x14ac:dyDescent="0.2"/>
    <row r="65" ht="15" customHeight="1" x14ac:dyDescent="0.2"/>
    <row r="66" ht="15" customHeight="1" x14ac:dyDescent="0.2"/>
    <row r="67" ht="15" customHeight="1" x14ac:dyDescent="0.2"/>
    <row r="68" ht="15" customHeight="1" x14ac:dyDescent="0.2"/>
    <row r="69" ht="15" customHeight="1" x14ac:dyDescent="0.2"/>
    <row r="70" ht="15" customHeight="1" x14ac:dyDescent="0.2"/>
    <row r="71" ht="20" customHeight="1" x14ac:dyDescent="0.2"/>
    <row r="72" ht="15" customHeight="1" x14ac:dyDescent="0.2"/>
    <row r="73" ht="15" customHeight="1" x14ac:dyDescent="0.2"/>
    <row r="74" ht="15" customHeight="1" x14ac:dyDescent="0.2"/>
    <row r="75" ht="15" customHeight="1" x14ac:dyDescent="0.2"/>
    <row r="76" ht="15" customHeight="1" x14ac:dyDescent="0.2"/>
    <row r="77" ht="20" customHeight="1" x14ac:dyDescent="0.2"/>
    <row r="78" ht="15" customHeight="1" x14ac:dyDescent="0.2"/>
    <row r="79" ht="15" customHeight="1" x14ac:dyDescent="0.2"/>
    <row r="80" ht="15" customHeight="1" x14ac:dyDescent="0.2"/>
    <row r="81" ht="15" customHeight="1" x14ac:dyDescent="0.2"/>
    <row r="82" ht="15" customHeight="1" x14ac:dyDescent="0.2"/>
    <row r="83" ht="20" customHeight="1" x14ac:dyDescent="0.2"/>
    <row r="84" ht="15" customHeight="1" x14ac:dyDescent="0.2"/>
    <row r="85" ht="15" customHeight="1" x14ac:dyDescent="0.2"/>
    <row r="86" ht="15" customHeight="1" x14ac:dyDescent="0.2"/>
    <row r="87" ht="15" customHeight="1" x14ac:dyDescent="0.2"/>
    <row r="88" ht="20" customHeight="1" x14ac:dyDescent="0.2"/>
    <row r="89" ht="15" customHeight="1" x14ac:dyDescent="0.2"/>
    <row r="90" ht="15" customHeight="1" x14ac:dyDescent="0.2"/>
    <row r="91" ht="15" customHeight="1" x14ac:dyDescent="0.2"/>
    <row r="92" ht="15" customHeight="1" x14ac:dyDescent="0.2"/>
    <row r="93" ht="20" customHeight="1" x14ac:dyDescent="0.2"/>
    <row r="94" ht="15" customHeight="1" x14ac:dyDescent="0.2"/>
    <row r="95" ht="15" customHeight="1" x14ac:dyDescent="0.2"/>
    <row r="96" ht="15" customHeight="1" x14ac:dyDescent="0.2"/>
    <row r="97" ht="15" customHeight="1" x14ac:dyDescent="0.2"/>
    <row r="98" ht="20" customHeight="1" x14ac:dyDescent="0.2"/>
    <row r="99" ht="15" customHeight="1" x14ac:dyDescent="0.2"/>
    <row r="100" ht="15" customHeight="1" x14ac:dyDescent="0.2"/>
    <row r="101" ht="15" customHeight="1" x14ac:dyDescent="0.2"/>
    <row r="102" ht="15" customHeight="1" x14ac:dyDescent="0.2"/>
    <row r="103" ht="20" customHeight="1" x14ac:dyDescent="0.2"/>
    <row r="104" ht="15" customHeight="1" x14ac:dyDescent="0.2"/>
    <row r="105" ht="15" customHeight="1" x14ac:dyDescent="0.2"/>
    <row r="106" ht="15" customHeight="1" x14ac:dyDescent="0.2"/>
    <row r="107" ht="15" customHeight="1" x14ac:dyDescent="0.2"/>
    <row r="108" ht="20" customHeight="1" x14ac:dyDescent="0.2"/>
    <row r="109" ht="15" customHeight="1" x14ac:dyDescent="0.2"/>
    <row r="110" ht="15" customHeight="1" x14ac:dyDescent="0.2"/>
    <row r="111" ht="15" customHeight="1" x14ac:dyDescent="0.2"/>
    <row r="112" ht="15" customHeight="1" x14ac:dyDescent="0.2"/>
    <row r="113" ht="20" customHeight="1" x14ac:dyDescent="0.2"/>
    <row r="114" ht="15" customHeight="1" x14ac:dyDescent="0.2"/>
    <row r="115" ht="15" customHeight="1" x14ac:dyDescent="0.2"/>
    <row r="116" ht="15" customHeight="1" x14ac:dyDescent="0.2"/>
    <row r="117" ht="15" customHeight="1" x14ac:dyDescent="0.2"/>
    <row r="118" ht="20" customHeight="1" x14ac:dyDescent="0.2"/>
    <row r="119" ht="15" customHeight="1" x14ac:dyDescent="0.2"/>
    <row r="120" ht="15" customHeight="1" x14ac:dyDescent="0.2"/>
    <row r="121" ht="15" customHeight="1" x14ac:dyDescent="0.2"/>
    <row r="122" ht="15" customHeight="1" x14ac:dyDescent="0.2"/>
    <row r="123" ht="20" customHeight="1" x14ac:dyDescent="0.2"/>
    <row r="124" ht="15" customHeight="1" x14ac:dyDescent="0.2"/>
    <row r="125" ht="15" customHeight="1" x14ac:dyDescent="0.2"/>
    <row r="126" ht="15" customHeight="1" x14ac:dyDescent="0.2"/>
    <row r="127" ht="15" customHeight="1" x14ac:dyDescent="0.2"/>
    <row r="128" ht="20" customHeight="1" x14ac:dyDescent="0.2"/>
    <row r="129" ht="15" customHeight="1" x14ac:dyDescent="0.2"/>
    <row r="130" ht="15" customHeight="1" x14ac:dyDescent="0.2"/>
    <row r="131" ht="15" customHeight="1" x14ac:dyDescent="0.2"/>
    <row r="132" ht="15" customHeight="1" x14ac:dyDescent="0.2"/>
    <row r="133" ht="20" customHeight="1" x14ac:dyDescent="0.2"/>
    <row r="134" ht="15" customHeight="1" x14ac:dyDescent="0.2"/>
    <row r="135" ht="15" customHeight="1" x14ac:dyDescent="0.2"/>
    <row r="136" ht="15" customHeight="1" x14ac:dyDescent="0.2"/>
    <row r="137" ht="15" customHeight="1" x14ac:dyDescent="0.2"/>
    <row r="138" ht="15" customHeight="1" x14ac:dyDescent="0.2"/>
    <row r="139" ht="20"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20" customHeight="1" x14ac:dyDescent="0.2"/>
    <row r="147" ht="15" customHeight="1" x14ac:dyDescent="0.2"/>
    <row r="148" ht="15" customHeight="1" x14ac:dyDescent="0.2"/>
    <row r="149" ht="15" customHeight="1" x14ac:dyDescent="0.2"/>
    <row r="150" ht="15" customHeight="1" x14ac:dyDescent="0.2"/>
    <row r="151" ht="15" customHeight="1" x14ac:dyDescent="0.2"/>
    <row r="152" ht="20"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20" customHeight="1" x14ac:dyDescent="0.2"/>
    <row r="180" ht="15" customHeight="1" x14ac:dyDescent="0.2"/>
    <row r="181" ht="15" customHeight="1" x14ac:dyDescent="0.2"/>
    <row r="182" ht="15" customHeight="1" x14ac:dyDescent="0.2"/>
    <row r="183" ht="15" customHeight="1" x14ac:dyDescent="0.2"/>
    <row r="184" ht="20" customHeight="1" x14ac:dyDescent="0.2"/>
    <row r="185" ht="15" customHeight="1" x14ac:dyDescent="0.2"/>
    <row r="186" ht="15" customHeight="1" x14ac:dyDescent="0.2"/>
    <row r="187" ht="15" customHeight="1" x14ac:dyDescent="0.2"/>
    <row r="188" ht="15" customHeight="1" x14ac:dyDescent="0.2"/>
    <row r="189" ht="20"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20" customHeight="1" x14ac:dyDescent="0.2"/>
    <row r="213" ht="15" customHeight="1" x14ac:dyDescent="0.2"/>
    <row r="214" ht="15" customHeight="1" x14ac:dyDescent="0.2"/>
    <row r="215" ht="15" customHeight="1" x14ac:dyDescent="0.2"/>
    <row r="216" ht="15" customHeight="1" x14ac:dyDescent="0.2"/>
    <row r="217" ht="15" customHeight="1" x14ac:dyDescent="0.2"/>
    <row r="218" ht="20" customHeight="1" x14ac:dyDescent="0.2"/>
    <row r="219" ht="15" customHeight="1" x14ac:dyDescent="0.2"/>
    <row r="220" ht="15" customHeight="1" x14ac:dyDescent="0.2"/>
    <row r="221" ht="15" customHeight="1" x14ac:dyDescent="0.2"/>
    <row r="222" ht="15" customHeight="1" x14ac:dyDescent="0.2"/>
    <row r="223" ht="15" customHeight="1" x14ac:dyDescent="0.2"/>
    <row r="224" ht="20" customHeight="1" x14ac:dyDescent="0.2"/>
    <row r="225" ht="15" customHeight="1" x14ac:dyDescent="0.2"/>
    <row r="226" ht="15" customHeight="1" x14ac:dyDescent="0.2"/>
    <row r="227" ht="15" customHeight="1" x14ac:dyDescent="0.2"/>
    <row r="228" ht="15" customHeight="1" x14ac:dyDescent="0.2"/>
    <row r="229" ht="15" customHeight="1" x14ac:dyDescent="0.2"/>
    <row r="230" ht="20" customHeight="1" x14ac:dyDescent="0.2"/>
    <row r="231" ht="15" customHeight="1" x14ac:dyDescent="0.2"/>
    <row r="232" ht="15" customHeight="1" x14ac:dyDescent="0.2"/>
    <row r="233" ht="15" customHeight="1" x14ac:dyDescent="0.2"/>
    <row r="234" ht="15" customHeight="1" x14ac:dyDescent="0.2"/>
    <row r="235" ht="15" customHeight="1" x14ac:dyDescent="0.2"/>
    <row r="236" ht="20"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20"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20"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20"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20" customHeight="1" x14ac:dyDescent="0.2"/>
    <row r="282" ht="15" customHeight="1" x14ac:dyDescent="0.2"/>
    <row r="283" ht="15" customHeight="1" x14ac:dyDescent="0.2"/>
    <row r="284" ht="15" customHeight="1" x14ac:dyDescent="0.2"/>
    <row r="285" ht="15" customHeight="1" x14ac:dyDescent="0.2"/>
    <row r="286" ht="15" customHeight="1" x14ac:dyDescent="0.2"/>
    <row r="287" ht="20" customHeight="1" x14ac:dyDescent="0.2"/>
    <row r="288" ht="15" customHeight="1" x14ac:dyDescent="0.2"/>
    <row r="289" ht="15" customHeight="1" x14ac:dyDescent="0.2"/>
    <row r="290" ht="15" customHeight="1" x14ac:dyDescent="0.2"/>
    <row r="291" ht="15" customHeight="1" x14ac:dyDescent="0.2"/>
    <row r="292" ht="15" customHeight="1" x14ac:dyDescent="0.2"/>
    <row r="293" ht="20" customHeight="1" x14ac:dyDescent="0.2"/>
    <row r="294" ht="15" customHeight="1" x14ac:dyDescent="0.2"/>
    <row r="295" ht="15" customHeight="1" x14ac:dyDescent="0.2"/>
    <row r="296" ht="15" customHeight="1" x14ac:dyDescent="0.2"/>
    <row r="297" ht="15" customHeight="1" x14ac:dyDescent="0.2"/>
    <row r="298" ht="15" customHeight="1" x14ac:dyDescent="0.2"/>
    <row r="299" ht="20" customHeight="1" x14ac:dyDescent="0.2"/>
    <row r="300" ht="15" customHeight="1" x14ac:dyDescent="0.2"/>
    <row r="301" ht="15" customHeight="1" x14ac:dyDescent="0.2"/>
    <row r="302" ht="15" customHeight="1" x14ac:dyDescent="0.2"/>
    <row r="303" ht="15" customHeight="1" x14ac:dyDescent="0.2"/>
    <row r="304" ht="15" customHeight="1" x14ac:dyDescent="0.2"/>
    <row r="305" ht="20" customHeight="1" x14ac:dyDescent="0.2"/>
    <row r="306" ht="15" customHeight="1" x14ac:dyDescent="0.2"/>
    <row r="307" ht="15" customHeight="1" x14ac:dyDescent="0.2"/>
    <row r="308" ht="15" customHeight="1" x14ac:dyDescent="0.2"/>
    <row r="309" ht="15" customHeight="1" x14ac:dyDescent="0.2"/>
    <row r="310" ht="15" customHeight="1" x14ac:dyDescent="0.2"/>
    <row r="311" ht="20" customHeight="1" x14ac:dyDescent="0.2"/>
    <row r="312" ht="15" customHeight="1" x14ac:dyDescent="0.2"/>
    <row r="313" ht="15" customHeight="1" x14ac:dyDescent="0.2"/>
    <row r="314" ht="15" customHeight="1" x14ac:dyDescent="0.2"/>
    <row r="315" ht="15" customHeight="1" x14ac:dyDescent="0.2"/>
    <row r="316" ht="15" customHeight="1" x14ac:dyDescent="0.2"/>
    <row r="317" ht="20" customHeight="1" x14ac:dyDescent="0.2"/>
    <row r="318" ht="15" customHeight="1" x14ac:dyDescent="0.2"/>
    <row r="319" ht="15" customHeight="1" x14ac:dyDescent="0.2"/>
    <row r="320" ht="15" customHeight="1" x14ac:dyDescent="0.2"/>
    <row r="321" ht="15" customHeight="1" x14ac:dyDescent="0.2"/>
    <row r="322" ht="15" customHeight="1" x14ac:dyDescent="0.2"/>
    <row r="323" ht="20" customHeight="1" x14ac:dyDescent="0.2"/>
    <row r="324" ht="15" customHeight="1" x14ac:dyDescent="0.2"/>
    <row r="325" ht="15" customHeight="1" x14ac:dyDescent="0.2"/>
    <row r="326" ht="15" customHeight="1" x14ac:dyDescent="0.2"/>
    <row r="327" ht="15" customHeight="1" x14ac:dyDescent="0.2"/>
    <row r="328" ht="15" customHeight="1" x14ac:dyDescent="0.2"/>
    <row r="329" ht="20" customHeight="1" x14ac:dyDescent="0.2"/>
    <row r="330" ht="15" customHeight="1" x14ac:dyDescent="0.2"/>
    <row r="331" ht="15" customHeight="1" x14ac:dyDescent="0.2"/>
    <row r="332" ht="15" customHeight="1" x14ac:dyDescent="0.2"/>
    <row r="333" ht="15" customHeight="1" x14ac:dyDescent="0.2"/>
    <row r="334" ht="15" customHeight="1" x14ac:dyDescent="0.2"/>
    <row r="335" ht="20" customHeight="1" x14ac:dyDescent="0.2"/>
    <row r="336" ht="15" customHeight="1" x14ac:dyDescent="0.2"/>
    <row r="337" ht="15" customHeight="1" x14ac:dyDescent="0.2"/>
    <row r="338" ht="15" customHeight="1" x14ac:dyDescent="0.2"/>
    <row r="339" ht="15" customHeight="1" x14ac:dyDescent="0.2"/>
    <row r="340" ht="15" customHeight="1" x14ac:dyDescent="0.2"/>
    <row r="341" ht="20" customHeight="1" x14ac:dyDescent="0.2"/>
    <row r="342" ht="15" customHeight="1" x14ac:dyDescent="0.2"/>
    <row r="343" ht="15" customHeight="1" x14ac:dyDescent="0.2"/>
    <row r="344" ht="15" customHeight="1" x14ac:dyDescent="0.2"/>
    <row r="345" ht="15" customHeight="1" x14ac:dyDescent="0.2"/>
    <row r="346" ht="15" customHeight="1" x14ac:dyDescent="0.2"/>
    <row r="347" ht="20" customHeight="1" x14ac:dyDescent="0.2"/>
    <row r="348" ht="15" customHeight="1" x14ac:dyDescent="0.2"/>
    <row r="349" ht="15" customHeight="1" x14ac:dyDescent="0.2"/>
    <row r="350" ht="15" customHeight="1" x14ac:dyDescent="0.2"/>
    <row r="351" ht="15" customHeight="1" x14ac:dyDescent="0.2"/>
    <row r="352" ht="15" customHeight="1" x14ac:dyDescent="0.2"/>
    <row r="353" ht="20" customHeight="1" x14ac:dyDescent="0.2"/>
    <row r="354" ht="15" customHeight="1" x14ac:dyDescent="0.2"/>
    <row r="355" ht="15" customHeight="1" x14ac:dyDescent="0.2"/>
    <row r="356" ht="15" customHeight="1" x14ac:dyDescent="0.2"/>
    <row r="357" ht="15" customHeight="1" x14ac:dyDescent="0.2"/>
    <row r="358" ht="15" customHeight="1" x14ac:dyDescent="0.2"/>
    <row r="359" ht="20" customHeight="1" x14ac:dyDescent="0.2"/>
    <row r="360" ht="15" customHeight="1" x14ac:dyDescent="0.2"/>
    <row r="361" ht="15" customHeight="1" x14ac:dyDescent="0.2"/>
    <row r="362" ht="15" customHeight="1" x14ac:dyDescent="0.2"/>
    <row r="363" ht="15" customHeight="1" x14ac:dyDescent="0.2"/>
    <row r="364" ht="15" customHeight="1" x14ac:dyDescent="0.2"/>
    <row r="365" ht="20" customHeight="1" x14ac:dyDescent="0.2"/>
    <row r="366" ht="15" customHeight="1" x14ac:dyDescent="0.2"/>
    <row r="367" ht="15" customHeight="1" x14ac:dyDescent="0.2"/>
    <row r="368" ht="15" customHeight="1" x14ac:dyDescent="0.2"/>
    <row r="369" ht="15" customHeight="1" x14ac:dyDescent="0.2"/>
    <row r="370" ht="15" customHeight="1" x14ac:dyDescent="0.2"/>
    <row r="371" ht="20" customHeight="1" x14ac:dyDescent="0.2"/>
    <row r="372" ht="15" customHeight="1" x14ac:dyDescent="0.2"/>
    <row r="373" ht="15" customHeight="1" x14ac:dyDescent="0.2"/>
    <row r="374" ht="15" customHeight="1" x14ac:dyDescent="0.2"/>
    <row r="375" ht="15" customHeight="1" x14ac:dyDescent="0.2"/>
    <row r="376" ht="15" customHeight="1" x14ac:dyDescent="0.2"/>
    <row r="377" ht="20" customHeight="1" x14ac:dyDescent="0.2"/>
    <row r="378" ht="15" customHeight="1" x14ac:dyDescent="0.2"/>
    <row r="379" ht="15" customHeight="1" x14ac:dyDescent="0.2"/>
    <row r="380" ht="15" customHeight="1" x14ac:dyDescent="0.2"/>
    <row r="381" ht="15" customHeight="1" x14ac:dyDescent="0.2"/>
    <row r="382" ht="15" customHeight="1" x14ac:dyDescent="0.2"/>
    <row r="383" ht="20" customHeight="1" x14ac:dyDescent="0.2"/>
    <row r="384" ht="15" customHeight="1" x14ac:dyDescent="0.2"/>
    <row r="385" ht="15" customHeight="1" x14ac:dyDescent="0.2"/>
    <row r="386" ht="15" customHeight="1" x14ac:dyDescent="0.2"/>
    <row r="387" ht="15" customHeight="1" x14ac:dyDescent="0.2"/>
    <row r="388" ht="15" customHeight="1" x14ac:dyDescent="0.2"/>
    <row r="389" ht="20" customHeight="1" x14ac:dyDescent="0.2"/>
    <row r="390" ht="15" customHeight="1" x14ac:dyDescent="0.2"/>
    <row r="391" ht="15" customHeight="1" x14ac:dyDescent="0.2"/>
    <row r="392" ht="15" customHeight="1" x14ac:dyDescent="0.2"/>
    <row r="393" ht="15" customHeight="1" x14ac:dyDescent="0.2"/>
    <row r="394" ht="15" customHeight="1" x14ac:dyDescent="0.2"/>
    <row r="395" ht="20"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20" customHeight="1" x14ac:dyDescent="0.2"/>
    <row r="411" ht="15" customHeight="1" x14ac:dyDescent="0.2"/>
    <row r="412" ht="15" customHeight="1" x14ac:dyDescent="0.2"/>
    <row r="413" ht="15" customHeight="1" x14ac:dyDescent="0.2"/>
    <row r="414" ht="15" customHeight="1" x14ac:dyDescent="0.2"/>
    <row r="415" ht="20" customHeight="1" x14ac:dyDescent="0.2"/>
    <row r="416" ht="15" customHeight="1" x14ac:dyDescent="0.2"/>
    <row r="417" ht="15" customHeight="1" x14ac:dyDescent="0.2"/>
    <row r="418" ht="15" customHeight="1" x14ac:dyDescent="0.2"/>
    <row r="419" ht="15" customHeight="1" x14ac:dyDescent="0.2"/>
    <row r="420" ht="20" customHeight="1" x14ac:dyDescent="0.2"/>
    <row r="421" ht="15" customHeight="1" x14ac:dyDescent="0.2"/>
    <row r="422" ht="15" customHeight="1" x14ac:dyDescent="0.2"/>
    <row r="423" ht="15" customHeight="1" x14ac:dyDescent="0.2"/>
    <row r="424" ht="15" customHeight="1" x14ac:dyDescent="0.2"/>
    <row r="425" ht="20" customHeight="1" x14ac:dyDescent="0.2"/>
    <row r="426" ht="15" customHeight="1" x14ac:dyDescent="0.2"/>
    <row r="427" ht="15" customHeight="1" x14ac:dyDescent="0.2"/>
    <row r="428" ht="15" customHeight="1" x14ac:dyDescent="0.2"/>
    <row r="429" ht="15" customHeight="1" x14ac:dyDescent="0.2"/>
    <row r="430" ht="20" customHeight="1" x14ac:dyDescent="0.2"/>
    <row r="431" ht="15" customHeight="1" x14ac:dyDescent="0.2"/>
    <row r="432" ht="15" customHeight="1" x14ac:dyDescent="0.2"/>
    <row r="433" ht="15" customHeight="1" x14ac:dyDescent="0.2"/>
    <row r="434" ht="15" customHeight="1" x14ac:dyDescent="0.2"/>
    <row r="435" ht="20" customHeight="1" x14ac:dyDescent="0.2"/>
    <row r="436" ht="15" customHeight="1" x14ac:dyDescent="0.2"/>
    <row r="437" ht="15" customHeight="1" x14ac:dyDescent="0.2"/>
    <row r="438" ht="15" customHeight="1" x14ac:dyDescent="0.2"/>
    <row r="439" ht="15" customHeight="1" x14ac:dyDescent="0.2"/>
    <row r="440" ht="20" customHeight="1" x14ac:dyDescent="0.2"/>
    <row r="441" ht="15" customHeight="1" x14ac:dyDescent="0.2"/>
    <row r="442" ht="15" customHeight="1" x14ac:dyDescent="0.2"/>
    <row r="443" ht="15" customHeight="1" x14ac:dyDescent="0.2"/>
    <row r="444" ht="15" customHeight="1" x14ac:dyDescent="0.2"/>
    <row r="445" ht="20"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20" customHeight="1" x14ac:dyDescent="0.2"/>
    <row r="453" ht="15" customHeight="1" x14ac:dyDescent="0.2"/>
    <row r="454" ht="15" customHeight="1" x14ac:dyDescent="0.2"/>
    <row r="455" ht="15" customHeight="1" x14ac:dyDescent="0.2"/>
    <row r="456" ht="15" customHeight="1" x14ac:dyDescent="0.2"/>
    <row r="457" ht="15" customHeight="1" x14ac:dyDescent="0.2"/>
    <row r="458" ht="20" customHeight="1" x14ac:dyDescent="0.2"/>
    <row r="459" ht="15" customHeight="1" x14ac:dyDescent="0.2"/>
    <row r="460" ht="15" customHeight="1" x14ac:dyDescent="0.2"/>
    <row r="461" ht="15" customHeight="1" x14ac:dyDescent="0.2"/>
    <row r="462" ht="15" customHeight="1" x14ac:dyDescent="0.2"/>
    <row r="463" ht="15" customHeight="1" x14ac:dyDescent="0.2"/>
    <row r="464" ht="20"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20"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20" customHeight="1" x14ac:dyDescent="0.2"/>
    <row r="481" ht="15" customHeight="1" x14ac:dyDescent="0.2"/>
    <row r="482" ht="15" customHeight="1" x14ac:dyDescent="0.2"/>
    <row r="483" ht="15" customHeight="1" x14ac:dyDescent="0.2"/>
    <row r="484" ht="15" customHeight="1" x14ac:dyDescent="0.2"/>
    <row r="485" ht="20" customHeight="1" x14ac:dyDescent="0.2"/>
    <row r="486" ht="15" customHeight="1" x14ac:dyDescent="0.2"/>
    <row r="487" ht="15" customHeight="1" x14ac:dyDescent="0.2"/>
    <row r="488" ht="15" customHeight="1" x14ac:dyDescent="0.2"/>
    <row r="489" ht="20" customHeight="1" x14ac:dyDescent="0.2"/>
    <row r="490" ht="15" customHeight="1" x14ac:dyDescent="0.2"/>
    <row r="491" ht="15" customHeight="1" x14ac:dyDescent="0.2"/>
    <row r="492" ht="15" customHeight="1" x14ac:dyDescent="0.2"/>
    <row r="493" ht="20"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20" customHeight="1" x14ac:dyDescent="0.2"/>
    <row r="501" ht="15" customHeight="1" x14ac:dyDescent="0.2"/>
    <row r="502" ht="15" customHeight="1" x14ac:dyDescent="0.2"/>
    <row r="503" ht="15" customHeight="1" x14ac:dyDescent="0.2"/>
    <row r="504" ht="15" customHeight="1" x14ac:dyDescent="0.2"/>
    <row r="505" ht="20" customHeight="1" x14ac:dyDescent="0.2"/>
    <row r="506" ht="15" customHeight="1" x14ac:dyDescent="0.2"/>
    <row r="507" ht="15" customHeight="1" x14ac:dyDescent="0.2"/>
    <row r="508" ht="15" customHeight="1" x14ac:dyDescent="0.2"/>
    <row r="509" ht="15" customHeight="1" x14ac:dyDescent="0.2"/>
    <row r="510" ht="20" customHeight="1" x14ac:dyDescent="0.2"/>
    <row r="511" ht="15" customHeight="1" x14ac:dyDescent="0.2"/>
    <row r="512" ht="15" customHeight="1" x14ac:dyDescent="0.2"/>
    <row r="513" ht="15" customHeight="1" x14ac:dyDescent="0.2"/>
    <row r="514" ht="15" customHeight="1" x14ac:dyDescent="0.2"/>
    <row r="515" ht="15" customHeight="1" x14ac:dyDescent="0.2"/>
    <row r="516" ht="20" customHeight="1" x14ac:dyDescent="0.2"/>
    <row r="517" ht="15" customHeight="1" x14ac:dyDescent="0.2"/>
    <row r="518" ht="15" customHeight="1" x14ac:dyDescent="0.2"/>
    <row r="519" ht="15" customHeight="1" x14ac:dyDescent="0.2"/>
    <row r="520" ht="20"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20" customHeight="1" x14ac:dyDescent="0.2"/>
    <row r="528" ht="15" customHeight="1" x14ac:dyDescent="0.2"/>
    <row r="529" ht="15" customHeight="1" x14ac:dyDescent="0.2"/>
    <row r="530" ht="15" customHeight="1" x14ac:dyDescent="0.2"/>
    <row r="531" ht="15" customHeight="1" x14ac:dyDescent="0.2"/>
    <row r="532" ht="20" customHeight="1" x14ac:dyDescent="0.2"/>
    <row r="533" ht="15" customHeight="1" x14ac:dyDescent="0.2"/>
    <row r="534" ht="15" customHeight="1" x14ac:dyDescent="0.2"/>
    <row r="535" ht="15" customHeight="1" x14ac:dyDescent="0.2"/>
    <row r="536" ht="15" customHeight="1" x14ac:dyDescent="0.2"/>
    <row r="537" ht="15" customHeight="1" x14ac:dyDescent="0.2"/>
    <row r="538" ht="20" customHeight="1" x14ac:dyDescent="0.2"/>
    <row r="539" ht="15" customHeight="1" x14ac:dyDescent="0.2"/>
    <row r="540" ht="15" customHeight="1" x14ac:dyDescent="0.2"/>
    <row r="541" ht="15" customHeight="1" x14ac:dyDescent="0.2"/>
    <row r="542" ht="15" customHeight="1" x14ac:dyDescent="0.2"/>
    <row r="543" ht="15" customHeight="1" x14ac:dyDescent="0.2"/>
    <row r="544" ht="20" customHeight="1" x14ac:dyDescent="0.2"/>
    <row r="545" ht="15" customHeight="1" x14ac:dyDescent="0.2"/>
    <row r="546" ht="15" customHeight="1" x14ac:dyDescent="0.2"/>
    <row r="547" ht="15" customHeight="1" x14ac:dyDescent="0.2"/>
    <row r="548" ht="15" customHeight="1" x14ac:dyDescent="0.2"/>
    <row r="549" ht="20" customHeight="1" x14ac:dyDescent="0.2"/>
    <row r="550" ht="15" customHeight="1" x14ac:dyDescent="0.2"/>
    <row r="551" ht="15" customHeight="1" x14ac:dyDescent="0.2"/>
    <row r="552" ht="15" customHeight="1" x14ac:dyDescent="0.2"/>
    <row r="553" ht="15" customHeight="1" x14ac:dyDescent="0.2"/>
    <row r="554" ht="20" customHeight="1" x14ac:dyDescent="0.2"/>
    <row r="555" ht="15" customHeight="1" x14ac:dyDescent="0.2"/>
    <row r="556" ht="15" customHeight="1" x14ac:dyDescent="0.2"/>
    <row r="557" ht="15" customHeight="1" x14ac:dyDescent="0.2"/>
    <row r="558" ht="15" customHeight="1" x14ac:dyDescent="0.2"/>
    <row r="559" ht="20" customHeight="1" x14ac:dyDescent="0.2"/>
    <row r="560" ht="15" customHeight="1" x14ac:dyDescent="0.2"/>
    <row r="561" ht="15" customHeight="1" x14ac:dyDescent="0.2"/>
    <row r="562" ht="15" customHeight="1" x14ac:dyDescent="0.2"/>
    <row r="563" ht="20" customHeight="1" x14ac:dyDescent="0.2"/>
    <row r="564" ht="15" customHeight="1" x14ac:dyDescent="0.2"/>
    <row r="565" ht="15" customHeight="1" x14ac:dyDescent="0.2"/>
    <row r="566" ht="15" customHeight="1" x14ac:dyDescent="0.2"/>
    <row r="567" ht="15" customHeight="1" x14ac:dyDescent="0.2"/>
    <row r="568" ht="20" customHeight="1" x14ac:dyDescent="0.2"/>
    <row r="569" ht="15" customHeight="1" x14ac:dyDescent="0.2"/>
    <row r="570" ht="15" customHeight="1" x14ac:dyDescent="0.2"/>
    <row r="571" ht="15" customHeight="1" x14ac:dyDescent="0.2"/>
    <row r="572" ht="15" customHeight="1" x14ac:dyDescent="0.2"/>
    <row r="573" ht="20" customHeight="1" x14ac:dyDescent="0.2"/>
    <row r="574" ht="15" customHeight="1" x14ac:dyDescent="0.2"/>
    <row r="575" ht="15" customHeight="1" x14ac:dyDescent="0.2"/>
    <row r="576" ht="15" customHeight="1" x14ac:dyDescent="0.2"/>
    <row r="577" ht="15" customHeight="1" x14ac:dyDescent="0.2"/>
    <row r="578" ht="20" customHeight="1" x14ac:dyDescent="0.2"/>
    <row r="579" ht="15" customHeight="1" x14ac:dyDescent="0.2"/>
    <row r="580" ht="15" customHeight="1" x14ac:dyDescent="0.2"/>
    <row r="581" ht="15" customHeight="1" x14ac:dyDescent="0.2"/>
    <row r="582" ht="15" customHeight="1" x14ac:dyDescent="0.2"/>
    <row r="583" ht="20" customHeight="1" x14ac:dyDescent="0.2"/>
    <row r="584" ht="15" customHeight="1" x14ac:dyDescent="0.2"/>
    <row r="585" ht="15" customHeight="1" x14ac:dyDescent="0.2"/>
    <row r="586" ht="15" customHeight="1" x14ac:dyDescent="0.2"/>
    <row r="587" ht="15" customHeight="1" x14ac:dyDescent="0.2"/>
    <row r="588" ht="20" customHeight="1" x14ac:dyDescent="0.2"/>
    <row r="589" ht="15" customHeight="1" x14ac:dyDescent="0.2"/>
    <row r="590" ht="15" customHeight="1" x14ac:dyDescent="0.2"/>
    <row r="591" ht="15" customHeight="1" x14ac:dyDescent="0.2"/>
    <row r="592" ht="15" customHeight="1" x14ac:dyDescent="0.2"/>
    <row r="593" ht="20" customHeight="1" x14ac:dyDescent="0.2"/>
    <row r="594" ht="15" customHeight="1" x14ac:dyDescent="0.2"/>
    <row r="595" ht="15" customHeight="1" x14ac:dyDescent="0.2"/>
    <row r="596" ht="15" customHeight="1" x14ac:dyDescent="0.2"/>
    <row r="597" ht="15" customHeight="1" x14ac:dyDescent="0.2"/>
    <row r="598" ht="20" customHeight="1" x14ac:dyDescent="0.2"/>
    <row r="599" ht="15" customHeight="1" x14ac:dyDescent="0.2"/>
    <row r="600" ht="15" customHeight="1" x14ac:dyDescent="0.2"/>
    <row r="601" ht="15" customHeight="1" x14ac:dyDescent="0.2"/>
    <row r="602" ht="15" customHeight="1" x14ac:dyDescent="0.2"/>
    <row r="603" ht="20" customHeight="1" x14ac:dyDescent="0.2"/>
    <row r="604" ht="15" customHeight="1" x14ac:dyDescent="0.2"/>
    <row r="605" ht="15" customHeight="1" x14ac:dyDescent="0.2"/>
    <row r="606" ht="15" customHeight="1" x14ac:dyDescent="0.2"/>
    <row r="607" ht="15" customHeight="1" x14ac:dyDescent="0.2"/>
    <row r="608" ht="20" customHeight="1" x14ac:dyDescent="0.2"/>
    <row r="609" ht="15" customHeight="1" x14ac:dyDescent="0.2"/>
    <row r="610" ht="15" customHeight="1" x14ac:dyDescent="0.2"/>
    <row r="611" ht="15" customHeight="1" x14ac:dyDescent="0.2"/>
    <row r="612" ht="15" customHeight="1" x14ac:dyDescent="0.2"/>
    <row r="613" ht="20"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20"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20" customHeight="1" x14ac:dyDescent="0.2"/>
    <row r="631" ht="15" customHeight="1" x14ac:dyDescent="0.2"/>
    <row r="632" ht="15" customHeight="1" x14ac:dyDescent="0.2"/>
    <row r="633" ht="15" customHeight="1" x14ac:dyDescent="0.2"/>
    <row r="634" ht="15" customHeight="1" x14ac:dyDescent="0.2"/>
    <row r="635" ht="20"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20" customHeight="1" x14ac:dyDescent="0.2"/>
    <row r="643" ht="15" customHeight="1" x14ac:dyDescent="0.2"/>
    <row r="644" ht="15" customHeight="1" x14ac:dyDescent="0.2"/>
    <row r="645" ht="20"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20" customHeight="1" x14ac:dyDescent="0.2"/>
    <row r="656" ht="15" customHeight="1" x14ac:dyDescent="0.2"/>
    <row r="657" ht="15" customHeight="1" x14ac:dyDescent="0.2"/>
    <row r="658" ht="15" customHeight="1" x14ac:dyDescent="0.2"/>
    <row r="659" ht="15" customHeight="1" x14ac:dyDescent="0.2"/>
    <row r="660" ht="20" customHeight="1" x14ac:dyDescent="0.2"/>
    <row r="661" ht="15" customHeight="1" x14ac:dyDescent="0.2"/>
    <row r="662" ht="15" customHeight="1" x14ac:dyDescent="0.2"/>
    <row r="663" ht="15" customHeight="1" x14ac:dyDescent="0.2"/>
    <row r="664" ht="20"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20" customHeight="1" x14ac:dyDescent="0.2"/>
    <row r="673" ht="15" customHeight="1" x14ac:dyDescent="0.2"/>
    <row r="674" ht="15" customHeight="1" x14ac:dyDescent="0.2"/>
    <row r="675" ht="15" customHeight="1" x14ac:dyDescent="0.2"/>
    <row r="676" ht="20" customHeight="1" x14ac:dyDescent="0.2"/>
    <row r="677" ht="15" customHeight="1" x14ac:dyDescent="0.2"/>
    <row r="678" ht="15" customHeight="1" x14ac:dyDescent="0.2"/>
    <row r="679" ht="15" customHeight="1" x14ac:dyDescent="0.2"/>
    <row r="680" ht="20" customHeight="1" x14ac:dyDescent="0.2"/>
    <row r="681" ht="15" customHeight="1" x14ac:dyDescent="0.2"/>
    <row r="682" ht="15" customHeight="1" x14ac:dyDescent="0.2"/>
    <row r="683" ht="15" customHeight="1" x14ac:dyDescent="0.2"/>
    <row r="684" ht="20" customHeight="1" x14ac:dyDescent="0.2"/>
    <row r="685" ht="15" customHeight="1" x14ac:dyDescent="0.2"/>
    <row r="686" ht="15" customHeight="1" x14ac:dyDescent="0.2"/>
    <row r="687" ht="15" customHeight="1" x14ac:dyDescent="0.2"/>
    <row r="688" ht="20" customHeight="1" x14ac:dyDescent="0.2"/>
    <row r="689" ht="15" customHeight="1" x14ac:dyDescent="0.2"/>
    <row r="690" ht="15" customHeight="1" x14ac:dyDescent="0.2"/>
    <row r="691" ht="15" customHeight="1" x14ac:dyDescent="0.2"/>
    <row r="692" ht="20" customHeight="1" x14ac:dyDescent="0.2"/>
    <row r="693" ht="15" customHeight="1" x14ac:dyDescent="0.2"/>
    <row r="694" ht="15" customHeight="1" x14ac:dyDescent="0.2"/>
    <row r="695" ht="15" customHeight="1" x14ac:dyDescent="0.2"/>
    <row r="696" ht="20" customHeight="1" x14ac:dyDescent="0.2"/>
    <row r="697" ht="15" customHeight="1" x14ac:dyDescent="0.2"/>
    <row r="698" ht="15" customHeight="1" x14ac:dyDescent="0.2"/>
    <row r="699" ht="15" customHeight="1" x14ac:dyDescent="0.2"/>
    <row r="700" ht="20" customHeight="1" x14ac:dyDescent="0.2"/>
    <row r="701" ht="15" customHeight="1" x14ac:dyDescent="0.2"/>
    <row r="702" ht="15" customHeight="1" x14ac:dyDescent="0.2"/>
    <row r="703" ht="15" customHeight="1" x14ac:dyDescent="0.2"/>
    <row r="704" ht="20" customHeight="1" x14ac:dyDescent="0.2"/>
    <row r="705" ht="15" customHeight="1" x14ac:dyDescent="0.2"/>
    <row r="706" ht="15" customHeight="1" x14ac:dyDescent="0.2"/>
    <row r="707" ht="15" customHeight="1" x14ac:dyDescent="0.2"/>
    <row r="708" ht="20" customHeight="1" x14ac:dyDescent="0.2"/>
    <row r="709" ht="15" customHeight="1" x14ac:dyDescent="0.2"/>
    <row r="710" ht="15" customHeight="1" x14ac:dyDescent="0.2"/>
    <row r="711" ht="15" customHeight="1" x14ac:dyDescent="0.2"/>
    <row r="712" ht="20" customHeight="1" x14ac:dyDescent="0.2"/>
    <row r="713" ht="15" customHeight="1" x14ac:dyDescent="0.2"/>
    <row r="714" ht="15" customHeight="1" x14ac:dyDescent="0.2"/>
    <row r="715" ht="15" customHeight="1" x14ac:dyDescent="0.2"/>
    <row r="716" ht="20" customHeight="1" x14ac:dyDescent="0.2"/>
    <row r="717" ht="15" customHeight="1" x14ac:dyDescent="0.2"/>
    <row r="718" ht="15" customHeight="1" x14ac:dyDescent="0.2"/>
    <row r="719" ht="15" customHeight="1" x14ac:dyDescent="0.2"/>
    <row r="720" ht="20" customHeight="1" x14ac:dyDescent="0.2"/>
    <row r="721" ht="15" customHeight="1" x14ac:dyDescent="0.2"/>
    <row r="722" ht="15" customHeight="1" x14ac:dyDescent="0.2"/>
    <row r="723" ht="15" customHeight="1" x14ac:dyDescent="0.2"/>
    <row r="724" ht="20" customHeight="1" x14ac:dyDescent="0.2"/>
    <row r="725" ht="15" customHeight="1" x14ac:dyDescent="0.2"/>
    <row r="726" ht="15" customHeight="1" x14ac:dyDescent="0.2"/>
    <row r="727" ht="15" customHeight="1" x14ac:dyDescent="0.2"/>
    <row r="728" ht="20" customHeight="1" x14ac:dyDescent="0.2"/>
    <row r="729" ht="15" customHeight="1" x14ac:dyDescent="0.2"/>
    <row r="730" ht="15" customHeight="1" x14ac:dyDescent="0.2"/>
    <row r="731" ht="15" customHeight="1" x14ac:dyDescent="0.2"/>
    <row r="732" ht="20"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20" customHeight="1" x14ac:dyDescent="0.2"/>
    <row r="772" ht="15" customHeight="1" x14ac:dyDescent="0.2"/>
    <row r="773" ht="15" customHeight="1" x14ac:dyDescent="0.2"/>
    <row r="774" ht="15" customHeight="1" x14ac:dyDescent="0.2"/>
    <row r="775" ht="15" customHeight="1" x14ac:dyDescent="0.2"/>
    <row r="776" ht="20" customHeight="1" x14ac:dyDescent="0.2"/>
    <row r="777" ht="15" customHeight="1" x14ac:dyDescent="0.2"/>
    <row r="778" ht="15" customHeight="1" x14ac:dyDescent="0.2"/>
    <row r="779" ht="15" customHeight="1" x14ac:dyDescent="0.2"/>
    <row r="780" ht="15" customHeight="1" x14ac:dyDescent="0.2"/>
    <row r="781" ht="15" customHeight="1" x14ac:dyDescent="0.2"/>
    <row r="782" ht="20" customHeight="1" x14ac:dyDescent="0.2"/>
    <row r="783" ht="15" customHeight="1" x14ac:dyDescent="0.2"/>
    <row r="784" ht="15" customHeight="1" x14ac:dyDescent="0.2"/>
    <row r="785" ht="15" customHeight="1" x14ac:dyDescent="0.2"/>
    <row r="786" ht="15" customHeight="1" x14ac:dyDescent="0.2"/>
    <row r="787" ht="15" customHeight="1" x14ac:dyDescent="0.2"/>
    <row r="788" ht="20" customHeight="1" x14ac:dyDescent="0.2"/>
    <row r="789" ht="15" customHeight="1" x14ac:dyDescent="0.2"/>
    <row r="790" ht="15" customHeight="1" x14ac:dyDescent="0.2"/>
    <row r="791" ht="15" customHeight="1" x14ac:dyDescent="0.2"/>
    <row r="792" ht="15" customHeight="1" x14ac:dyDescent="0.2"/>
    <row r="793" ht="15" customHeight="1" x14ac:dyDescent="0.2"/>
    <row r="794" ht="20" customHeight="1" x14ac:dyDescent="0.2"/>
    <row r="795" ht="15" customHeight="1" x14ac:dyDescent="0.2"/>
    <row r="796" ht="15" customHeight="1" x14ac:dyDescent="0.2"/>
    <row r="797" ht="15" customHeight="1" x14ac:dyDescent="0.2"/>
    <row r="798" ht="15" customHeight="1" x14ac:dyDescent="0.2"/>
    <row r="799" ht="15" customHeight="1" x14ac:dyDescent="0.2"/>
    <row r="800" ht="20" customHeight="1" x14ac:dyDescent="0.2"/>
    <row r="801" ht="15" customHeight="1" x14ac:dyDescent="0.2"/>
    <row r="802" ht="15" customHeight="1" x14ac:dyDescent="0.2"/>
    <row r="803" ht="15" customHeight="1" x14ac:dyDescent="0.2"/>
    <row r="804" ht="15" customHeight="1" x14ac:dyDescent="0.2"/>
    <row r="805" ht="15" customHeight="1" x14ac:dyDescent="0.2"/>
    <row r="806" ht="20" customHeight="1" x14ac:dyDescent="0.2"/>
    <row r="807" ht="15" customHeight="1" x14ac:dyDescent="0.2"/>
    <row r="808" ht="15" customHeight="1" x14ac:dyDescent="0.2"/>
    <row r="809" ht="15" customHeight="1" x14ac:dyDescent="0.2"/>
    <row r="810" ht="15" customHeight="1" x14ac:dyDescent="0.2"/>
    <row r="811" ht="15" customHeight="1" x14ac:dyDescent="0.2"/>
    <row r="812" ht="20"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20" customHeight="1" x14ac:dyDescent="0.2"/>
    <row r="844" ht="15" customHeight="1" x14ac:dyDescent="0.2"/>
    <row r="845" ht="15" customHeight="1" x14ac:dyDescent="0.2"/>
    <row r="846" ht="15" customHeight="1" x14ac:dyDescent="0.2"/>
    <row r="847" ht="15" customHeight="1" x14ac:dyDescent="0.2"/>
    <row r="848" ht="20"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20"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20"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20"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20"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20" customHeight="1" x14ac:dyDescent="0.2"/>
    <row r="937" ht="15" customHeight="1" x14ac:dyDescent="0.2"/>
    <row r="938" ht="15" customHeight="1" x14ac:dyDescent="0.2"/>
    <row r="939" ht="15" customHeight="1" x14ac:dyDescent="0.2"/>
    <row r="940" ht="15" customHeight="1" x14ac:dyDescent="0.2"/>
    <row r="941" ht="20" customHeight="1" x14ac:dyDescent="0.2"/>
    <row r="942" ht="15" customHeight="1" x14ac:dyDescent="0.2"/>
    <row r="943" ht="15" customHeight="1" x14ac:dyDescent="0.2"/>
    <row r="944" ht="15" customHeight="1" x14ac:dyDescent="0.2"/>
    <row r="945" ht="15" customHeight="1" x14ac:dyDescent="0.2"/>
    <row r="946" ht="15" customHeight="1" x14ac:dyDescent="0.2"/>
    <row r="947" ht="20" customHeight="1" x14ac:dyDescent="0.2"/>
    <row r="948" ht="15" customHeight="1" x14ac:dyDescent="0.2"/>
    <row r="949" ht="15" customHeight="1" x14ac:dyDescent="0.2"/>
    <row r="950" ht="15" customHeight="1" x14ac:dyDescent="0.2"/>
    <row r="951" ht="15" customHeight="1" x14ac:dyDescent="0.2"/>
    <row r="952" ht="20" customHeight="1" x14ac:dyDescent="0.2"/>
    <row r="953" ht="15" customHeight="1" x14ac:dyDescent="0.2"/>
    <row r="954" ht="15" customHeight="1" x14ac:dyDescent="0.2"/>
    <row r="955" ht="15" customHeight="1" x14ac:dyDescent="0.2"/>
    <row r="956" ht="15" customHeight="1" x14ac:dyDescent="0.2"/>
    <row r="957" ht="15" customHeight="1" x14ac:dyDescent="0.2"/>
    <row r="958" ht="20" customHeight="1" x14ac:dyDescent="0.2"/>
    <row r="959" ht="15" customHeight="1" x14ac:dyDescent="0.2"/>
    <row r="960" ht="15" customHeight="1" x14ac:dyDescent="0.2"/>
    <row r="961" ht="15" customHeight="1" x14ac:dyDescent="0.2"/>
    <row r="962" ht="15" customHeight="1" x14ac:dyDescent="0.2"/>
    <row r="963" ht="20" customHeight="1" x14ac:dyDescent="0.2"/>
    <row r="964" ht="15" customHeight="1" x14ac:dyDescent="0.2"/>
    <row r="965" ht="15" customHeight="1" x14ac:dyDescent="0.2"/>
    <row r="966" ht="15" customHeight="1" x14ac:dyDescent="0.2"/>
    <row r="967" ht="15" customHeight="1" x14ac:dyDescent="0.2"/>
    <row r="968" ht="15" customHeight="1" x14ac:dyDescent="0.2"/>
    <row r="969" ht="20" customHeight="1" x14ac:dyDescent="0.2"/>
    <row r="970" ht="15" customHeight="1" x14ac:dyDescent="0.2"/>
    <row r="971" ht="15" customHeight="1" x14ac:dyDescent="0.2"/>
    <row r="972" ht="15" customHeight="1" x14ac:dyDescent="0.2"/>
    <row r="973" ht="15" customHeight="1" x14ac:dyDescent="0.2"/>
    <row r="974" ht="20" customHeight="1" x14ac:dyDescent="0.2"/>
    <row r="975" ht="15" customHeight="1" x14ac:dyDescent="0.2"/>
    <row r="976" ht="15" customHeight="1" x14ac:dyDescent="0.2"/>
    <row r="977" ht="15" customHeight="1" x14ac:dyDescent="0.2"/>
    <row r="978" ht="15" customHeight="1" x14ac:dyDescent="0.2"/>
    <row r="979" ht="15" customHeight="1" x14ac:dyDescent="0.2"/>
    <row r="980" ht="20" customHeight="1" x14ac:dyDescent="0.2"/>
    <row r="981" ht="15" customHeight="1" x14ac:dyDescent="0.2"/>
    <row r="982" ht="15" customHeight="1" x14ac:dyDescent="0.2"/>
    <row r="983" ht="15" customHeight="1" x14ac:dyDescent="0.2"/>
    <row r="984" ht="15" customHeight="1" x14ac:dyDescent="0.2"/>
    <row r="985" ht="20" customHeight="1" x14ac:dyDescent="0.2"/>
    <row r="986" ht="15" customHeight="1" x14ac:dyDescent="0.2"/>
    <row r="987" ht="15" customHeight="1" x14ac:dyDescent="0.2"/>
    <row r="988" ht="15" customHeight="1" x14ac:dyDescent="0.2"/>
    <row r="989" ht="15" customHeight="1" x14ac:dyDescent="0.2"/>
    <row r="990" ht="15" customHeight="1" x14ac:dyDescent="0.2"/>
    <row r="991" ht="20" customHeight="1" x14ac:dyDescent="0.2"/>
    <row r="992" ht="15" customHeight="1" x14ac:dyDescent="0.2"/>
    <row r="993" ht="15" customHeight="1" x14ac:dyDescent="0.2"/>
    <row r="994" ht="15" customHeight="1" x14ac:dyDescent="0.2"/>
    <row r="995" ht="15" customHeight="1" x14ac:dyDescent="0.2"/>
    <row r="996" ht="20" customHeight="1" x14ac:dyDescent="0.2"/>
    <row r="997" ht="15" customHeight="1" x14ac:dyDescent="0.2"/>
    <row r="998" ht="15" customHeight="1" x14ac:dyDescent="0.2"/>
    <row r="999" ht="15" customHeight="1" x14ac:dyDescent="0.2"/>
    <row r="1000" ht="15" customHeight="1" x14ac:dyDescent="0.2"/>
    <row r="1001" ht="20" customHeight="1" x14ac:dyDescent="0.2"/>
    <row r="1002" ht="15" customHeight="1" x14ac:dyDescent="0.2"/>
    <row r="1003" ht="15" customHeight="1" x14ac:dyDescent="0.2"/>
    <row r="1004" ht="15" customHeight="1" x14ac:dyDescent="0.2"/>
    <row r="1005" ht="15" customHeight="1" x14ac:dyDescent="0.2"/>
    <row r="1006" ht="15" customHeight="1" x14ac:dyDescent="0.2"/>
    <row r="1007" ht="20" customHeight="1" x14ac:dyDescent="0.2"/>
    <row r="1008" ht="15" customHeight="1" x14ac:dyDescent="0.2"/>
    <row r="1009" ht="15" customHeight="1" x14ac:dyDescent="0.2"/>
    <row r="1010" ht="15" customHeight="1" x14ac:dyDescent="0.2"/>
    <row r="1011" ht="15" customHeight="1" x14ac:dyDescent="0.2"/>
    <row r="1012" ht="20" customHeight="1" x14ac:dyDescent="0.2"/>
    <row r="1013" ht="15" customHeight="1" x14ac:dyDescent="0.2"/>
    <row r="1014" ht="15" customHeight="1" x14ac:dyDescent="0.2"/>
    <row r="1015" ht="15" customHeight="1" x14ac:dyDescent="0.2"/>
    <row r="1016" ht="15" customHeight="1" x14ac:dyDescent="0.2"/>
    <row r="1017" ht="20" customHeight="1" x14ac:dyDescent="0.2"/>
    <row r="1018" ht="15" customHeight="1" x14ac:dyDescent="0.2"/>
    <row r="1019" ht="15" customHeight="1" x14ac:dyDescent="0.2"/>
    <row r="1020" ht="15" customHeight="1" x14ac:dyDescent="0.2"/>
    <row r="1021" ht="15" customHeight="1" x14ac:dyDescent="0.2"/>
    <row r="1022" ht="15" customHeight="1" x14ac:dyDescent="0.2"/>
    <row r="1023" ht="20" customHeight="1" x14ac:dyDescent="0.2"/>
    <row r="1024" ht="15" customHeight="1" x14ac:dyDescent="0.2"/>
    <row r="1025" ht="15" customHeight="1" x14ac:dyDescent="0.2"/>
    <row r="1026" ht="15" customHeight="1" x14ac:dyDescent="0.2"/>
    <row r="1027" ht="15" customHeight="1" x14ac:dyDescent="0.2"/>
    <row r="1028" ht="15" customHeight="1" x14ac:dyDescent="0.2"/>
    <row r="1029" ht="20" customHeight="1" x14ac:dyDescent="0.2"/>
    <row r="1030" ht="15" customHeight="1" x14ac:dyDescent="0.2"/>
    <row r="1031" ht="15" customHeight="1" x14ac:dyDescent="0.2"/>
    <row r="1032" ht="15" customHeight="1" x14ac:dyDescent="0.2"/>
    <row r="1033" ht="20" customHeight="1" x14ac:dyDescent="0.2"/>
    <row r="1034" ht="15" customHeight="1" x14ac:dyDescent="0.2"/>
    <row r="1035" ht="15" customHeight="1" x14ac:dyDescent="0.2"/>
    <row r="1036" ht="15" customHeight="1" x14ac:dyDescent="0.2"/>
    <row r="1037" ht="15" customHeight="1" x14ac:dyDescent="0.2"/>
    <row r="1038" ht="20" customHeight="1" x14ac:dyDescent="0.2"/>
    <row r="1039" ht="15" customHeight="1" x14ac:dyDescent="0.2"/>
    <row r="1040" ht="15" customHeight="1" x14ac:dyDescent="0.2"/>
    <row r="1041" ht="15" customHeight="1" x14ac:dyDescent="0.2"/>
    <row r="1042" ht="15" customHeight="1" x14ac:dyDescent="0.2"/>
    <row r="1043" ht="20" customHeight="1" x14ac:dyDescent="0.2"/>
    <row r="1044" ht="15" customHeight="1" x14ac:dyDescent="0.2"/>
    <row r="1045" ht="15" customHeight="1" x14ac:dyDescent="0.2"/>
    <row r="1046" ht="15" customHeight="1" x14ac:dyDescent="0.2"/>
    <row r="1047" ht="15" customHeight="1" x14ac:dyDescent="0.2"/>
    <row r="1048" ht="20"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20"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20" customHeight="1" x14ac:dyDescent="0.2"/>
    <row r="1069" ht="15" customHeight="1" x14ac:dyDescent="0.2"/>
    <row r="1070" ht="15" customHeight="1" x14ac:dyDescent="0.2"/>
    <row r="1071" ht="15" customHeight="1" x14ac:dyDescent="0.2"/>
    <row r="1072" ht="15" customHeight="1" x14ac:dyDescent="0.2"/>
    <row r="1073" ht="20" customHeight="1" x14ac:dyDescent="0.2"/>
    <row r="1074" ht="15" customHeight="1" x14ac:dyDescent="0.2"/>
    <row r="1075" ht="15" customHeight="1" x14ac:dyDescent="0.2"/>
    <row r="1076" ht="15" customHeight="1" x14ac:dyDescent="0.2"/>
    <row r="1077" ht="15" customHeight="1" x14ac:dyDescent="0.2"/>
    <row r="1078" ht="20" customHeight="1" x14ac:dyDescent="0.2"/>
    <row r="1079" ht="15" customHeight="1" x14ac:dyDescent="0.2"/>
    <row r="1080" ht="15" customHeight="1" x14ac:dyDescent="0.2"/>
    <row r="1081" ht="15" customHeight="1" x14ac:dyDescent="0.2"/>
    <row r="1082" ht="15" customHeight="1" x14ac:dyDescent="0.2"/>
    <row r="1083" ht="20" customHeight="1" x14ac:dyDescent="0.2"/>
    <row r="1084" ht="15" customHeight="1" x14ac:dyDescent="0.2"/>
    <row r="1085" ht="15" customHeight="1" x14ac:dyDescent="0.2"/>
    <row r="1086" ht="15" customHeight="1" x14ac:dyDescent="0.2"/>
    <row r="1087" ht="15" customHeight="1" x14ac:dyDescent="0.2"/>
    <row r="1088" ht="20" customHeight="1" x14ac:dyDescent="0.2"/>
    <row r="1089" ht="15" customHeight="1" x14ac:dyDescent="0.2"/>
    <row r="1090" ht="15" customHeight="1" x14ac:dyDescent="0.2"/>
    <row r="1091" ht="15" customHeight="1" x14ac:dyDescent="0.2"/>
    <row r="1092" ht="15" customHeight="1" x14ac:dyDescent="0.2"/>
    <row r="1093" ht="20" customHeight="1" x14ac:dyDescent="0.2"/>
    <row r="1094" ht="15" customHeight="1" x14ac:dyDescent="0.2"/>
    <row r="1095" ht="15" customHeight="1" x14ac:dyDescent="0.2"/>
    <row r="1096" ht="15" customHeight="1" x14ac:dyDescent="0.2"/>
    <row r="1097" ht="15" customHeight="1" x14ac:dyDescent="0.2"/>
    <row r="1098" ht="20" customHeight="1" x14ac:dyDescent="0.2"/>
    <row r="1099" ht="15" customHeight="1" x14ac:dyDescent="0.2"/>
    <row r="1100" ht="15" customHeight="1" x14ac:dyDescent="0.2"/>
    <row r="1101" ht="15" customHeight="1" x14ac:dyDescent="0.2"/>
    <row r="1102" ht="15" customHeight="1" x14ac:dyDescent="0.2"/>
    <row r="1103" ht="20" customHeight="1" x14ac:dyDescent="0.2"/>
    <row r="1104" ht="15" customHeight="1" x14ac:dyDescent="0.2"/>
    <row r="1105" ht="15" customHeight="1" x14ac:dyDescent="0.2"/>
    <row r="1106" ht="15" customHeight="1" x14ac:dyDescent="0.2"/>
    <row r="1107" ht="15" customHeight="1" x14ac:dyDescent="0.2"/>
    <row r="1108" ht="20" customHeight="1" x14ac:dyDescent="0.2"/>
    <row r="1109" ht="15" customHeight="1" x14ac:dyDescent="0.2"/>
    <row r="1110" ht="15" customHeight="1" x14ac:dyDescent="0.2"/>
    <row r="1111" ht="15" customHeight="1" x14ac:dyDescent="0.2"/>
    <row r="1112" ht="15" customHeight="1" x14ac:dyDescent="0.2"/>
    <row r="1113" ht="20" customHeight="1" x14ac:dyDescent="0.2"/>
    <row r="1114" ht="15" customHeight="1" x14ac:dyDescent="0.2"/>
    <row r="1115" ht="15" customHeight="1" x14ac:dyDescent="0.2"/>
    <row r="1116" ht="15" customHeight="1" x14ac:dyDescent="0.2"/>
    <row r="1117" ht="15" customHeight="1" x14ac:dyDescent="0.2"/>
    <row r="1118" ht="20" customHeight="1" x14ac:dyDescent="0.2"/>
    <row r="1119" ht="15" customHeight="1" x14ac:dyDescent="0.2"/>
    <row r="1120" ht="15" customHeight="1" x14ac:dyDescent="0.2"/>
    <row r="1121" ht="15" customHeight="1" x14ac:dyDescent="0.2"/>
    <row r="1122" ht="15" customHeight="1" x14ac:dyDescent="0.2"/>
    <row r="1123" ht="20" customHeight="1" x14ac:dyDescent="0.2"/>
    <row r="1124" ht="15" customHeight="1" x14ac:dyDescent="0.2"/>
    <row r="1125" ht="15" customHeight="1" x14ac:dyDescent="0.2"/>
    <row r="1126" ht="15" customHeight="1" x14ac:dyDescent="0.2"/>
    <row r="1127" ht="15" customHeight="1" x14ac:dyDescent="0.2"/>
    <row r="1128" ht="20" customHeight="1" x14ac:dyDescent="0.2"/>
    <row r="1129" ht="15" customHeight="1" x14ac:dyDescent="0.2"/>
    <row r="1130" ht="15" customHeight="1" x14ac:dyDescent="0.2"/>
    <row r="1131" ht="15" customHeight="1" x14ac:dyDescent="0.2"/>
    <row r="1132" ht="15" customHeight="1" x14ac:dyDescent="0.2"/>
    <row r="1133" ht="20" customHeight="1" x14ac:dyDescent="0.2"/>
    <row r="1134" ht="15" customHeight="1" x14ac:dyDescent="0.2"/>
    <row r="1135" ht="15" customHeight="1" x14ac:dyDescent="0.2"/>
    <row r="1136" ht="15" customHeight="1" x14ac:dyDescent="0.2"/>
    <row r="1137" ht="15" customHeight="1" x14ac:dyDescent="0.2"/>
    <row r="1138" ht="20" customHeight="1" x14ac:dyDescent="0.2"/>
    <row r="1139" ht="15" customHeight="1" x14ac:dyDescent="0.2"/>
    <row r="1140" ht="15" customHeight="1" x14ac:dyDescent="0.2"/>
    <row r="1141" ht="15" customHeight="1" x14ac:dyDescent="0.2"/>
    <row r="1142" ht="15" customHeight="1" x14ac:dyDescent="0.2"/>
    <row r="1143" ht="20" customHeight="1" x14ac:dyDescent="0.2"/>
    <row r="1144" ht="15" customHeight="1" x14ac:dyDescent="0.2"/>
    <row r="1145" ht="15" customHeight="1" x14ac:dyDescent="0.2"/>
    <row r="1146" ht="15" customHeight="1" x14ac:dyDescent="0.2"/>
    <row r="1147" ht="15" customHeight="1" x14ac:dyDescent="0.2"/>
    <row r="1148" ht="20" customHeight="1" x14ac:dyDescent="0.2"/>
    <row r="1149" ht="15" customHeight="1" x14ac:dyDescent="0.2"/>
    <row r="1150" ht="15" customHeight="1" x14ac:dyDescent="0.2"/>
    <row r="1151" ht="15" customHeight="1" x14ac:dyDescent="0.2"/>
    <row r="1152" ht="15" customHeight="1" x14ac:dyDescent="0.2"/>
    <row r="1153" ht="20" customHeight="1" x14ac:dyDescent="0.2"/>
    <row r="1154" ht="15" customHeight="1" x14ac:dyDescent="0.2"/>
    <row r="1155" ht="15" customHeight="1" x14ac:dyDescent="0.2"/>
    <row r="1156" ht="15" customHeight="1" x14ac:dyDescent="0.2"/>
    <row r="1157" ht="15" customHeight="1" x14ac:dyDescent="0.2"/>
    <row r="1158" ht="20" customHeight="1" x14ac:dyDescent="0.2"/>
    <row r="1159" ht="15" customHeight="1" x14ac:dyDescent="0.2"/>
    <row r="1160" ht="15" customHeight="1" x14ac:dyDescent="0.2"/>
    <row r="1161" ht="15" customHeight="1" x14ac:dyDescent="0.2"/>
    <row r="1162" ht="15" customHeight="1" x14ac:dyDescent="0.2"/>
    <row r="1163" ht="20" customHeight="1" x14ac:dyDescent="0.2"/>
    <row r="1164" ht="15" customHeight="1" x14ac:dyDescent="0.2"/>
    <row r="1165" ht="15" customHeight="1" x14ac:dyDescent="0.2"/>
    <row r="1166" ht="15" customHeight="1" x14ac:dyDescent="0.2"/>
    <row r="1167" ht="15" customHeight="1" x14ac:dyDescent="0.2"/>
    <row r="1168" ht="20" customHeight="1" x14ac:dyDescent="0.2"/>
    <row r="1169" ht="15" customHeight="1" x14ac:dyDescent="0.2"/>
    <row r="1170" ht="15" customHeight="1" x14ac:dyDescent="0.2"/>
    <row r="1171" ht="15" customHeight="1" x14ac:dyDescent="0.2"/>
    <row r="1172" ht="15" customHeight="1" x14ac:dyDescent="0.2"/>
    <row r="1173" ht="20" customHeight="1" x14ac:dyDescent="0.2"/>
    <row r="1174" ht="15" customHeight="1" x14ac:dyDescent="0.2"/>
    <row r="1175" ht="15" customHeight="1" x14ac:dyDescent="0.2"/>
    <row r="1176" ht="15" customHeight="1" x14ac:dyDescent="0.2"/>
    <row r="1177" ht="15" customHeight="1" x14ac:dyDescent="0.2"/>
    <row r="1178" ht="20" customHeight="1" x14ac:dyDescent="0.2"/>
    <row r="1179" ht="15" customHeight="1" x14ac:dyDescent="0.2"/>
    <row r="1180" ht="15" customHeight="1" x14ac:dyDescent="0.2"/>
    <row r="1181" ht="15" customHeight="1" x14ac:dyDescent="0.2"/>
    <row r="1182" ht="15" customHeight="1" x14ac:dyDescent="0.2"/>
    <row r="1183" ht="20" customHeight="1" x14ac:dyDescent="0.2"/>
    <row r="1184" ht="15" customHeight="1" x14ac:dyDescent="0.2"/>
    <row r="1185" ht="15" customHeight="1" x14ac:dyDescent="0.2"/>
    <row r="1186" ht="15" customHeight="1" x14ac:dyDescent="0.2"/>
    <row r="1187" ht="15" customHeight="1" x14ac:dyDescent="0.2"/>
    <row r="1188" ht="20" customHeight="1" x14ac:dyDescent="0.2"/>
    <row r="1189" ht="15" customHeight="1" x14ac:dyDescent="0.2"/>
    <row r="1190" ht="15" customHeight="1" x14ac:dyDescent="0.2"/>
    <row r="1191" ht="15" customHeight="1" x14ac:dyDescent="0.2"/>
    <row r="1192" ht="15" customHeight="1" x14ac:dyDescent="0.2"/>
    <row r="1193" ht="20" customHeight="1" x14ac:dyDescent="0.2"/>
    <row r="1194" ht="15" customHeight="1" x14ac:dyDescent="0.2"/>
    <row r="1195" ht="15" customHeight="1" x14ac:dyDescent="0.2"/>
    <row r="1196" ht="15" customHeight="1" x14ac:dyDescent="0.2"/>
    <row r="1197" ht="15" customHeight="1" x14ac:dyDescent="0.2"/>
    <row r="1198" ht="20" customHeight="1" x14ac:dyDescent="0.2"/>
    <row r="1199" ht="15" customHeight="1" x14ac:dyDescent="0.2"/>
    <row r="1200" ht="15" customHeight="1" x14ac:dyDescent="0.2"/>
    <row r="1201" ht="15" customHeight="1" x14ac:dyDescent="0.2"/>
    <row r="1202" ht="15" customHeight="1" x14ac:dyDescent="0.2"/>
    <row r="1203" ht="20" customHeight="1" x14ac:dyDescent="0.2"/>
    <row r="1204" ht="15" customHeight="1" x14ac:dyDescent="0.2"/>
    <row r="1205" ht="15" customHeight="1" x14ac:dyDescent="0.2"/>
    <row r="1206" ht="15" customHeight="1" x14ac:dyDescent="0.2"/>
    <row r="1207" ht="15" customHeight="1" x14ac:dyDescent="0.2"/>
    <row r="1208" ht="20" customHeight="1" x14ac:dyDescent="0.2"/>
    <row r="1209" ht="15" customHeight="1" x14ac:dyDescent="0.2"/>
    <row r="1210" ht="15" customHeight="1" x14ac:dyDescent="0.2"/>
    <row r="1211" ht="15" customHeight="1" x14ac:dyDescent="0.2"/>
    <row r="1212" ht="15" customHeight="1" x14ac:dyDescent="0.2"/>
    <row r="1213" ht="20" customHeight="1" x14ac:dyDescent="0.2"/>
    <row r="1214" ht="15" customHeight="1" x14ac:dyDescent="0.2"/>
    <row r="1215" ht="15" customHeight="1" x14ac:dyDescent="0.2"/>
    <row r="1216" ht="15" customHeight="1" x14ac:dyDescent="0.2"/>
    <row r="1217" ht="15" customHeight="1" x14ac:dyDescent="0.2"/>
    <row r="1218" ht="20" customHeight="1" x14ac:dyDescent="0.2"/>
    <row r="1219" ht="15" customHeight="1" x14ac:dyDescent="0.2"/>
    <row r="1220" ht="15" customHeight="1" x14ac:dyDescent="0.2"/>
    <row r="1221" ht="15" customHeight="1" x14ac:dyDescent="0.2"/>
    <row r="1222" ht="15" customHeight="1" x14ac:dyDescent="0.2"/>
    <row r="1223" ht="20" customHeight="1" x14ac:dyDescent="0.2"/>
    <row r="1224" ht="15" customHeight="1" x14ac:dyDescent="0.2"/>
    <row r="1225" ht="15" customHeight="1" x14ac:dyDescent="0.2"/>
    <row r="1226" ht="15" customHeight="1" x14ac:dyDescent="0.2"/>
    <row r="1227" ht="15" customHeight="1" x14ac:dyDescent="0.2"/>
    <row r="1228" ht="20" customHeight="1" x14ac:dyDescent="0.2"/>
    <row r="1229" ht="15" customHeight="1" x14ac:dyDescent="0.2"/>
    <row r="1230" ht="15" customHeight="1" x14ac:dyDescent="0.2"/>
    <row r="1231" ht="15" customHeight="1" x14ac:dyDescent="0.2"/>
    <row r="1232" ht="15" customHeight="1" x14ac:dyDescent="0.2"/>
    <row r="1233" ht="20"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20" customHeight="1" x14ac:dyDescent="0.2"/>
    <row r="1259" ht="15" customHeight="1" x14ac:dyDescent="0.2"/>
    <row r="1260" ht="15" customHeight="1" x14ac:dyDescent="0.2"/>
    <row r="1261" ht="15" customHeight="1" x14ac:dyDescent="0.2"/>
    <row r="1262" ht="15" customHeight="1" x14ac:dyDescent="0.2"/>
    <row r="1263" ht="20" customHeight="1" x14ac:dyDescent="0.2"/>
    <row r="1264" ht="15" customHeight="1" x14ac:dyDescent="0.2"/>
    <row r="1265" ht="15" customHeight="1" x14ac:dyDescent="0.2"/>
    <row r="1266" ht="15" customHeight="1" x14ac:dyDescent="0.2"/>
    <row r="1267" ht="15" customHeight="1" x14ac:dyDescent="0.2"/>
    <row r="1268" ht="20" customHeight="1" x14ac:dyDescent="0.2"/>
    <row r="1269" ht="15" customHeight="1" x14ac:dyDescent="0.2"/>
    <row r="1270" ht="15" customHeight="1" x14ac:dyDescent="0.2"/>
    <row r="1271" ht="15" customHeight="1" x14ac:dyDescent="0.2"/>
    <row r="1272" ht="15" customHeight="1" x14ac:dyDescent="0.2"/>
    <row r="1273" ht="20" customHeight="1" x14ac:dyDescent="0.2"/>
    <row r="1274" ht="15" customHeight="1" x14ac:dyDescent="0.2"/>
    <row r="1275" ht="15" customHeight="1" x14ac:dyDescent="0.2"/>
    <row r="1276" ht="15" customHeight="1" x14ac:dyDescent="0.2"/>
    <row r="1277" ht="15" customHeight="1" x14ac:dyDescent="0.2"/>
    <row r="1278" ht="20" customHeight="1" x14ac:dyDescent="0.2"/>
    <row r="1279" ht="15" customHeight="1" x14ac:dyDescent="0.2"/>
    <row r="1280" ht="15" customHeight="1" x14ac:dyDescent="0.2"/>
    <row r="1281" ht="15" customHeight="1" x14ac:dyDescent="0.2"/>
    <row r="1282" ht="15" customHeight="1" x14ac:dyDescent="0.2"/>
    <row r="1283" ht="20" customHeight="1" x14ac:dyDescent="0.2"/>
    <row r="1284" ht="15" customHeight="1" x14ac:dyDescent="0.2"/>
    <row r="1285" ht="15" customHeight="1" x14ac:dyDescent="0.2"/>
    <row r="1286" ht="15" customHeight="1" x14ac:dyDescent="0.2"/>
    <row r="1287" ht="15" customHeight="1" x14ac:dyDescent="0.2"/>
    <row r="1288" ht="20" customHeight="1" x14ac:dyDescent="0.2"/>
    <row r="1289" ht="15" customHeight="1" x14ac:dyDescent="0.2"/>
    <row r="1290" ht="15" customHeight="1" x14ac:dyDescent="0.2"/>
    <row r="1291" ht="15" customHeight="1" x14ac:dyDescent="0.2"/>
    <row r="1292" ht="15" customHeight="1" x14ac:dyDescent="0.2"/>
    <row r="1293" ht="20" customHeight="1" x14ac:dyDescent="0.2"/>
    <row r="1294" ht="15" customHeight="1" x14ac:dyDescent="0.2"/>
    <row r="1295" ht="15" customHeight="1" x14ac:dyDescent="0.2"/>
    <row r="1296" ht="15" customHeight="1" x14ac:dyDescent="0.2"/>
    <row r="1297" ht="15" customHeight="1" x14ac:dyDescent="0.2"/>
    <row r="1298" ht="20" customHeight="1" x14ac:dyDescent="0.2"/>
    <row r="1299" ht="15" customHeight="1" x14ac:dyDescent="0.2"/>
    <row r="1300" ht="15" customHeight="1" x14ac:dyDescent="0.2"/>
    <row r="1301" ht="15" customHeight="1" x14ac:dyDescent="0.2"/>
    <row r="1302" ht="15" customHeight="1" x14ac:dyDescent="0.2"/>
    <row r="1303" ht="20" customHeight="1" x14ac:dyDescent="0.2"/>
    <row r="1304" ht="15" customHeight="1" x14ac:dyDescent="0.2"/>
    <row r="1305" ht="15" customHeight="1" x14ac:dyDescent="0.2"/>
    <row r="1306" ht="15" customHeight="1" x14ac:dyDescent="0.2"/>
    <row r="1307" ht="15" customHeight="1" x14ac:dyDescent="0.2"/>
    <row r="1308" ht="20" customHeight="1" x14ac:dyDescent="0.2"/>
    <row r="1309" ht="15" customHeight="1" x14ac:dyDescent="0.2"/>
    <row r="1310" ht="15" customHeight="1" x14ac:dyDescent="0.2"/>
    <row r="1311" ht="15" customHeight="1" x14ac:dyDescent="0.2"/>
    <row r="1312" ht="15" customHeight="1" x14ac:dyDescent="0.2"/>
    <row r="1313" ht="20" customHeight="1" x14ac:dyDescent="0.2"/>
    <row r="1314" ht="15" customHeight="1" x14ac:dyDescent="0.2"/>
    <row r="1315" ht="15" customHeight="1" x14ac:dyDescent="0.2"/>
    <row r="1316" ht="15" customHeight="1" x14ac:dyDescent="0.2"/>
    <row r="1317" ht="15" customHeight="1" x14ac:dyDescent="0.2"/>
    <row r="1318" ht="20" customHeight="1" x14ac:dyDescent="0.2"/>
    <row r="1319" ht="15" customHeight="1" x14ac:dyDescent="0.2"/>
    <row r="1320" ht="15" customHeight="1" x14ac:dyDescent="0.2"/>
    <row r="1321" ht="15" customHeight="1" x14ac:dyDescent="0.2"/>
    <row r="1322" ht="15" customHeight="1" x14ac:dyDescent="0.2"/>
    <row r="1323" ht="20" customHeight="1" x14ac:dyDescent="0.2"/>
    <row r="1324" ht="15" customHeight="1" x14ac:dyDescent="0.2"/>
    <row r="1325" ht="15" customHeight="1" x14ac:dyDescent="0.2"/>
    <row r="1326" ht="15" customHeight="1" x14ac:dyDescent="0.2"/>
    <row r="1327" ht="15" customHeight="1" x14ac:dyDescent="0.2"/>
    <row r="1328" ht="20" customHeight="1" x14ac:dyDescent="0.2"/>
    <row r="1329" ht="15" customHeight="1" x14ac:dyDescent="0.2"/>
    <row r="1330" ht="15" customHeight="1" x14ac:dyDescent="0.2"/>
    <row r="1331" ht="15" customHeight="1" x14ac:dyDescent="0.2"/>
    <row r="1332" ht="15" customHeight="1" x14ac:dyDescent="0.2"/>
    <row r="1333" ht="20" customHeight="1" x14ac:dyDescent="0.2"/>
    <row r="1334" ht="15" customHeight="1" x14ac:dyDescent="0.2"/>
    <row r="1335" ht="15" customHeight="1" x14ac:dyDescent="0.2"/>
    <row r="1336" ht="15" customHeight="1" x14ac:dyDescent="0.2"/>
    <row r="1337" ht="15" customHeight="1" x14ac:dyDescent="0.2"/>
    <row r="1338" ht="20" customHeight="1" x14ac:dyDescent="0.2"/>
    <row r="1339" ht="15" customHeight="1" x14ac:dyDescent="0.2"/>
    <row r="1340" ht="15" customHeight="1" x14ac:dyDescent="0.2"/>
    <row r="1341" ht="15" customHeight="1" x14ac:dyDescent="0.2"/>
    <row r="1342" ht="15" customHeight="1" x14ac:dyDescent="0.2"/>
    <row r="1343" ht="20" customHeight="1" x14ac:dyDescent="0.2"/>
    <row r="1344" ht="15" customHeight="1" x14ac:dyDescent="0.2"/>
    <row r="1345" ht="15" customHeight="1" x14ac:dyDescent="0.2"/>
    <row r="1346" ht="15" customHeight="1" x14ac:dyDescent="0.2"/>
    <row r="1347" ht="15" customHeight="1" x14ac:dyDescent="0.2"/>
    <row r="1348" ht="20" customHeight="1" x14ac:dyDescent="0.2"/>
    <row r="1349" ht="15" customHeight="1" x14ac:dyDescent="0.2"/>
    <row r="1350" ht="15" customHeight="1" x14ac:dyDescent="0.2"/>
    <row r="1351" ht="15" customHeight="1" x14ac:dyDescent="0.2"/>
    <row r="1352" ht="15" customHeight="1" x14ac:dyDescent="0.2"/>
    <row r="1353" ht="20" customHeight="1" x14ac:dyDescent="0.2"/>
    <row r="1354" ht="15" customHeight="1" x14ac:dyDescent="0.2"/>
    <row r="1355" ht="15" customHeight="1" x14ac:dyDescent="0.2"/>
    <row r="1356" ht="15" customHeight="1" x14ac:dyDescent="0.2"/>
    <row r="1357" ht="15" customHeight="1" x14ac:dyDescent="0.2"/>
    <row r="1358" ht="20" customHeight="1" x14ac:dyDescent="0.2"/>
    <row r="1359" ht="15" customHeight="1" x14ac:dyDescent="0.2"/>
    <row r="1360" ht="15" customHeight="1" x14ac:dyDescent="0.2"/>
    <row r="1361" ht="15" customHeight="1" x14ac:dyDescent="0.2"/>
    <row r="1362" ht="15" customHeight="1" x14ac:dyDescent="0.2"/>
    <row r="1363" ht="20" customHeight="1" x14ac:dyDescent="0.2"/>
    <row r="1364" ht="15" customHeight="1" x14ac:dyDescent="0.2"/>
    <row r="1365" ht="15" customHeight="1" x14ac:dyDescent="0.2"/>
    <row r="1366" ht="15" customHeight="1" x14ac:dyDescent="0.2"/>
    <row r="1367" ht="15" customHeight="1" x14ac:dyDescent="0.2"/>
    <row r="1368" ht="20" customHeight="1" x14ac:dyDescent="0.2"/>
    <row r="1369" ht="15" customHeight="1" x14ac:dyDescent="0.2"/>
    <row r="1370" ht="15" customHeight="1" x14ac:dyDescent="0.2"/>
    <row r="1371" ht="15" customHeight="1" x14ac:dyDescent="0.2"/>
    <row r="1372" ht="15" customHeight="1" x14ac:dyDescent="0.2"/>
    <row r="1373" ht="20" customHeight="1" x14ac:dyDescent="0.2"/>
    <row r="1374" ht="15" customHeight="1" x14ac:dyDescent="0.2"/>
    <row r="1375" ht="15" customHeight="1" x14ac:dyDescent="0.2"/>
    <row r="1376" ht="15" customHeight="1" x14ac:dyDescent="0.2"/>
    <row r="1377" ht="15" customHeight="1" x14ac:dyDescent="0.2"/>
    <row r="1378" ht="15" customHeight="1" x14ac:dyDescent="0.2"/>
    <row r="1379" ht="20" customHeight="1" x14ac:dyDescent="0.2"/>
    <row r="1380" ht="15" customHeight="1" x14ac:dyDescent="0.2"/>
    <row r="1381" ht="15" customHeight="1" x14ac:dyDescent="0.2"/>
    <row r="1382" ht="15" customHeight="1" x14ac:dyDescent="0.2"/>
    <row r="1383" ht="15" customHeight="1" x14ac:dyDescent="0.2"/>
    <row r="1384" ht="20" customHeight="1" x14ac:dyDescent="0.2"/>
    <row r="1385" ht="15" customHeight="1" x14ac:dyDescent="0.2"/>
    <row r="1386" ht="15" customHeight="1" x14ac:dyDescent="0.2"/>
    <row r="1387" ht="15" customHeight="1" x14ac:dyDescent="0.2"/>
    <row r="1388" ht="15" customHeight="1" x14ac:dyDescent="0.2"/>
    <row r="1389" ht="20" customHeight="1" x14ac:dyDescent="0.2"/>
    <row r="1390" ht="15" customHeight="1" x14ac:dyDescent="0.2"/>
    <row r="1391" ht="15" customHeight="1" x14ac:dyDescent="0.2"/>
    <row r="1392" ht="15" customHeight="1" x14ac:dyDescent="0.2"/>
    <row r="1393" ht="15" customHeight="1" x14ac:dyDescent="0.2"/>
    <row r="1394" ht="20" customHeight="1" x14ac:dyDescent="0.2"/>
    <row r="1395" ht="15" customHeight="1" x14ac:dyDescent="0.2"/>
    <row r="1396" ht="15" customHeight="1" x14ac:dyDescent="0.2"/>
    <row r="1397" ht="15" customHeight="1" x14ac:dyDescent="0.2"/>
    <row r="1398" ht="15" customHeight="1" x14ac:dyDescent="0.2"/>
    <row r="1399" ht="20" customHeight="1" x14ac:dyDescent="0.2"/>
    <row r="1400" ht="15" customHeight="1" x14ac:dyDescent="0.2"/>
    <row r="1401" ht="15" customHeight="1" x14ac:dyDescent="0.2"/>
    <row r="1402" ht="15" customHeight="1" x14ac:dyDescent="0.2"/>
    <row r="1403" ht="15" customHeight="1" x14ac:dyDescent="0.2"/>
    <row r="1404" ht="20" customHeight="1" x14ac:dyDescent="0.2"/>
    <row r="1405" ht="15" customHeight="1" x14ac:dyDescent="0.2"/>
    <row r="1406" ht="15" customHeight="1" x14ac:dyDescent="0.2"/>
    <row r="1407" ht="15" customHeight="1" x14ac:dyDescent="0.2"/>
    <row r="1408" ht="15" customHeight="1" x14ac:dyDescent="0.2"/>
    <row r="1409" ht="20" customHeight="1" x14ac:dyDescent="0.2"/>
    <row r="1410" ht="15" customHeight="1" x14ac:dyDescent="0.2"/>
    <row r="1411" ht="15" customHeight="1" x14ac:dyDescent="0.2"/>
    <row r="1412" ht="15" customHeight="1" x14ac:dyDescent="0.2"/>
    <row r="1413" ht="15" customHeight="1" x14ac:dyDescent="0.2"/>
    <row r="1414" ht="15" customHeight="1" x14ac:dyDescent="0.2"/>
    <row r="1415" ht="20"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20" customHeight="1" x14ac:dyDescent="0.2"/>
    <row r="1423" ht="15" customHeight="1" x14ac:dyDescent="0.2"/>
    <row r="1424" ht="15" customHeight="1" x14ac:dyDescent="0.2"/>
    <row r="1425" ht="20" customHeight="1" x14ac:dyDescent="0.2"/>
    <row r="1426" ht="15" customHeight="1" x14ac:dyDescent="0.2"/>
    <row r="1427" ht="15" customHeight="1" x14ac:dyDescent="0.2"/>
    <row r="1428" ht="20" customHeight="1" x14ac:dyDescent="0.2"/>
    <row r="1429" ht="15" customHeight="1" x14ac:dyDescent="0.2"/>
    <row r="1430" ht="15" customHeight="1" x14ac:dyDescent="0.2"/>
    <row r="1431" ht="20" customHeight="1" x14ac:dyDescent="0.2"/>
    <row r="1432" ht="15" customHeight="1" x14ac:dyDescent="0.2"/>
    <row r="1433" ht="15" customHeight="1" x14ac:dyDescent="0.2"/>
    <row r="1434" ht="20" customHeight="1" x14ac:dyDescent="0.2"/>
    <row r="1435" ht="15" customHeight="1" x14ac:dyDescent="0.2"/>
    <row r="1436" ht="15" customHeight="1" x14ac:dyDescent="0.2"/>
    <row r="1437" ht="20" customHeight="1" x14ac:dyDescent="0.2"/>
    <row r="1438" ht="15" customHeight="1" x14ac:dyDescent="0.2"/>
    <row r="1439" ht="15" customHeight="1" x14ac:dyDescent="0.2"/>
    <row r="1440" ht="15" customHeight="1" x14ac:dyDescent="0.2"/>
    <row r="1441" ht="15" customHeight="1" x14ac:dyDescent="0.2"/>
    <row r="1442" ht="20" customHeight="1" x14ac:dyDescent="0.2"/>
    <row r="1443" ht="15" customHeight="1" x14ac:dyDescent="0.2"/>
    <row r="1444" ht="15" customHeight="1" x14ac:dyDescent="0.2"/>
    <row r="1445" ht="15" customHeight="1" x14ac:dyDescent="0.2"/>
    <row r="1446" ht="15" customHeight="1" x14ac:dyDescent="0.2"/>
    <row r="1447" ht="20" customHeight="1" x14ac:dyDescent="0.2"/>
    <row r="1448" ht="15" customHeight="1" x14ac:dyDescent="0.2"/>
    <row r="1449" ht="15" customHeight="1" x14ac:dyDescent="0.2"/>
    <row r="1450" ht="15" customHeight="1" x14ac:dyDescent="0.2"/>
    <row r="1451" ht="15" customHeight="1" x14ac:dyDescent="0.2"/>
    <row r="1452" ht="15" customHeight="1" x14ac:dyDescent="0.2"/>
    <row r="1453" ht="20" customHeight="1" x14ac:dyDescent="0.2"/>
    <row r="1454" ht="15" customHeight="1" x14ac:dyDescent="0.2"/>
    <row r="1455" ht="15" customHeight="1" x14ac:dyDescent="0.2"/>
    <row r="1456" ht="15" customHeight="1" x14ac:dyDescent="0.2"/>
    <row r="1457" ht="15" customHeight="1" x14ac:dyDescent="0.2"/>
    <row r="1458" ht="15" customHeight="1" x14ac:dyDescent="0.2"/>
    <row r="1459" ht="20" customHeight="1" x14ac:dyDescent="0.2"/>
    <row r="1460" ht="15" customHeight="1" x14ac:dyDescent="0.2"/>
    <row r="1461" ht="15" customHeight="1" x14ac:dyDescent="0.2"/>
    <row r="1462" ht="15" customHeight="1" x14ac:dyDescent="0.2"/>
    <row r="1463" ht="15" customHeight="1" x14ac:dyDescent="0.2"/>
    <row r="1464" ht="15" customHeight="1" x14ac:dyDescent="0.2"/>
    <row r="1465" ht="20" customHeight="1" x14ac:dyDescent="0.2"/>
    <row r="1466" ht="15" customHeight="1" x14ac:dyDescent="0.2"/>
    <row r="1467" ht="15" customHeight="1" x14ac:dyDescent="0.2"/>
    <row r="1468" ht="15" customHeight="1" x14ac:dyDescent="0.2"/>
    <row r="1469" ht="15" customHeight="1" x14ac:dyDescent="0.2"/>
    <row r="1470" ht="15" customHeight="1" x14ac:dyDescent="0.2"/>
    <row r="1471" ht="20" customHeight="1" x14ac:dyDescent="0.2"/>
    <row r="1472" ht="15" customHeight="1" x14ac:dyDescent="0.2"/>
    <row r="1473" ht="15" customHeight="1" x14ac:dyDescent="0.2"/>
    <row r="1474" ht="15" customHeight="1" x14ac:dyDescent="0.2"/>
    <row r="1475" ht="15" customHeight="1" x14ac:dyDescent="0.2"/>
    <row r="1476" ht="15" customHeight="1" x14ac:dyDescent="0.2"/>
    <row r="1477" ht="20" customHeight="1" x14ac:dyDescent="0.2"/>
    <row r="1478" ht="15" customHeight="1" x14ac:dyDescent="0.2"/>
    <row r="1479" ht="15" customHeight="1" x14ac:dyDescent="0.2"/>
    <row r="1480" ht="15" customHeight="1" x14ac:dyDescent="0.2"/>
    <row r="1481" ht="15" customHeight="1" x14ac:dyDescent="0.2"/>
    <row r="1482" ht="15" customHeight="1" x14ac:dyDescent="0.2"/>
    <row r="1483" ht="20" customHeight="1" x14ac:dyDescent="0.2"/>
    <row r="1484" ht="15" customHeight="1" x14ac:dyDescent="0.2"/>
    <row r="1485" ht="15" customHeight="1" x14ac:dyDescent="0.2"/>
    <row r="1486" ht="15" customHeight="1" x14ac:dyDescent="0.2"/>
    <row r="1487" ht="15" customHeight="1" x14ac:dyDescent="0.2"/>
    <row r="1488" ht="15" customHeight="1" x14ac:dyDescent="0.2"/>
    <row r="1489" ht="20" customHeight="1" x14ac:dyDescent="0.2"/>
    <row r="1490" ht="15" customHeight="1" x14ac:dyDescent="0.2"/>
    <row r="1491" ht="15" customHeight="1" x14ac:dyDescent="0.2"/>
    <row r="1492" ht="15" customHeight="1" x14ac:dyDescent="0.2"/>
    <row r="1493" ht="20"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20" customHeight="1" x14ac:dyDescent="0.2"/>
    <row r="1502" ht="15" customHeight="1" x14ac:dyDescent="0.2"/>
    <row r="1503" ht="15" customHeight="1" x14ac:dyDescent="0.2"/>
    <row r="1504" ht="15" customHeight="1" x14ac:dyDescent="0.2"/>
    <row r="1505" ht="15" customHeight="1" x14ac:dyDescent="0.2"/>
    <row r="1506" ht="15" customHeight="1" x14ac:dyDescent="0.2"/>
    <row r="1507" ht="20" customHeight="1" x14ac:dyDescent="0.2"/>
    <row r="1508" ht="15" customHeight="1" x14ac:dyDescent="0.2"/>
    <row r="1509" ht="15" customHeight="1" x14ac:dyDescent="0.2"/>
    <row r="1510" ht="15" customHeight="1" x14ac:dyDescent="0.2"/>
    <row r="1511" ht="20" customHeight="1" x14ac:dyDescent="0.2"/>
    <row r="1512" ht="15" customHeight="1" x14ac:dyDescent="0.2"/>
    <row r="1513" ht="15" customHeight="1" x14ac:dyDescent="0.2"/>
    <row r="1514" ht="15" customHeight="1" x14ac:dyDescent="0.2"/>
    <row r="1515" ht="15" customHeight="1" x14ac:dyDescent="0.2"/>
    <row r="1516" ht="20" customHeight="1" x14ac:dyDescent="0.2"/>
    <row r="1517" ht="15" customHeight="1" x14ac:dyDescent="0.2"/>
    <row r="1518" ht="15" customHeight="1" x14ac:dyDescent="0.2"/>
    <row r="1519" ht="15" customHeight="1" x14ac:dyDescent="0.2"/>
    <row r="1520" ht="20"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20" customHeight="1" x14ac:dyDescent="0.2"/>
    <row r="1531" ht="15" customHeight="1" x14ac:dyDescent="0.2"/>
    <row r="1532" ht="15" customHeight="1" x14ac:dyDescent="0.2"/>
    <row r="1533" ht="15" customHeight="1" x14ac:dyDescent="0.2"/>
    <row r="1534" ht="20"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20"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20"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20"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20"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20"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20"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20" customHeight="1" x14ac:dyDescent="0.2"/>
    <row r="1596" ht="15" customHeight="1" x14ac:dyDescent="0.2"/>
    <row r="1597" ht="15" customHeight="1" x14ac:dyDescent="0.2"/>
    <row r="1598" ht="15" customHeight="1" x14ac:dyDescent="0.2"/>
    <row r="1599" ht="20" customHeight="1" x14ac:dyDescent="0.2"/>
    <row r="1600" ht="15" customHeight="1" x14ac:dyDescent="0.2"/>
    <row r="1601" ht="15" customHeight="1" x14ac:dyDescent="0.2"/>
    <row r="1602" ht="15" customHeight="1" x14ac:dyDescent="0.2"/>
    <row r="1603" ht="20"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20"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20" customHeight="1" x14ac:dyDescent="0.2"/>
    <row r="1618" ht="15" customHeight="1" x14ac:dyDescent="0.2"/>
    <row r="1619" ht="15" customHeight="1" x14ac:dyDescent="0.2"/>
    <row r="1620" ht="15" customHeight="1" x14ac:dyDescent="0.2"/>
    <row r="1621" ht="20" customHeight="1" x14ac:dyDescent="0.2"/>
    <row r="1622" ht="15" customHeight="1" x14ac:dyDescent="0.2"/>
    <row r="1623" ht="15" customHeight="1" x14ac:dyDescent="0.2"/>
    <row r="1624" ht="15" customHeight="1" x14ac:dyDescent="0.2"/>
    <row r="1625" ht="20" customHeight="1" x14ac:dyDescent="0.2"/>
    <row r="1626" ht="15" customHeight="1" x14ac:dyDescent="0.2"/>
    <row r="1627" ht="15" customHeight="1" x14ac:dyDescent="0.2"/>
    <row r="1628" ht="15" customHeight="1" x14ac:dyDescent="0.2"/>
    <row r="1629" ht="20" customHeight="1" x14ac:dyDescent="0.2"/>
    <row r="1630" ht="15" customHeight="1" x14ac:dyDescent="0.2"/>
    <row r="1631" ht="15" customHeight="1" x14ac:dyDescent="0.2"/>
    <row r="1632" ht="15" customHeight="1" x14ac:dyDescent="0.2"/>
    <row r="1633" ht="20" customHeight="1" x14ac:dyDescent="0.2"/>
    <row r="1634" ht="15" customHeight="1" x14ac:dyDescent="0.2"/>
    <row r="1635" ht="15" customHeight="1" x14ac:dyDescent="0.2"/>
    <row r="1636" ht="15" customHeight="1" x14ac:dyDescent="0.2"/>
    <row r="1637" ht="20" customHeight="1" x14ac:dyDescent="0.2"/>
    <row r="1638" ht="15" customHeight="1" x14ac:dyDescent="0.2"/>
    <row r="1639" ht="15" customHeight="1" x14ac:dyDescent="0.2"/>
    <row r="1640" ht="15" customHeight="1" x14ac:dyDescent="0.2"/>
    <row r="1641" ht="20" customHeight="1" x14ac:dyDescent="0.2"/>
    <row r="1642" ht="15" customHeight="1" x14ac:dyDescent="0.2"/>
    <row r="1643" ht="15" customHeight="1" x14ac:dyDescent="0.2"/>
    <row r="1644" ht="15" customHeight="1" x14ac:dyDescent="0.2"/>
    <row r="1645" ht="20" customHeight="1" x14ac:dyDescent="0.2"/>
    <row r="1646" ht="15" customHeight="1" x14ac:dyDescent="0.2"/>
    <row r="1647" ht="15" customHeight="1" x14ac:dyDescent="0.2"/>
    <row r="1648" ht="15" customHeight="1" x14ac:dyDescent="0.2"/>
    <row r="1649" ht="20" customHeight="1" x14ac:dyDescent="0.2"/>
    <row r="1650" ht="15" customHeight="1" x14ac:dyDescent="0.2"/>
    <row r="1651" ht="15" customHeight="1" x14ac:dyDescent="0.2"/>
    <row r="1652" ht="15" customHeight="1" x14ac:dyDescent="0.2"/>
    <row r="1653" ht="20" customHeight="1" x14ac:dyDescent="0.2"/>
    <row r="1654" ht="15" customHeight="1" x14ac:dyDescent="0.2"/>
    <row r="1655" ht="15" customHeight="1" x14ac:dyDescent="0.2"/>
    <row r="1656" ht="15" customHeight="1" x14ac:dyDescent="0.2"/>
    <row r="1657" ht="20" customHeight="1" x14ac:dyDescent="0.2"/>
    <row r="1658" ht="15" customHeight="1" x14ac:dyDescent="0.2"/>
    <row r="1659" ht="15" customHeight="1" x14ac:dyDescent="0.2"/>
    <row r="1660" ht="15" customHeight="1" x14ac:dyDescent="0.2"/>
    <row r="1661" ht="20" customHeight="1" x14ac:dyDescent="0.2"/>
    <row r="1662" ht="15" customHeight="1" x14ac:dyDescent="0.2"/>
    <row r="1663" ht="15" customHeight="1" x14ac:dyDescent="0.2"/>
    <row r="1664" ht="15" customHeight="1" x14ac:dyDescent="0.2"/>
    <row r="1665" ht="15" customHeight="1" x14ac:dyDescent="0.2"/>
    <row r="1666" ht="15" customHeight="1" x14ac:dyDescent="0.2"/>
    <row r="1667" ht="20"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20"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20"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20" customHeight="1" x14ac:dyDescent="0.2"/>
    <row r="1768" ht="15" customHeight="1" x14ac:dyDescent="0.2"/>
    <row r="1769" ht="15" customHeight="1" x14ac:dyDescent="0.2"/>
    <row r="1770" ht="15" customHeight="1" x14ac:dyDescent="0.2"/>
    <row r="1771" ht="15" customHeight="1" x14ac:dyDescent="0.2"/>
    <row r="1772" ht="15" customHeight="1" x14ac:dyDescent="0.2"/>
    <row r="1773" ht="20"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20" customHeight="1" x14ac:dyDescent="0.2"/>
    <row r="1788" ht="15" customHeight="1" x14ac:dyDescent="0.2"/>
    <row r="1789" ht="15" customHeight="1" x14ac:dyDescent="0.2"/>
    <row r="1790" ht="15" customHeight="1" x14ac:dyDescent="0.2"/>
    <row r="1791" ht="15" customHeight="1" x14ac:dyDescent="0.2"/>
    <row r="1792" ht="20"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20"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20"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20"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20" customHeight="1" x14ac:dyDescent="0.2"/>
    <row r="1821" ht="15" customHeight="1" x14ac:dyDescent="0.2"/>
    <row r="1822" ht="15" customHeight="1" x14ac:dyDescent="0.2"/>
    <row r="1823" ht="15" customHeight="1" x14ac:dyDescent="0.2"/>
    <row r="1824" ht="15" customHeight="1" x14ac:dyDescent="0.2"/>
    <row r="1825" ht="15" customHeight="1" x14ac:dyDescent="0.2"/>
    <row r="1826" ht="20" customHeight="1" x14ac:dyDescent="0.2"/>
    <row r="1827" ht="15" customHeight="1" x14ac:dyDescent="0.2"/>
    <row r="1828" ht="15" customHeight="1" x14ac:dyDescent="0.2"/>
    <row r="1829" ht="15" customHeight="1" x14ac:dyDescent="0.2"/>
    <row r="1830" ht="15" customHeight="1" x14ac:dyDescent="0.2"/>
    <row r="1831" ht="20" customHeight="1" x14ac:dyDescent="0.2"/>
    <row r="1832" ht="15" customHeight="1" x14ac:dyDescent="0.2"/>
    <row r="1833" ht="15" customHeight="1" x14ac:dyDescent="0.2"/>
    <row r="1834" ht="15" customHeight="1" x14ac:dyDescent="0.2"/>
    <row r="1835" ht="15" customHeight="1" x14ac:dyDescent="0.2"/>
    <row r="1836" ht="20" customHeight="1" x14ac:dyDescent="0.2"/>
    <row r="1837" ht="15" customHeight="1" x14ac:dyDescent="0.2"/>
    <row r="1838" ht="15" customHeight="1" x14ac:dyDescent="0.2"/>
    <row r="1839" ht="15" customHeight="1" x14ac:dyDescent="0.2"/>
    <row r="1840" ht="15" customHeight="1" x14ac:dyDescent="0.2"/>
    <row r="1841" ht="20" customHeight="1" x14ac:dyDescent="0.2"/>
    <row r="1842" ht="15" customHeight="1" x14ac:dyDescent="0.2"/>
    <row r="1843" ht="15" customHeight="1" x14ac:dyDescent="0.2"/>
    <row r="1844" ht="15" customHeight="1" x14ac:dyDescent="0.2"/>
    <row r="1845" ht="20" customHeight="1" x14ac:dyDescent="0.2"/>
    <row r="1846" ht="15" customHeight="1" x14ac:dyDescent="0.2"/>
    <row r="1847" ht="15" customHeight="1" x14ac:dyDescent="0.2"/>
    <row r="1848" ht="15" customHeight="1" x14ac:dyDescent="0.2"/>
    <row r="1849" ht="20" customHeight="1" x14ac:dyDescent="0.2"/>
    <row r="1850" ht="15" customHeight="1" x14ac:dyDescent="0.2"/>
    <row r="1851" ht="15" customHeight="1" x14ac:dyDescent="0.2"/>
    <row r="1852" ht="15" customHeight="1" x14ac:dyDescent="0.2"/>
    <row r="1853" ht="20" customHeight="1" x14ac:dyDescent="0.2"/>
    <row r="1854" ht="15" customHeight="1" x14ac:dyDescent="0.2"/>
    <row r="1855" ht="15" customHeight="1" x14ac:dyDescent="0.2"/>
    <row r="1856" ht="15" customHeight="1" x14ac:dyDescent="0.2"/>
    <row r="1857" ht="20" customHeight="1" x14ac:dyDescent="0.2"/>
    <row r="1858" ht="15" customHeight="1" x14ac:dyDescent="0.2"/>
    <row r="1859" ht="15" customHeight="1" x14ac:dyDescent="0.2"/>
    <row r="1860" ht="15" customHeight="1" x14ac:dyDescent="0.2"/>
    <row r="1861" ht="20" customHeight="1" x14ac:dyDescent="0.2"/>
    <row r="1862" ht="15" customHeight="1" x14ac:dyDescent="0.2"/>
    <row r="1863" ht="15" customHeight="1" x14ac:dyDescent="0.2"/>
    <row r="1864" ht="15" customHeight="1" x14ac:dyDescent="0.2"/>
    <row r="1865" ht="20"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20"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20"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20"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20"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20"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20"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20"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20"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20"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20" customHeight="1" x14ac:dyDescent="0.2"/>
    <row r="1950" ht="15" customHeight="1" x14ac:dyDescent="0.2"/>
    <row r="1951" ht="15" customHeight="1" x14ac:dyDescent="0.2"/>
    <row r="1952" ht="15" customHeight="1" x14ac:dyDescent="0.2"/>
    <row r="1953" ht="15" customHeight="1" x14ac:dyDescent="0.2"/>
    <row r="1954" ht="15" customHeight="1" x14ac:dyDescent="0.2"/>
    <row r="1955" ht="20"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20"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20"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20"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20"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20"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20"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20"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20"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20"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20"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20"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20"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20"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20"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20"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20"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20"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20"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20"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20"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20"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20"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20"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20"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20"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20"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20"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20"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20"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20"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20"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20"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20"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20"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20"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4.75" customHeight="1" x14ac:dyDescent="0.2"/>
    <row r="3097" ht="14.75" customHeight="1" x14ac:dyDescent="0.2"/>
    <row r="3098" ht="14.75" customHeight="1" x14ac:dyDescent="0.2"/>
    <row r="3099" ht="14.75" customHeight="1" x14ac:dyDescent="0.2"/>
    <row r="3100" ht="14.75" customHeight="1" x14ac:dyDescent="0.2"/>
    <row r="3101" ht="14.75" customHeight="1" x14ac:dyDescent="0.2"/>
    <row r="3102" ht="14.75" customHeight="1" x14ac:dyDescent="0.2"/>
    <row r="3103" ht="14.75" customHeight="1" x14ac:dyDescent="0.2"/>
    <row r="3104" ht="14.75" customHeight="1" x14ac:dyDescent="0.2"/>
    <row r="3105" ht="14.75" customHeight="1" x14ac:dyDescent="0.2"/>
    <row r="3106" ht="14.75" customHeight="1" x14ac:dyDescent="0.2"/>
    <row r="3107" ht="14.75" customHeight="1" x14ac:dyDescent="0.2"/>
    <row r="3108" ht="14.75" customHeight="1" x14ac:dyDescent="0.2"/>
    <row r="3109" ht="14.75" customHeight="1" x14ac:dyDescent="0.2"/>
    <row r="3110" ht="14.75" customHeight="1" x14ac:dyDescent="0.2"/>
    <row r="3111" ht="14.75" customHeight="1" x14ac:dyDescent="0.2"/>
    <row r="3112" ht="20" customHeight="1" x14ac:dyDescent="0.2"/>
    <row r="3113" ht="14.75" customHeight="1" x14ac:dyDescent="0.2"/>
    <row r="3114" ht="14.75" customHeight="1" x14ac:dyDescent="0.2"/>
    <row r="3115" ht="14.75" customHeight="1" x14ac:dyDescent="0.2"/>
    <row r="3116" ht="14.75" customHeight="1" x14ac:dyDescent="0.2"/>
    <row r="3117" ht="14.75" customHeight="1" x14ac:dyDescent="0.2"/>
    <row r="3118" ht="14.75" customHeight="1" x14ac:dyDescent="0.2"/>
    <row r="3119" ht="14.75" customHeight="1" x14ac:dyDescent="0.2"/>
    <row r="3120" ht="14.75" customHeight="1" x14ac:dyDescent="0.2"/>
    <row r="3121" ht="14.75" customHeight="1" x14ac:dyDescent="0.2"/>
    <row r="3122" ht="14.75" customHeight="1" x14ac:dyDescent="0.2"/>
    <row r="3123" ht="14.75" customHeight="1" x14ac:dyDescent="0.2"/>
    <row r="3124" ht="14.75" customHeight="1" x14ac:dyDescent="0.2"/>
    <row r="3125" ht="14.75" customHeight="1" x14ac:dyDescent="0.2"/>
    <row r="3126" ht="14.75" customHeight="1" x14ac:dyDescent="0.2"/>
    <row r="3127" ht="14.75" customHeight="1" x14ac:dyDescent="0.2"/>
    <row r="3128" ht="14.75" customHeight="1" x14ac:dyDescent="0.2"/>
    <row r="3129" ht="14.75" customHeight="1" x14ac:dyDescent="0.2"/>
    <row r="3130" ht="14.75" customHeight="1" x14ac:dyDescent="0.2"/>
    <row r="3131" ht="14.75" customHeight="1" x14ac:dyDescent="0.2"/>
    <row r="3132" ht="14.75" customHeight="1" x14ac:dyDescent="0.2"/>
    <row r="3133" ht="14.75" customHeight="1" x14ac:dyDescent="0.2"/>
    <row r="3134" ht="14.75" customHeight="1" x14ac:dyDescent="0.2"/>
    <row r="3135" ht="14.75" customHeight="1" x14ac:dyDescent="0.2"/>
    <row r="3136" ht="14.75" customHeight="1" x14ac:dyDescent="0.2"/>
    <row r="3137" ht="14.75" customHeight="1" x14ac:dyDescent="0.2"/>
    <row r="3138" ht="14.75" customHeight="1" x14ac:dyDescent="0.2"/>
    <row r="3139" ht="14.75" customHeight="1" x14ac:dyDescent="0.2"/>
    <row r="3140" ht="14.75" customHeight="1" x14ac:dyDescent="0.2"/>
    <row r="3141" ht="14.75" customHeight="1" x14ac:dyDescent="0.2"/>
    <row r="3142" ht="14.75" customHeight="1" x14ac:dyDescent="0.2"/>
    <row r="3143" ht="14.75" customHeight="1" x14ac:dyDescent="0.2"/>
    <row r="3144" ht="14.75" customHeight="1" x14ac:dyDescent="0.2"/>
    <row r="3145" ht="14.75" customHeight="1" x14ac:dyDescent="0.2"/>
    <row r="3146" ht="14.75" customHeight="1" x14ac:dyDescent="0.2"/>
    <row r="3147" ht="14.75" customHeight="1" x14ac:dyDescent="0.2"/>
    <row r="3148" ht="14.75" customHeight="1" x14ac:dyDescent="0.2"/>
    <row r="3149" ht="14.75" customHeight="1" x14ac:dyDescent="0.2"/>
    <row r="3150" ht="14.75" customHeight="1" x14ac:dyDescent="0.2"/>
    <row r="3151" ht="14.75" customHeight="1" x14ac:dyDescent="0.2"/>
    <row r="3152" ht="14.75" customHeight="1" x14ac:dyDescent="0.2"/>
    <row r="3153" ht="14.75" customHeight="1" x14ac:dyDescent="0.2"/>
    <row r="3154" ht="14.75" customHeight="1" x14ac:dyDescent="0.2"/>
    <row r="3155" ht="14.75" customHeight="1" x14ac:dyDescent="0.2"/>
    <row r="3156" ht="14.75" customHeight="1" x14ac:dyDescent="0.2"/>
    <row r="3157" ht="14.75" customHeight="1" x14ac:dyDescent="0.2"/>
    <row r="3158" ht="14.75" customHeight="1" x14ac:dyDescent="0.2"/>
    <row r="3159" ht="14.75" customHeight="1" x14ac:dyDescent="0.2"/>
    <row r="3160" ht="14.75" customHeight="1" x14ac:dyDescent="0.2"/>
    <row r="3161" ht="14.75" customHeight="1" x14ac:dyDescent="0.2"/>
    <row r="3162" ht="14.75" customHeight="1" x14ac:dyDescent="0.2"/>
    <row r="3163" ht="14.75" customHeight="1" x14ac:dyDescent="0.2"/>
    <row r="3164" ht="14.75" customHeight="1" x14ac:dyDescent="0.2"/>
    <row r="3165" ht="14.75" customHeight="1" x14ac:dyDescent="0.2"/>
    <row r="3166" ht="14.75" customHeight="1" x14ac:dyDescent="0.2"/>
    <row r="3167" ht="14.75" customHeight="1" x14ac:dyDescent="0.2"/>
    <row r="3168" ht="14.75" customHeight="1" x14ac:dyDescent="0.2"/>
    <row r="3169" ht="14.75" customHeight="1" x14ac:dyDescent="0.2"/>
    <row r="3170" ht="14.75" customHeight="1" x14ac:dyDescent="0.2"/>
    <row r="3171" ht="14.75" customHeight="1" x14ac:dyDescent="0.2"/>
    <row r="3172" ht="14.75" customHeight="1" x14ac:dyDescent="0.2"/>
    <row r="3173" ht="14.75" customHeight="1" x14ac:dyDescent="0.2"/>
    <row r="3174" ht="14.75" customHeight="1" x14ac:dyDescent="0.2"/>
    <row r="3175" ht="14.75" customHeight="1" x14ac:dyDescent="0.2"/>
    <row r="3176" ht="14.75" customHeight="1" x14ac:dyDescent="0.2"/>
    <row r="3177" ht="14.75" customHeight="1" x14ac:dyDescent="0.2"/>
    <row r="3178" ht="14.75" customHeight="1" x14ac:dyDescent="0.2"/>
    <row r="3179" ht="14.75" customHeight="1" x14ac:dyDescent="0.2"/>
    <row r="3180" ht="14.75" customHeight="1" x14ac:dyDescent="0.2"/>
    <row r="3181" ht="14.75" customHeight="1" x14ac:dyDescent="0.2"/>
    <row r="3182" ht="14.75" customHeight="1" x14ac:dyDescent="0.2"/>
    <row r="3183" ht="14.75" customHeight="1" x14ac:dyDescent="0.2"/>
    <row r="3184" ht="14.75" customHeight="1" x14ac:dyDescent="0.2"/>
    <row r="3185" ht="14.75" customHeight="1" x14ac:dyDescent="0.2"/>
    <row r="3186" ht="14.75" customHeight="1" x14ac:dyDescent="0.2"/>
    <row r="3187" ht="14.75" customHeight="1" x14ac:dyDescent="0.2"/>
    <row r="3188" ht="14.75" customHeight="1" x14ac:dyDescent="0.2"/>
    <row r="3189" ht="14.75" customHeight="1" x14ac:dyDescent="0.2"/>
    <row r="3190" ht="14.75" customHeight="1" x14ac:dyDescent="0.2"/>
    <row r="3191" ht="14.75" customHeight="1" x14ac:dyDescent="0.2"/>
    <row r="3192" ht="14.75" customHeight="1" x14ac:dyDescent="0.2"/>
    <row r="3193" ht="14.75" customHeight="1" x14ac:dyDescent="0.2"/>
    <row r="3194" ht="14.75" customHeight="1" x14ac:dyDescent="0.2"/>
    <row r="3195" ht="14.75" customHeight="1" x14ac:dyDescent="0.2"/>
    <row r="3196" ht="14.75" customHeight="1" x14ac:dyDescent="0.2"/>
    <row r="3197" ht="14.75" customHeight="1" x14ac:dyDescent="0.2"/>
    <row r="3198" ht="14.75" customHeight="1" x14ac:dyDescent="0.2"/>
    <row r="3199" ht="14.75" customHeight="1" x14ac:dyDescent="0.2"/>
    <row r="3200" ht="14.75" customHeight="1" x14ac:dyDescent="0.2"/>
    <row r="3201" ht="14.75" customHeight="1" x14ac:dyDescent="0.2"/>
    <row r="3202" ht="14.75" customHeight="1" x14ac:dyDescent="0.2"/>
    <row r="3203" ht="14.75" customHeight="1" x14ac:dyDescent="0.2"/>
    <row r="3204" ht="14.75" customHeight="1" x14ac:dyDescent="0.2"/>
    <row r="3205" ht="14.75" customHeight="1" x14ac:dyDescent="0.2"/>
    <row r="3206" ht="14.75" customHeight="1" x14ac:dyDescent="0.2"/>
    <row r="3207" ht="14.75" customHeight="1" x14ac:dyDescent="0.2"/>
    <row r="3208" ht="14.75" customHeight="1" x14ac:dyDescent="0.2"/>
    <row r="3209" ht="14.75" customHeight="1" x14ac:dyDescent="0.2"/>
    <row r="3210" ht="15" customHeight="1" x14ac:dyDescent="0.2"/>
    <row r="3211" ht="15" customHeight="1" x14ac:dyDescent="0.2"/>
    <row r="3212" ht="15" customHeight="1" x14ac:dyDescent="0.2"/>
  </sheetData>
  <sheetProtection selectLockedCells="1"/>
  <pageMargins left="0.25" right="0.25" top="0.75" bottom="0.75" header="0.3" footer="0.3"/>
  <pageSetup paperSize="9"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D3212"/>
  <sheetViews>
    <sheetView zoomScale="80" zoomScaleNormal="80" workbookViewId="0">
      <selection activeCell="D4" sqref="D4"/>
    </sheetView>
  </sheetViews>
  <sheetFormatPr baseColWidth="10" defaultColWidth="8.6640625" defaultRowHeight="15" x14ac:dyDescent="0.2"/>
  <cols>
    <col min="1" max="1" width="8.6640625" customWidth="1"/>
    <col min="2" max="2" width="25.6640625" customWidth="1"/>
    <col min="3" max="3" width="11.6640625" customWidth="1"/>
    <col min="4" max="4" width="26.33203125" bestFit="1" customWidth="1"/>
    <col min="5" max="5" width="16" customWidth="1"/>
    <col min="6" max="6" width="8.6640625" customWidth="1"/>
    <col min="7" max="7" width="16" customWidth="1"/>
    <col min="8" max="8" width="8.6640625" customWidth="1"/>
    <col min="9" max="9" width="16" customWidth="1"/>
    <col min="10" max="11" width="8.6640625" customWidth="1"/>
    <col min="12" max="12" width="16" customWidth="1"/>
    <col min="13" max="13" width="8.6640625" customWidth="1"/>
    <col min="14" max="14" width="16" customWidth="1"/>
    <col min="15" max="15" width="8.6640625" customWidth="1"/>
    <col min="16" max="16" width="16" customWidth="1"/>
    <col min="17" max="17" width="8.6640625" customWidth="1"/>
    <col min="18" max="18" width="16" customWidth="1"/>
    <col min="19" max="19" width="8.6640625" customWidth="1"/>
    <col min="20" max="21" width="16" customWidth="1"/>
    <col min="22" max="22" width="8.6640625" customWidth="1"/>
    <col min="23" max="23" width="16" customWidth="1"/>
    <col min="24" max="24" width="8.6640625" customWidth="1"/>
    <col min="25" max="26" width="16" customWidth="1"/>
    <col min="27" max="30" width="8.6640625" customWidth="1"/>
    <col min="31" max="31" width="16" customWidth="1"/>
    <col min="32" max="32" width="8.6640625" customWidth="1"/>
    <col min="33" max="33" width="16" customWidth="1"/>
    <col min="34" max="34" width="8.6640625" customWidth="1"/>
    <col min="35" max="35" width="16" customWidth="1"/>
    <col min="36" max="36" width="8.6640625" customWidth="1"/>
    <col min="37" max="37" width="16" customWidth="1"/>
    <col min="38" max="38" width="8.6640625" customWidth="1"/>
    <col min="39" max="39" width="16" customWidth="1"/>
    <col min="40" max="40" width="8.6640625" customWidth="1"/>
    <col min="41" max="41" width="16" customWidth="1"/>
    <col min="42" max="42" width="8.6640625" customWidth="1"/>
    <col min="43" max="43" width="16" customWidth="1"/>
    <col min="44" max="44" width="8.6640625" customWidth="1"/>
    <col min="45" max="45" width="16" customWidth="1"/>
    <col min="46" max="46" width="8.6640625" customWidth="1"/>
    <col min="47" max="47" width="16" customWidth="1"/>
    <col min="48" max="48" width="8.6640625" customWidth="1"/>
    <col min="49" max="49" width="16" customWidth="1"/>
    <col min="50" max="54" width="8.6640625" customWidth="1"/>
    <col min="55" max="55" width="16" customWidth="1"/>
    <col min="56" max="56" width="8.6640625" customWidth="1"/>
    <col min="57" max="57" width="16" customWidth="1"/>
    <col min="58" max="59" width="8.6640625" customWidth="1"/>
    <col min="60" max="60" width="16" customWidth="1"/>
    <col min="61" max="62" width="8.6640625" customWidth="1"/>
    <col min="63" max="63" width="16" customWidth="1"/>
    <col min="64" max="66" width="8.6640625" customWidth="1"/>
    <col min="67" max="68" width="16" customWidth="1"/>
    <col min="69" max="69" width="8.6640625" customWidth="1"/>
    <col min="70" max="71" width="16" customWidth="1"/>
    <col min="72" max="74" width="8.6640625" customWidth="1"/>
    <col min="75" max="75" width="16" customWidth="1"/>
    <col min="76" max="77" width="8.6640625" customWidth="1"/>
    <col min="78" max="80" width="16" customWidth="1"/>
    <col min="81" max="81" width="8.6640625" customWidth="1"/>
    <col min="82" max="82" width="16" customWidth="1"/>
    <col min="83" max="83" width="8.6640625" customWidth="1"/>
    <col min="84" max="84" width="16" customWidth="1"/>
    <col min="85" max="85" width="8.6640625" customWidth="1"/>
    <col min="86" max="88" width="16" customWidth="1"/>
    <col min="89" max="90" width="8.6640625" customWidth="1"/>
    <col min="91" max="91" width="16" customWidth="1"/>
    <col min="92" max="92" width="8.6640625" customWidth="1"/>
    <col min="93" max="93" width="16" customWidth="1"/>
    <col min="94" max="94" width="8.6640625" customWidth="1"/>
    <col min="95" max="95" width="16" customWidth="1"/>
    <col min="96" max="96" width="8.6640625" customWidth="1"/>
    <col min="97" max="97" width="16" customWidth="1"/>
    <col min="98" max="98" width="8.6640625" customWidth="1"/>
    <col min="99" max="99" width="16" customWidth="1"/>
    <col min="100" max="100" width="8.6640625" customWidth="1"/>
    <col min="101" max="101" width="16" customWidth="1"/>
    <col min="102" max="102" width="8.6640625" customWidth="1"/>
    <col min="103" max="104" width="16" customWidth="1"/>
    <col min="105" max="105" width="8.6640625" customWidth="1"/>
    <col min="106" max="106" width="16" customWidth="1"/>
    <col min="107" max="107" width="8.6640625" customWidth="1"/>
    <col min="108" max="110" width="16" customWidth="1"/>
    <col min="111" max="113" width="8.6640625" customWidth="1"/>
    <col min="114" max="114" width="16" customWidth="1"/>
    <col min="115" max="117" width="8.6640625" customWidth="1"/>
    <col min="118" max="118" width="16" customWidth="1"/>
    <col min="119" max="133" width="8.6640625" customWidth="1"/>
    <col min="134" max="134" width="16" customWidth="1"/>
    <col min="135" max="135" width="8.6640625" customWidth="1"/>
    <col min="136" max="136" width="16" customWidth="1"/>
    <col min="137" max="137" width="8.6640625" customWidth="1"/>
    <col min="138" max="138" width="16" customWidth="1"/>
    <col min="139" max="139" width="8.6640625" customWidth="1"/>
    <col min="140" max="140" width="16" customWidth="1"/>
    <col min="141" max="141" width="8.6640625" customWidth="1"/>
    <col min="142" max="142" width="16" customWidth="1"/>
    <col min="143" max="143" width="8.6640625" customWidth="1"/>
    <col min="144" max="144" width="16" customWidth="1"/>
    <col min="145" max="145" width="8.6640625" customWidth="1"/>
    <col min="146" max="146" width="16" customWidth="1"/>
    <col min="147" max="147" width="8.6640625" customWidth="1"/>
    <col min="148" max="148" width="16" customWidth="1"/>
    <col min="149" max="149" width="8.6640625" customWidth="1"/>
    <col min="150" max="150" width="16" customWidth="1"/>
    <col min="151" max="151" width="8.6640625" customWidth="1"/>
    <col min="152" max="152" width="16" customWidth="1"/>
    <col min="153" max="153" width="8.6640625" customWidth="1"/>
    <col min="154" max="154" width="16" customWidth="1"/>
    <col min="155" max="155" width="8.6640625" customWidth="1"/>
    <col min="156" max="156" width="16" customWidth="1"/>
    <col min="157" max="157" width="8.6640625" customWidth="1"/>
    <col min="158" max="158" width="16" customWidth="1"/>
    <col min="159" max="159" width="8.6640625" customWidth="1"/>
    <col min="160" max="160" width="16" customWidth="1"/>
    <col min="161" max="161" width="8.6640625" customWidth="1"/>
    <col min="162" max="162" width="16" customWidth="1"/>
    <col min="163" max="163" width="8.6640625" customWidth="1"/>
    <col min="164" max="164" width="16" customWidth="1"/>
    <col min="165" max="165" width="8.6640625" customWidth="1"/>
    <col min="166" max="166" width="16" customWidth="1"/>
    <col min="167" max="167" width="8.6640625" customWidth="1"/>
    <col min="168" max="168" width="16" customWidth="1"/>
    <col min="169" max="169" width="8.6640625" customWidth="1"/>
    <col min="170" max="170" width="16" customWidth="1"/>
    <col min="171" max="171" width="8.6640625" customWidth="1"/>
    <col min="172" max="172" width="16" customWidth="1"/>
    <col min="173" max="173" width="8.6640625" customWidth="1"/>
    <col min="174" max="174" width="16" customWidth="1"/>
    <col min="175" max="175" width="8.6640625" customWidth="1"/>
    <col min="176" max="176" width="16" customWidth="1"/>
    <col min="177" max="177" width="8.6640625" customWidth="1"/>
    <col min="178" max="178" width="16" customWidth="1"/>
    <col min="179" max="179" width="8.6640625" customWidth="1"/>
    <col min="180" max="180" width="16" customWidth="1"/>
    <col min="181" max="181" width="8.6640625" customWidth="1"/>
    <col min="182" max="182" width="16" customWidth="1"/>
    <col min="183" max="183" width="8.6640625" customWidth="1"/>
    <col min="184" max="184" width="16" customWidth="1"/>
    <col min="185" max="185" width="8.6640625" customWidth="1"/>
    <col min="186" max="186" width="16" customWidth="1"/>
    <col min="187" max="187" width="8.6640625" customWidth="1"/>
    <col min="188" max="188" width="16" customWidth="1"/>
    <col min="189" max="189" width="8.6640625" customWidth="1"/>
    <col min="190" max="190" width="16" customWidth="1"/>
    <col min="191" max="191" width="8.6640625" customWidth="1"/>
    <col min="192" max="192" width="16" customWidth="1"/>
    <col min="193" max="193" width="8.6640625" customWidth="1"/>
    <col min="194" max="194" width="16" customWidth="1"/>
    <col min="195" max="195" width="8.6640625" customWidth="1"/>
    <col min="196" max="196" width="16" customWidth="1"/>
    <col min="197" max="197" width="8.6640625" customWidth="1"/>
    <col min="198" max="198" width="16" customWidth="1"/>
    <col min="199" max="199" width="8.6640625" customWidth="1"/>
    <col min="200" max="200" width="16" customWidth="1"/>
    <col min="201" max="201" width="8.6640625" customWidth="1"/>
    <col min="202" max="202" width="16" customWidth="1"/>
    <col min="203" max="203" width="8.6640625" customWidth="1"/>
    <col min="204" max="204" width="16" customWidth="1"/>
    <col min="205" max="205" width="8.6640625" customWidth="1"/>
    <col min="206" max="206" width="16" customWidth="1"/>
    <col min="207" max="207" width="8.6640625" customWidth="1"/>
    <col min="208" max="208" width="16" customWidth="1"/>
    <col min="209" max="209" width="8.6640625" customWidth="1"/>
    <col min="210" max="210" width="16" customWidth="1"/>
    <col min="211" max="211" width="8.6640625" customWidth="1"/>
    <col min="212" max="213" width="16" customWidth="1"/>
    <col min="214" max="214" width="8.6640625" customWidth="1"/>
    <col min="215" max="216" width="16" customWidth="1"/>
    <col min="217" max="217" width="8.6640625" customWidth="1"/>
    <col min="218" max="219" width="16" customWidth="1"/>
    <col min="220" max="220" width="8.6640625" customWidth="1"/>
    <col min="221" max="222" width="16" customWidth="1"/>
    <col min="223" max="223" width="8.6640625" customWidth="1"/>
    <col min="224" max="225" width="16" customWidth="1"/>
    <col min="226" max="226" width="8.6640625" customWidth="1"/>
    <col min="227" max="228" width="16" customWidth="1"/>
    <col min="229" max="229" width="8.6640625" customWidth="1"/>
    <col min="230" max="231" width="16" customWidth="1"/>
    <col min="232" max="233" width="8.6640625" customWidth="1"/>
    <col min="234" max="234" width="16" customWidth="1"/>
    <col min="235" max="235" width="8.6640625" customWidth="1"/>
    <col min="236" max="236" width="16" customWidth="1"/>
    <col min="237" max="237" width="8.6640625" customWidth="1"/>
    <col min="238" max="238" width="16" customWidth="1"/>
    <col min="239" max="239" width="8.6640625" customWidth="1"/>
    <col min="240" max="240" width="16" customWidth="1"/>
    <col min="241" max="241" width="8.6640625" customWidth="1"/>
    <col min="242" max="242" width="16" customWidth="1"/>
    <col min="243" max="243" width="8.6640625" customWidth="1"/>
    <col min="244" max="244" width="16" customWidth="1"/>
    <col min="245" max="245" width="8.6640625" customWidth="1"/>
    <col min="246" max="246" width="16" customWidth="1"/>
    <col min="247" max="247" width="8.6640625" customWidth="1"/>
    <col min="248" max="248" width="16" customWidth="1"/>
    <col min="249" max="249" width="8.6640625" customWidth="1"/>
    <col min="250" max="250" width="16" customWidth="1"/>
    <col min="251" max="251" width="8.6640625" customWidth="1"/>
    <col min="252" max="252" width="16" customWidth="1"/>
    <col min="253" max="253" width="8.6640625" customWidth="1"/>
    <col min="254" max="254" width="16" customWidth="1"/>
    <col min="255" max="255" width="8.6640625" customWidth="1"/>
    <col min="256" max="256" width="16" customWidth="1"/>
    <col min="257" max="257" width="8.6640625" customWidth="1"/>
    <col min="258" max="258" width="16" customWidth="1"/>
    <col min="259" max="259" width="8.6640625" customWidth="1"/>
    <col min="260" max="260" width="16" customWidth="1"/>
    <col min="261" max="261" width="8.6640625" customWidth="1"/>
    <col min="262" max="262" width="16" customWidth="1"/>
    <col min="263" max="263" width="8.6640625" customWidth="1"/>
    <col min="264" max="264" width="16" customWidth="1"/>
    <col min="265" max="265" width="8.6640625" customWidth="1"/>
    <col min="266" max="266" width="16" customWidth="1"/>
    <col min="267" max="267" width="8.6640625" customWidth="1"/>
    <col min="268" max="268" width="16" customWidth="1"/>
    <col min="269" max="269" width="8.6640625" customWidth="1"/>
    <col min="270" max="270" width="16" customWidth="1"/>
    <col min="271" max="271" width="8.6640625" customWidth="1"/>
    <col min="272" max="272" width="16" customWidth="1"/>
    <col min="273" max="273" width="8.6640625" customWidth="1"/>
    <col min="274" max="274" width="16" customWidth="1"/>
    <col min="275" max="275" width="8.6640625" customWidth="1"/>
    <col min="276" max="276" width="16" customWidth="1"/>
    <col min="277" max="277" width="8.6640625" customWidth="1"/>
    <col min="278" max="278" width="16" customWidth="1"/>
    <col min="279" max="279" width="8.6640625" customWidth="1"/>
    <col min="280" max="280" width="16" customWidth="1"/>
    <col min="281" max="281" width="8.6640625" customWidth="1"/>
    <col min="282" max="282" width="16" customWidth="1"/>
    <col min="283" max="283" width="8.6640625" customWidth="1"/>
    <col min="284" max="284" width="16" customWidth="1"/>
    <col min="285" max="285" width="8.6640625" customWidth="1"/>
    <col min="286" max="286" width="16" customWidth="1"/>
    <col min="287" max="287" width="8.6640625" customWidth="1"/>
    <col min="288" max="288" width="16" customWidth="1"/>
    <col min="289" max="289" width="8.6640625" customWidth="1"/>
    <col min="290" max="290" width="16" customWidth="1"/>
    <col min="291" max="291" width="8.6640625" customWidth="1"/>
    <col min="292" max="292" width="16" customWidth="1"/>
    <col min="293" max="293" width="8.6640625" customWidth="1"/>
    <col min="294" max="294" width="16" customWidth="1"/>
    <col min="295" max="296" width="8.6640625" customWidth="1"/>
    <col min="297" max="297" width="16" customWidth="1"/>
    <col min="298" max="312" width="8.6640625" customWidth="1"/>
    <col min="313" max="313" width="16" customWidth="1"/>
    <col min="314" max="314" width="8.6640625" customWidth="1"/>
    <col min="315" max="315" width="16" customWidth="1"/>
    <col min="316" max="316" width="8.6640625" customWidth="1"/>
    <col min="317" max="317" width="16" customWidth="1"/>
    <col min="318" max="318" width="8.6640625" customWidth="1"/>
    <col min="319" max="319" width="16" customWidth="1"/>
    <col min="320" max="320" width="8.6640625" customWidth="1"/>
    <col min="321" max="321" width="16" customWidth="1"/>
    <col min="322" max="322" width="8.6640625" customWidth="1"/>
    <col min="323" max="323" width="16" customWidth="1"/>
    <col min="324" max="324" width="8.6640625" customWidth="1"/>
    <col min="325" max="325" width="16" customWidth="1"/>
    <col min="326" max="326" width="8.6640625" customWidth="1"/>
    <col min="327" max="327" width="16" customWidth="1"/>
    <col min="328" max="328" width="8.6640625" customWidth="1"/>
    <col min="329" max="329" width="16" customWidth="1"/>
    <col min="330" max="330" width="8.6640625" customWidth="1"/>
    <col min="331" max="331" width="16" customWidth="1"/>
    <col min="332" max="332" width="8.6640625" customWidth="1"/>
    <col min="333" max="333" width="16" customWidth="1"/>
    <col min="334" max="334" width="8.6640625" customWidth="1"/>
    <col min="335" max="335" width="16" customWidth="1"/>
    <col min="336" max="336" width="8.6640625" customWidth="1"/>
    <col min="337" max="337" width="16" customWidth="1"/>
    <col min="338" max="338" width="8.6640625" customWidth="1"/>
    <col min="339" max="339" width="16" customWidth="1"/>
    <col min="340" max="340" width="8.6640625" customWidth="1"/>
    <col min="341" max="341" width="16" customWidth="1"/>
    <col min="342" max="342" width="8.6640625" customWidth="1"/>
    <col min="343" max="343" width="16" customWidth="1"/>
    <col min="344" max="344" width="8.6640625" customWidth="1"/>
    <col min="345" max="345" width="16" customWidth="1"/>
    <col min="346" max="346" width="8.6640625" customWidth="1"/>
    <col min="347" max="347" width="16" customWidth="1"/>
    <col min="348" max="348" width="8.6640625" customWidth="1"/>
    <col min="349" max="349" width="16" customWidth="1"/>
    <col min="350" max="350" width="8.6640625" customWidth="1"/>
    <col min="351" max="352" width="16" customWidth="1"/>
    <col min="353" max="353" width="8.6640625" customWidth="1"/>
    <col min="354" max="354" width="16" customWidth="1"/>
    <col min="355" max="356" width="8.6640625" customWidth="1"/>
    <col min="357" max="357" width="16" customWidth="1"/>
    <col min="358" max="358" width="8.6640625" customWidth="1"/>
    <col min="359" max="359" width="16" customWidth="1"/>
    <col min="360" max="360" width="8.6640625" customWidth="1"/>
    <col min="361" max="361" width="16" customWidth="1"/>
    <col min="362" max="362" width="8.6640625" customWidth="1"/>
    <col min="363" max="363" width="16" customWidth="1"/>
    <col min="364" max="364" width="8.6640625" customWidth="1"/>
    <col min="365" max="365" width="16" customWidth="1"/>
    <col min="366" max="366" width="8.6640625" customWidth="1"/>
    <col min="367" max="367" width="16" customWidth="1"/>
    <col min="368" max="368" width="8.6640625" customWidth="1"/>
    <col min="369" max="369" width="16" customWidth="1"/>
    <col min="370" max="370" width="8.6640625" customWidth="1"/>
    <col min="371" max="371" width="16" customWidth="1"/>
    <col min="372" max="372" width="8.6640625" customWidth="1"/>
    <col min="373" max="373" width="16" customWidth="1"/>
    <col min="374" max="374" width="8.6640625" customWidth="1"/>
    <col min="375" max="375" width="16" customWidth="1"/>
    <col min="376" max="376" width="8.6640625" customWidth="1"/>
    <col min="377" max="377" width="16" customWidth="1"/>
    <col min="378" max="378" width="8.6640625" customWidth="1"/>
    <col min="379" max="379" width="16" customWidth="1"/>
    <col min="380" max="380" width="8.6640625" customWidth="1"/>
    <col min="381" max="381" width="16" customWidth="1"/>
    <col min="382" max="382" width="8.6640625" customWidth="1"/>
    <col min="383" max="383" width="16" customWidth="1"/>
    <col min="384" max="384" width="8.6640625" customWidth="1"/>
    <col min="385" max="385" width="16" customWidth="1"/>
    <col min="386" max="386" width="8.6640625" customWidth="1"/>
    <col min="387" max="387" width="16" customWidth="1"/>
    <col min="388" max="388" width="8.6640625" customWidth="1"/>
    <col min="389" max="389" width="16" customWidth="1"/>
    <col min="390" max="390" width="8.6640625" customWidth="1"/>
    <col min="391" max="391" width="16" customWidth="1"/>
    <col min="392" max="392" width="8.6640625" customWidth="1"/>
    <col min="393" max="393" width="16" customWidth="1"/>
    <col min="394" max="394" width="8.6640625" customWidth="1"/>
    <col min="395" max="395" width="16" customWidth="1"/>
    <col min="396" max="396" width="8.6640625" customWidth="1"/>
    <col min="397" max="397" width="16" customWidth="1"/>
    <col min="398" max="398" width="8.6640625" customWidth="1"/>
    <col min="399" max="399" width="16" customWidth="1"/>
    <col min="400" max="400" width="8.6640625" customWidth="1"/>
    <col min="401" max="401" width="16" customWidth="1"/>
    <col min="402" max="402" width="8.6640625" customWidth="1"/>
    <col min="403" max="403" width="16" customWidth="1"/>
    <col min="404" max="404" width="8.6640625" customWidth="1"/>
    <col min="405" max="405" width="16" customWidth="1"/>
    <col min="406" max="406" width="8.6640625" customWidth="1"/>
    <col min="407" max="407" width="16" customWidth="1"/>
    <col min="408" max="408" width="8.6640625" customWidth="1"/>
    <col min="409" max="409" width="16" customWidth="1"/>
    <col min="410" max="410" width="8.6640625" customWidth="1"/>
    <col min="411" max="411" width="16" customWidth="1"/>
    <col min="412" max="412" width="8.6640625" customWidth="1"/>
    <col min="413" max="413" width="16" customWidth="1"/>
    <col min="414" max="414" width="8.6640625" customWidth="1"/>
    <col min="415" max="415" width="16" customWidth="1"/>
    <col min="416" max="417" width="8.6640625" customWidth="1"/>
    <col min="418" max="418" width="16" customWidth="1"/>
    <col min="419" max="419" width="8.6640625" customWidth="1"/>
    <col min="420" max="420" width="16" customWidth="1"/>
    <col min="421" max="421" width="8.6640625" customWidth="1"/>
    <col min="422" max="422" width="16" customWidth="1"/>
    <col min="423" max="423" width="8.6640625" customWidth="1"/>
    <col min="424" max="424" width="16" customWidth="1"/>
    <col min="425" max="425" width="8.6640625" customWidth="1"/>
    <col min="426" max="426" width="16" customWidth="1"/>
    <col min="427" max="427" width="8.6640625" customWidth="1"/>
    <col min="428" max="428" width="16" customWidth="1"/>
    <col min="429" max="429" width="8.6640625" customWidth="1"/>
    <col min="430" max="430" width="16" customWidth="1"/>
    <col min="431" max="432" width="8.6640625" customWidth="1"/>
    <col min="433" max="435" width="16" customWidth="1"/>
    <col min="436" max="438" width="8.6640625" customWidth="1"/>
    <col min="439" max="439" width="16" customWidth="1"/>
    <col min="440" max="440" width="8.6640625" customWidth="1"/>
    <col min="441" max="441" width="16" customWidth="1"/>
    <col min="442" max="442" width="8.6640625" customWidth="1"/>
    <col min="443" max="443" width="16" customWidth="1"/>
    <col min="444" max="444" width="8.6640625" customWidth="1"/>
    <col min="445" max="446" width="16" customWidth="1"/>
    <col min="447" max="447" width="8.6640625" customWidth="1"/>
    <col min="448" max="448" width="16" customWidth="1"/>
    <col min="449" max="449" width="8.6640625" customWidth="1"/>
    <col min="450" max="450" width="16" customWidth="1"/>
    <col min="451" max="451" width="8.6640625" customWidth="1"/>
    <col min="452" max="452" width="16" customWidth="1"/>
    <col min="453" max="453" width="8.6640625" customWidth="1"/>
    <col min="454" max="454" width="16" customWidth="1"/>
    <col min="455" max="455" width="8.6640625" customWidth="1"/>
    <col min="456" max="456" width="16" customWidth="1"/>
    <col min="457" max="457" width="8.6640625" customWidth="1"/>
    <col min="458" max="458" width="16" customWidth="1"/>
    <col min="459" max="459" width="8.6640625" customWidth="1"/>
    <col min="460" max="460" width="16" customWidth="1"/>
    <col min="461" max="461" width="8.6640625" customWidth="1"/>
    <col min="462" max="462" width="16" customWidth="1"/>
    <col min="463" max="463" width="8.6640625" customWidth="1"/>
    <col min="464" max="464" width="16" customWidth="1"/>
    <col min="465" max="465" width="8.6640625" customWidth="1"/>
    <col min="466" max="466" width="16" customWidth="1"/>
    <col min="467" max="467" width="8.6640625" customWidth="1"/>
    <col min="468" max="468" width="16" customWidth="1"/>
    <col min="469" max="469" width="8.6640625" customWidth="1"/>
    <col min="470" max="470" width="16" customWidth="1"/>
    <col min="471" max="471" width="8.6640625" customWidth="1"/>
    <col min="472" max="472" width="16" customWidth="1"/>
    <col min="473" max="473" width="8.6640625" customWidth="1"/>
    <col min="474" max="474" width="16" customWidth="1"/>
    <col min="475" max="475" width="8.6640625" customWidth="1"/>
    <col min="476" max="476" width="16" customWidth="1"/>
    <col min="477" max="477" width="8.6640625" customWidth="1"/>
    <col min="478" max="478" width="16" customWidth="1"/>
    <col min="479" max="479" width="8.6640625" customWidth="1"/>
    <col min="480" max="480" width="16" customWidth="1"/>
    <col min="481" max="481" width="8.6640625" customWidth="1"/>
    <col min="482" max="482" width="16" customWidth="1"/>
    <col min="483" max="483" width="8.6640625" customWidth="1"/>
    <col min="484" max="484" width="16" customWidth="1"/>
    <col min="485" max="485" width="8.6640625" customWidth="1"/>
    <col min="486" max="486" width="16" customWidth="1"/>
    <col min="487" max="487" width="8.6640625" customWidth="1"/>
    <col min="488" max="489" width="16" customWidth="1"/>
    <col min="490" max="490" width="8.6640625" customWidth="1"/>
    <col min="491" max="491" width="16" customWidth="1"/>
    <col min="492" max="492" width="8.6640625" customWidth="1"/>
    <col min="493" max="493" width="16" customWidth="1"/>
    <col min="494" max="494" width="8.6640625" customWidth="1"/>
    <col min="495" max="495" width="16" customWidth="1"/>
    <col min="496" max="496" width="8.6640625" customWidth="1"/>
    <col min="497" max="497" width="16" customWidth="1"/>
    <col min="498" max="498" width="8.6640625" customWidth="1"/>
    <col min="499" max="499" width="16" customWidth="1"/>
    <col min="500" max="500" width="8.6640625" customWidth="1"/>
    <col min="501" max="501" width="16" customWidth="1"/>
    <col min="502" max="502" width="8.6640625" customWidth="1"/>
    <col min="503" max="503" width="16" customWidth="1"/>
    <col min="504" max="504" width="8.6640625" customWidth="1"/>
    <col min="505" max="505" width="16" customWidth="1"/>
    <col min="506" max="506" width="8.6640625" customWidth="1"/>
    <col min="507" max="507" width="16" customWidth="1"/>
    <col min="508" max="508" width="8.6640625" customWidth="1"/>
    <col min="509" max="510" width="16" customWidth="1"/>
    <col min="511" max="511" width="8.6640625" customWidth="1"/>
    <col min="512" max="513" width="16" customWidth="1"/>
    <col min="514" max="514" width="8.6640625" customWidth="1"/>
    <col min="515" max="515" width="16" customWidth="1"/>
    <col min="516" max="516" width="8.6640625" customWidth="1"/>
    <col min="517" max="517" width="16" customWidth="1"/>
    <col min="518" max="518" width="8.6640625" customWidth="1"/>
    <col min="519" max="519" width="16" customWidth="1"/>
    <col min="520" max="520" width="8.6640625" customWidth="1"/>
    <col min="521" max="521" width="16" customWidth="1"/>
    <col min="522" max="522" width="8.6640625" customWidth="1"/>
    <col min="523" max="523" width="16" customWidth="1"/>
    <col min="524" max="524" width="8.6640625" customWidth="1"/>
    <col min="525" max="525" width="16" customWidth="1"/>
    <col min="526" max="526" width="8.6640625" customWidth="1"/>
    <col min="527" max="527" width="16" customWidth="1"/>
    <col min="528" max="528" width="8.6640625" customWidth="1"/>
    <col min="529" max="529" width="16" customWidth="1"/>
    <col min="530" max="530" width="8.6640625" customWidth="1"/>
    <col min="531" max="532" width="16" customWidth="1"/>
    <col min="533" max="533" width="8.6640625" customWidth="1"/>
    <col min="534" max="535" width="16" customWidth="1"/>
    <col min="536" max="536" width="8.6640625" customWidth="1"/>
    <col min="537" max="538" width="16" customWidth="1"/>
    <col min="539" max="539" width="8.6640625" customWidth="1"/>
    <col min="540" max="541" width="16" customWidth="1"/>
    <col min="542" max="542" width="8.6640625" customWidth="1"/>
    <col min="543" max="544" width="16" customWidth="1"/>
    <col min="545" max="545" width="8.6640625" customWidth="1"/>
    <col min="546" max="547" width="16" customWidth="1"/>
    <col min="548" max="548" width="8.6640625" customWidth="1"/>
    <col min="549" max="550" width="16" customWidth="1"/>
    <col min="551" max="551" width="8.6640625" customWidth="1"/>
    <col min="552" max="553" width="16" customWidth="1"/>
    <col min="554" max="554" width="8.6640625" customWidth="1"/>
    <col min="555" max="556" width="16" customWidth="1"/>
    <col min="557" max="557" width="8.6640625" customWidth="1"/>
    <col min="558" max="559" width="16" customWidth="1"/>
    <col min="560" max="560" width="8.6640625" customWidth="1"/>
    <col min="561" max="562" width="16" customWidth="1"/>
    <col min="563" max="563" width="8.6640625" customWidth="1"/>
    <col min="564" max="565" width="16" customWidth="1"/>
    <col min="566" max="566" width="8.6640625" customWidth="1"/>
    <col min="567" max="568" width="16" customWidth="1"/>
    <col min="569" max="569" width="8.6640625" customWidth="1"/>
    <col min="570" max="571" width="16" customWidth="1"/>
    <col min="572" max="572" width="8.6640625" customWidth="1"/>
    <col min="573" max="574" width="16" customWidth="1"/>
    <col min="575" max="575" width="8.6640625" customWidth="1"/>
    <col min="576" max="577" width="16" customWidth="1"/>
    <col min="578" max="578" width="8.6640625" customWidth="1"/>
    <col min="579" max="580" width="16" customWidth="1"/>
    <col min="581" max="581" width="8.6640625" customWidth="1"/>
    <col min="582" max="583" width="16" customWidth="1"/>
    <col min="584" max="584" width="8.6640625" customWidth="1"/>
    <col min="585" max="586" width="16" customWidth="1"/>
    <col min="587" max="587" width="8.6640625" customWidth="1"/>
    <col min="588" max="589" width="16" customWidth="1"/>
    <col min="590" max="590" width="8.6640625" customWidth="1"/>
    <col min="591" max="592" width="16" customWidth="1"/>
    <col min="593" max="593" width="8.6640625" customWidth="1"/>
    <col min="594" max="595" width="16" customWidth="1"/>
    <col min="596" max="596" width="8.6640625" customWidth="1"/>
    <col min="597" max="598" width="16" customWidth="1"/>
    <col min="599" max="599" width="8.6640625" customWidth="1"/>
    <col min="600" max="601" width="16" customWidth="1"/>
    <col min="602" max="602" width="8.6640625" customWidth="1"/>
    <col min="603" max="604" width="16" customWidth="1"/>
    <col min="605" max="605" width="8.6640625" customWidth="1"/>
    <col min="606" max="607" width="16" customWidth="1"/>
    <col min="608" max="608" width="8.6640625" customWidth="1"/>
    <col min="609" max="610" width="16" customWidth="1"/>
    <col min="611" max="611" width="8.6640625" customWidth="1"/>
    <col min="612" max="613" width="16" customWidth="1"/>
    <col min="614" max="614" width="8.6640625" customWidth="1"/>
    <col min="615" max="616" width="16" customWidth="1"/>
    <col min="617" max="617" width="8.6640625" customWidth="1"/>
    <col min="618" max="619" width="16" customWidth="1"/>
    <col min="620" max="620" width="8.6640625" customWidth="1"/>
    <col min="621" max="622" width="16" customWidth="1"/>
    <col min="623" max="623" width="8.6640625" customWidth="1"/>
    <col min="624" max="625" width="16" customWidth="1"/>
    <col min="626" max="626" width="8.6640625" customWidth="1"/>
    <col min="627" max="628" width="16" customWidth="1"/>
    <col min="629" max="629" width="8.6640625" customWidth="1"/>
    <col min="630" max="631" width="16" customWidth="1"/>
    <col min="632" max="632" width="8.6640625" customWidth="1"/>
    <col min="633" max="634" width="16" customWidth="1"/>
    <col min="635" max="635" width="8.6640625" customWidth="1"/>
    <col min="636" max="637" width="16" customWidth="1"/>
    <col min="638" max="638" width="8.6640625" customWidth="1"/>
    <col min="639" max="640" width="16" customWidth="1"/>
    <col min="641" max="641" width="8.6640625" customWidth="1"/>
    <col min="642" max="643" width="16" customWidth="1"/>
    <col min="644" max="644" width="8.6640625" customWidth="1"/>
    <col min="645" max="646" width="16" customWidth="1"/>
    <col min="647" max="647" width="8.6640625" customWidth="1"/>
    <col min="648" max="649" width="16" customWidth="1"/>
    <col min="650" max="650" width="8.6640625" customWidth="1"/>
    <col min="651" max="652" width="16" customWidth="1"/>
    <col min="653" max="653" width="8.6640625" customWidth="1"/>
    <col min="654" max="655" width="16" customWidth="1"/>
    <col min="656" max="656" width="8.6640625" customWidth="1"/>
    <col min="657" max="658" width="16" customWidth="1"/>
    <col min="659" max="659" width="8.6640625" customWidth="1"/>
    <col min="660" max="661" width="16" customWidth="1"/>
    <col min="662" max="662" width="8.6640625" customWidth="1"/>
    <col min="663" max="664" width="16" customWidth="1"/>
    <col min="665" max="665" width="8.6640625" customWidth="1"/>
    <col min="666" max="667" width="16" customWidth="1"/>
    <col min="668" max="668" width="8.6640625" customWidth="1"/>
    <col min="669" max="670" width="16" customWidth="1"/>
    <col min="671" max="671" width="8.6640625" customWidth="1"/>
    <col min="672" max="673" width="16" customWidth="1"/>
    <col min="674" max="674" width="8.6640625" customWidth="1"/>
    <col min="675" max="676" width="16" customWidth="1"/>
    <col min="677" max="677" width="8.6640625" customWidth="1"/>
    <col min="678" max="679" width="16" customWidth="1"/>
    <col min="680" max="680" width="8.6640625" customWidth="1"/>
    <col min="681" max="682" width="16" customWidth="1"/>
    <col min="683" max="683" width="8.6640625" customWidth="1"/>
    <col min="684" max="685" width="16" customWidth="1"/>
    <col min="686" max="686" width="8.6640625" customWidth="1"/>
    <col min="687" max="688" width="16" customWidth="1"/>
    <col min="689" max="689" width="8.6640625" customWidth="1"/>
    <col min="690" max="691" width="16" customWidth="1"/>
    <col min="692" max="692" width="8.6640625" customWidth="1"/>
    <col min="693" max="694" width="16" customWidth="1"/>
    <col min="695" max="695" width="8.6640625" customWidth="1"/>
    <col min="696" max="697" width="16" customWidth="1"/>
    <col min="698" max="698" width="8.6640625" customWidth="1"/>
    <col min="699" max="700" width="16" customWidth="1"/>
    <col min="701" max="701" width="8.6640625" customWidth="1"/>
    <col min="702" max="703" width="16" customWidth="1"/>
    <col min="704" max="704" width="8.6640625" customWidth="1"/>
    <col min="705" max="706" width="16" customWidth="1"/>
    <col min="707" max="710" width="8.6640625" customWidth="1"/>
    <col min="711" max="711" width="16" customWidth="1"/>
    <col min="712" max="712" width="8.6640625" customWidth="1"/>
    <col min="713" max="715" width="16" customWidth="1"/>
    <col min="716" max="716" width="8.6640625" customWidth="1"/>
    <col min="717" max="718" width="16" customWidth="1"/>
    <col min="719" max="719" width="8.6640625" customWidth="1"/>
    <col min="720" max="722" width="16" customWidth="1"/>
    <col min="723" max="724" width="8.6640625" customWidth="1"/>
    <col min="725" max="725" width="16" customWidth="1"/>
    <col min="726" max="727" width="8.6640625" customWidth="1"/>
    <col min="728" max="729" width="16" customWidth="1"/>
    <col min="730" max="731" width="8.6640625" customWidth="1"/>
    <col min="732" max="733" width="16" customWidth="1"/>
    <col min="734" max="734" width="8.6640625" customWidth="1"/>
    <col min="735" max="736" width="16" customWidth="1"/>
    <col min="737" max="737" width="8.6640625" customWidth="1"/>
    <col min="738" max="739" width="16" customWidth="1"/>
    <col min="740" max="741" width="8.6640625" customWidth="1"/>
    <col min="742" max="743" width="16" customWidth="1"/>
    <col min="744" max="744" width="8.6640625" customWidth="1"/>
    <col min="745" max="746" width="16" customWidth="1"/>
    <col min="747" max="748" width="8.6640625" customWidth="1"/>
    <col min="749" max="750" width="16" customWidth="1"/>
    <col min="751" max="752" width="8.6640625" customWidth="1"/>
    <col min="753" max="754" width="16" customWidth="1"/>
    <col min="755" max="755" width="8.6640625" customWidth="1"/>
    <col min="756" max="756" width="16" customWidth="1"/>
    <col min="757" max="757" width="8.6640625" customWidth="1"/>
    <col min="758" max="758" width="16" customWidth="1"/>
    <col min="759" max="760" width="8.6640625" customWidth="1"/>
    <col min="761" max="761" width="16" customWidth="1"/>
    <col min="762" max="762" width="8.6640625" customWidth="1"/>
    <col min="763" max="763" width="16" customWidth="1"/>
    <col min="764" max="764" width="8.6640625" customWidth="1"/>
    <col min="765" max="766" width="16" customWidth="1"/>
    <col min="767" max="767" width="8.6640625" customWidth="1"/>
    <col min="768" max="769" width="16" customWidth="1"/>
    <col min="770" max="771" width="8.6640625" customWidth="1"/>
    <col min="772" max="773" width="16" customWidth="1"/>
    <col min="774" max="774" width="8.6640625" customWidth="1"/>
    <col min="775" max="775" width="16" customWidth="1"/>
    <col min="776" max="776" width="8.6640625" customWidth="1"/>
    <col min="777" max="777" width="16" customWidth="1"/>
    <col min="778" max="778" width="8.6640625" customWidth="1"/>
    <col min="779" max="779" width="16" customWidth="1"/>
    <col min="780" max="780" width="8.6640625" customWidth="1"/>
    <col min="781" max="781" width="16" customWidth="1"/>
    <col min="782" max="782" width="8.6640625" customWidth="1"/>
    <col min="783" max="783" width="16" customWidth="1"/>
    <col min="784" max="784" width="8.6640625" customWidth="1"/>
    <col min="785" max="785" width="16" customWidth="1"/>
    <col min="786" max="786" width="8.6640625" customWidth="1"/>
    <col min="787" max="787" width="16" customWidth="1"/>
    <col min="788" max="788" width="8.6640625" customWidth="1"/>
    <col min="789" max="789" width="16" customWidth="1"/>
    <col min="790" max="790" width="8.6640625" customWidth="1"/>
    <col min="791" max="792" width="16" customWidth="1"/>
    <col min="793" max="793" width="8.6640625" customWidth="1"/>
    <col min="794" max="794" width="16" customWidth="1"/>
    <col min="795" max="795" width="8.6640625" customWidth="1"/>
    <col min="796" max="798" width="16" customWidth="1"/>
    <col min="799" max="799" width="8.6640625" customWidth="1"/>
    <col min="800" max="803" width="16" customWidth="1"/>
    <col min="804" max="804" width="8.6640625" customWidth="1"/>
    <col min="805" max="808" width="16" customWidth="1"/>
    <col min="809" max="809" width="8.6640625" customWidth="1"/>
    <col min="810" max="816" width="16" customWidth="1"/>
    <col min="817" max="818" width="8.6640625" customWidth="1"/>
    <col min="819" max="819" width="16" customWidth="1"/>
    <col min="820" max="820" width="8.6640625" customWidth="1"/>
    <col min="821" max="821" width="16" customWidth="1"/>
    <col min="822" max="822" width="8.6640625" customWidth="1"/>
    <col min="823" max="823" width="16" customWidth="1"/>
    <col min="824" max="824" width="8.6640625" customWidth="1"/>
    <col min="825" max="825" width="16" customWidth="1"/>
    <col min="826" max="826" width="8.6640625" customWidth="1"/>
    <col min="827" max="827" width="16" customWidth="1"/>
    <col min="828" max="828" width="8.6640625" customWidth="1"/>
    <col min="829" max="829" width="16" customWidth="1"/>
    <col min="830" max="830" width="8.6640625" customWidth="1"/>
    <col min="831" max="831" width="16" customWidth="1"/>
    <col min="832" max="832" width="8.6640625" customWidth="1"/>
    <col min="833" max="833" width="16" customWidth="1"/>
    <col min="834" max="834" width="8.6640625" customWidth="1"/>
    <col min="835" max="835" width="16" customWidth="1"/>
    <col min="836" max="836" width="8.6640625" customWidth="1"/>
    <col min="837" max="837" width="16" customWidth="1"/>
    <col min="838" max="838" width="8.6640625" customWidth="1"/>
    <col min="839" max="839" width="16" customWidth="1"/>
    <col min="840" max="840" width="8.6640625" customWidth="1"/>
    <col min="841" max="841" width="16" customWidth="1"/>
    <col min="842" max="842" width="8.6640625" customWidth="1"/>
    <col min="843" max="843" width="16" customWidth="1"/>
    <col min="844" max="844" width="8.6640625" customWidth="1"/>
    <col min="845" max="845" width="16" customWidth="1"/>
    <col min="846" max="846" width="8.6640625" customWidth="1"/>
    <col min="847" max="847" width="16" customWidth="1"/>
    <col min="848" max="848" width="8.6640625" customWidth="1"/>
    <col min="849" max="849" width="16" customWidth="1"/>
    <col min="850" max="850" width="8.6640625" customWidth="1"/>
    <col min="851" max="851" width="16" customWidth="1"/>
    <col min="852" max="852" width="8.6640625" customWidth="1"/>
    <col min="853" max="853" width="16" customWidth="1"/>
    <col min="854" max="854" width="8.6640625" customWidth="1"/>
    <col min="855" max="855" width="16" customWidth="1"/>
    <col min="856" max="856" width="8.6640625" customWidth="1"/>
    <col min="857" max="857" width="16" customWidth="1"/>
    <col min="858" max="858" width="8.6640625" customWidth="1"/>
    <col min="859" max="859" width="16" customWidth="1"/>
    <col min="860" max="860" width="8.6640625" customWidth="1"/>
    <col min="861" max="861" width="16" customWidth="1"/>
    <col min="862" max="862" width="8.6640625" customWidth="1"/>
    <col min="863" max="863" width="16" customWidth="1"/>
    <col min="864" max="865" width="8.6640625" customWidth="1"/>
    <col min="866" max="866" width="16" customWidth="1"/>
    <col min="867" max="868" width="8.6640625" customWidth="1"/>
    <col min="869" max="869" width="16" customWidth="1"/>
    <col min="870" max="870" width="8.6640625" customWidth="1"/>
    <col min="871" max="871" width="16" customWidth="1"/>
    <col min="872" max="893" width="8.6640625" customWidth="1"/>
    <col min="894" max="894" width="16" customWidth="1"/>
    <col min="895" max="895" width="8.6640625" customWidth="1"/>
    <col min="896" max="896" width="16" customWidth="1"/>
    <col min="897" max="897" width="8.6640625" customWidth="1"/>
    <col min="898" max="898" width="16" customWidth="1"/>
    <col min="899" max="899" width="8.6640625" customWidth="1"/>
    <col min="900" max="900" width="16" customWidth="1"/>
    <col min="901" max="901" width="8.6640625" customWidth="1"/>
    <col min="902" max="902" width="16" customWidth="1"/>
    <col min="903" max="903" width="8.6640625" customWidth="1"/>
    <col min="904" max="904" width="16" customWidth="1"/>
    <col min="905" max="905" width="8.6640625" customWidth="1"/>
    <col min="906" max="906" width="16" customWidth="1"/>
    <col min="907" max="907" width="8.6640625" customWidth="1"/>
    <col min="908" max="908" width="16" customWidth="1"/>
    <col min="909" max="909" width="8.6640625" customWidth="1"/>
    <col min="910" max="910" width="16" customWidth="1"/>
    <col min="911" max="911" width="8.6640625" customWidth="1"/>
    <col min="912" max="912" width="16" customWidth="1"/>
    <col min="913" max="913" width="8.6640625" customWidth="1"/>
    <col min="914" max="914" width="16" customWidth="1"/>
    <col min="915" max="915" width="8.6640625" customWidth="1"/>
    <col min="916" max="916" width="16" customWidth="1"/>
    <col min="917" max="917" width="8.6640625" customWidth="1"/>
    <col min="918" max="918" width="16" customWidth="1"/>
    <col min="919" max="919" width="8.6640625" customWidth="1"/>
    <col min="920" max="920" width="16" customWidth="1"/>
    <col min="921" max="921" width="8.6640625" customWidth="1"/>
    <col min="922" max="922" width="16" customWidth="1"/>
    <col min="923" max="923" width="8.6640625" customWidth="1"/>
    <col min="924" max="924" width="16" customWidth="1"/>
    <col min="925" max="925" width="8.6640625" customWidth="1"/>
    <col min="926" max="926" width="16" customWidth="1"/>
    <col min="927" max="927" width="8.6640625" customWidth="1"/>
    <col min="928" max="928" width="16" customWidth="1"/>
    <col min="929" max="929" width="8.6640625" customWidth="1"/>
    <col min="930" max="930" width="16" customWidth="1"/>
    <col min="931" max="931" width="8.6640625" customWidth="1"/>
    <col min="932" max="932" width="16" customWidth="1"/>
    <col min="933" max="933" width="8.6640625" customWidth="1"/>
    <col min="934" max="934" width="16" customWidth="1"/>
    <col min="935" max="935" width="8.6640625" customWidth="1"/>
    <col min="936" max="936" width="16" customWidth="1"/>
    <col min="937" max="937" width="8.6640625" customWidth="1"/>
    <col min="938" max="938" width="16" customWidth="1"/>
    <col min="939" max="939" width="8.6640625" customWidth="1"/>
    <col min="940" max="940" width="16" customWidth="1"/>
    <col min="941" max="941" width="8.6640625" customWidth="1"/>
    <col min="942" max="942" width="16" customWidth="1"/>
    <col min="943" max="943" width="8.6640625" customWidth="1"/>
    <col min="944" max="944" width="16" customWidth="1"/>
    <col min="945" max="945" width="8.6640625" customWidth="1"/>
    <col min="946" max="946" width="16" customWidth="1"/>
    <col min="947" max="947" width="8.6640625" customWidth="1"/>
    <col min="948" max="948" width="16" customWidth="1"/>
    <col min="949" max="949" width="8.6640625" customWidth="1"/>
    <col min="950" max="950" width="16" customWidth="1"/>
    <col min="951" max="951" width="8.6640625" customWidth="1"/>
    <col min="952" max="952" width="16" customWidth="1"/>
    <col min="953" max="953" width="8.6640625" customWidth="1"/>
    <col min="954" max="954" width="16" customWidth="1"/>
    <col min="955" max="955" width="8.6640625" customWidth="1"/>
    <col min="956" max="956" width="16" customWidth="1"/>
    <col min="957" max="957" width="8.6640625" customWidth="1"/>
    <col min="958" max="958" width="16" customWidth="1"/>
    <col min="959" max="959" width="8.6640625" customWidth="1"/>
    <col min="960" max="960" width="16" customWidth="1"/>
    <col min="961" max="961" width="8.6640625" customWidth="1"/>
    <col min="962" max="962" width="16" customWidth="1"/>
    <col min="963" max="963" width="8.6640625" customWidth="1"/>
    <col min="964" max="964" width="16" customWidth="1"/>
    <col min="965" max="965" width="8.6640625" customWidth="1"/>
    <col min="966" max="966" width="16" customWidth="1"/>
    <col min="967" max="967" width="8.6640625" customWidth="1"/>
    <col min="968" max="968" width="16" customWidth="1"/>
    <col min="969" max="969" width="8.6640625" customWidth="1"/>
    <col min="970" max="970" width="16" customWidth="1"/>
    <col min="971" max="971" width="8.6640625" customWidth="1"/>
    <col min="972" max="972" width="16" customWidth="1"/>
    <col min="973" max="973" width="8.6640625" customWidth="1"/>
    <col min="974" max="974" width="16" customWidth="1"/>
    <col min="975" max="975" width="8.6640625" customWidth="1"/>
    <col min="976" max="976" width="16" customWidth="1"/>
    <col min="977" max="977" width="8.6640625" customWidth="1"/>
    <col min="978" max="978" width="16" customWidth="1"/>
    <col min="979" max="979" width="8.6640625" customWidth="1"/>
    <col min="980" max="980" width="16" customWidth="1"/>
    <col min="981" max="981" width="8.6640625" customWidth="1"/>
    <col min="982" max="982" width="16" customWidth="1"/>
    <col min="983" max="983" width="8.6640625" customWidth="1"/>
    <col min="984" max="984" width="16" customWidth="1"/>
    <col min="985" max="985" width="8.6640625" customWidth="1"/>
    <col min="986" max="986" width="16" customWidth="1"/>
    <col min="987" max="987" width="8.6640625" customWidth="1"/>
    <col min="988" max="988" width="16" customWidth="1"/>
    <col min="989" max="989" width="8.6640625" customWidth="1"/>
    <col min="990" max="990" width="16" customWidth="1"/>
    <col min="991" max="991" width="8.6640625" customWidth="1"/>
    <col min="992" max="992" width="16" customWidth="1"/>
    <col min="993" max="993" width="8.6640625" customWidth="1"/>
    <col min="994" max="994" width="16" customWidth="1"/>
    <col min="995" max="995" width="8.6640625" customWidth="1"/>
    <col min="996" max="996" width="16" customWidth="1"/>
    <col min="997" max="997" width="8.6640625" customWidth="1"/>
    <col min="998" max="998" width="16" customWidth="1"/>
    <col min="999" max="999" width="8.6640625" customWidth="1"/>
    <col min="1000" max="1000" width="16" customWidth="1"/>
    <col min="1001" max="1001" width="8.6640625" customWidth="1"/>
    <col min="1002" max="1002" width="16" customWidth="1"/>
    <col min="1003" max="1003" width="8.6640625" customWidth="1"/>
    <col min="1004" max="1004" width="16" customWidth="1"/>
    <col min="1005" max="1005" width="8.6640625" customWidth="1"/>
    <col min="1006" max="1006" width="16" customWidth="1"/>
    <col min="1007" max="1007" width="8.6640625" customWidth="1"/>
    <col min="1008" max="1008" width="16" customWidth="1"/>
    <col min="1009" max="1009" width="8.6640625" customWidth="1"/>
    <col min="1010" max="1010" width="16" customWidth="1"/>
    <col min="1011" max="1011" width="8.6640625" customWidth="1"/>
    <col min="1012" max="1012" width="16" customWidth="1"/>
    <col min="1013" max="1013" width="8.6640625" customWidth="1"/>
    <col min="1014" max="1014" width="16" customWidth="1"/>
    <col min="1015" max="1015" width="8.6640625" customWidth="1"/>
    <col min="1016" max="1016" width="16" customWidth="1"/>
    <col min="1017" max="1017" width="8.6640625" customWidth="1"/>
    <col min="1018" max="1018" width="16" customWidth="1"/>
    <col min="1019" max="1019" width="8.6640625" customWidth="1"/>
    <col min="1020" max="1020" width="16" customWidth="1"/>
    <col min="1021" max="1021" width="8.6640625" customWidth="1"/>
    <col min="1022" max="1022" width="16" customWidth="1"/>
    <col min="1023" max="1023" width="8.6640625" customWidth="1"/>
    <col min="1024" max="1024" width="16" customWidth="1"/>
    <col min="1025" max="1025" width="8.6640625" customWidth="1"/>
    <col min="1026" max="1026" width="16" customWidth="1"/>
    <col min="1027" max="1027" width="8.6640625" customWidth="1"/>
    <col min="1028" max="1028" width="16" customWidth="1"/>
    <col min="1029" max="1029" width="8.6640625" customWidth="1"/>
    <col min="1030" max="1030" width="16" customWidth="1"/>
    <col min="1031" max="1031" width="8.6640625" customWidth="1"/>
    <col min="1032" max="1032" width="16" customWidth="1"/>
    <col min="1033" max="1033" width="8.6640625" customWidth="1"/>
    <col min="1034" max="1034" width="16" customWidth="1"/>
    <col min="1035" max="1035" width="8.6640625" customWidth="1"/>
    <col min="1036" max="1036" width="16" customWidth="1"/>
    <col min="1037" max="1037" width="8.6640625" customWidth="1"/>
    <col min="1038" max="1038" width="16" customWidth="1"/>
    <col min="1039" max="1039" width="8.6640625" customWidth="1"/>
    <col min="1040" max="1040" width="16" customWidth="1"/>
    <col min="1041" max="1041" width="8.6640625" customWidth="1"/>
    <col min="1042" max="1042" width="16" customWidth="1"/>
    <col min="1043" max="1043" width="8.6640625" customWidth="1"/>
    <col min="1044" max="1044" width="16" customWidth="1"/>
    <col min="1045" max="1045" width="8.6640625" customWidth="1"/>
    <col min="1046" max="1046" width="16" customWidth="1"/>
    <col min="1047" max="1047" width="8.6640625" customWidth="1"/>
    <col min="1048" max="1048" width="16" customWidth="1"/>
    <col min="1049" max="1049" width="8.6640625" customWidth="1"/>
    <col min="1050" max="1050" width="16" customWidth="1"/>
    <col min="1051" max="1051" width="8.6640625" customWidth="1"/>
    <col min="1052" max="1052" width="16" customWidth="1"/>
    <col min="1053" max="1053" width="8.6640625" customWidth="1"/>
    <col min="1054" max="1054" width="16" customWidth="1"/>
    <col min="1055" max="1055" width="8.6640625" customWidth="1"/>
    <col min="1056" max="1056" width="16" customWidth="1"/>
    <col min="1057" max="1057" width="8.6640625" customWidth="1"/>
    <col min="1058" max="1058" width="16" customWidth="1"/>
    <col min="1059" max="1059" width="8.6640625" customWidth="1"/>
    <col min="1060" max="1060" width="16" customWidth="1"/>
    <col min="1061" max="1061" width="8.6640625" customWidth="1"/>
    <col min="1062" max="1062" width="16" customWidth="1"/>
    <col min="1063" max="1063" width="8.6640625" customWidth="1"/>
    <col min="1064" max="1064" width="16" customWidth="1"/>
    <col min="1065" max="1065" width="8.6640625" customWidth="1"/>
    <col min="1066" max="1066" width="16" customWidth="1"/>
    <col min="1067" max="1067" width="8.6640625" customWidth="1"/>
    <col min="1068" max="1068" width="16" customWidth="1"/>
    <col min="1069" max="1069" width="8.6640625" customWidth="1"/>
    <col min="1070" max="1070" width="16" customWidth="1"/>
    <col min="1071" max="1071" width="8.6640625" customWidth="1"/>
    <col min="1072" max="1072" width="16" customWidth="1"/>
    <col min="1073" max="1073" width="8.6640625" customWidth="1"/>
    <col min="1074" max="1074" width="16" customWidth="1"/>
    <col min="1075" max="1075" width="8.6640625" customWidth="1"/>
    <col min="1076" max="1076" width="16" customWidth="1"/>
    <col min="1077" max="1077" width="8.6640625" customWidth="1"/>
    <col min="1078" max="1078" width="16" customWidth="1"/>
    <col min="1079" max="1079" width="8.6640625" customWidth="1"/>
    <col min="1080" max="1080" width="16" customWidth="1"/>
    <col min="1081" max="1081" width="8.6640625" customWidth="1"/>
    <col min="1082" max="1082" width="16" customWidth="1"/>
    <col min="1083" max="1083" width="8.6640625" customWidth="1"/>
    <col min="1084" max="1084" width="16" customWidth="1"/>
    <col min="1085" max="1085" width="8.6640625" customWidth="1"/>
    <col min="1086" max="1086" width="16" customWidth="1"/>
    <col min="1087" max="1087" width="8.6640625" customWidth="1"/>
    <col min="1088" max="1088" width="16" customWidth="1"/>
    <col min="1089" max="1089" width="8.6640625" customWidth="1"/>
    <col min="1090" max="1090" width="16" customWidth="1"/>
    <col min="1091" max="1091" width="8.6640625" customWidth="1"/>
    <col min="1092" max="1092" width="16" customWidth="1"/>
    <col min="1093" max="1093" width="8.6640625" customWidth="1"/>
    <col min="1094" max="1094" width="16" customWidth="1"/>
    <col min="1095" max="1095" width="8.6640625" customWidth="1"/>
    <col min="1096" max="1096" width="16" customWidth="1"/>
    <col min="1097" max="1097" width="8.6640625" customWidth="1"/>
    <col min="1098" max="1098" width="16" customWidth="1"/>
    <col min="1099" max="1099" width="8.6640625" customWidth="1"/>
    <col min="1100" max="1100" width="16" customWidth="1"/>
    <col min="1101" max="1101" width="8.6640625" customWidth="1"/>
    <col min="1102" max="1102" width="16" customWidth="1"/>
    <col min="1103" max="1103" width="8.6640625" customWidth="1"/>
    <col min="1104" max="1104" width="16" customWidth="1"/>
    <col min="1105" max="1105" width="8.6640625" customWidth="1"/>
    <col min="1106" max="1106" width="16" customWidth="1"/>
    <col min="1107" max="1107" width="8.6640625" customWidth="1"/>
    <col min="1108" max="1108" width="16" customWidth="1"/>
    <col min="1109" max="1109" width="8.6640625" customWidth="1"/>
    <col min="1110" max="1110" width="16" customWidth="1"/>
    <col min="1111" max="1111" width="8.6640625" customWidth="1"/>
    <col min="1112" max="1112" width="16" customWidth="1"/>
    <col min="1113" max="1113" width="8.6640625" customWidth="1"/>
    <col min="1114" max="1114" width="16" customWidth="1"/>
    <col min="1115" max="1115" width="8.6640625" customWidth="1"/>
    <col min="1116" max="1116" width="16" customWidth="1"/>
    <col min="1117" max="1169" width="8.6640625" customWidth="1"/>
    <col min="1170" max="1171" width="16" customWidth="1"/>
    <col min="1172" max="1172" width="8.6640625" customWidth="1"/>
    <col min="1173" max="1174" width="16" customWidth="1"/>
    <col min="1175" max="1175" width="8.6640625" customWidth="1"/>
    <col min="1176" max="1177" width="16" customWidth="1"/>
    <col min="1178" max="1178" width="8.6640625" customWidth="1"/>
    <col min="1179" max="1180" width="16" customWidth="1"/>
    <col min="1181" max="1181" width="8.6640625" customWidth="1"/>
    <col min="1182" max="1183" width="16" customWidth="1"/>
    <col min="1184" max="1184" width="8.6640625" customWidth="1"/>
    <col min="1185" max="1186" width="16" customWidth="1"/>
    <col min="1187" max="1187" width="8.6640625" customWidth="1"/>
    <col min="1188" max="1189" width="16" customWidth="1"/>
    <col min="1190" max="1190" width="8.6640625" customWidth="1"/>
    <col min="1191" max="1192" width="16" customWidth="1"/>
    <col min="1193" max="1193" width="8.6640625" customWidth="1"/>
    <col min="1194" max="1195" width="16" customWidth="1"/>
    <col min="1196" max="1196" width="8.6640625" customWidth="1"/>
    <col min="1197" max="1198" width="16" customWidth="1"/>
    <col min="1199" max="1199" width="8.6640625" customWidth="1"/>
    <col min="1200" max="1201" width="16" customWidth="1"/>
    <col min="1202" max="1202" width="8.6640625" customWidth="1"/>
    <col min="1203" max="1204" width="16" customWidth="1"/>
    <col min="1205" max="1205" width="8.6640625" customWidth="1"/>
    <col min="1206" max="1207" width="16" customWidth="1"/>
    <col min="1208" max="1208" width="8.6640625" customWidth="1"/>
    <col min="1209" max="1210" width="16" customWidth="1"/>
    <col min="1211" max="1211" width="8.6640625" customWidth="1"/>
    <col min="1212" max="1213" width="16" customWidth="1"/>
    <col min="1214" max="1214" width="8.6640625" customWidth="1"/>
    <col min="1215" max="1216" width="16" customWidth="1"/>
    <col min="1217" max="1217" width="8.6640625" customWidth="1"/>
    <col min="1218" max="1219" width="16" customWidth="1"/>
    <col min="1220" max="1220" width="8.6640625" customWidth="1"/>
    <col min="1221" max="1222" width="16" customWidth="1"/>
    <col min="1223" max="1223" width="8.6640625" customWidth="1"/>
    <col min="1224" max="1225" width="16" customWidth="1"/>
    <col min="1226" max="1226" width="8.6640625" customWidth="1"/>
    <col min="1227" max="1228" width="16" customWidth="1"/>
    <col min="1229" max="1229" width="8.6640625" customWidth="1"/>
    <col min="1230" max="1231" width="16" customWidth="1"/>
    <col min="1232" max="1232" width="8.6640625" customWidth="1"/>
    <col min="1233" max="1234" width="16" customWidth="1"/>
    <col min="1235" max="1235" width="8.6640625" customWidth="1"/>
    <col min="1236" max="1237" width="16" customWidth="1"/>
    <col min="1238" max="1238" width="8.6640625" customWidth="1"/>
    <col min="1239" max="1240" width="16" customWidth="1"/>
    <col min="1241" max="1241" width="8.6640625" customWidth="1"/>
    <col min="1242" max="1243" width="16" customWidth="1"/>
    <col min="1244" max="1244" width="8.6640625" customWidth="1"/>
    <col min="1245" max="1246" width="16" customWidth="1"/>
    <col min="1247" max="1247" width="8.6640625" customWidth="1"/>
    <col min="1248" max="1249" width="16" customWidth="1"/>
    <col min="1250" max="1250" width="8.6640625" customWidth="1"/>
    <col min="1251" max="1252" width="16" customWidth="1"/>
    <col min="1253" max="1253" width="8.6640625" customWidth="1"/>
    <col min="1254" max="1255" width="16" customWidth="1"/>
    <col min="1256" max="1256" width="8.6640625" customWidth="1"/>
    <col min="1257" max="1258" width="16" customWidth="1"/>
    <col min="1259" max="1259" width="8.6640625" customWidth="1"/>
    <col min="1260" max="1261" width="16" customWidth="1"/>
    <col min="1262" max="1262" width="8.6640625" customWidth="1"/>
    <col min="1263" max="1264" width="16" customWidth="1"/>
    <col min="1265" max="1265" width="8.6640625" customWidth="1"/>
    <col min="1266" max="1267" width="16" customWidth="1"/>
    <col min="1268" max="1268" width="8.6640625" customWidth="1"/>
    <col min="1269" max="1270" width="16" customWidth="1"/>
    <col min="1271" max="1271" width="8.6640625" customWidth="1"/>
    <col min="1272" max="1273" width="16" customWidth="1"/>
    <col min="1274" max="1274" width="8.6640625" customWidth="1"/>
    <col min="1275" max="1276" width="16" customWidth="1"/>
    <col min="1277" max="1277" width="8.6640625" customWidth="1"/>
    <col min="1278" max="1279" width="16" customWidth="1"/>
    <col min="1280" max="1280" width="8.6640625" customWidth="1"/>
    <col min="1281" max="1282" width="16" customWidth="1"/>
    <col min="1283" max="1283" width="8.6640625" customWidth="1"/>
    <col min="1284" max="1285" width="16" customWidth="1"/>
    <col min="1286" max="1286" width="8.6640625" customWidth="1"/>
    <col min="1287" max="1288" width="16" customWidth="1"/>
    <col min="1289" max="1289" width="8.6640625" customWidth="1"/>
    <col min="1290" max="1291" width="16" customWidth="1"/>
    <col min="1292" max="1292" width="8.6640625" customWidth="1"/>
    <col min="1293" max="1294" width="16" customWidth="1"/>
    <col min="1295" max="1295" width="8.6640625" customWidth="1"/>
    <col min="1296" max="1297" width="16" customWidth="1"/>
    <col min="1298" max="1298" width="8.6640625" customWidth="1"/>
    <col min="1299" max="1300" width="16" customWidth="1"/>
    <col min="1301" max="1301" width="8.6640625" customWidth="1"/>
    <col min="1302" max="1303" width="16" customWidth="1"/>
    <col min="1304" max="1304" width="8.6640625" customWidth="1"/>
    <col min="1305" max="1306" width="16" customWidth="1"/>
    <col min="1307" max="1307" width="8.6640625" customWidth="1"/>
    <col min="1308" max="1309" width="16" customWidth="1"/>
    <col min="1310" max="1310" width="8.6640625" customWidth="1"/>
    <col min="1311" max="1312" width="16" customWidth="1"/>
    <col min="1313" max="1313" width="8.6640625" customWidth="1"/>
    <col min="1314" max="1315" width="16" customWidth="1"/>
    <col min="1316" max="1316" width="8.6640625" customWidth="1"/>
    <col min="1317" max="1319" width="16" customWidth="1"/>
    <col min="1320" max="1320" width="8.6640625" customWidth="1"/>
    <col min="1321" max="1323" width="16" customWidth="1"/>
    <col min="1324" max="1324" width="8.6640625" customWidth="1"/>
    <col min="1325" max="1326" width="16" customWidth="1"/>
    <col min="1327" max="1327" width="8.6640625" customWidth="1"/>
    <col min="1328" max="1332" width="16" customWidth="1"/>
    <col min="1333" max="1333" width="8.6640625" customWidth="1"/>
    <col min="1334" max="1338" width="16" customWidth="1"/>
    <col min="1339" max="1339" width="8.6640625" customWidth="1"/>
    <col min="1340" max="1344" width="16" customWidth="1"/>
    <col min="1345" max="1345" width="8.6640625" customWidth="1"/>
    <col min="1346" max="1351" width="16" customWidth="1"/>
    <col min="1352" max="1352" width="8.6640625" customWidth="1"/>
    <col min="1353" max="1358" width="16" customWidth="1"/>
    <col min="1359" max="1359" width="8.6640625" customWidth="1"/>
    <col min="1360" max="1365" width="16" customWidth="1"/>
    <col min="1366" max="1366" width="8.6640625" customWidth="1"/>
    <col min="1367" max="1372" width="16" customWidth="1"/>
    <col min="1373" max="1373" width="8.6640625" customWidth="1"/>
    <col min="1374" max="1379" width="16" customWidth="1"/>
    <col min="1380" max="1380" width="8.6640625" customWidth="1"/>
    <col min="1381" max="1386" width="16" customWidth="1"/>
    <col min="1387" max="1387" width="8.6640625" customWidth="1"/>
    <col min="1388" max="1393" width="16" customWidth="1"/>
    <col min="1394" max="1394" width="8.6640625" customWidth="1"/>
    <col min="1395" max="1400" width="16" customWidth="1"/>
    <col min="1401" max="1401" width="8.6640625" customWidth="1"/>
    <col min="1402" max="1407" width="16" customWidth="1"/>
    <col min="1408" max="1408" width="8.6640625" customWidth="1"/>
    <col min="1409" max="1414" width="16" customWidth="1"/>
    <col min="1415" max="1415" width="8.6640625" customWidth="1"/>
    <col min="1416" max="1421" width="16" customWidth="1"/>
    <col min="1422" max="1422" width="8.6640625" customWidth="1"/>
    <col min="1423" max="1428" width="16" customWidth="1"/>
    <col min="1429" max="1429" width="8.6640625" customWidth="1"/>
    <col min="1430" max="1435" width="16" customWidth="1"/>
    <col min="1436" max="1436" width="8.6640625" customWidth="1"/>
    <col min="1437" max="1442" width="16" customWidth="1"/>
    <col min="1443" max="1443" width="8.6640625" customWidth="1"/>
    <col min="1444" max="1449" width="16" customWidth="1"/>
    <col min="1450" max="1450" width="8.6640625" customWidth="1"/>
    <col min="1451" max="1456" width="16" customWidth="1"/>
    <col min="1457" max="1457" width="8.6640625" customWidth="1"/>
    <col min="1458" max="1463" width="16" customWidth="1"/>
    <col min="1464" max="1464" width="8.6640625" customWidth="1"/>
    <col min="1465" max="1470" width="16" customWidth="1"/>
    <col min="1471" max="1471" width="8.6640625" customWidth="1"/>
    <col min="1472" max="1477" width="16" customWidth="1"/>
    <col min="1478" max="1478" width="8.6640625" customWidth="1"/>
    <col min="1479" max="1484" width="16" customWidth="1"/>
    <col min="1485" max="1485" width="8.6640625" customWidth="1"/>
    <col min="1486" max="1491" width="16" customWidth="1"/>
    <col min="1492" max="1492" width="8.6640625" customWidth="1"/>
    <col min="1493" max="1498" width="16" customWidth="1"/>
    <col min="1499" max="1499" width="8.6640625" customWidth="1"/>
    <col min="1500" max="1505" width="16" customWidth="1"/>
    <col min="1506" max="1506" width="8.6640625" customWidth="1"/>
    <col min="1507" max="1512" width="16" customWidth="1"/>
    <col min="1513" max="1513" width="8.6640625" customWidth="1"/>
    <col min="1514" max="1519" width="16" customWidth="1"/>
    <col min="1520" max="1520" width="8.6640625" customWidth="1"/>
    <col min="1521" max="1526" width="16" customWidth="1"/>
    <col min="1527" max="1527" width="8.6640625" customWidth="1"/>
    <col min="1528" max="1533" width="16" customWidth="1"/>
    <col min="1534" max="1534" width="8.6640625" customWidth="1"/>
    <col min="1535" max="1540" width="16" customWidth="1"/>
    <col min="1541" max="1541" width="8.6640625" customWidth="1"/>
    <col min="1542" max="1547" width="16" customWidth="1"/>
    <col min="1548" max="1548" width="8.6640625" customWidth="1"/>
    <col min="1549" max="1554" width="16" customWidth="1"/>
    <col min="1555" max="1555" width="8.6640625" customWidth="1"/>
    <col min="1556" max="1566" width="16" customWidth="1"/>
    <col min="1567" max="1567" width="8.6640625" customWidth="1"/>
    <col min="1568" max="1573" width="16" customWidth="1"/>
    <col min="1574" max="1574" width="8.6640625" customWidth="1"/>
    <col min="1575" max="1580" width="16" customWidth="1"/>
    <col min="1581" max="1581" width="8.6640625" customWidth="1"/>
    <col min="1582" max="1587" width="16" customWidth="1"/>
    <col min="1588" max="1588" width="8.6640625" customWidth="1"/>
    <col min="1589" max="1594" width="16" customWidth="1"/>
    <col min="1595" max="1595" width="8.6640625" customWidth="1"/>
    <col min="1596" max="1601" width="16" customWidth="1"/>
    <col min="1602" max="1602" width="8.6640625" customWidth="1"/>
    <col min="1603" max="1608" width="16" customWidth="1"/>
    <col min="1609" max="1609" width="8.6640625" customWidth="1"/>
    <col min="1610" max="1615" width="16" customWidth="1"/>
    <col min="1616" max="1616" width="8.6640625" customWidth="1"/>
    <col min="1617" max="1622" width="16" customWidth="1"/>
    <col min="1623" max="1623" width="8.6640625" customWidth="1"/>
    <col min="1624" max="1624" width="16" customWidth="1"/>
    <col min="1625" max="1625" width="8.6640625" customWidth="1"/>
    <col min="1626" max="1631" width="16" customWidth="1"/>
    <col min="1632" max="1632" width="8.6640625" customWidth="1"/>
    <col min="1633" max="1634" width="16" customWidth="1"/>
    <col min="1635" max="1635" width="8.6640625" customWidth="1"/>
    <col min="1636" max="1637" width="16" customWidth="1"/>
    <col min="1638" max="1638" width="8.6640625" customWidth="1"/>
    <col min="1639" max="1641" width="16" customWidth="1"/>
    <col min="1642" max="1642" width="8.6640625" customWidth="1"/>
    <col min="1643" max="1643" width="16" customWidth="1"/>
    <col min="1644" max="1644" width="8.6640625" customWidth="1"/>
    <col min="1645" max="1645" width="16" customWidth="1"/>
    <col min="1646" max="1646" width="8.6640625" customWidth="1"/>
    <col min="1647" max="1647" width="16" customWidth="1"/>
    <col min="1648" max="1648" width="8.6640625" customWidth="1"/>
    <col min="1649" max="1649" width="16" customWidth="1"/>
    <col min="1650" max="1650" width="8.6640625" customWidth="1"/>
    <col min="1651" max="1651" width="16" customWidth="1"/>
    <col min="1652" max="1652" width="8.6640625" customWidth="1"/>
    <col min="1653" max="1653" width="16" customWidth="1"/>
    <col min="1654" max="1654" width="8.6640625" customWidth="1"/>
    <col min="1655" max="1655" width="16" customWidth="1"/>
    <col min="1656" max="1656" width="8.6640625" customWidth="1"/>
    <col min="1657" max="1657" width="16" customWidth="1"/>
    <col min="1658" max="1658" width="8.6640625" customWidth="1"/>
    <col min="1659" max="1659" width="16" customWidth="1"/>
    <col min="1660" max="1660" width="8.6640625" customWidth="1"/>
    <col min="1661" max="1661" width="16" customWidth="1"/>
    <col min="1662" max="1662" width="8.6640625" customWidth="1"/>
    <col min="1663" max="1663" width="16" customWidth="1"/>
    <col min="1664" max="1664" width="8.6640625" customWidth="1"/>
    <col min="1665" max="1665" width="16" customWidth="1"/>
    <col min="1666" max="1666" width="8.6640625" customWidth="1"/>
    <col min="1667" max="1667" width="16" customWidth="1"/>
    <col min="1668" max="1668" width="8.6640625" customWidth="1"/>
    <col min="1669" max="1669" width="16" customWidth="1"/>
    <col min="1670" max="1670" width="8.6640625" customWidth="1"/>
    <col min="1671" max="1671" width="16" customWidth="1"/>
    <col min="1672" max="1672" width="8.6640625" customWidth="1"/>
    <col min="1673" max="1673" width="16" customWidth="1"/>
    <col min="1674" max="1674" width="8.6640625" customWidth="1"/>
    <col min="1675" max="1675" width="16" customWidth="1"/>
    <col min="1676" max="1676" width="8.6640625" customWidth="1"/>
    <col min="1677" max="1677" width="16" customWidth="1"/>
    <col min="1678" max="1679" width="8.6640625" customWidth="1"/>
    <col min="1680" max="1682" width="16" customWidth="1"/>
    <col min="1683" max="1683" width="8.6640625" customWidth="1"/>
    <col min="1684" max="1687" width="16" customWidth="1"/>
    <col min="1688" max="1688" width="8.6640625" customWidth="1"/>
    <col min="1689" max="1692" width="16" customWidth="1"/>
    <col min="1693" max="1693" width="8.6640625" customWidth="1"/>
    <col min="1694" max="1697" width="16" customWidth="1"/>
    <col min="1698" max="1698" width="8.6640625" customWidth="1"/>
    <col min="1699" max="1702" width="16" customWidth="1"/>
    <col min="1703" max="1703" width="8.6640625" customWidth="1"/>
    <col min="1704" max="1707" width="16" customWidth="1"/>
    <col min="1708" max="1708" width="8.6640625" customWidth="1"/>
    <col min="1709" max="1712" width="16" customWidth="1"/>
    <col min="1713" max="1713" width="8.6640625" customWidth="1"/>
    <col min="1714" max="1717" width="16" customWidth="1"/>
    <col min="1718" max="1718" width="8.6640625" customWidth="1"/>
    <col min="1719" max="1722" width="16" customWidth="1"/>
    <col min="1723" max="1723" width="8.6640625" customWidth="1"/>
    <col min="1724" max="1726" width="16" customWidth="1"/>
    <col min="1727" max="1727" width="8.6640625" customWidth="1"/>
    <col min="1728" max="1731" width="16" customWidth="1"/>
    <col min="1732" max="1732" width="8.6640625" customWidth="1"/>
    <col min="1733" max="1737" width="16" customWidth="1"/>
    <col min="1738" max="1738" width="8.6640625" customWidth="1"/>
    <col min="1739" max="1743" width="16" customWidth="1"/>
    <col min="1744" max="1744" width="8.6640625" customWidth="1"/>
    <col min="1745" max="1749" width="16" customWidth="1"/>
    <col min="1750" max="1750" width="8.6640625" customWidth="1"/>
    <col min="1751" max="1755" width="16" customWidth="1"/>
    <col min="1756" max="1756" width="8.6640625" customWidth="1"/>
    <col min="1757" max="1761" width="16" customWidth="1"/>
    <col min="1762" max="1762" width="8.6640625" customWidth="1"/>
    <col min="1763" max="1767" width="16" customWidth="1"/>
    <col min="1768" max="1768" width="8.6640625" customWidth="1"/>
    <col min="1769" max="1773" width="16" customWidth="1"/>
    <col min="1774" max="1774" width="8.6640625" customWidth="1"/>
    <col min="1775" max="1779" width="16" customWidth="1"/>
    <col min="1780" max="1780" width="8.6640625" customWidth="1"/>
    <col min="1781" max="1785" width="16" customWidth="1"/>
    <col min="1786" max="1786" width="8.6640625" customWidth="1"/>
    <col min="1787" max="1791" width="16" customWidth="1"/>
    <col min="1792" max="1792" width="8.6640625" customWidth="1"/>
    <col min="1793" max="1797" width="16" customWidth="1"/>
    <col min="1798" max="1798" width="8.6640625" customWidth="1"/>
    <col min="1799" max="1803" width="16" customWidth="1"/>
    <col min="1804" max="1804" width="8.6640625" customWidth="1"/>
    <col min="1805" max="1809" width="16" customWidth="1"/>
    <col min="1810" max="1810" width="8.6640625" customWidth="1"/>
    <col min="1811" max="1815" width="16" customWidth="1"/>
    <col min="1816" max="1816" width="8.6640625" customWidth="1"/>
    <col min="1817" max="1821" width="16" customWidth="1"/>
    <col min="1822" max="1822" width="8.6640625" customWidth="1"/>
    <col min="1823" max="1827" width="16" customWidth="1"/>
    <col min="1828" max="1828" width="8.6640625" customWidth="1"/>
    <col min="1829" max="1833" width="16" customWidth="1"/>
    <col min="1834" max="1834" width="8.6640625" customWidth="1"/>
    <col min="1835" max="1839" width="16" customWidth="1"/>
    <col min="1840" max="1840" width="8.6640625" customWidth="1"/>
    <col min="1841" max="1845" width="16" customWidth="1"/>
    <col min="1846" max="1846" width="8.6640625" customWidth="1"/>
    <col min="1847" max="1851" width="16" customWidth="1"/>
    <col min="1852" max="1852" width="8.6640625" customWidth="1"/>
    <col min="1853" max="1854" width="16" customWidth="1"/>
    <col min="1855" max="1855" width="8.6640625" customWidth="1"/>
    <col min="1856" max="1857" width="16" customWidth="1"/>
    <col min="1858" max="1858" width="8.6640625" customWidth="1"/>
    <col min="1859" max="1860" width="16" customWidth="1"/>
    <col min="1861" max="1861" width="8.6640625" customWidth="1"/>
    <col min="1862" max="1863" width="16" customWidth="1"/>
    <col min="1864" max="1864" width="8.6640625" customWidth="1"/>
    <col min="1865" max="1866" width="16" customWidth="1"/>
    <col min="1867" max="1867" width="8.6640625" customWidth="1"/>
    <col min="1868" max="1869" width="16" customWidth="1"/>
    <col min="1870" max="1870" width="8.6640625" customWidth="1"/>
    <col min="1871" max="1872" width="16" customWidth="1"/>
    <col min="1873" max="1873" width="8.6640625" customWidth="1"/>
    <col min="1874" max="1875" width="16" customWidth="1"/>
    <col min="1876" max="1876" width="8.6640625" customWidth="1"/>
    <col min="1877" max="1878" width="16" customWidth="1"/>
    <col min="1879" max="1879" width="8.6640625" customWidth="1"/>
    <col min="1880" max="1881" width="16" customWidth="1"/>
    <col min="1882" max="1882" width="8.6640625" customWidth="1"/>
    <col min="1883" max="1884" width="16" customWidth="1"/>
    <col min="1885" max="1885" width="8.6640625" customWidth="1"/>
    <col min="1886" max="1887" width="16" customWidth="1"/>
    <col min="1888" max="1888" width="8.6640625" customWidth="1"/>
    <col min="1889" max="1890" width="16" customWidth="1"/>
    <col min="1891" max="1891" width="8.6640625" customWidth="1"/>
    <col min="1892" max="1893" width="16" customWidth="1"/>
    <col min="1894" max="1894" width="8.6640625" customWidth="1"/>
    <col min="1895" max="1896" width="16" customWidth="1"/>
    <col min="1897" max="1897" width="8.6640625" customWidth="1"/>
    <col min="1898" max="1899" width="16" customWidth="1"/>
    <col min="1900" max="1900" width="8.6640625" customWidth="1"/>
    <col min="1901" max="1902" width="16" customWidth="1"/>
    <col min="1903" max="1903" width="8.6640625" customWidth="1"/>
    <col min="1904" max="1905" width="16" customWidth="1"/>
    <col min="1906" max="1906" width="8.6640625" customWidth="1"/>
    <col min="1907" max="1908" width="16" customWidth="1"/>
    <col min="1909" max="1909" width="8.6640625" customWidth="1"/>
    <col min="1910" max="1911" width="16" customWidth="1"/>
    <col min="1912" max="1912" width="8.6640625" customWidth="1"/>
    <col min="1913" max="1914" width="16" customWidth="1"/>
    <col min="1915" max="1915" width="8.6640625" customWidth="1"/>
    <col min="1916" max="1917" width="16" customWidth="1"/>
    <col min="1918" max="1918" width="8.6640625" customWidth="1"/>
    <col min="1919" max="1920" width="16" customWidth="1"/>
    <col min="1921" max="1921" width="8.6640625" customWidth="1"/>
    <col min="1922" max="1923" width="16" customWidth="1"/>
    <col min="1924" max="1924" width="8.6640625" customWidth="1"/>
    <col min="1925" max="1926" width="16" customWidth="1"/>
    <col min="1927" max="1927" width="8.6640625" customWidth="1"/>
    <col min="1928" max="1929" width="16" customWidth="1"/>
    <col min="1930" max="1930" width="8.6640625" customWidth="1"/>
    <col min="1931" max="1932" width="16" customWidth="1"/>
    <col min="1933" max="1933" width="8.6640625" customWidth="1"/>
    <col min="1934" max="1934" width="16" customWidth="1"/>
    <col min="1935" max="1935" width="8.6640625" customWidth="1"/>
    <col min="1936" max="1936" width="16" customWidth="1"/>
    <col min="1937" max="1937" width="8.6640625" customWidth="1"/>
    <col min="1938" max="1938" width="16" customWidth="1"/>
    <col min="1939" max="1939" width="8.6640625" customWidth="1"/>
    <col min="1940" max="1940" width="16" customWidth="1"/>
    <col min="1941" max="1941" width="8.6640625" customWidth="1"/>
    <col min="1942" max="1942" width="16" customWidth="1"/>
    <col min="1943" max="1943" width="8.6640625" customWidth="1"/>
    <col min="1944" max="1944" width="16" customWidth="1"/>
    <col min="1945" max="1945" width="8.6640625" customWidth="1"/>
    <col min="1946" max="1946" width="16" customWidth="1"/>
    <col min="1947" max="1947" width="8.6640625" customWidth="1"/>
    <col min="1948" max="1948" width="16" customWidth="1"/>
    <col min="1949" max="1949" width="8.6640625" customWidth="1"/>
    <col min="1950" max="1951" width="16" customWidth="1"/>
    <col min="1952" max="1952" width="8.6640625" customWidth="1"/>
    <col min="1953" max="1954" width="16" customWidth="1"/>
    <col min="1955" max="1955" width="8.6640625" customWidth="1"/>
    <col min="1956" max="1956" width="16" customWidth="1"/>
    <col min="1957" max="1958" width="8.6640625" customWidth="1"/>
    <col min="1959" max="1960" width="16" customWidth="1"/>
    <col min="1961" max="1984" width="8.6640625" customWidth="1"/>
    <col min="1985" max="1985" width="16" customWidth="1"/>
    <col min="1986" max="1986" width="8.6640625" customWidth="1"/>
    <col min="1987" max="1987" width="16" customWidth="1"/>
    <col min="1988" max="1988" width="8.6640625" customWidth="1"/>
    <col min="1989" max="1989" width="16" customWidth="1"/>
    <col min="1990" max="1990" width="8.6640625" customWidth="1"/>
    <col min="1991" max="1991" width="16" customWidth="1"/>
    <col min="1992" max="1992" width="8.6640625" customWidth="1"/>
    <col min="1993" max="1993" width="16" customWidth="1"/>
    <col min="1994" max="2010" width="8.6640625" customWidth="1"/>
    <col min="2011" max="2011" width="16" customWidth="1"/>
    <col min="2012" max="2012" width="8.6640625" customWidth="1"/>
    <col min="2013" max="2013" width="16" customWidth="1"/>
    <col min="2014" max="2014" width="8.6640625" customWidth="1"/>
    <col min="2015" max="2015" width="16" customWidth="1"/>
    <col min="2016" max="2016" width="8.6640625" customWidth="1"/>
    <col min="2017" max="2017" width="16" customWidth="1"/>
    <col min="2018" max="2018" width="8.6640625" customWidth="1"/>
    <col min="2019" max="2019" width="16" customWidth="1"/>
    <col min="2020" max="2020" width="8.6640625" customWidth="1"/>
    <col min="2021" max="2021" width="16" customWidth="1"/>
    <col min="2022" max="2022" width="8.6640625" customWidth="1"/>
    <col min="2023" max="2023" width="16" customWidth="1"/>
    <col min="2024" max="2024" width="8.6640625" customWidth="1"/>
    <col min="2025" max="2025" width="16" customWidth="1"/>
    <col min="2026" max="2026" width="8.6640625" customWidth="1"/>
    <col min="2027" max="2027" width="16" customWidth="1"/>
    <col min="2028" max="2035" width="8.6640625" customWidth="1"/>
    <col min="2036" max="2036" width="16" customWidth="1"/>
    <col min="2037" max="2042" width="8.6640625" customWidth="1"/>
    <col min="2043" max="2043" width="16" customWidth="1"/>
    <col min="2044" max="2044" width="8.6640625" customWidth="1"/>
    <col min="2045" max="2045" width="16" customWidth="1"/>
    <col min="2046" max="2046" width="8.6640625" customWidth="1"/>
    <col min="2047" max="2047" width="16" customWidth="1"/>
    <col min="2048" max="2048" width="8.6640625" customWidth="1"/>
    <col min="2049" max="2049" width="16" customWidth="1"/>
    <col min="2050" max="2050" width="8.6640625" customWidth="1"/>
    <col min="2051" max="2051" width="16" customWidth="1"/>
    <col min="2052" max="2052" width="8.6640625" customWidth="1"/>
    <col min="2053" max="2053" width="16" customWidth="1"/>
    <col min="2054" max="2054" width="8.6640625" customWidth="1"/>
    <col min="2055" max="2055" width="16" customWidth="1"/>
    <col min="2056" max="2056" width="8.6640625" customWidth="1"/>
    <col min="2057" max="2057" width="16" customWidth="1"/>
    <col min="2058" max="2058" width="8.6640625" customWidth="1"/>
    <col min="2059" max="2059" width="16" customWidth="1"/>
    <col min="2060" max="2060" width="8.6640625" customWidth="1"/>
    <col min="2061" max="2061" width="16" customWidth="1"/>
    <col min="2062" max="2062" width="8.6640625" customWidth="1"/>
    <col min="2063" max="2063" width="16" customWidth="1"/>
    <col min="2064" max="2064" width="8.6640625" customWidth="1"/>
    <col min="2065" max="2065" width="16" customWidth="1"/>
    <col min="2066" max="2066" width="8.6640625" customWidth="1"/>
    <col min="2067" max="2067" width="16" customWidth="1"/>
    <col min="2068" max="2068" width="8.6640625" customWidth="1"/>
    <col min="2069" max="2069" width="16" customWidth="1"/>
    <col min="2070" max="2070" width="8.33203125" customWidth="1"/>
    <col min="2071" max="2071" width="16" customWidth="1"/>
    <col min="2072" max="2072" width="6.6640625" customWidth="1"/>
    <col min="2073" max="2073" width="16" customWidth="1"/>
    <col min="2074" max="2074" width="6.6640625" customWidth="1"/>
    <col min="2075" max="2075" width="16" customWidth="1"/>
    <col min="2076" max="2076" width="6.6640625" customWidth="1"/>
    <col min="2077" max="2077" width="16" customWidth="1"/>
    <col min="2078" max="2078" width="6.6640625" customWidth="1"/>
    <col min="2079" max="2079" width="16" customWidth="1"/>
    <col min="2080" max="2080" width="6.6640625" customWidth="1"/>
    <col min="2081" max="2081" width="16" customWidth="1"/>
    <col min="2082" max="2085" width="6.6640625" customWidth="1"/>
    <col min="2086" max="2086" width="16" customWidth="1"/>
    <col min="2087" max="2087" width="6.6640625" customWidth="1"/>
    <col min="2088" max="2088" width="16" customWidth="1"/>
    <col min="2089" max="2089" width="6.6640625" customWidth="1"/>
    <col min="2090" max="2090" width="16" customWidth="1"/>
    <col min="2091" max="2091" width="6.6640625" customWidth="1"/>
    <col min="2092" max="2092" width="16" customWidth="1"/>
    <col min="2093" max="2093" width="6.6640625" customWidth="1"/>
    <col min="2094" max="2094" width="16" customWidth="1"/>
    <col min="2095" max="2095" width="6.6640625" customWidth="1"/>
    <col min="2096" max="2096" width="16" customWidth="1"/>
    <col min="2097" max="2097" width="6.6640625" customWidth="1"/>
    <col min="2098" max="2098" width="16" customWidth="1"/>
    <col min="2099" max="2100" width="6.6640625" customWidth="1"/>
    <col min="2101" max="2102" width="16" customWidth="1"/>
    <col min="2103" max="2104" width="6.6640625" customWidth="1"/>
    <col min="2105" max="2105" width="16" customWidth="1"/>
    <col min="2106" max="2111" width="6.6640625" customWidth="1"/>
    <col min="2112" max="2112" width="16" customWidth="1"/>
    <col min="2113" max="2134" width="6.6640625" customWidth="1"/>
    <col min="2135" max="2135" width="16" customWidth="1"/>
    <col min="2136" max="2136" width="6.6640625" customWidth="1"/>
    <col min="2137" max="2137" width="16" customWidth="1"/>
    <col min="2138" max="2140" width="6.6640625" customWidth="1"/>
    <col min="2141" max="2141" width="16" customWidth="1"/>
    <col min="2142" max="2142" width="6.6640625" customWidth="1"/>
    <col min="2143" max="2143" width="16" customWidth="1"/>
    <col min="2144" max="2144" width="6.6640625" customWidth="1"/>
    <col min="2145" max="2145" width="16" customWidth="1"/>
    <col min="2146" max="2146" width="6.6640625" customWidth="1"/>
    <col min="2147" max="2147" width="16" customWidth="1"/>
    <col min="2148" max="2148" width="6.6640625" customWidth="1"/>
    <col min="2149" max="2149" width="16" customWidth="1"/>
    <col min="2150" max="2150" width="6.6640625" customWidth="1"/>
    <col min="2151" max="2151" width="16" customWidth="1"/>
    <col min="2152" max="2152" width="6.6640625" customWidth="1"/>
    <col min="2153" max="2153" width="16" customWidth="1"/>
    <col min="2154" max="2154" width="6.6640625" customWidth="1"/>
    <col min="2155" max="2155" width="16" customWidth="1"/>
    <col min="2156" max="2156" width="6.6640625" customWidth="1"/>
    <col min="2157" max="2158" width="16" customWidth="1"/>
    <col min="2159" max="2159" width="6.6640625" customWidth="1"/>
    <col min="2160" max="2161" width="16" customWidth="1"/>
    <col min="2162" max="2162" width="6.6640625" customWidth="1"/>
    <col min="2163" max="2163" width="16" customWidth="1"/>
    <col min="2164" max="2164" width="6.6640625" customWidth="1"/>
    <col min="2165" max="2166" width="16" customWidth="1"/>
    <col min="2167" max="2167" width="6.6640625" customWidth="1"/>
    <col min="2168" max="2169" width="16" customWidth="1"/>
    <col min="2170" max="2170" width="6.6640625" customWidth="1"/>
    <col min="2171" max="2172" width="16" customWidth="1"/>
    <col min="2173" max="2173" width="6.6640625" customWidth="1"/>
    <col min="2174" max="2175" width="16" customWidth="1"/>
    <col min="2176" max="2176" width="6.6640625" customWidth="1"/>
    <col min="2177" max="2178" width="16" customWidth="1"/>
    <col min="2179" max="2179" width="6.6640625" customWidth="1"/>
    <col min="2180" max="2181" width="16" customWidth="1"/>
    <col min="2182" max="2182" width="6.6640625" customWidth="1"/>
    <col min="2183" max="2184" width="16" customWidth="1"/>
    <col min="2185" max="2185" width="6.6640625" customWidth="1"/>
    <col min="2186" max="2187" width="16" customWidth="1"/>
    <col min="2188" max="2188" width="6.6640625" customWidth="1"/>
    <col min="2189" max="2189" width="16" customWidth="1"/>
    <col min="2190" max="2190" width="6.6640625" customWidth="1"/>
    <col min="2191" max="2193" width="16" customWidth="1"/>
    <col min="2194" max="2195" width="6.6640625" customWidth="1"/>
    <col min="2196" max="2197" width="16" customWidth="1"/>
    <col min="2198" max="2198" width="6.6640625" customWidth="1"/>
    <col min="2199" max="2200" width="16" customWidth="1"/>
    <col min="2201" max="2201" width="6.6640625" customWidth="1"/>
    <col min="2202" max="2203" width="16" customWidth="1"/>
    <col min="2204" max="2204" width="6.6640625" customWidth="1"/>
    <col min="2205" max="2206" width="16" customWidth="1"/>
    <col min="2207" max="2207" width="6.6640625" customWidth="1"/>
    <col min="2208" max="2209" width="16" customWidth="1"/>
    <col min="2210" max="2210" width="6.6640625" customWidth="1"/>
    <col min="2211" max="2211" width="16" customWidth="1"/>
    <col min="2212" max="2212" width="6.6640625" customWidth="1"/>
    <col min="2213" max="2213" width="16" customWidth="1"/>
    <col min="2214" max="2214" width="6.6640625" customWidth="1"/>
    <col min="2215" max="2215" width="16" customWidth="1"/>
    <col min="2216" max="2216" width="6.6640625" customWidth="1"/>
    <col min="2217" max="2217" width="16" customWidth="1"/>
    <col min="2218" max="2218" width="6.6640625" customWidth="1"/>
    <col min="2219" max="2219" width="16" customWidth="1"/>
    <col min="2220" max="2220" width="6.6640625" customWidth="1"/>
    <col min="2221" max="2221" width="16" customWidth="1"/>
    <col min="2222" max="2222" width="6.6640625" customWidth="1"/>
    <col min="2223" max="2223" width="16" customWidth="1"/>
    <col min="2224" max="2224" width="6.6640625" customWidth="1"/>
    <col min="2225" max="2225" width="16" customWidth="1"/>
    <col min="2226" max="2226" width="6.6640625" customWidth="1"/>
    <col min="2227" max="2227" width="16" customWidth="1"/>
    <col min="2228" max="2228" width="6.6640625" customWidth="1"/>
    <col min="2229" max="2230" width="16" customWidth="1"/>
    <col min="2231" max="2231" width="6.6640625" customWidth="1"/>
    <col min="2232" max="2232" width="16" customWidth="1"/>
    <col min="2233" max="2233" width="6.6640625" customWidth="1"/>
    <col min="2234" max="2234" width="16" customWidth="1"/>
    <col min="2235" max="2235" width="6.6640625" customWidth="1"/>
    <col min="2236" max="2236" width="16" customWidth="1"/>
    <col min="2237" max="2237" width="6.6640625" customWidth="1"/>
    <col min="2238" max="2238" width="16" customWidth="1"/>
    <col min="2239" max="2239" width="6.6640625" customWidth="1"/>
    <col min="2240" max="2240" width="16" customWidth="1"/>
    <col min="2241" max="2241" width="6.6640625" customWidth="1"/>
    <col min="2242" max="2242" width="16" customWidth="1"/>
    <col min="2243" max="2243" width="6.6640625" customWidth="1"/>
    <col min="2244" max="2244" width="16" customWidth="1"/>
    <col min="2245" max="2245" width="6.6640625" customWidth="1"/>
    <col min="2246" max="2246" width="16" customWidth="1"/>
    <col min="2247" max="2247" width="6.6640625" customWidth="1"/>
    <col min="2248" max="2248" width="16" customWidth="1"/>
    <col min="2249" max="2249" width="6.6640625" customWidth="1"/>
    <col min="2250" max="2250" width="16" customWidth="1"/>
    <col min="2251" max="2251" width="6.6640625" customWidth="1"/>
    <col min="2252" max="2252" width="16" customWidth="1"/>
    <col min="2253" max="2253" width="6.6640625" customWidth="1"/>
    <col min="2254" max="2254" width="16" customWidth="1"/>
    <col min="2255" max="2255" width="6.6640625" customWidth="1"/>
    <col min="2256" max="2256" width="16" customWidth="1"/>
    <col min="2257" max="2257" width="6.6640625" customWidth="1"/>
    <col min="2258" max="2258" width="16" customWidth="1"/>
    <col min="2259" max="2259" width="6.6640625" customWidth="1"/>
    <col min="2260" max="2260" width="16" customWidth="1"/>
    <col min="2261" max="2261" width="6.6640625" customWidth="1"/>
    <col min="2262" max="2262" width="16" customWidth="1"/>
    <col min="2263" max="2263" width="6.6640625" customWidth="1"/>
    <col min="2264" max="2264" width="16" customWidth="1"/>
    <col min="2265" max="2265" width="6.6640625" customWidth="1"/>
    <col min="2266" max="2266" width="16" customWidth="1"/>
    <col min="2267" max="2268" width="6.6640625" customWidth="1"/>
    <col min="2269" max="2269" width="16" customWidth="1"/>
    <col min="2270" max="2270" width="6.6640625" customWidth="1"/>
    <col min="2271" max="2271" width="16" customWidth="1"/>
    <col min="2272" max="2272" width="6.6640625" customWidth="1"/>
    <col min="2273" max="2273" width="16" customWidth="1"/>
    <col min="2274" max="2274" width="6.6640625" customWidth="1"/>
    <col min="2275" max="2275" width="16" customWidth="1"/>
    <col min="2276" max="2276" width="6.6640625" customWidth="1"/>
    <col min="2277" max="2277" width="16" customWidth="1"/>
    <col min="2278" max="2278" width="6.6640625" customWidth="1"/>
    <col min="2279" max="2279" width="16" customWidth="1"/>
    <col min="2280" max="2280" width="6.6640625" customWidth="1"/>
    <col min="2281" max="2281" width="16" customWidth="1"/>
    <col min="2282" max="2282" width="6.6640625" customWidth="1"/>
    <col min="2283" max="2283" width="16" customWidth="1"/>
    <col min="2284" max="2284" width="6.6640625" customWidth="1"/>
    <col min="2285" max="2285" width="16" customWidth="1"/>
    <col min="2286" max="2286" width="6.6640625" customWidth="1"/>
    <col min="2287" max="2287" width="16" customWidth="1"/>
    <col min="2288" max="2288" width="6.6640625" customWidth="1"/>
    <col min="2289" max="2289" width="16" customWidth="1"/>
    <col min="2290" max="2290" width="6.6640625" customWidth="1"/>
    <col min="2291" max="2291" width="16" customWidth="1"/>
    <col min="2292" max="2294" width="6.6640625" customWidth="1"/>
    <col min="2295" max="2296" width="16" customWidth="1"/>
    <col min="2297" max="2297" width="6.6640625" customWidth="1"/>
    <col min="2298" max="2299" width="16" customWidth="1"/>
    <col min="2300" max="2300" width="6.6640625" customWidth="1"/>
    <col min="2301" max="2302" width="16" customWidth="1"/>
    <col min="2303" max="2303" width="6.6640625" customWidth="1"/>
    <col min="2304" max="2305" width="16" customWidth="1"/>
    <col min="2306" max="2306" width="6.6640625" customWidth="1"/>
    <col min="2307" max="2308" width="16" customWidth="1"/>
    <col min="2309" max="2309" width="6.6640625" customWidth="1"/>
    <col min="2310" max="2311" width="16" customWidth="1"/>
    <col min="2312" max="2312" width="6.6640625" customWidth="1"/>
    <col min="2313" max="2314" width="16" customWidth="1"/>
    <col min="2315" max="2315" width="6.6640625" customWidth="1"/>
    <col min="2316" max="2317" width="16" customWidth="1"/>
    <col min="2318" max="2318" width="6.6640625" customWidth="1"/>
    <col min="2319" max="2320" width="16" customWidth="1"/>
    <col min="2321" max="2321" width="6.6640625" customWidth="1"/>
    <col min="2322" max="2323" width="16" customWidth="1"/>
    <col min="2324" max="2324" width="6.6640625" customWidth="1"/>
    <col min="2325" max="2326" width="16" customWidth="1"/>
    <col min="2327" max="2327" width="6.6640625" customWidth="1"/>
    <col min="2328" max="2329" width="16" customWidth="1"/>
    <col min="2330" max="2330" width="6.6640625" customWidth="1"/>
    <col min="2331" max="2332" width="16" customWidth="1"/>
    <col min="2333" max="2333" width="6.6640625" customWidth="1"/>
    <col min="2334" max="2335" width="16" customWidth="1"/>
    <col min="2336" max="2336" width="6.6640625" customWidth="1"/>
    <col min="2337" max="2338" width="16" customWidth="1"/>
    <col min="2339" max="2339" width="6.6640625" customWidth="1"/>
    <col min="2340" max="2341" width="16" customWidth="1"/>
    <col min="2342" max="2342" width="6.6640625" customWidth="1"/>
    <col min="2343" max="2344" width="16" customWidth="1"/>
    <col min="2345" max="2345" width="6.6640625" customWidth="1"/>
    <col min="2346" max="2347" width="16" customWidth="1"/>
    <col min="2348" max="2348" width="6.6640625" customWidth="1"/>
    <col min="2349" max="2350" width="16" customWidth="1"/>
    <col min="2351" max="2351" width="6.6640625" customWidth="1"/>
    <col min="2352" max="2353" width="16" customWidth="1"/>
    <col min="2354" max="2354" width="6.6640625" customWidth="1"/>
    <col min="2355" max="2356" width="16" customWidth="1"/>
    <col min="2357" max="2357" width="6.6640625" customWidth="1"/>
    <col min="2358" max="2359" width="16" customWidth="1"/>
    <col min="2360" max="2360" width="6.6640625" customWidth="1"/>
    <col min="2361" max="2362" width="16" customWidth="1"/>
    <col min="2363" max="2363" width="6.6640625" customWidth="1"/>
    <col min="2364" max="2365" width="16" customWidth="1"/>
    <col min="2366" max="2366" width="6.6640625" customWidth="1"/>
    <col min="2367" max="2367" width="16" customWidth="1"/>
    <col min="2368" max="2368" width="6.6640625" customWidth="1"/>
    <col min="2369" max="2369" width="16" customWidth="1"/>
    <col min="2370" max="2370" width="6.6640625" customWidth="1"/>
    <col min="2371" max="2371" width="16" customWidth="1"/>
    <col min="2372" max="2372" width="6.6640625" customWidth="1"/>
    <col min="2373" max="2373" width="16" customWidth="1"/>
    <col min="2374" max="2374" width="6.6640625" customWidth="1"/>
    <col min="2375" max="2375" width="16" customWidth="1"/>
    <col min="2376" max="2376" width="6.6640625" customWidth="1"/>
    <col min="2377" max="2377" width="16" customWidth="1"/>
    <col min="2378" max="2378" width="6.6640625" customWidth="1"/>
    <col min="2379" max="2379" width="16" customWidth="1"/>
    <col min="2380" max="2380" width="6.6640625" customWidth="1"/>
    <col min="2381" max="2381" width="16" customWidth="1"/>
    <col min="2382" max="2382" width="6.6640625" customWidth="1"/>
    <col min="2383" max="2383" width="16" customWidth="1"/>
    <col min="2384" max="2384" width="6.6640625" customWidth="1"/>
    <col min="2385" max="2385" width="16" customWidth="1"/>
    <col min="2386" max="2386" width="6.6640625" customWidth="1"/>
    <col min="2387" max="2387" width="16" customWidth="1"/>
    <col min="2388" max="2388" width="6.6640625" customWidth="1"/>
    <col min="2389" max="2389" width="16" customWidth="1"/>
    <col min="2390" max="2390" width="6.6640625" customWidth="1"/>
    <col min="2391" max="2391" width="16" customWidth="1"/>
    <col min="2392" max="2392" width="6.6640625" customWidth="1"/>
    <col min="2393" max="2393" width="16" customWidth="1"/>
    <col min="2394" max="2413" width="6.6640625" customWidth="1"/>
    <col min="2414" max="2414" width="16" customWidth="1"/>
    <col min="2415" max="2415" width="6.6640625" customWidth="1"/>
    <col min="2416" max="2416" width="16" customWidth="1"/>
    <col min="2417" max="2417" width="6.6640625" customWidth="1"/>
    <col min="2418" max="2418" width="16" customWidth="1"/>
    <col min="2419" max="2421" width="6.6640625" customWidth="1"/>
    <col min="2422" max="2422" width="16" customWidth="1"/>
    <col min="2423" max="2423" width="6.6640625" customWidth="1"/>
    <col min="2424" max="2424" width="16" customWidth="1"/>
    <col min="2425" max="2425" width="6.6640625" customWidth="1"/>
    <col min="2426" max="2426" width="16" customWidth="1"/>
    <col min="2427" max="2427" width="6.6640625" customWidth="1"/>
    <col min="2428" max="2428" width="16" customWidth="1"/>
    <col min="2429" max="2430" width="6.6640625" customWidth="1"/>
    <col min="2431" max="2431" width="16" customWidth="1"/>
    <col min="2432" max="2432" width="6.6640625" customWidth="1"/>
    <col min="2433" max="2433" width="16" customWidth="1"/>
    <col min="2434" max="2434" width="6.6640625" customWidth="1"/>
    <col min="2435" max="2435" width="16" customWidth="1"/>
    <col min="2436" max="2436" width="6.6640625" customWidth="1"/>
    <col min="2437" max="2437" width="16" customWidth="1"/>
    <col min="2438" max="2438" width="6.6640625" customWidth="1"/>
    <col min="2439" max="2439" width="16" customWidth="1"/>
    <col min="2440" max="2441" width="6.6640625" customWidth="1"/>
    <col min="2442" max="2442" width="16" customWidth="1"/>
    <col min="2443" max="2443" width="6.6640625" customWidth="1"/>
    <col min="2444" max="2444" width="16" customWidth="1"/>
    <col min="2445" max="2445" width="6.6640625" customWidth="1"/>
    <col min="2446" max="2446" width="16" customWidth="1"/>
    <col min="2447" max="2447" width="6.6640625" customWidth="1"/>
    <col min="2448" max="2448" width="16" customWidth="1"/>
    <col min="2449" max="2449" width="6.6640625" customWidth="1"/>
    <col min="2450" max="2450" width="16" customWidth="1"/>
    <col min="2451" max="2451" width="6.6640625" customWidth="1"/>
    <col min="2452" max="2452" width="16" customWidth="1"/>
    <col min="2453" max="2453" width="6.6640625" customWidth="1"/>
    <col min="2454" max="2454" width="16" customWidth="1"/>
    <col min="2455" max="2455" width="6.6640625" customWidth="1"/>
    <col min="2456" max="2456" width="16" customWidth="1"/>
    <col min="2457" max="2457" width="6.6640625" customWidth="1"/>
    <col min="2458" max="2458" width="16" customWidth="1"/>
    <col min="2459" max="2459" width="6.6640625" customWidth="1"/>
    <col min="2460" max="2460" width="16" customWidth="1"/>
    <col min="2461" max="2461" width="6.6640625" customWidth="1"/>
    <col min="2462" max="2462" width="16" customWidth="1"/>
    <col min="2463" max="2463" width="6.6640625" customWidth="1"/>
    <col min="2464" max="2464" width="16" customWidth="1"/>
    <col min="2465" max="2465" width="6.6640625" customWidth="1"/>
    <col min="2466" max="2466" width="16" customWidth="1"/>
    <col min="2467" max="2467" width="6.6640625" customWidth="1"/>
    <col min="2468" max="2468" width="16" customWidth="1"/>
    <col min="2469" max="2469" width="6.6640625" customWidth="1"/>
    <col min="2470" max="2470" width="16" customWidth="1"/>
    <col min="2471" max="2471" width="6.6640625" customWidth="1"/>
    <col min="2472" max="2472" width="16" customWidth="1"/>
    <col min="2473" max="2473" width="6.6640625" customWidth="1"/>
    <col min="2474" max="2474" width="16" customWidth="1"/>
    <col min="2475" max="2475" width="6.6640625" customWidth="1"/>
    <col min="2476" max="2476" width="16" customWidth="1"/>
    <col min="2477" max="2477" width="6.6640625" customWidth="1"/>
    <col min="2478" max="2478" width="16" customWidth="1"/>
    <col min="2479" max="2479" width="6.6640625" customWidth="1"/>
    <col min="2480" max="2481" width="16" customWidth="1"/>
    <col min="2482" max="2482" width="6.6640625" customWidth="1"/>
    <col min="2483" max="2484" width="16" customWidth="1"/>
    <col min="2485" max="2485" width="6.6640625" customWidth="1"/>
    <col min="2486" max="2487" width="16" customWidth="1"/>
    <col min="2488" max="2489" width="6.6640625" customWidth="1"/>
    <col min="2490" max="2490" width="16" customWidth="1"/>
    <col min="2491" max="2491" width="6.6640625" customWidth="1"/>
    <col min="2492" max="2493" width="16" customWidth="1"/>
    <col min="2494" max="2500" width="6.6640625" customWidth="1"/>
  </cols>
  <sheetData>
    <row r="1" spans="1:4" ht="47" customHeight="1" x14ac:dyDescent="0.45">
      <c r="A1" s="55" t="s">
        <v>29</v>
      </c>
      <c r="B1" s="55"/>
      <c r="C1" s="55"/>
      <c r="D1" s="55"/>
    </row>
    <row r="2" spans="1:4" ht="5" customHeight="1" x14ac:dyDescent="0.2">
      <c r="A2" s="123"/>
      <c r="B2" s="124"/>
      <c r="C2" s="124"/>
    </row>
    <row r="3" spans="1:4" ht="59" customHeight="1" x14ac:dyDescent="0.2">
      <c r="A3" s="111" t="s">
        <v>30</v>
      </c>
      <c r="B3" s="111" t="s">
        <v>31</v>
      </c>
      <c r="C3" s="111" t="s">
        <v>16</v>
      </c>
      <c r="D3" s="111" t="s">
        <v>32</v>
      </c>
    </row>
    <row r="4" spans="1:4" ht="15" customHeight="1" x14ac:dyDescent="0.2">
      <c r="A4" s="127" t="s">
        <v>18</v>
      </c>
      <c r="B4" s="126" t="s">
        <v>19</v>
      </c>
      <c r="C4" s="126" t="s">
        <v>20</v>
      </c>
      <c r="D4" s="129">
        <v>0</v>
      </c>
    </row>
    <row r="5" spans="1:4" ht="20" customHeight="1" x14ac:dyDescent="0.2">
      <c r="A5" s="125" t="s">
        <v>27</v>
      </c>
      <c r="B5" s="125"/>
      <c r="C5" s="125"/>
      <c r="D5" s="128" t="e">
        <f>SUM(#REF!)</f>
        <v>#REF!</v>
      </c>
    </row>
    <row r="6" spans="1:4" ht="20"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20" customHeight="1" x14ac:dyDescent="0.2"/>
    <row r="47" ht="15" customHeight="1" x14ac:dyDescent="0.2"/>
    <row r="48" ht="15" customHeight="1" x14ac:dyDescent="0.2"/>
    <row r="49" ht="20" customHeight="1" x14ac:dyDescent="0.2"/>
    <row r="50" ht="15" customHeight="1" x14ac:dyDescent="0.2"/>
    <row r="51" ht="15" customHeight="1" x14ac:dyDescent="0.2"/>
    <row r="52" ht="20" customHeight="1" x14ac:dyDescent="0.2"/>
    <row r="53" ht="15" customHeight="1" x14ac:dyDescent="0.2"/>
    <row r="54" ht="15" customHeight="1" x14ac:dyDescent="0.2"/>
    <row r="55" ht="15" customHeight="1" x14ac:dyDescent="0.2"/>
    <row r="56" ht="15" customHeight="1" x14ac:dyDescent="0.2"/>
    <row r="57" ht="20" customHeight="1" x14ac:dyDescent="0.2"/>
    <row r="58" ht="15" customHeight="1" x14ac:dyDescent="0.2"/>
    <row r="59" ht="15" customHeight="1" x14ac:dyDescent="0.2"/>
    <row r="60" ht="15" customHeight="1" x14ac:dyDescent="0.2"/>
    <row r="61" ht="15" customHeight="1" x14ac:dyDescent="0.2"/>
    <row r="62" ht="15" customHeight="1" x14ac:dyDescent="0.2"/>
    <row r="63" ht="15" customHeight="1" x14ac:dyDescent="0.2"/>
    <row r="64" ht="15" customHeight="1" x14ac:dyDescent="0.2"/>
    <row r="65" ht="15" customHeight="1" x14ac:dyDescent="0.2"/>
    <row r="66" ht="15" customHeight="1" x14ac:dyDescent="0.2"/>
    <row r="67" ht="15" customHeight="1" x14ac:dyDescent="0.2"/>
    <row r="68" ht="15" customHeight="1" x14ac:dyDescent="0.2"/>
    <row r="69" ht="15" customHeight="1" x14ac:dyDescent="0.2"/>
    <row r="70" ht="15" customHeight="1" x14ac:dyDescent="0.2"/>
    <row r="71" ht="20" customHeight="1" x14ac:dyDescent="0.2"/>
    <row r="72" ht="15" customHeight="1" x14ac:dyDescent="0.2"/>
    <row r="73" ht="15" customHeight="1" x14ac:dyDescent="0.2"/>
    <row r="74" ht="15" customHeight="1" x14ac:dyDescent="0.2"/>
    <row r="75" ht="15" customHeight="1" x14ac:dyDescent="0.2"/>
    <row r="76" ht="15" customHeight="1" x14ac:dyDescent="0.2"/>
    <row r="77" ht="20" customHeight="1" x14ac:dyDescent="0.2"/>
    <row r="78" ht="15" customHeight="1" x14ac:dyDescent="0.2"/>
    <row r="79" ht="15" customHeight="1" x14ac:dyDescent="0.2"/>
    <row r="80" ht="15" customHeight="1" x14ac:dyDescent="0.2"/>
    <row r="81" ht="15" customHeight="1" x14ac:dyDescent="0.2"/>
    <row r="82" ht="15" customHeight="1" x14ac:dyDescent="0.2"/>
    <row r="83" ht="20" customHeight="1" x14ac:dyDescent="0.2"/>
    <row r="84" ht="15" customHeight="1" x14ac:dyDescent="0.2"/>
    <row r="85" ht="15" customHeight="1" x14ac:dyDescent="0.2"/>
    <row r="86" ht="15" customHeight="1" x14ac:dyDescent="0.2"/>
    <row r="87" ht="15" customHeight="1" x14ac:dyDescent="0.2"/>
    <row r="88" ht="20" customHeight="1" x14ac:dyDescent="0.2"/>
    <row r="89" ht="15" customHeight="1" x14ac:dyDescent="0.2"/>
    <row r="90" ht="15" customHeight="1" x14ac:dyDescent="0.2"/>
    <row r="91" ht="15" customHeight="1" x14ac:dyDescent="0.2"/>
    <row r="92" ht="15" customHeight="1" x14ac:dyDescent="0.2"/>
    <row r="93" ht="20" customHeight="1" x14ac:dyDescent="0.2"/>
    <row r="94" ht="15" customHeight="1" x14ac:dyDescent="0.2"/>
    <row r="95" ht="15" customHeight="1" x14ac:dyDescent="0.2"/>
    <row r="96" ht="15" customHeight="1" x14ac:dyDescent="0.2"/>
    <row r="97" ht="15" customHeight="1" x14ac:dyDescent="0.2"/>
    <row r="98" ht="20" customHeight="1" x14ac:dyDescent="0.2"/>
    <row r="99" ht="15" customHeight="1" x14ac:dyDescent="0.2"/>
    <row r="100" ht="15" customHeight="1" x14ac:dyDescent="0.2"/>
    <row r="101" ht="15" customHeight="1" x14ac:dyDescent="0.2"/>
    <row r="102" ht="15" customHeight="1" x14ac:dyDescent="0.2"/>
    <row r="103" ht="20" customHeight="1" x14ac:dyDescent="0.2"/>
    <row r="104" ht="15" customHeight="1" x14ac:dyDescent="0.2"/>
    <row r="105" ht="15" customHeight="1" x14ac:dyDescent="0.2"/>
    <row r="106" ht="15" customHeight="1" x14ac:dyDescent="0.2"/>
    <row r="107" ht="15" customHeight="1" x14ac:dyDescent="0.2"/>
    <row r="108" ht="20" customHeight="1" x14ac:dyDescent="0.2"/>
    <row r="109" ht="15" customHeight="1" x14ac:dyDescent="0.2"/>
    <row r="110" ht="15" customHeight="1" x14ac:dyDescent="0.2"/>
    <row r="111" ht="15" customHeight="1" x14ac:dyDescent="0.2"/>
    <row r="112" ht="15" customHeight="1" x14ac:dyDescent="0.2"/>
    <row r="113" ht="20" customHeight="1" x14ac:dyDescent="0.2"/>
    <row r="114" ht="15" customHeight="1" x14ac:dyDescent="0.2"/>
    <row r="115" ht="15" customHeight="1" x14ac:dyDescent="0.2"/>
    <row r="116" ht="15" customHeight="1" x14ac:dyDescent="0.2"/>
    <row r="117" ht="15" customHeight="1" x14ac:dyDescent="0.2"/>
    <row r="118" ht="20" customHeight="1" x14ac:dyDescent="0.2"/>
    <row r="119" ht="15" customHeight="1" x14ac:dyDescent="0.2"/>
    <row r="120" ht="15" customHeight="1" x14ac:dyDescent="0.2"/>
    <row r="121" ht="15" customHeight="1" x14ac:dyDescent="0.2"/>
    <row r="122" ht="15" customHeight="1" x14ac:dyDescent="0.2"/>
    <row r="123" ht="20" customHeight="1" x14ac:dyDescent="0.2"/>
    <row r="124" ht="15" customHeight="1" x14ac:dyDescent="0.2"/>
    <row r="125" ht="15" customHeight="1" x14ac:dyDescent="0.2"/>
    <row r="126" ht="15" customHeight="1" x14ac:dyDescent="0.2"/>
    <row r="127" ht="15" customHeight="1" x14ac:dyDescent="0.2"/>
    <row r="128" ht="20" customHeight="1" x14ac:dyDescent="0.2"/>
    <row r="129" ht="15" customHeight="1" x14ac:dyDescent="0.2"/>
    <row r="130" ht="15" customHeight="1" x14ac:dyDescent="0.2"/>
    <row r="131" ht="15" customHeight="1" x14ac:dyDescent="0.2"/>
    <row r="132" ht="15" customHeight="1" x14ac:dyDescent="0.2"/>
    <row r="133" ht="20" customHeight="1" x14ac:dyDescent="0.2"/>
    <row r="134" ht="15" customHeight="1" x14ac:dyDescent="0.2"/>
    <row r="135" ht="15" customHeight="1" x14ac:dyDescent="0.2"/>
    <row r="136" ht="15" customHeight="1" x14ac:dyDescent="0.2"/>
    <row r="137" ht="15" customHeight="1" x14ac:dyDescent="0.2"/>
    <row r="138" ht="15" customHeight="1" x14ac:dyDescent="0.2"/>
    <row r="139" ht="20"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20" customHeight="1" x14ac:dyDescent="0.2"/>
    <row r="147" ht="15" customHeight="1" x14ac:dyDescent="0.2"/>
    <row r="148" ht="15" customHeight="1" x14ac:dyDescent="0.2"/>
    <row r="149" ht="15" customHeight="1" x14ac:dyDescent="0.2"/>
    <row r="150" ht="15" customHeight="1" x14ac:dyDescent="0.2"/>
    <row r="151" ht="15" customHeight="1" x14ac:dyDescent="0.2"/>
    <row r="152" ht="20"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20" customHeight="1" x14ac:dyDescent="0.2"/>
    <row r="180" ht="15" customHeight="1" x14ac:dyDescent="0.2"/>
    <row r="181" ht="15" customHeight="1" x14ac:dyDescent="0.2"/>
    <row r="182" ht="15" customHeight="1" x14ac:dyDescent="0.2"/>
    <row r="183" ht="15" customHeight="1" x14ac:dyDescent="0.2"/>
    <row r="184" ht="20" customHeight="1" x14ac:dyDescent="0.2"/>
    <row r="185" ht="15" customHeight="1" x14ac:dyDescent="0.2"/>
    <row r="186" ht="15" customHeight="1" x14ac:dyDescent="0.2"/>
    <row r="187" ht="15" customHeight="1" x14ac:dyDescent="0.2"/>
    <row r="188" ht="15" customHeight="1" x14ac:dyDescent="0.2"/>
    <row r="189" ht="20"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20" customHeight="1" x14ac:dyDescent="0.2"/>
    <row r="213" ht="15" customHeight="1" x14ac:dyDescent="0.2"/>
    <row r="214" ht="15" customHeight="1" x14ac:dyDescent="0.2"/>
    <row r="215" ht="15" customHeight="1" x14ac:dyDescent="0.2"/>
    <row r="216" ht="15" customHeight="1" x14ac:dyDescent="0.2"/>
    <row r="217" ht="15" customHeight="1" x14ac:dyDescent="0.2"/>
    <row r="218" ht="20" customHeight="1" x14ac:dyDescent="0.2"/>
    <row r="219" ht="15" customHeight="1" x14ac:dyDescent="0.2"/>
    <row r="220" ht="15" customHeight="1" x14ac:dyDescent="0.2"/>
    <row r="221" ht="15" customHeight="1" x14ac:dyDescent="0.2"/>
    <row r="222" ht="15" customHeight="1" x14ac:dyDescent="0.2"/>
    <row r="223" ht="15" customHeight="1" x14ac:dyDescent="0.2"/>
    <row r="224" ht="20" customHeight="1" x14ac:dyDescent="0.2"/>
    <row r="225" ht="15" customHeight="1" x14ac:dyDescent="0.2"/>
    <row r="226" ht="15" customHeight="1" x14ac:dyDescent="0.2"/>
    <row r="227" ht="15" customHeight="1" x14ac:dyDescent="0.2"/>
    <row r="228" ht="15" customHeight="1" x14ac:dyDescent="0.2"/>
    <row r="229" ht="15" customHeight="1" x14ac:dyDescent="0.2"/>
    <row r="230" ht="20" customHeight="1" x14ac:dyDescent="0.2"/>
    <row r="231" ht="15" customHeight="1" x14ac:dyDescent="0.2"/>
    <row r="232" ht="15" customHeight="1" x14ac:dyDescent="0.2"/>
    <row r="233" ht="15" customHeight="1" x14ac:dyDescent="0.2"/>
    <row r="234" ht="15" customHeight="1" x14ac:dyDescent="0.2"/>
    <row r="235" ht="15" customHeight="1" x14ac:dyDescent="0.2"/>
    <row r="236" ht="20"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20"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20"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20"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20" customHeight="1" x14ac:dyDescent="0.2"/>
    <row r="282" ht="15" customHeight="1" x14ac:dyDescent="0.2"/>
    <row r="283" ht="15" customHeight="1" x14ac:dyDescent="0.2"/>
    <row r="284" ht="15" customHeight="1" x14ac:dyDescent="0.2"/>
    <row r="285" ht="15" customHeight="1" x14ac:dyDescent="0.2"/>
    <row r="286" ht="15" customHeight="1" x14ac:dyDescent="0.2"/>
    <row r="287" ht="20" customHeight="1" x14ac:dyDescent="0.2"/>
    <row r="288" ht="15" customHeight="1" x14ac:dyDescent="0.2"/>
    <row r="289" ht="15" customHeight="1" x14ac:dyDescent="0.2"/>
    <row r="290" ht="15" customHeight="1" x14ac:dyDescent="0.2"/>
    <row r="291" ht="15" customHeight="1" x14ac:dyDescent="0.2"/>
    <row r="292" ht="15" customHeight="1" x14ac:dyDescent="0.2"/>
    <row r="293" ht="20" customHeight="1" x14ac:dyDescent="0.2"/>
    <row r="294" ht="15" customHeight="1" x14ac:dyDescent="0.2"/>
    <row r="295" ht="15" customHeight="1" x14ac:dyDescent="0.2"/>
    <row r="296" ht="15" customHeight="1" x14ac:dyDescent="0.2"/>
    <row r="297" ht="15" customHeight="1" x14ac:dyDescent="0.2"/>
    <row r="298" ht="15" customHeight="1" x14ac:dyDescent="0.2"/>
    <row r="299" ht="20" customHeight="1" x14ac:dyDescent="0.2"/>
    <row r="300" ht="15" customHeight="1" x14ac:dyDescent="0.2"/>
    <row r="301" ht="15" customHeight="1" x14ac:dyDescent="0.2"/>
    <row r="302" ht="15" customHeight="1" x14ac:dyDescent="0.2"/>
    <row r="303" ht="15" customHeight="1" x14ac:dyDescent="0.2"/>
    <row r="304" ht="15" customHeight="1" x14ac:dyDescent="0.2"/>
    <row r="305" ht="20" customHeight="1" x14ac:dyDescent="0.2"/>
    <row r="306" ht="15" customHeight="1" x14ac:dyDescent="0.2"/>
    <row r="307" ht="15" customHeight="1" x14ac:dyDescent="0.2"/>
    <row r="308" ht="15" customHeight="1" x14ac:dyDescent="0.2"/>
    <row r="309" ht="15" customHeight="1" x14ac:dyDescent="0.2"/>
    <row r="310" ht="15" customHeight="1" x14ac:dyDescent="0.2"/>
    <row r="311" ht="20" customHeight="1" x14ac:dyDescent="0.2"/>
    <row r="312" ht="15" customHeight="1" x14ac:dyDescent="0.2"/>
    <row r="313" ht="15" customHeight="1" x14ac:dyDescent="0.2"/>
    <row r="314" ht="15" customHeight="1" x14ac:dyDescent="0.2"/>
    <row r="315" ht="15" customHeight="1" x14ac:dyDescent="0.2"/>
    <row r="316" ht="15" customHeight="1" x14ac:dyDescent="0.2"/>
    <row r="317" ht="20" customHeight="1" x14ac:dyDescent="0.2"/>
    <row r="318" ht="15" customHeight="1" x14ac:dyDescent="0.2"/>
    <row r="319" ht="15" customHeight="1" x14ac:dyDescent="0.2"/>
    <row r="320" ht="15" customHeight="1" x14ac:dyDescent="0.2"/>
    <row r="321" ht="15" customHeight="1" x14ac:dyDescent="0.2"/>
    <row r="322" ht="15" customHeight="1" x14ac:dyDescent="0.2"/>
    <row r="323" ht="20" customHeight="1" x14ac:dyDescent="0.2"/>
    <row r="324" ht="15" customHeight="1" x14ac:dyDescent="0.2"/>
    <row r="325" ht="15" customHeight="1" x14ac:dyDescent="0.2"/>
    <row r="326" ht="15" customHeight="1" x14ac:dyDescent="0.2"/>
    <row r="327" ht="15" customHeight="1" x14ac:dyDescent="0.2"/>
    <row r="328" ht="15" customHeight="1" x14ac:dyDescent="0.2"/>
    <row r="329" ht="20" customHeight="1" x14ac:dyDescent="0.2"/>
    <row r="330" ht="15" customHeight="1" x14ac:dyDescent="0.2"/>
    <row r="331" ht="15" customHeight="1" x14ac:dyDescent="0.2"/>
    <row r="332" ht="15" customHeight="1" x14ac:dyDescent="0.2"/>
    <row r="333" ht="15" customHeight="1" x14ac:dyDescent="0.2"/>
    <row r="334" ht="15" customHeight="1" x14ac:dyDescent="0.2"/>
    <row r="335" ht="20" customHeight="1" x14ac:dyDescent="0.2"/>
    <row r="336" ht="15" customHeight="1" x14ac:dyDescent="0.2"/>
    <row r="337" ht="15" customHeight="1" x14ac:dyDescent="0.2"/>
    <row r="338" ht="15" customHeight="1" x14ac:dyDescent="0.2"/>
    <row r="339" ht="15" customHeight="1" x14ac:dyDescent="0.2"/>
    <row r="340" ht="15" customHeight="1" x14ac:dyDescent="0.2"/>
    <row r="341" ht="20" customHeight="1" x14ac:dyDescent="0.2"/>
    <row r="342" ht="15" customHeight="1" x14ac:dyDescent="0.2"/>
    <row r="343" ht="15" customHeight="1" x14ac:dyDescent="0.2"/>
    <row r="344" ht="15" customHeight="1" x14ac:dyDescent="0.2"/>
    <row r="345" ht="15" customHeight="1" x14ac:dyDescent="0.2"/>
    <row r="346" ht="15" customHeight="1" x14ac:dyDescent="0.2"/>
    <row r="347" ht="20" customHeight="1" x14ac:dyDescent="0.2"/>
    <row r="348" ht="15" customHeight="1" x14ac:dyDescent="0.2"/>
    <row r="349" ht="15" customHeight="1" x14ac:dyDescent="0.2"/>
    <row r="350" ht="15" customHeight="1" x14ac:dyDescent="0.2"/>
    <row r="351" ht="15" customHeight="1" x14ac:dyDescent="0.2"/>
    <row r="352" ht="15" customHeight="1" x14ac:dyDescent="0.2"/>
    <row r="353" ht="20" customHeight="1" x14ac:dyDescent="0.2"/>
    <row r="354" ht="15" customHeight="1" x14ac:dyDescent="0.2"/>
    <row r="355" ht="15" customHeight="1" x14ac:dyDescent="0.2"/>
    <row r="356" ht="15" customHeight="1" x14ac:dyDescent="0.2"/>
    <row r="357" ht="15" customHeight="1" x14ac:dyDescent="0.2"/>
    <row r="358" ht="15" customHeight="1" x14ac:dyDescent="0.2"/>
    <row r="359" ht="20" customHeight="1" x14ac:dyDescent="0.2"/>
    <row r="360" ht="15" customHeight="1" x14ac:dyDescent="0.2"/>
    <row r="361" ht="15" customHeight="1" x14ac:dyDescent="0.2"/>
    <row r="362" ht="15" customHeight="1" x14ac:dyDescent="0.2"/>
    <row r="363" ht="15" customHeight="1" x14ac:dyDescent="0.2"/>
    <row r="364" ht="15" customHeight="1" x14ac:dyDescent="0.2"/>
    <row r="365" ht="20" customHeight="1" x14ac:dyDescent="0.2"/>
    <row r="366" ht="15" customHeight="1" x14ac:dyDescent="0.2"/>
    <row r="367" ht="15" customHeight="1" x14ac:dyDescent="0.2"/>
    <row r="368" ht="15" customHeight="1" x14ac:dyDescent="0.2"/>
    <row r="369" ht="15" customHeight="1" x14ac:dyDescent="0.2"/>
    <row r="370" ht="15" customHeight="1" x14ac:dyDescent="0.2"/>
    <row r="371" ht="20" customHeight="1" x14ac:dyDescent="0.2"/>
    <row r="372" ht="15" customHeight="1" x14ac:dyDescent="0.2"/>
    <row r="373" ht="15" customHeight="1" x14ac:dyDescent="0.2"/>
    <row r="374" ht="15" customHeight="1" x14ac:dyDescent="0.2"/>
    <row r="375" ht="15" customHeight="1" x14ac:dyDescent="0.2"/>
    <row r="376" ht="15" customHeight="1" x14ac:dyDescent="0.2"/>
    <row r="377" ht="20" customHeight="1" x14ac:dyDescent="0.2"/>
    <row r="378" ht="15" customHeight="1" x14ac:dyDescent="0.2"/>
    <row r="379" ht="15" customHeight="1" x14ac:dyDescent="0.2"/>
    <row r="380" ht="15" customHeight="1" x14ac:dyDescent="0.2"/>
    <row r="381" ht="15" customHeight="1" x14ac:dyDescent="0.2"/>
    <row r="382" ht="15" customHeight="1" x14ac:dyDescent="0.2"/>
    <row r="383" ht="20" customHeight="1" x14ac:dyDescent="0.2"/>
    <row r="384" ht="15" customHeight="1" x14ac:dyDescent="0.2"/>
    <row r="385" ht="15" customHeight="1" x14ac:dyDescent="0.2"/>
    <row r="386" ht="15" customHeight="1" x14ac:dyDescent="0.2"/>
    <row r="387" ht="15" customHeight="1" x14ac:dyDescent="0.2"/>
    <row r="388" ht="15" customHeight="1" x14ac:dyDescent="0.2"/>
    <row r="389" ht="20" customHeight="1" x14ac:dyDescent="0.2"/>
    <row r="390" ht="15" customHeight="1" x14ac:dyDescent="0.2"/>
    <row r="391" ht="15" customHeight="1" x14ac:dyDescent="0.2"/>
    <row r="392" ht="15" customHeight="1" x14ac:dyDescent="0.2"/>
    <row r="393" ht="15" customHeight="1" x14ac:dyDescent="0.2"/>
    <row r="394" ht="15" customHeight="1" x14ac:dyDescent="0.2"/>
    <row r="395" ht="20"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20" customHeight="1" x14ac:dyDescent="0.2"/>
    <row r="411" ht="15" customHeight="1" x14ac:dyDescent="0.2"/>
    <row r="412" ht="15" customHeight="1" x14ac:dyDescent="0.2"/>
    <row r="413" ht="15" customHeight="1" x14ac:dyDescent="0.2"/>
    <row r="414" ht="15" customHeight="1" x14ac:dyDescent="0.2"/>
    <row r="415" ht="20" customHeight="1" x14ac:dyDescent="0.2"/>
    <row r="416" ht="15" customHeight="1" x14ac:dyDescent="0.2"/>
    <row r="417" ht="15" customHeight="1" x14ac:dyDescent="0.2"/>
    <row r="418" ht="15" customHeight="1" x14ac:dyDescent="0.2"/>
    <row r="419" ht="15" customHeight="1" x14ac:dyDescent="0.2"/>
    <row r="420" ht="20" customHeight="1" x14ac:dyDescent="0.2"/>
    <row r="421" ht="15" customHeight="1" x14ac:dyDescent="0.2"/>
    <row r="422" ht="15" customHeight="1" x14ac:dyDescent="0.2"/>
    <row r="423" ht="15" customHeight="1" x14ac:dyDescent="0.2"/>
    <row r="424" ht="15" customHeight="1" x14ac:dyDescent="0.2"/>
    <row r="425" ht="20" customHeight="1" x14ac:dyDescent="0.2"/>
    <row r="426" ht="15" customHeight="1" x14ac:dyDescent="0.2"/>
    <row r="427" ht="15" customHeight="1" x14ac:dyDescent="0.2"/>
    <row r="428" ht="15" customHeight="1" x14ac:dyDescent="0.2"/>
    <row r="429" ht="15" customHeight="1" x14ac:dyDescent="0.2"/>
    <row r="430" ht="20" customHeight="1" x14ac:dyDescent="0.2"/>
    <row r="431" ht="15" customHeight="1" x14ac:dyDescent="0.2"/>
    <row r="432" ht="15" customHeight="1" x14ac:dyDescent="0.2"/>
    <row r="433" ht="15" customHeight="1" x14ac:dyDescent="0.2"/>
    <row r="434" ht="15" customHeight="1" x14ac:dyDescent="0.2"/>
    <row r="435" ht="20" customHeight="1" x14ac:dyDescent="0.2"/>
    <row r="436" ht="15" customHeight="1" x14ac:dyDescent="0.2"/>
    <row r="437" ht="15" customHeight="1" x14ac:dyDescent="0.2"/>
    <row r="438" ht="15" customHeight="1" x14ac:dyDescent="0.2"/>
    <row r="439" ht="15" customHeight="1" x14ac:dyDescent="0.2"/>
    <row r="440" ht="20" customHeight="1" x14ac:dyDescent="0.2"/>
    <row r="441" ht="15" customHeight="1" x14ac:dyDescent="0.2"/>
    <row r="442" ht="15" customHeight="1" x14ac:dyDescent="0.2"/>
    <row r="443" ht="15" customHeight="1" x14ac:dyDescent="0.2"/>
    <row r="444" ht="15" customHeight="1" x14ac:dyDescent="0.2"/>
    <row r="445" ht="20"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20" customHeight="1" x14ac:dyDescent="0.2"/>
    <row r="453" ht="15" customHeight="1" x14ac:dyDescent="0.2"/>
    <row r="454" ht="15" customHeight="1" x14ac:dyDescent="0.2"/>
    <row r="455" ht="15" customHeight="1" x14ac:dyDescent="0.2"/>
    <row r="456" ht="15" customHeight="1" x14ac:dyDescent="0.2"/>
    <row r="457" ht="15" customHeight="1" x14ac:dyDescent="0.2"/>
    <row r="458" ht="20" customHeight="1" x14ac:dyDescent="0.2"/>
    <row r="459" ht="15" customHeight="1" x14ac:dyDescent="0.2"/>
    <row r="460" ht="15" customHeight="1" x14ac:dyDescent="0.2"/>
    <row r="461" ht="15" customHeight="1" x14ac:dyDescent="0.2"/>
    <row r="462" ht="15" customHeight="1" x14ac:dyDescent="0.2"/>
    <row r="463" ht="15" customHeight="1" x14ac:dyDescent="0.2"/>
    <row r="464" ht="20"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20"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20" customHeight="1" x14ac:dyDescent="0.2"/>
    <row r="481" ht="15" customHeight="1" x14ac:dyDescent="0.2"/>
    <row r="482" ht="15" customHeight="1" x14ac:dyDescent="0.2"/>
    <row r="483" ht="15" customHeight="1" x14ac:dyDescent="0.2"/>
    <row r="484" ht="15" customHeight="1" x14ac:dyDescent="0.2"/>
    <row r="485" ht="20" customHeight="1" x14ac:dyDescent="0.2"/>
    <row r="486" ht="15" customHeight="1" x14ac:dyDescent="0.2"/>
    <row r="487" ht="15" customHeight="1" x14ac:dyDescent="0.2"/>
    <row r="488" ht="15" customHeight="1" x14ac:dyDescent="0.2"/>
    <row r="489" ht="20" customHeight="1" x14ac:dyDescent="0.2"/>
    <row r="490" ht="15" customHeight="1" x14ac:dyDescent="0.2"/>
    <row r="491" ht="15" customHeight="1" x14ac:dyDescent="0.2"/>
    <row r="492" ht="15" customHeight="1" x14ac:dyDescent="0.2"/>
    <row r="493" ht="20"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20" customHeight="1" x14ac:dyDescent="0.2"/>
    <row r="501" ht="15" customHeight="1" x14ac:dyDescent="0.2"/>
    <row r="502" ht="15" customHeight="1" x14ac:dyDescent="0.2"/>
    <row r="503" ht="15" customHeight="1" x14ac:dyDescent="0.2"/>
    <row r="504" ht="15" customHeight="1" x14ac:dyDescent="0.2"/>
    <row r="505" ht="20" customHeight="1" x14ac:dyDescent="0.2"/>
    <row r="506" ht="15" customHeight="1" x14ac:dyDescent="0.2"/>
    <row r="507" ht="15" customHeight="1" x14ac:dyDescent="0.2"/>
    <row r="508" ht="15" customHeight="1" x14ac:dyDescent="0.2"/>
    <row r="509" ht="15" customHeight="1" x14ac:dyDescent="0.2"/>
    <row r="510" ht="20" customHeight="1" x14ac:dyDescent="0.2"/>
    <row r="511" ht="15" customHeight="1" x14ac:dyDescent="0.2"/>
    <row r="512" ht="15" customHeight="1" x14ac:dyDescent="0.2"/>
    <row r="513" ht="15" customHeight="1" x14ac:dyDescent="0.2"/>
    <row r="514" ht="15" customHeight="1" x14ac:dyDescent="0.2"/>
    <row r="515" ht="15" customHeight="1" x14ac:dyDescent="0.2"/>
    <row r="516" ht="20" customHeight="1" x14ac:dyDescent="0.2"/>
    <row r="517" ht="15" customHeight="1" x14ac:dyDescent="0.2"/>
    <row r="518" ht="15" customHeight="1" x14ac:dyDescent="0.2"/>
    <row r="519" ht="15" customHeight="1" x14ac:dyDescent="0.2"/>
    <row r="520" ht="20"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20" customHeight="1" x14ac:dyDescent="0.2"/>
    <row r="528" ht="15" customHeight="1" x14ac:dyDescent="0.2"/>
    <row r="529" ht="15" customHeight="1" x14ac:dyDescent="0.2"/>
    <row r="530" ht="15" customHeight="1" x14ac:dyDescent="0.2"/>
    <row r="531" ht="15" customHeight="1" x14ac:dyDescent="0.2"/>
    <row r="532" ht="20" customHeight="1" x14ac:dyDescent="0.2"/>
    <row r="533" ht="15" customHeight="1" x14ac:dyDescent="0.2"/>
    <row r="534" ht="15" customHeight="1" x14ac:dyDescent="0.2"/>
    <row r="535" ht="15" customHeight="1" x14ac:dyDescent="0.2"/>
    <row r="536" ht="15" customHeight="1" x14ac:dyDescent="0.2"/>
    <row r="537" ht="15" customHeight="1" x14ac:dyDescent="0.2"/>
    <row r="538" ht="20" customHeight="1" x14ac:dyDescent="0.2"/>
    <row r="539" ht="15" customHeight="1" x14ac:dyDescent="0.2"/>
    <row r="540" ht="15" customHeight="1" x14ac:dyDescent="0.2"/>
    <row r="541" ht="15" customHeight="1" x14ac:dyDescent="0.2"/>
    <row r="542" ht="15" customHeight="1" x14ac:dyDescent="0.2"/>
    <row r="543" ht="15" customHeight="1" x14ac:dyDescent="0.2"/>
    <row r="544" ht="20" customHeight="1" x14ac:dyDescent="0.2"/>
    <row r="545" ht="15" customHeight="1" x14ac:dyDescent="0.2"/>
    <row r="546" ht="15" customHeight="1" x14ac:dyDescent="0.2"/>
    <row r="547" ht="15" customHeight="1" x14ac:dyDescent="0.2"/>
    <row r="548" ht="15" customHeight="1" x14ac:dyDescent="0.2"/>
    <row r="549" ht="20" customHeight="1" x14ac:dyDescent="0.2"/>
    <row r="550" ht="15" customHeight="1" x14ac:dyDescent="0.2"/>
    <row r="551" ht="15" customHeight="1" x14ac:dyDescent="0.2"/>
    <row r="552" ht="15" customHeight="1" x14ac:dyDescent="0.2"/>
    <row r="553" ht="15" customHeight="1" x14ac:dyDescent="0.2"/>
    <row r="554" ht="20" customHeight="1" x14ac:dyDescent="0.2"/>
    <row r="555" ht="15" customHeight="1" x14ac:dyDescent="0.2"/>
    <row r="556" ht="15" customHeight="1" x14ac:dyDescent="0.2"/>
    <row r="557" ht="15" customHeight="1" x14ac:dyDescent="0.2"/>
    <row r="558" ht="15" customHeight="1" x14ac:dyDescent="0.2"/>
    <row r="559" ht="20" customHeight="1" x14ac:dyDescent="0.2"/>
    <row r="560" ht="15" customHeight="1" x14ac:dyDescent="0.2"/>
    <row r="561" ht="15" customHeight="1" x14ac:dyDescent="0.2"/>
    <row r="562" ht="15" customHeight="1" x14ac:dyDescent="0.2"/>
    <row r="563" ht="20" customHeight="1" x14ac:dyDescent="0.2"/>
    <row r="564" ht="15" customHeight="1" x14ac:dyDescent="0.2"/>
    <row r="565" ht="15" customHeight="1" x14ac:dyDescent="0.2"/>
    <row r="566" ht="15" customHeight="1" x14ac:dyDescent="0.2"/>
    <row r="567" ht="15" customHeight="1" x14ac:dyDescent="0.2"/>
    <row r="568" ht="20" customHeight="1" x14ac:dyDescent="0.2"/>
    <row r="569" ht="15" customHeight="1" x14ac:dyDescent="0.2"/>
    <row r="570" ht="15" customHeight="1" x14ac:dyDescent="0.2"/>
    <row r="571" ht="15" customHeight="1" x14ac:dyDescent="0.2"/>
    <row r="572" ht="15" customHeight="1" x14ac:dyDescent="0.2"/>
    <row r="573" ht="20" customHeight="1" x14ac:dyDescent="0.2"/>
    <row r="574" ht="15" customHeight="1" x14ac:dyDescent="0.2"/>
    <row r="575" ht="15" customHeight="1" x14ac:dyDescent="0.2"/>
    <row r="576" ht="15" customHeight="1" x14ac:dyDescent="0.2"/>
    <row r="577" ht="15" customHeight="1" x14ac:dyDescent="0.2"/>
    <row r="578" ht="20" customHeight="1" x14ac:dyDescent="0.2"/>
    <row r="579" ht="15" customHeight="1" x14ac:dyDescent="0.2"/>
    <row r="580" ht="15" customHeight="1" x14ac:dyDescent="0.2"/>
    <row r="581" ht="15" customHeight="1" x14ac:dyDescent="0.2"/>
    <row r="582" ht="15" customHeight="1" x14ac:dyDescent="0.2"/>
    <row r="583" ht="20" customHeight="1" x14ac:dyDescent="0.2"/>
    <row r="584" ht="15" customHeight="1" x14ac:dyDescent="0.2"/>
    <row r="585" ht="15" customHeight="1" x14ac:dyDescent="0.2"/>
    <row r="586" ht="15" customHeight="1" x14ac:dyDescent="0.2"/>
    <row r="587" ht="15" customHeight="1" x14ac:dyDescent="0.2"/>
    <row r="588" ht="20" customHeight="1" x14ac:dyDescent="0.2"/>
    <row r="589" ht="15" customHeight="1" x14ac:dyDescent="0.2"/>
    <row r="590" ht="15" customHeight="1" x14ac:dyDescent="0.2"/>
    <row r="591" ht="15" customHeight="1" x14ac:dyDescent="0.2"/>
    <row r="592" ht="15" customHeight="1" x14ac:dyDescent="0.2"/>
    <row r="593" ht="20" customHeight="1" x14ac:dyDescent="0.2"/>
    <row r="594" ht="15" customHeight="1" x14ac:dyDescent="0.2"/>
    <row r="595" ht="15" customHeight="1" x14ac:dyDescent="0.2"/>
    <row r="596" ht="15" customHeight="1" x14ac:dyDescent="0.2"/>
    <row r="597" ht="15" customHeight="1" x14ac:dyDescent="0.2"/>
    <row r="598" ht="20" customHeight="1" x14ac:dyDescent="0.2"/>
    <row r="599" ht="15" customHeight="1" x14ac:dyDescent="0.2"/>
    <row r="600" ht="15" customHeight="1" x14ac:dyDescent="0.2"/>
    <row r="601" ht="15" customHeight="1" x14ac:dyDescent="0.2"/>
    <row r="602" ht="15" customHeight="1" x14ac:dyDescent="0.2"/>
    <row r="603" ht="20" customHeight="1" x14ac:dyDescent="0.2"/>
    <row r="604" ht="15" customHeight="1" x14ac:dyDescent="0.2"/>
    <row r="605" ht="15" customHeight="1" x14ac:dyDescent="0.2"/>
    <row r="606" ht="15" customHeight="1" x14ac:dyDescent="0.2"/>
    <row r="607" ht="15" customHeight="1" x14ac:dyDescent="0.2"/>
    <row r="608" ht="20" customHeight="1" x14ac:dyDescent="0.2"/>
    <row r="609" ht="15" customHeight="1" x14ac:dyDescent="0.2"/>
    <row r="610" ht="15" customHeight="1" x14ac:dyDescent="0.2"/>
    <row r="611" ht="15" customHeight="1" x14ac:dyDescent="0.2"/>
    <row r="612" ht="15" customHeight="1" x14ac:dyDescent="0.2"/>
    <row r="613" ht="20"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20"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20" customHeight="1" x14ac:dyDescent="0.2"/>
    <row r="631" ht="15" customHeight="1" x14ac:dyDescent="0.2"/>
    <row r="632" ht="15" customHeight="1" x14ac:dyDescent="0.2"/>
    <row r="633" ht="15" customHeight="1" x14ac:dyDescent="0.2"/>
    <row r="634" ht="15" customHeight="1" x14ac:dyDescent="0.2"/>
    <row r="635" ht="20"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20" customHeight="1" x14ac:dyDescent="0.2"/>
    <row r="643" ht="15" customHeight="1" x14ac:dyDescent="0.2"/>
    <row r="644" ht="15" customHeight="1" x14ac:dyDescent="0.2"/>
    <row r="645" ht="20"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20" customHeight="1" x14ac:dyDescent="0.2"/>
    <row r="656" ht="15" customHeight="1" x14ac:dyDescent="0.2"/>
    <row r="657" ht="15" customHeight="1" x14ac:dyDescent="0.2"/>
    <row r="658" ht="15" customHeight="1" x14ac:dyDescent="0.2"/>
    <row r="659" ht="15" customHeight="1" x14ac:dyDescent="0.2"/>
    <row r="660" ht="20" customHeight="1" x14ac:dyDescent="0.2"/>
    <row r="661" ht="15" customHeight="1" x14ac:dyDescent="0.2"/>
    <row r="662" ht="15" customHeight="1" x14ac:dyDescent="0.2"/>
    <row r="663" ht="15" customHeight="1" x14ac:dyDescent="0.2"/>
    <row r="664" ht="20"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20" customHeight="1" x14ac:dyDescent="0.2"/>
    <row r="673" ht="15" customHeight="1" x14ac:dyDescent="0.2"/>
    <row r="674" ht="15" customHeight="1" x14ac:dyDescent="0.2"/>
    <row r="675" ht="15" customHeight="1" x14ac:dyDescent="0.2"/>
    <row r="676" ht="20" customHeight="1" x14ac:dyDescent="0.2"/>
    <row r="677" ht="15" customHeight="1" x14ac:dyDescent="0.2"/>
    <row r="678" ht="15" customHeight="1" x14ac:dyDescent="0.2"/>
    <row r="679" ht="15" customHeight="1" x14ac:dyDescent="0.2"/>
    <row r="680" ht="20" customHeight="1" x14ac:dyDescent="0.2"/>
    <row r="681" ht="15" customHeight="1" x14ac:dyDescent="0.2"/>
    <row r="682" ht="15" customHeight="1" x14ac:dyDescent="0.2"/>
    <row r="683" ht="15" customHeight="1" x14ac:dyDescent="0.2"/>
    <row r="684" ht="20" customHeight="1" x14ac:dyDescent="0.2"/>
    <row r="685" ht="15" customHeight="1" x14ac:dyDescent="0.2"/>
    <row r="686" ht="15" customHeight="1" x14ac:dyDescent="0.2"/>
    <row r="687" ht="15" customHeight="1" x14ac:dyDescent="0.2"/>
    <row r="688" ht="20" customHeight="1" x14ac:dyDescent="0.2"/>
    <row r="689" ht="15" customHeight="1" x14ac:dyDescent="0.2"/>
    <row r="690" ht="15" customHeight="1" x14ac:dyDescent="0.2"/>
    <row r="691" ht="15" customHeight="1" x14ac:dyDescent="0.2"/>
    <row r="692" ht="20" customHeight="1" x14ac:dyDescent="0.2"/>
    <row r="693" ht="15" customHeight="1" x14ac:dyDescent="0.2"/>
    <row r="694" ht="15" customHeight="1" x14ac:dyDescent="0.2"/>
    <row r="695" ht="15" customHeight="1" x14ac:dyDescent="0.2"/>
    <row r="696" ht="20" customHeight="1" x14ac:dyDescent="0.2"/>
    <row r="697" ht="15" customHeight="1" x14ac:dyDescent="0.2"/>
    <row r="698" ht="15" customHeight="1" x14ac:dyDescent="0.2"/>
    <row r="699" ht="15" customHeight="1" x14ac:dyDescent="0.2"/>
    <row r="700" ht="20" customHeight="1" x14ac:dyDescent="0.2"/>
    <row r="701" ht="15" customHeight="1" x14ac:dyDescent="0.2"/>
    <row r="702" ht="15" customHeight="1" x14ac:dyDescent="0.2"/>
    <row r="703" ht="15" customHeight="1" x14ac:dyDescent="0.2"/>
    <row r="704" ht="20" customHeight="1" x14ac:dyDescent="0.2"/>
    <row r="705" ht="15" customHeight="1" x14ac:dyDescent="0.2"/>
    <row r="706" ht="15" customHeight="1" x14ac:dyDescent="0.2"/>
    <row r="707" ht="15" customHeight="1" x14ac:dyDescent="0.2"/>
    <row r="708" ht="20" customHeight="1" x14ac:dyDescent="0.2"/>
    <row r="709" ht="15" customHeight="1" x14ac:dyDescent="0.2"/>
    <row r="710" ht="15" customHeight="1" x14ac:dyDescent="0.2"/>
    <row r="711" ht="15" customHeight="1" x14ac:dyDescent="0.2"/>
    <row r="712" ht="20" customHeight="1" x14ac:dyDescent="0.2"/>
    <row r="713" ht="15" customHeight="1" x14ac:dyDescent="0.2"/>
    <row r="714" ht="15" customHeight="1" x14ac:dyDescent="0.2"/>
    <row r="715" ht="15" customHeight="1" x14ac:dyDescent="0.2"/>
    <row r="716" ht="20" customHeight="1" x14ac:dyDescent="0.2"/>
    <row r="717" ht="15" customHeight="1" x14ac:dyDescent="0.2"/>
    <row r="718" ht="15" customHeight="1" x14ac:dyDescent="0.2"/>
    <row r="719" ht="15" customHeight="1" x14ac:dyDescent="0.2"/>
    <row r="720" ht="20" customHeight="1" x14ac:dyDescent="0.2"/>
    <row r="721" ht="15" customHeight="1" x14ac:dyDescent="0.2"/>
    <row r="722" ht="15" customHeight="1" x14ac:dyDescent="0.2"/>
    <row r="723" ht="15" customHeight="1" x14ac:dyDescent="0.2"/>
    <row r="724" ht="20" customHeight="1" x14ac:dyDescent="0.2"/>
    <row r="725" ht="15" customHeight="1" x14ac:dyDescent="0.2"/>
    <row r="726" ht="15" customHeight="1" x14ac:dyDescent="0.2"/>
    <row r="727" ht="15" customHeight="1" x14ac:dyDescent="0.2"/>
    <row r="728" ht="20" customHeight="1" x14ac:dyDescent="0.2"/>
    <row r="729" ht="15" customHeight="1" x14ac:dyDescent="0.2"/>
    <row r="730" ht="15" customHeight="1" x14ac:dyDescent="0.2"/>
    <row r="731" ht="15" customHeight="1" x14ac:dyDescent="0.2"/>
    <row r="732" ht="20"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20" customHeight="1" x14ac:dyDescent="0.2"/>
    <row r="772" ht="15" customHeight="1" x14ac:dyDescent="0.2"/>
    <row r="773" ht="15" customHeight="1" x14ac:dyDescent="0.2"/>
    <row r="774" ht="15" customHeight="1" x14ac:dyDescent="0.2"/>
    <row r="775" ht="15" customHeight="1" x14ac:dyDescent="0.2"/>
    <row r="776" ht="20" customHeight="1" x14ac:dyDescent="0.2"/>
    <row r="777" ht="15" customHeight="1" x14ac:dyDescent="0.2"/>
    <row r="778" ht="15" customHeight="1" x14ac:dyDescent="0.2"/>
    <row r="779" ht="15" customHeight="1" x14ac:dyDescent="0.2"/>
    <row r="780" ht="15" customHeight="1" x14ac:dyDescent="0.2"/>
    <row r="781" ht="15" customHeight="1" x14ac:dyDescent="0.2"/>
    <row r="782" ht="20" customHeight="1" x14ac:dyDescent="0.2"/>
    <row r="783" ht="15" customHeight="1" x14ac:dyDescent="0.2"/>
    <row r="784" ht="15" customHeight="1" x14ac:dyDescent="0.2"/>
    <row r="785" ht="15" customHeight="1" x14ac:dyDescent="0.2"/>
    <row r="786" ht="15" customHeight="1" x14ac:dyDescent="0.2"/>
    <row r="787" ht="15" customHeight="1" x14ac:dyDescent="0.2"/>
    <row r="788" ht="20" customHeight="1" x14ac:dyDescent="0.2"/>
    <row r="789" ht="15" customHeight="1" x14ac:dyDescent="0.2"/>
    <row r="790" ht="15" customHeight="1" x14ac:dyDescent="0.2"/>
    <row r="791" ht="15" customHeight="1" x14ac:dyDescent="0.2"/>
    <row r="792" ht="15" customHeight="1" x14ac:dyDescent="0.2"/>
    <row r="793" ht="15" customHeight="1" x14ac:dyDescent="0.2"/>
    <row r="794" ht="20" customHeight="1" x14ac:dyDescent="0.2"/>
    <row r="795" ht="15" customHeight="1" x14ac:dyDescent="0.2"/>
    <row r="796" ht="15" customHeight="1" x14ac:dyDescent="0.2"/>
    <row r="797" ht="15" customHeight="1" x14ac:dyDescent="0.2"/>
    <row r="798" ht="15" customHeight="1" x14ac:dyDescent="0.2"/>
    <row r="799" ht="15" customHeight="1" x14ac:dyDescent="0.2"/>
    <row r="800" ht="20" customHeight="1" x14ac:dyDescent="0.2"/>
    <row r="801" ht="15" customHeight="1" x14ac:dyDescent="0.2"/>
    <row r="802" ht="15" customHeight="1" x14ac:dyDescent="0.2"/>
    <row r="803" ht="15" customHeight="1" x14ac:dyDescent="0.2"/>
    <row r="804" ht="15" customHeight="1" x14ac:dyDescent="0.2"/>
    <row r="805" ht="15" customHeight="1" x14ac:dyDescent="0.2"/>
    <row r="806" ht="20" customHeight="1" x14ac:dyDescent="0.2"/>
    <row r="807" ht="15" customHeight="1" x14ac:dyDescent="0.2"/>
    <row r="808" ht="15" customHeight="1" x14ac:dyDescent="0.2"/>
    <row r="809" ht="15" customHeight="1" x14ac:dyDescent="0.2"/>
    <row r="810" ht="15" customHeight="1" x14ac:dyDescent="0.2"/>
    <row r="811" ht="15" customHeight="1" x14ac:dyDescent="0.2"/>
    <row r="812" ht="20"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20" customHeight="1" x14ac:dyDescent="0.2"/>
    <row r="844" ht="15" customHeight="1" x14ac:dyDescent="0.2"/>
    <row r="845" ht="15" customHeight="1" x14ac:dyDescent="0.2"/>
    <row r="846" ht="15" customHeight="1" x14ac:dyDescent="0.2"/>
    <row r="847" ht="15" customHeight="1" x14ac:dyDescent="0.2"/>
    <row r="848" ht="20"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20"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20"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20"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20"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20" customHeight="1" x14ac:dyDescent="0.2"/>
    <row r="937" ht="15" customHeight="1" x14ac:dyDescent="0.2"/>
    <row r="938" ht="15" customHeight="1" x14ac:dyDescent="0.2"/>
    <row r="939" ht="15" customHeight="1" x14ac:dyDescent="0.2"/>
    <row r="940" ht="15" customHeight="1" x14ac:dyDescent="0.2"/>
    <row r="941" ht="20" customHeight="1" x14ac:dyDescent="0.2"/>
    <row r="942" ht="15" customHeight="1" x14ac:dyDescent="0.2"/>
    <row r="943" ht="15" customHeight="1" x14ac:dyDescent="0.2"/>
    <row r="944" ht="15" customHeight="1" x14ac:dyDescent="0.2"/>
    <row r="945" ht="15" customHeight="1" x14ac:dyDescent="0.2"/>
    <row r="946" ht="15" customHeight="1" x14ac:dyDescent="0.2"/>
    <row r="947" ht="20" customHeight="1" x14ac:dyDescent="0.2"/>
    <row r="948" ht="15" customHeight="1" x14ac:dyDescent="0.2"/>
    <row r="949" ht="15" customHeight="1" x14ac:dyDescent="0.2"/>
    <row r="950" ht="15" customHeight="1" x14ac:dyDescent="0.2"/>
    <row r="951" ht="15" customHeight="1" x14ac:dyDescent="0.2"/>
    <row r="952" ht="20" customHeight="1" x14ac:dyDescent="0.2"/>
    <row r="953" ht="15" customHeight="1" x14ac:dyDescent="0.2"/>
    <row r="954" ht="15" customHeight="1" x14ac:dyDescent="0.2"/>
    <row r="955" ht="15" customHeight="1" x14ac:dyDescent="0.2"/>
    <row r="956" ht="15" customHeight="1" x14ac:dyDescent="0.2"/>
    <row r="957" ht="15" customHeight="1" x14ac:dyDescent="0.2"/>
    <row r="958" ht="20" customHeight="1" x14ac:dyDescent="0.2"/>
    <row r="959" ht="15" customHeight="1" x14ac:dyDescent="0.2"/>
    <row r="960" ht="15" customHeight="1" x14ac:dyDescent="0.2"/>
    <row r="961" ht="15" customHeight="1" x14ac:dyDescent="0.2"/>
    <row r="962" ht="15" customHeight="1" x14ac:dyDescent="0.2"/>
    <row r="963" ht="20" customHeight="1" x14ac:dyDescent="0.2"/>
    <row r="964" ht="15" customHeight="1" x14ac:dyDescent="0.2"/>
    <row r="965" ht="15" customHeight="1" x14ac:dyDescent="0.2"/>
    <row r="966" ht="15" customHeight="1" x14ac:dyDescent="0.2"/>
    <row r="967" ht="15" customHeight="1" x14ac:dyDescent="0.2"/>
    <row r="968" ht="15" customHeight="1" x14ac:dyDescent="0.2"/>
    <row r="969" ht="20" customHeight="1" x14ac:dyDescent="0.2"/>
    <row r="970" ht="15" customHeight="1" x14ac:dyDescent="0.2"/>
    <row r="971" ht="15" customHeight="1" x14ac:dyDescent="0.2"/>
    <row r="972" ht="15" customHeight="1" x14ac:dyDescent="0.2"/>
    <row r="973" ht="15" customHeight="1" x14ac:dyDescent="0.2"/>
    <row r="974" ht="20" customHeight="1" x14ac:dyDescent="0.2"/>
    <row r="975" ht="15" customHeight="1" x14ac:dyDescent="0.2"/>
    <row r="976" ht="15" customHeight="1" x14ac:dyDescent="0.2"/>
    <row r="977" ht="15" customHeight="1" x14ac:dyDescent="0.2"/>
    <row r="978" ht="15" customHeight="1" x14ac:dyDescent="0.2"/>
    <row r="979" ht="15" customHeight="1" x14ac:dyDescent="0.2"/>
    <row r="980" ht="20" customHeight="1" x14ac:dyDescent="0.2"/>
    <row r="981" ht="15" customHeight="1" x14ac:dyDescent="0.2"/>
    <row r="982" ht="15" customHeight="1" x14ac:dyDescent="0.2"/>
    <row r="983" ht="15" customHeight="1" x14ac:dyDescent="0.2"/>
    <row r="984" ht="15" customHeight="1" x14ac:dyDescent="0.2"/>
    <row r="985" ht="20" customHeight="1" x14ac:dyDescent="0.2"/>
    <row r="986" ht="15" customHeight="1" x14ac:dyDescent="0.2"/>
    <row r="987" ht="15" customHeight="1" x14ac:dyDescent="0.2"/>
    <row r="988" ht="15" customHeight="1" x14ac:dyDescent="0.2"/>
    <row r="989" ht="15" customHeight="1" x14ac:dyDescent="0.2"/>
    <row r="990" ht="15" customHeight="1" x14ac:dyDescent="0.2"/>
    <row r="991" ht="20" customHeight="1" x14ac:dyDescent="0.2"/>
    <row r="992" ht="15" customHeight="1" x14ac:dyDescent="0.2"/>
    <row r="993" ht="15" customHeight="1" x14ac:dyDescent="0.2"/>
    <row r="994" ht="15" customHeight="1" x14ac:dyDescent="0.2"/>
    <row r="995" ht="15" customHeight="1" x14ac:dyDescent="0.2"/>
    <row r="996" ht="20" customHeight="1" x14ac:dyDescent="0.2"/>
    <row r="997" ht="15" customHeight="1" x14ac:dyDescent="0.2"/>
    <row r="998" ht="15" customHeight="1" x14ac:dyDescent="0.2"/>
    <row r="999" ht="15" customHeight="1" x14ac:dyDescent="0.2"/>
    <row r="1000" ht="15" customHeight="1" x14ac:dyDescent="0.2"/>
    <row r="1001" ht="20" customHeight="1" x14ac:dyDescent="0.2"/>
    <row r="1002" ht="15" customHeight="1" x14ac:dyDescent="0.2"/>
    <row r="1003" ht="15" customHeight="1" x14ac:dyDescent="0.2"/>
    <row r="1004" ht="15" customHeight="1" x14ac:dyDescent="0.2"/>
    <row r="1005" ht="15" customHeight="1" x14ac:dyDescent="0.2"/>
    <row r="1006" ht="15" customHeight="1" x14ac:dyDescent="0.2"/>
    <row r="1007" ht="20" customHeight="1" x14ac:dyDescent="0.2"/>
    <row r="1008" ht="15" customHeight="1" x14ac:dyDescent="0.2"/>
    <row r="1009" ht="15" customHeight="1" x14ac:dyDescent="0.2"/>
    <row r="1010" ht="15" customHeight="1" x14ac:dyDescent="0.2"/>
    <row r="1011" ht="15" customHeight="1" x14ac:dyDescent="0.2"/>
    <row r="1012" ht="20" customHeight="1" x14ac:dyDescent="0.2"/>
    <row r="1013" ht="15" customHeight="1" x14ac:dyDescent="0.2"/>
    <row r="1014" ht="15" customHeight="1" x14ac:dyDescent="0.2"/>
    <row r="1015" ht="15" customHeight="1" x14ac:dyDescent="0.2"/>
    <row r="1016" ht="15" customHeight="1" x14ac:dyDescent="0.2"/>
    <row r="1017" ht="20" customHeight="1" x14ac:dyDescent="0.2"/>
    <row r="1018" ht="15" customHeight="1" x14ac:dyDescent="0.2"/>
    <row r="1019" ht="15" customHeight="1" x14ac:dyDescent="0.2"/>
    <row r="1020" ht="15" customHeight="1" x14ac:dyDescent="0.2"/>
    <row r="1021" ht="15" customHeight="1" x14ac:dyDescent="0.2"/>
    <row r="1022" ht="15" customHeight="1" x14ac:dyDescent="0.2"/>
    <row r="1023" ht="20" customHeight="1" x14ac:dyDescent="0.2"/>
    <row r="1024" ht="15" customHeight="1" x14ac:dyDescent="0.2"/>
    <row r="1025" ht="15" customHeight="1" x14ac:dyDescent="0.2"/>
    <row r="1026" ht="15" customHeight="1" x14ac:dyDescent="0.2"/>
    <row r="1027" ht="15" customHeight="1" x14ac:dyDescent="0.2"/>
    <row r="1028" ht="15" customHeight="1" x14ac:dyDescent="0.2"/>
    <row r="1029" ht="20" customHeight="1" x14ac:dyDescent="0.2"/>
    <row r="1030" ht="15" customHeight="1" x14ac:dyDescent="0.2"/>
    <row r="1031" ht="15" customHeight="1" x14ac:dyDescent="0.2"/>
    <row r="1032" ht="15" customHeight="1" x14ac:dyDescent="0.2"/>
    <row r="1033" ht="20" customHeight="1" x14ac:dyDescent="0.2"/>
    <row r="1034" ht="15" customHeight="1" x14ac:dyDescent="0.2"/>
    <row r="1035" ht="15" customHeight="1" x14ac:dyDescent="0.2"/>
    <row r="1036" ht="15" customHeight="1" x14ac:dyDescent="0.2"/>
    <row r="1037" ht="15" customHeight="1" x14ac:dyDescent="0.2"/>
    <row r="1038" ht="20" customHeight="1" x14ac:dyDescent="0.2"/>
    <row r="1039" ht="15" customHeight="1" x14ac:dyDescent="0.2"/>
    <row r="1040" ht="15" customHeight="1" x14ac:dyDescent="0.2"/>
    <row r="1041" ht="15" customHeight="1" x14ac:dyDescent="0.2"/>
    <row r="1042" ht="15" customHeight="1" x14ac:dyDescent="0.2"/>
    <row r="1043" ht="20" customHeight="1" x14ac:dyDescent="0.2"/>
    <row r="1044" ht="15" customHeight="1" x14ac:dyDescent="0.2"/>
    <row r="1045" ht="15" customHeight="1" x14ac:dyDescent="0.2"/>
    <row r="1046" ht="15" customHeight="1" x14ac:dyDescent="0.2"/>
    <row r="1047" ht="15" customHeight="1" x14ac:dyDescent="0.2"/>
    <row r="1048" ht="20"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20"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20" customHeight="1" x14ac:dyDescent="0.2"/>
    <row r="1069" ht="15" customHeight="1" x14ac:dyDescent="0.2"/>
    <row r="1070" ht="15" customHeight="1" x14ac:dyDescent="0.2"/>
    <row r="1071" ht="15" customHeight="1" x14ac:dyDescent="0.2"/>
    <row r="1072" ht="15" customHeight="1" x14ac:dyDescent="0.2"/>
    <row r="1073" ht="20" customHeight="1" x14ac:dyDescent="0.2"/>
    <row r="1074" ht="15" customHeight="1" x14ac:dyDescent="0.2"/>
    <row r="1075" ht="15" customHeight="1" x14ac:dyDescent="0.2"/>
    <row r="1076" ht="15" customHeight="1" x14ac:dyDescent="0.2"/>
    <row r="1077" ht="15" customHeight="1" x14ac:dyDescent="0.2"/>
    <row r="1078" ht="20" customHeight="1" x14ac:dyDescent="0.2"/>
    <row r="1079" ht="15" customHeight="1" x14ac:dyDescent="0.2"/>
    <row r="1080" ht="15" customHeight="1" x14ac:dyDescent="0.2"/>
    <row r="1081" ht="15" customHeight="1" x14ac:dyDescent="0.2"/>
    <row r="1082" ht="15" customHeight="1" x14ac:dyDescent="0.2"/>
    <row r="1083" ht="20" customHeight="1" x14ac:dyDescent="0.2"/>
    <row r="1084" ht="15" customHeight="1" x14ac:dyDescent="0.2"/>
    <row r="1085" ht="15" customHeight="1" x14ac:dyDescent="0.2"/>
    <row r="1086" ht="15" customHeight="1" x14ac:dyDescent="0.2"/>
    <row r="1087" ht="15" customHeight="1" x14ac:dyDescent="0.2"/>
    <row r="1088" ht="20" customHeight="1" x14ac:dyDescent="0.2"/>
    <row r="1089" ht="15" customHeight="1" x14ac:dyDescent="0.2"/>
    <row r="1090" ht="15" customHeight="1" x14ac:dyDescent="0.2"/>
    <row r="1091" ht="15" customHeight="1" x14ac:dyDescent="0.2"/>
    <row r="1092" ht="15" customHeight="1" x14ac:dyDescent="0.2"/>
    <row r="1093" ht="20" customHeight="1" x14ac:dyDescent="0.2"/>
    <row r="1094" ht="15" customHeight="1" x14ac:dyDescent="0.2"/>
    <row r="1095" ht="15" customHeight="1" x14ac:dyDescent="0.2"/>
    <row r="1096" ht="15" customHeight="1" x14ac:dyDescent="0.2"/>
    <row r="1097" ht="15" customHeight="1" x14ac:dyDescent="0.2"/>
    <row r="1098" ht="20" customHeight="1" x14ac:dyDescent="0.2"/>
    <row r="1099" ht="15" customHeight="1" x14ac:dyDescent="0.2"/>
    <row r="1100" ht="15" customHeight="1" x14ac:dyDescent="0.2"/>
    <row r="1101" ht="15" customHeight="1" x14ac:dyDescent="0.2"/>
    <row r="1102" ht="15" customHeight="1" x14ac:dyDescent="0.2"/>
    <row r="1103" ht="20" customHeight="1" x14ac:dyDescent="0.2"/>
    <row r="1104" ht="15" customHeight="1" x14ac:dyDescent="0.2"/>
    <row r="1105" ht="15" customHeight="1" x14ac:dyDescent="0.2"/>
    <row r="1106" ht="15" customHeight="1" x14ac:dyDescent="0.2"/>
    <row r="1107" ht="15" customHeight="1" x14ac:dyDescent="0.2"/>
    <row r="1108" ht="20" customHeight="1" x14ac:dyDescent="0.2"/>
    <row r="1109" ht="15" customHeight="1" x14ac:dyDescent="0.2"/>
    <row r="1110" ht="15" customHeight="1" x14ac:dyDescent="0.2"/>
    <row r="1111" ht="15" customHeight="1" x14ac:dyDescent="0.2"/>
    <row r="1112" ht="15" customHeight="1" x14ac:dyDescent="0.2"/>
    <row r="1113" ht="20" customHeight="1" x14ac:dyDescent="0.2"/>
    <row r="1114" ht="15" customHeight="1" x14ac:dyDescent="0.2"/>
    <row r="1115" ht="15" customHeight="1" x14ac:dyDescent="0.2"/>
    <row r="1116" ht="15" customHeight="1" x14ac:dyDescent="0.2"/>
    <row r="1117" ht="15" customHeight="1" x14ac:dyDescent="0.2"/>
    <row r="1118" ht="20" customHeight="1" x14ac:dyDescent="0.2"/>
    <row r="1119" ht="15" customHeight="1" x14ac:dyDescent="0.2"/>
    <row r="1120" ht="15" customHeight="1" x14ac:dyDescent="0.2"/>
    <row r="1121" ht="15" customHeight="1" x14ac:dyDescent="0.2"/>
    <row r="1122" ht="15" customHeight="1" x14ac:dyDescent="0.2"/>
    <row r="1123" ht="20" customHeight="1" x14ac:dyDescent="0.2"/>
    <row r="1124" ht="15" customHeight="1" x14ac:dyDescent="0.2"/>
    <row r="1125" ht="15" customHeight="1" x14ac:dyDescent="0.2"/>
    <row r="1126" ht="15" customHeight="1" x14ac:dyDescent="0.2"/>
    <row r="1127" ht="15" customHeight="1" x14ac:dyDescent="0.2"/>
    <row r="1128" ht="20" customHeight="1" x14ac:dyDescent="0.2"/>
    <row r="1129" ht="15" customHeight="1" x14ac:dyDescent="0.2"/>
    <row r="1130" ht="15" customHeight="1" x14ac:dyDescent="0.2"/>
    <row r="1131" ht="15" customHeight="1" x14ac:dyDescent="0.2"/>
    <row r="1132" ht="15" customHeight="1" x14ac:dyDescent="0.2"/>
    <row r="1133" ht="20" customHeight="1" x14ac:dyDescent="0.2"/>
    <row r="1134" ht="15" customHeight="1" x14ac:dyDescent="0.2"/>
    <row r="1135" ht="15" customHeight="1" x14ac:dyDescent="0.2"/>
    <row r="1136" ht="15" customHeight="1" x14ac:dyDescent="0.2"/>
    <row r="1137" ht="15" customHeight="1" x14ac:dyDescent="0.2"/>
    <row r="1138" ht="20" customHeight="1" x14ac:dyDescent="0.2"/>
    <row r="1139" ht="15" customHeight="1" x14ac:dyDescent="0.2"/>
    <row r="1140" ht="15" customHeight="1" x14ac:dyDescent="0.2"/>
    <row r="1141" ht="15" customHeight="1" x14ac:dyDescent="0.2"/>
    <row r="1142" ht="15" customHeight="1" x14ac:dyDescent="0.2"/>
    <row r="1143" ht="20" customHeight="1" x14ac:dyDescent="0.2"/>
    <row r="1144" ht="15" customHeight="1" x14ac:dyDescent="0.2"/>
    <row r="1145" ht="15" customHeight="1" x14ac:dyDescent="0.2"/>
    <row r="1146" ht="15" customHeight="1" x14ac:dyDescent="0.2"/>
    <row r="1147" ht="15" customHeight="1" x14ac:dyDescent="0.2"/>
    <row r="1148" ht="20" customHeight="1" x14ac:dyDescent="0.2"/>
    <row r="1149" ht="15" customHeight="1" x14ac:dyDescent="0.2"/>
    <row r="1150" ht="15" customHeight="1" x14ac:dyDescent="0.2"/>
    <row r="1151" ht="15" customHeight="1" x14ac:dyDescent="0.2"/>
    <row r="1152" ht="15" customHeight="1" x14ac:dyDescent="0.2"/>
    <row r="1153" ht="20" customHeight="1" x14ac:dyDescent="0.2"/>
    <row r="1154" ht="15" customHeight="1" x14ac:dyDescent="0.2"/>
    <row r="1155" ht="15" customHeight="1" x14ac:dyDescent="0.2"/>
    <row r="1156" ht="15" customHeight="1" x14ac:dyDescent="0.2"/>
    <row r="1157" ht="15" customHeight="1" x14ac:dyDescent="0.2"/>
    <row r="1158" ht="20" customHeight="1" x14ac:dyDescent="0.2"/>
    <row r="1159" ht="15" customHeight="1" x14ac:dyDescent="0.2"/>
    <row r="1160" ht="15" customHeight="1" x14ac:dyDescent="0.2"/>
    <row r="1161" ht="15" customHeight="1" x14ac:dyDescent="0.2"/>
    <row r="1162" ht="15" customHeight="1" x14ac:dyDescent="0.2"/>
    <row r="1163" ht="20" customHeight="1" x14ac:dyDescent="0.2"/>
    <row r="1164" ht="15" customHeight="1" x14ac:dyDescent="0.2"/>
    <row r="1165" ht="15" customHeight="1" x14ac:dyDescent="0.2"/>
    <row r="1166" ht="15" customHeight="1" x14ac:dyDescent="0.2"/>
    <row r="1167" ht="15" customHeight="1" x14ac:dyDescent="0.2"/>
    <row r="1168" ht="20" customHeight="1" x14ac:dyDescent="0.2"/>
    <row r="1169" ht="15" customHeight="1" x14ac:dyDescent="0.2"/>
    <row r="1170" ht="15" customHeight="1" x14ac:dyDescent="0.2"/>
    <row r="1171" ht="15" customHeight="1" x14ac:dyDescent="0.2"/>
    <row r="1172" ht="15" customHeight="1" x14ac:dyDescent="0.2"/>
    <row r="1173" ht="20" customHeight="1" x14ac:dyDescent="0.2"/>
    <row r="1174" ht="15" customHeight="1" x14ac:dyDescent="0.2"/>
    <row r="1175" ht="15" customHeight="1" x14ac:dyDescent="0.2"/>
    <row r="1176" ht="15" customHeight="1" x14ac:dyDescent="0.2"/>
    <row r="1177" ht="15" customHeight="1" x14ac:dyDescent="0.2"/>
    <row r="1178" ht="20" customHeight="1" x14ac:dyDescent="0.2"/>
    <row r="1179" ht="15" customHeight="1" x14ac:dyDescent="0.2"/>
    <row r="1180" ht="15" customHeight="1" x14ac:dyDescent="0.2"/>
    <row r="1181" ht="15" customHeight="1" x14ac:dyDescent="0.2"/>
    <row r="1182" ht="15" customHeight="1" x14ac:dyDescent="0.2"/>
    <row r="1183" ht="20" customHeight="1" x14ac:dyDescent="0.2"/>
    <row r="1184" ht="15" customHeight="1" x14ac:dyDescent="0.2"/>
    <row r="1185" ht="15" customHeight="1" x14ac:dyDescent="0.2"/>
    <row r="1186" ht="15" customHeight="1" x14ac:dyDescent="0.2"/>
    <row r="1187" ht="15" customHeight="1" x14ac:dyDescent="0.2"/>
    <row r="1188" ht="20" customHeight="1" x14ac:dyDescent="0.2"/>
    <row r="1189" ht="15" customHeight="1" x14ac:dyDescent="0.2"/>
    <row r="1190" ht="15" customHeight="1" x14ac:dyDescent="0.2"/>
    <row r="1191" ht="15" customHeight="1" x14ac:dyDescent="0.2"/>
    <row r="1192" ht="15" customHeight="1" x14ac:dyDescent="0.2"/>
    <row r="1193" ht="20" customHeight="1" x14ac:dyDescent="0.2"/>
    <row r="1194" ht="15" customHeight="1" x14ac:dyDescent="0.2"/>
    <row r="1195" ht="15" customHeight="1" x14ac:dyDescent="0.2"/>
    <row r="1196" ht="15" customHeight="1" x14ac:dyDescent="0.2"/>
    <row r="1197" ht="15" customHeight="1" x14ac:dyDescent="0.2"/>
    <row r="1198" ht="20" customHeight="1" x14ac:dyDescent="0.2"/>
    <row r="1199" ht="15" customHeight="1" x14ac:dyDescent="0.2"/>
    <row r="1200" ht="15" customHeight="1" x14ac:dyDescent="0.2"/>
    <row r="1201" ht="15" customHeight="1" x14ac:dyDescent="0.2"/>
    <row r="1202" ht="15" customHeight="1" x14ac:dyDescent="0.2"/>
    <row r="1203" ht="20" customHeight="1" x14ac:dyDescent="0.2"/>
    <row r="1204" ht="15" customHeight="1" x14ac:dyDescent="0.2"/>
    <row r="1205" ht="15" customHeight="1" x14ac:dyDescent="0.2"/>
    <row r="1206" ht="15" customHeight="1" x14ac:dyDescent="0.2"/>
    <row r="1207" ht="15" customHeight="1" x14ac:dyDescent="0.2"/>
    <row r="1208" ht="20" customHeight="1" x14ac:dyDescent="0.2"/>
    <row r="1209" ht="15" customHeight="1" x14ac:dyDescent="0.2"/>
    <row r="1210" ht="15" customHeight="1" x14ac:dyDescent="0.2"/>
    <row r="1211" ht="15" customHeight="1" x14ac:dyDescent="0.2"/>
    <row r="1212" ht="15" customHeight="1" x14ac:dyDescent="0.2"/>
    <row r="1213" ht="20" customHeight="1" x14ac:dyDescent="0.2"/>
    <row r="1214" ht="15" customHeight="1" x14ac:dyDescent="0.2"/>
    <row r="1215" ht="15" customHeight="1" x14ac:dyDescent="0.2"/>
    <row r="1216" ht="15" customHeight="1" x14ac:dyDescent="0.2"/>
    <row r="1217" ht="15" customHeight="1" x14ac:dyDescent="0.2"/>
    <row r="1218" ht="20" customHeight="1" x14ac:dyDescent="0.2"/>
    <row r="1219" ht="15" customHeight="1" x14ac:dyDescent="0.2"/>
    <row r="1220" ht="15" customHeight="1" x14ac:dyDescent="0.2"/>
    <row r="1221" ht="15" customHeight="1" x14ac:dyDescent="0.2"/>
    <row r="1222" ht="15" customHeight="1" x14ac:dyDescent="0.2"/>
    <row r="1223" ht="20" customHeight="1" x14ac:dyDescent="0.2"/>
    <row r="1224" ht="15" customHeight="1" x14ac:dyDescent="0.2"/>
    <row r="1225" ht="15" customHeight="1" x14ac:dyDescent="0.2"/>
    <row r="1226" ht="15" customHeight="1" x14ac:dyDescent="0.2"/>
    <row r="1227" ht="15" customHeight="1" x14ac:dyDescent="0.2"/>
    <row r="1228" ht="20" customHeight="1" x14ac:dyDescent="0.2"/>
    <row r="1229" ht="15" customHeight="1" x14ac:dyDescent="0.2"/>
    <row r="1230" ht="15" customHeight="1" x14ac:dyDescent="0.2"/>
    <row r="1231" ht="15" customHeight="1" x14ac:dyDescent="0.2"/>
    <row r="1232" ht="15" customHeight="1" x14ac:dyDescent="0.2"/>
    <row r="1233" ht="20"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20" customHeight="1" x14ac:dyDescent="0.2"/>
    <row r="1259" ht="15" customHeight="1" x14ac:dyDescent="0.2"/>
    <row r="1260" ht="15" customHeight="1" x14ac:dyDescent="0.2"/>
    <row r="1261" ht="15" customHeight="1" x14ac:dyDescent="0.2"/>
    <row r="1262" ht="15" customHeight="1" x14ac:dyDescent="0.2"/>
    <row r="1263" ht="20" customHeight="1" x14ac:dyDescent="0.2"/>
    <row r="1264" ht="15" customHeight="1" x14ac:dyDescent="0.2"/>
    <row r="1265" ht="15" customHeight="1" x14ac:dyDescent="0.2"/>
    <row r="1266" ht="15" customHeight="1" x14ac:dyDescent="0.2"/>
    <row r="1267" ht="15" customHeight="1" x14ac:dyDescent="0.2"/>
    <row r="1268" ht="20" customHeight="1" x14ac:dyDescent="0.2"/>
    <row r="1269" ht="15" customHeight="1" x14ac:dyDescent="0.2"/>
    <row r="1270" ht="15" customHeight="1" x14ac:dyDescent="0.2"/>
    <row r="1271" ht="15" customHeight="1" x14ac:dyDescent="0.2"/>
    <row r="1272" ht="15" customHeight="1" x14ac:dyDescent="0.2"/>
    <row r="1273" ht="20" customHeight="1" x14ac:dyDescent="0.2"/>
    <row r="1274" ht="15" customHeight="1" x14ac:dyDescent="0.2"/>
    <row r="1275" ht="15" customHeight="1" x14ac:dyDescent="0.2"/>
    <row r="1276" ht="15" customHeight="1" x14ac:dyDescent="0.2"/>
    <row r="1277" ht="15" customHeight="1" x14ac:dyDescent="0.2"/>
    <row r="1278" ht="20" customHeight="1" x14ac:dyDescent="0.2"/>
    <row r="1279" ht="15" customHeight="1" x14ac:dyDescent="0.2"/>
    <row r="1280" ht="15" customHeight="1" x14ac:dyDescent="0.2"/>
    <row r="1281" ht="15" customHeight="1" x14ac:dyDescent="0.2"/>
    <row r="1282" ht="15" customHeight="1" x14ac:dyDescent="0.2"/>
    <row r="1283" ht="20" customHeight="1" x14ac:dyDescent="0.2"/>
    <row r="1284" ht="15" customHeight="1" x14ac:dyDescent="0.2"/>
    <row r="1285" ht="15" customHeight="1" x14ac:dyDescent="0.2"/>
    <row r="1286" ht="15" customHeight="1" x14ac:dyDescent="0.2"/>
    <row r="1287" ht="15" customHeight="1" x14ac:dyDescent="0.2"/>
    <row r="1288" ht="20" customHeight="1" x14ac:dyDescent="0.2"/>
    <row r="1289" ht="15" customHeight="1" x14ac:dyDescent="0.2"/>
    <row r="1290" ht="15" customHeight="1" x14ac:dyDescent="0.2"/>
    <row r="1291" ht="15" customHeight="1" x14ac:dyDescent="0.2"/>
    <row r="1292" ht="15" customHeight="1" x14ac:dyDescent="0.2"/>
    <row r="1293" ht="20" customHeight="1" x14ac:dyDescent="0.2"/>
    <row r="1294" ht="15" customHeight="1" x14ac:dyDescent="0.2"/>
    <row r="1295" ht="15" customHeight="1" x14ac:dyDescent="0.2"/>
    <row r="1296" ht="15" customHeight="1" x14ac:dyDescent="0.2"/>
    <row r="1297" ht="15" customHeight="1" x14ac:dyDescent="0.2"/>
    <row r="1298" ht="20" customHeight="1" x14ac:dyDescent="0.2"/>
    <row r="1299" ht="15" customHeight="1" x14ac:dyDescent="0.2"/>
    <row r="1300" ht="15" customHeight="1" x14ac:dyDescent="0.2"/>
    <row r="1301" ht="15" customHeight="1" x14ac:dyDescent="0.2"/>
    <row r="1302" ht="15" customHeight="1" x14ac:dyDescent="0.2"/>
    <row r="1303" ht="20" customHeight="1" x14ac:dyDescent="0.2"/>
    <row r="1304" ht="15" customHeight="1" x14ac:dyDescent="0.2"/>
    <row r="1305" ht="15" customHeight="1" x14ac:dyDescent="0.2"/>
    <row r="1306" ht="15" customHeight="1" x14ac:dyDescent="0.2"/>
    <row r="1307" ht="15" customHeight="1" x14ac:dyDescent="0.2"/>
    <row r="1308" ht="20" customHeight="1" x14ac:dyDescent="0.2"/>
    <row r="1309" ht="15" customHeight="1" x14ac:dyDescent="0.2"/>
    <row r="1310" ht="15" customHeight="1" x14ac:dyDescent="0.2"/>
    <row r="1311" ht="15" customHeight="1" x14ac:dyDescent="0.2"/>
    <row r="1312" ht="15" customHeight="1" x14ac:dyDescent="0.2"/>
    <row r="1313" ht="20" customHeight="1" x14ac:dyDescent="0.2"/>
    <row r="1314" ht="15" customHeight="1" x14ac:dyDescent="0.2"/>
    <row r="1315" ht="15" customHeight="1" x14ac:dyDescent="0.2"/>
    <row r="1316" ht="15" customHeight="1" x14ac:dyDescent="0.2"/>
    <row r="1317" ht="15" customHeight="1" x14ac:dyDescent="0.2"/>
    <row r="1318" ht="20" customHeight="1" x14ac:dyDescent="0.2"/>
    <row r="1319" ht="15" customHeight="1" x14ac:dyDescent="0.2"/>
    <row r="1320" ht="15" customHeight="1" x14ac:dyDescent="0.2"/>
    <row r="1321" ht="15" customHeight="1" x14ac:dyDescent="0.2"/>
    <row r="1322" ht="15" customHeight="1" x14ac:dyDescent="0.2"/>
    <row r="1323" ht="20" customHeight="1" x14ac:dyDescent="0.2"/>
    <row r="1324" ht="15" customHeight="1" x14ac:dyDescent="0.2"/>
    <row r="1325" ht="15" customHeight="1" x14ac:dyDescent="0.2"/>
    <row r="1326" ht="15" customHeight="1" x14ac:dyDescent="0.2"/>
    <row r="1327" ht="15" customHeight="1" x14ac:dyDescent="0.2"/>
    <row r="1328" ht="20" customHeight="1" x14ac:dyDescent="0.2"/>
    <row r="1329" ht="15" customHeight="1" x14ac:dyDescent="0.2"/>
    <row r="1330" ht="15" customHeight="1" x14ac:dyDescent="0.2"/>
    <row r="1331" ht="15" customHeight="1" x14ac:dyDescent="0.2"/>
    <row r="1332" ht="15" customHeight="1" x14ac:dyDescent="0.2"/>
    <row r="1333" ht="20" customHeight="1" x14ac:dyDescent="0.2"/>
    <row r="1334" ht="15" customHeight="1" x14ac:dyDescent="0.2"/>
    <row r="1335" ht="15" customHeight="1" x14ac:dyDescent="0.2"/>
    <row r="1336" ht="15" customHeight="1" x14ac:dyDescent="0.2"/>
    <row r="1337" ht="15" customHeight="1" x14ac:dyDescent="0.2"/>
    <row r="1338" ht="20" customHeight="1" x14ac:dyDescent="0.2"/>
    <row r="1339" ht="15" customHeight="1" x14ac:dyDescent="0.2"/>
    <row r="1340" ht="15" customHeight="1" x14ac:dyDescent="0.2"/>
    <row r="1341" ht="15" customHeight="1" x14ac:dyDescent="0.2"/>
    <row r="1342" ht="15" customHeight="1" x14ac:dyDescent="0.2"/>
    <row r="1343" ht="20" customHeight="1" x14ac:dyDescent="0.2"/>
    <row r="1344" ht="15" customHeight="1" x14ac:dyDescent="0.2"/>
    <row r="1345" ht="15" customHeight="1" x14ac:dyDescent="0.2"/>
    <row r="1346" ht="15" customHeight="1" x14ac:dyDescent="0.2"/>
    <row r="1347" ht="15" customHeight="1" x14ac:dyDescent="0.2"/>
    <row r="1348" ht="20" customHeight="1" x14ac:dyDescent="0.2"/>
    <row r="1349" ht="15" customHeight="1" x14ac:dyDescent="0.2"/>
    <row r="1350" ht="15" customHeight="1" x14ac:dyDescent="0.2"/>
    <row r="1351" ht="15" customHeight="1" x14ac:dyDescent="0.2"/>
    <row r="1352" ht="15" customHeight="1" x14ac:dyDescent="0.2"/>
    <row r="1353" ht="20" customHeight="1" x14ac:dyDescent="0.2"/>
    <row r="1354" ht="15" customHeight="1" x14ac:dyDescent="0.2"/>
    <row r="1355" ht="15" customHeight="1" x14ac:dyDescent="0.2"/>
    <row r="1356" ht="15" customHeight="1" x14ac:dyDescent="0.2"/>
    <row r="1357" ht="15" customHeight="1" x14ac:dyDescent="0.2"/>
    <row r="1358" ht="20" customHeight="1" x14ac:dyDescent="0.2"/>
    <row r="1359" ht="15" customHeight="1" x14ac:dyDescent="0.2"/>
    <row r="1360" ht="15" customHeight="1" x14ac:dyDescent="0.2"/>
    <row r="1361" ht="15" customHeight="1" x14ac:dyDescent="0.2"/>
    <row r="1362" ht="15" customHeight="1" x14ac:dyDescent="0.2"/>
    <row r="1363" ht="20" customHeight="1" x14ac:dyDescent="0.2"/>
    <row r="1364" ht="15" customHeight="1" x14ac:dyDescent="0.2"/>
    <row r="1365" ht="15" customHeight="1" x14ac:dyDescent="0.2"/>
    <row r="1366" ht="15" customHeight="1" x14ac:dyDescent="0.2"/>
    <row r="1367" ht="15" customHeight="1" x14ac:dyDescent="0.2"/>
    <row r="1368" ht="20" customHeight="1" x14ac:dyDescent="0.2"/>
    <row r="1369" ht="15" customHeight="1" x14ac:dyDescent="0.2"/>
    <row r="1370" ht="15" customHeight="1" x14ac:dyDescent="0.2"/>
    <row r="1371" ht="15" customHeight="1" x14ac:dyDescent="0.2"/>
    <row r="1372" ht="15" customHeight="1" x14ac:dyDescent="0.2"/>
    <row r="1373" ht="20" customHeight="1" x14ac:dyDescent="0.2"/>
    <row r="1374" ht="15" customHeight="1" x14ac:dyDescent="0.2"/>
    <row r="1375" ht="15" customHeight="1" x14ac:dyDescent="0.2"/>
    <row r="1376" ht="15" customHeight="1" x14ac:dyDescent="0.2"/>
    <row r="1377" ht="15" customHeight="1" x14ac:dyDescent="0.2"/>
    <row r="1378" ht="15" customHeight="1" x14ac:dyDescent="0.2"/>
    <row r="1379" ht="20" customHeight="1" x14ac:dyDescent="0.2"/>
    <row r="1380" ht="15" customHeight="1" x14ac:dyDescent="0.2"/>
    <row r="1381" ht="15" customHeight="1" x14ac:dyDescent="0.2"/>
    <row r="1382" ht="15" customHeight="1" x14ac:dyDescent="0.2"/>
    <row r="1383" ht="15" customHeight="1" x14ac:dyDescent="0.2"/>
    <row r="1384" ht="20" customHeight="1" x14ac:dyDescent="0.2"/>
    <row r="1385" ht="15" customHeight="1" x14ac:dyDescent="0.2"/>
    <row r="1386" ht="15" customHeight="1" x14ac:dyDescent="0.2"/>
    <row r="1387" ht="15" customHeight="1" x14ac:dyDescent="0.2"/>
    <row r="1388" ht="15" customHeight="1" x14ac:dyDescent="0.2"/>
    <row r="1389" ht="20" customHeight="1" x14ac:dyDescent="0.2"/>
    <row r="1390" ht="15" customHeight="1" x14ac:dyDescent="0.2"/>
    <row r="1391" ht="15" customHeight="1" x14ac:dyDescent="0.2"/>
    <row r="1392" ht="15" customHeight="1" x14ac:dyDescent="0.2"/>
    <row r="1393" ht="15" customHeight="1" x14ac:dyDescent="0.2"/>
    <row r="1394" ht="20" customHeight="1" x14ac:dyDescent="0.2"/>
    <row r="1395" ht="15" customHeight="1" x14ac:dyDescent="0.2"/>
    <row r="1396" ht="15" customHeight="1" x14ac:dyDescent="0.2"/>
    <row r="1397" ht="15" customHeight="1" x14ac:dyDescent="0.2"/>
    <row r="1398" ht="15" customHeight="1" x14ac:dyDescent="0.2"/>
    <row r="1399" ht="20" customHeight="1" x14ac:dyDescent="0.2"/>
    <row r="1400" ht="15" customHeight="1" x14ac:dyDescent="0.2"/>
    <row r="1401" ht="15" customHeight="1" x14ac:dyDescent="0.2"/>
    <row r="1402" ht="15" customHeight="1" x14ac:dyDescent="0.2"/>
    <row r="1403" ht="15" customHeight="1" x14ac:dyDescent="0.2"/>
    <row r="1404" ht="20" customHeight="1" x14ac:dyDescent="0.2"/>
    <row r="1405" ht="15" customHeight="1" x14ac:dyDescent="0.2"/>
    <row r="1406" ht="15" customHeight="1" x14ac:dyDescent="0.2"/>
    <row r="1407" ht="15" customHeight="1" x14ac:dyDescent="0.2"/>
    <row r="1408" ht="15" customHeight="1" x14ac:dyDescent="0.2"/>
    <row r="1409" ht="20" customHeight="1" x14ac:dyDescent="0.2"/>
    <row r="1410" ht="15" customHeight="1" x14ac:dyDescent="0.2"/>
    <row r="1411" ht="15" customHeight="1" x14ac:dyDescent="0.2"/>
    <row r="1412" ht="15" customHeight="1" x14ac:dyDescent="0.2"/>
    <row r="1413" ht="15" customHeight="1" x14ac:dyDescent="0.2"/>
    <row r="1414" ht="15" customHeight="1" x14ac:dyDescent="0.2"/>
    <row r="1415" ht="20"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20" customHeight="1" x14ac:dyDescent="0.2"/>
    <row r="1423" ht="15" customHeight="1" x14ac:dyDescent="0.2"/>
    <row r="1424" ht="15" customHeight="1" x14ac:dyDescent="0.2"/>
    <row r="1425" ht="20" customHeight="1" x14ac:dyDescent="0.2"/>
    <row r="1426" ht="15" customHeight="1" x14ac:dyDescent="0.2"/>
    <row r="1427" ht="15" customHeight="1" x14ac:dyDescent="0.2"/>
    <row r="1428" ht="20" customHeight="1" x14ac:dyDescent="0.2"/>
    <row r="1429" ht="15" customHeight="1" x14ac:dyDescent="0.2"/>
    <row r="1430" ht="15" customHeight="1" x14ac:dyDescent="0.2"/>
    <row r="1431" ht="20" customHeight="1" x14ac:dyDescent="0.2"/>
    <row r="1432" ht="15" customHeight="1" x14ac:dyDescent="0.2"/>
    <row r="1433" ht="15" customHeight="1" x14ac:dyDescent="0.2"/>
    <row r="1434" ht="20" customHeight="1" x14ac:dyDescent="0.2"/>
    <row r="1435" ht="15" customHeight="1" x14ac:dyDescent="0.2"/>
    <row r="1436" ht="15" customHeight="1" x14ac:dyDescent="0.2"/>
    <row r="1437" ht="20" customHeight="1" x14ac:dyDescent="0.2"/>
    <row r="1438" ht="15" customHeight="1" x14ac:dyDescent="0.2"/>
    <row r="1439" ht="15" customHeight="1" x14ac:dyDescent="0.2"/>
    <row r="1440" ht="15" customHeight="1" x14ac:dyDescent="0.2"/>
    <row r="1441" ht="15" customHeight="1" x14ac:dyDescent="0.2"/>
    <row r="1442" ht="20" customHeight="1" x14ac:dyDescent="0.2"/>
    <row r="1443" ht="15" customHeight="1" x14ac:dyDescent="0.2"/>
    <row r="1444" ht="15" customHeight="1" x14ac:dyDescent="0.2"/>
    <row r="1445" ht="15" customHeight="1" x14ac:dyDescent="0.2"/>
    <row r="1446" ht="15" customHeight="1" x14ac:dyDescent="0.2"/>
    <row r="1447" ht="20" customHeight="1" x14ac:dyDescent="0.2"/>
    <row r="1448" ht="15" customHeight="1" x14ac:dyDescent="0.2"/>
    <row r="1449" ht="15" customHeight="1" x14ac:dyDescent="0.2"/>
    <row r="1450" ht="15" customHeight="1" x14ac:dyDescent="0.2"/>
    <row r="1451" ht="15" customHeight="1" x14ac:dyDescent="0.2"/>
    <row r="1452" ht="15" customHeight="1" x14ac:dyDescent="0.2"/>
    <row r="1453" ht="20" customHeight="1" x14ac:dyDescent="0.2"/>
    <row r="1454" ht="15" customHeight="1" x14ac:dyDescent="0.2"/>
    <row r="1455" ht="15" customHeight="1" x14ac:dyDescent="0.2"/>
    <row r="1456" ht="15" customHeight="1" x14ac:dyDescent="0.2"/>
    <row r="1457" ht="15" customHeight="1" x14ac:dyDescent="0.2"/>
    <row r="1458" ht="15" customHeight="1" x14ac:dyDescent="0.2"/>
    <row r="1459" ht="20" customHeight="1" x14ac:dyDescent="0.2"/>
    <row r="1460" ht="15" customHeight="1" x14ac:dyDescent="0.2"/>
    <row r="1461" ht="15" customHeight="1" x14ac:dyDescent="0.2"/>
    <row r="1462" ht="15" customHeight="1" x14ac:dyDescent="0.2"/>
    <row r="1463" ht="15" customHeight="1" x14ac:dyDescent="0.2"/>
    <row r="1464" ht="15" customHeight="1" x14ac:dyDescent="0.2"/>
    <row r="1465" ht="20" customHeight="1" x14ac:dyDescent="0.2"/>
    <row r="1466" ht="15" customHeight="1" x14ac:dyDescent="0.2"/>
    <row r="1467" ht="15" customHeight="1" x14ac:dyDescent="0.2"/>
    <row r="1468" ht="15" customHeight="1" x14ac:dyDescent="0.2"/>
    <row r="1469" ht="15" customHeight="1" x14ac:dyDescent="0.2"/>
    <row r="1470" ht="15" customHeight="1" x14ac:dyDescent="0.2"/>
    <row r="1471" ht="20" customHeight="1" x14ac:dyDescent="0.2"/>
    <row r="1472" ht="15" customHeight="1" x14ac:dyDescent="0.2"/>
    <row r="1473" ht="15" customHeight="1" x14ac:dyDescent="0.2"/>
    <row r="1474" ht="15" customHeight="1" x14ac:dyDescent="0.2"/>
    <row r="1475" ht="15" customHeight="1" x14ac:dyDescent="0.2"/>
    <row r="1476" ht="15" customHeight="1" x14ac:dyDescent="0.2"/>
    <row r="1477" ht="20" customHeight="1" x14ac:dyDescent="0.2"/>
    <row r="1478" ht="15" customHeight="1" x14ac:dyDescent="0.2"/>
    <row r="1479" ht="15" customHeight="1" x14ac:dyDescent="0.2"/>
    <row r="1480" ht="15" customHeight="1" x14ac:dyDescent="0.2"/>
    <row r="1481" ht="15" customHeight="1" x14ac:dyDescent="0.2"/>
    <row r="1482" ht="15" customHeight="1" x14ac:dyDescent="0.2"/>
    <row r="1483" ht="20" customHeight="1" x14ac:dyDescent="0.2"/>
    <row r="1484" ht="15" customHeight="1" x14ac:dyDescent="0.2"/>
    <row r="1485" ht="15" customHeight="1" x14ac:dyDescent="0.2"/>
    <row r="1486" ht="15" customHeight="1" x14ac:dyDescent="0.2"/>
    <row r="1487" ht="15" customHeight="1" x14ac:dyDescent="0.2"/>
    <row r="1488" ht="15" customHeight="1" x14ac:dyDescent="0.2"/>
    <row r="1489" ht="20" customHeight="1" x14ac:dyDescent="0.2"/>
    <row r="1490" ht="15" customHeight="1" x14ac:dyDescent="0.2"/>
    <row r="1491" ht="15" customHeight="1" x14ac:dyDescent="0.2"/>
    <row r="1492" ht="15" customHeight="1" x14ac:dyDescent="0.2"/>
    <row r="1493" ht="20"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20" customHeight="1" x14ac:dyDescent="0.2"/>
    <row r="1502" ht="15" customHeight="1" x14ac:dyDescent="0.2"/>
    <row r="1503" ht="15" customHeight="1" x14ac:dyDescent="0.2"/>
    <row r="1504" ht="15" customHeight="1" x14ac:dyDescent="0.2"/>
    <row r="1505" ht="15" customHeight="1" x14ac:dyDescent="0.2"/>
    <row r="1506" ht="15" customHeight="1" x14ac:dyDescent="0.2"/>
    <row r="1507" ht="20" customHeight="1" x14ac:dyDescent="0.2"/>
    <row r="1508" ht="15" customHeight="1" x14ac:dyDescent="0.2"/>
    <row r="1509" ht="15" customHeight="1" x14ac:dyDescent="0.2"/>
    <row r="1510" ht="15" customHeight="1" x14ac:dyDescent="0.2"/>
    <row r="1511" ht="20" customHeight="1" x14ac:dyDescent="0.2"/>
    <row r="1512" ht="15" customHeight="1" x14ac:dyDescent="0.2"/>
    <row r="1513" ht="15" customHeight="1" x14ac:dyDescent="0.2"/>
    <row r="1514" ht="15" customHeight="1" x14ac:dyDescent="0.2"/>
    <row r="1515" ht="15" customHeight="1" x14ac:dyDescent="0.2"/>
    <row r="1516" ht="20" customHeight="1" x14ac:dyDescent="0.2"/>
    <row r="1517" ht="15" customHeight="1" x14ac:dyDescent="0.2"/>
    <row r="1518" ht="15" customHeight="1" x14ac:dyDescent="0.2"/>
    <row r="1519" ht="15" customHeight="1" x14ac:dyDescent="0.2"/>
    <row r="1520" ht="20"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20" customHeight="1" x14ac:dyDescent="0.2"/>
    <row r="1531" ht="15" customHeight="1" x14ac:dyDescent="0.2"/>
    <row r="1532" ht="15" customHeight="1" x14ac:dyDescent="0.2"/>
    <row r="1533" ht="15" customHeight="1" x14ac:dyDescent="0.2"/>
    <row r="1534" ht="20"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20"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20"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20"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20"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20"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20"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20" customHeight="1" x14ac:dyDescent="0.2"/>
    <row r="1596" ht="15" customHeight="1" x14ac:dyDescent="0.2"/>
    <row r="1597" ht="15" customHeight="1" x14ac:dyDescent="0.2"/>
    <row r="1598" ht="15" customHeight="1" x14ac:dyDescent="0.2"/>
    <row r="1599" ht="20" customHeight="1" x14ac:dyDescent="0.2"/>
    <row r="1600" ht="15" customHeight="1" x14ac:dyDescent="0.2"/>
    <row r="1601" ht="15" customHeight="1" x14ac:dyDescent="0.2"/>
    <row r="1602" ht="15" customHeight="1" x14ac:dyDescent="0.2"/>
    <row r="1603" ht="20"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20"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20" customHeight="1" x14ac:dyDescent="0.2"/>
    <row r="1618" ht="15" customHeight="1" x14ac:dyDescent="0.2"/>
    <row r="1619" ht="15" customHeight="1" x14ac:dyDescent="0.2"/>
    <row r="1620" ht="15" customHeight="1" x14ac:dyDescent="0.2"/>
    <row r="1621" ht="20" customHeight="1" x14ac:dyDescent="0.2"/>
    <row r="1622" ht="15" customHeight="1" x14ac:dyDescent="0.2"/>
    <row r="1623" ht="15" customHeight="1" x14ac:dyDescent="0.2"/>
    <row r="1624" ht="15" customHeight="1" x14ac:dyDescent="0.2"/>
    <row r="1625" ht="20" customHeight="1" x14ac:dyDescent="0.2"/>
    <row r="1626" ht="15" customHeight="1" x14ac:dyDescent="0.2"/>
    <row r="1627" ht="15" customHeight="1" x14ac:dyDescent="0.2"/>
    <row r="1628" ht="15" customHeight="1" x14ac:dyDescent="0.2"/>
    <row r="1629" ht="20" customHeight="1" x14ac:dyDescent="0.2"/>
    <row r="1630" ht="15" customHeight="1" x14ac:dyDescent="0.2"/>
    <row r="1631" ht="15" customHeight="1" x14ac:dyDescent="0.2"/>
    <row r="1632" ht="15" customHeight="1" x14ac:dyDescent="0.2"/>
    <row r="1633" ht="20" customHeight="1" x14ac:dyDescent="0.2"/>
    <row r="1634" ht="15" customHeight="1" x14ac:dyDescent="0.2"/>
    <row r="1635" ht="15" customHeight="1" x14ac:dyDescent="0.2"/>
    <row r="1636" ht="15" customHeight="1" x14ac:dyDescent="0.2"/>
    <row r="1637" ht="20" customHeight="1" x14ac:dyDescent="0.2"/>
    <row r="1638" ht="15" customHeight="1" x14ac:dyDescent="0.2"/>
    <row r="1639" ht="15" customHeight="1" x14ac:dyDescent="0.2"/>
    <row r="1640" ht="15" customHeight="1" x14ac:dyDescent="0.2"/>
    <row r="1641" ht="20" customHeight="1" x14ac:dyDescent="0.2"/>
    <row r="1642" ht="15" customHeight="1" x14ac:dyDescent="0.2"/>
    <row r="1643" ht="15" customHeight="1" x14ac:dyDescent="0.2"/>
    <row r="1644" ht="15" customHeight="1" x14ac:dyDescent="0.2"/>
    <row r="1645" ht="20" customHeight="1" x14ac:dyDescent="0.2"/>
    <row r="1646" ht="15" customHeight="1" x14ac:dyDescent="0.2"/>
    <row r="1647" ht="15" customHeight="1" x14ac:dyDescent="0.2"/>
    <row r="1648" ht="15" customHeight="1" x14ac:dyDescent="0.2"/>
    <row r="1649" ht="20" customHeight="1" x14ac:dyDescent="0.2"/>
    <row r="1650" ht="15" customHeight="1" x14ac:dyDescent="0.2"/>
    <row r="1651" ht="15" customHeight="1" x14ac:dyDescent="0.2"/>
    <row r="1652" ht="15" customHeight="1" x14ac:dyDescent="0.2"/>
    <row r="1653" ht="20" customHeight="1" x14ac:dyDescent="0.2"/>
    <row r="1654" ht="15" customHeight="1" x14ac:dyDescent="0.2"/>
    <row r="1655" ht="15" customHeight="1" x14ac:dyDescent="0.2"/>
    <row r="1656" ht="15" customHeight="1" x14ac:dyDescent="0.2"/>
    <row r="1657" ht="20" customHeight="1" x14ac:dyDescent="0.2"/>
    <row r="1658" ht="15" customHeight="1" x14ac:dyDescent="0.2"/>
    <row r="1659" ht="15" customHeight="1" x14ac:dyDescent="0.2"/>
    <row r="1660" ht="15" customHeight="1" x14ac:dyDescent="0.2"/>
    <row r="1661" ht="20" customHeight="1" x14ac:dyDescent="0.2"/>
    <row r="1662" ht="15" customHeight="1" x14ac:dyDescent="0.2"/>
    <row r="1663" ht="15" customHeight="1" x14ac:dyDescent="0.2"/>
    <row r="1664" ht="15" customHeight="1" x14ac:dyDescent="0.2"/>
    <row r="1665" ht="15" customHeight="1" x14ac:dyDescent="0.2"/>
    <row r="1666" ht="15" customHeight="1" x14ac:dyDescent="0.2"/>
    <row r="1667" ht="20"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20"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20"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20" customHeight="1" x14ac:dyDescent="0.2"/>
    <row r="1768" ht="15" customHeight="1" x14ac:dyDescent="0.2"/>
    <row r="1769" ht="15" customHeight="1" x14ac:dyDescent="0.2"/>
    <row r="1770" ht="15" customHeight="1" x14ac:dyDescent="0.2"/>
    <row r="1771" ht="15" customHeight="1" x14ac:dyDescent="0.2"/>
    <row r="1772" ht="15" customHeight="1" x14ac:dyDescent="0.2"/>
    <row r="1773" ht="20"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20" customHeight="1" x14ac:dyDescent="0.2"/>
    <row r="1788" ht="15" customHeight="1" x14ac:dyDescent="0.2"/>
    <row r="1789" ht="15" customHeight="1" x14ac:dyDescent="0.2"/>
    <row r="1790" ht="15" customHeight="1" x14ac:dyDescent="0.2"/>
    <row r="1791" ht="15" customHeight="1" x14ac:dyDescent="0.2"/>
    <row r="1792" ht="20"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20"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20"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20"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20" customHeight="1" x14ac:dyDescent="0.2"/>
    <row r="1821" ht="15" customHeight="1" x14ac:dyDescent="0.2"/>
    <row r="1822" ht="15" customHeight="1" x14ac:dyDescent="0.2"/>
    <row r="1823" ht="15" customHeight="1" x14ac:dyDescent="0.2"/>
    <row r="1824" ht="15" customHeight="1" x14ac:dyDescent="0.2"/>
    <row r="1825" ht="15" customHeight="1" x14ac:dyDescent="0.2"/>
    <row r="1826" ht="20" customHeight="1" x14ac:dyDescent="0.2"/>
    <row r="1827" ht="15" customHeight="1" x14ac:dyDescent="0.2"/>
    <row r="1828" ht="15" customHeight="1" x14ac:dyDescent="0.2"/>
    <row r="1829" ht="15" customHeight="1" x14ac:dyDescent="0.2"/>
    <row r="1830" ht="15" customHeight="1" x14ac:dyDescent="0.2"/>
    <row r="1831" ht="20" customHeight="1" x14ac:dyDescent="0.2"/>
    <row r="1832" ht="15" customHeight="1" x14ac:dyDescent="0.2"/>
    <row r="1833" ht="15" customHeight="1" x14ac:dyDescent="0.2"/>
    <row r="1834" ht="15" customHeight="1" x14ac:dyDescent="0.2"/>
    <row r="1835" ht="15" customHeight="1" x14ac:dyDescent="0.2"/>
    <row r="1836" ht="20" customHeight="1" x14ac:dyDescent="0.2"/>
    <row r="1837" ht="15" customHeight="1" x14ac:dyDescent="0.2"/>
    <row r="1838" ht="15" customHeight="1" x14ac:dyDescent="0.2"/>
    <row r="1839" ht="15" customHeight="1" x14ac:dyDescent="0.2"/>
    <row r="1840" ht="15" customHeight="1" x14ac:dyDescent="0.2"/>
    <row r="1841" ht="20" customHeight="1" x14ac:dyDescent="0.2"/>
    <row r="1842" ht="15" customHeight="1" x14ac:dyDescent="0.2"/>
    <row r="1843" ht="15" customHeight="1" x14ac:dyDescent="0.2"/>
    <row r="1844" ht="15" customHeight="1" x14ac:dyDescent="0.2"/>
    <row r="1845" ht="20" customHeight="1" x14ac:dyDescent="0.2"/>
    <row r="1846" ht="15" customHeight="1" x14ac:dyDescent="0.2"/>
    <row r="1847" ht="15" customHeight="1" x14ac:dyDescent="0.2"/>
    <row r="1848" ht="15" customHeight="1" x14ac:dyDescent="0.2"/>
    <row r="1849" ht="20" customHeight="1" x14ac:dyDescent="0.2"/>
    <row r="1850" ht="15" customHeight="1" x14ac:dyDescent="0.2"/>
    <row r="1851" ht="15" customHeight="1" x14ac:dyDescent="0.2"/>
    <row r="1852" ht="15" customHeight="1" x14ac:dyDescent="0.2"/>
    <row r="1853" ht="20" customHeight="1" x14ac:dyDescent="0.2"/>
    <row r="1854" ht="15" customHeight="1" x14ac:dyDescent="0.2"/>
    <row r="1855" ht="15" customHeight="1" x14ac:dyDescent="0.2"/>
    <row r="1856" ht="15" customHeight="1" x14ac:dyDescent="0.2"/>
    <row r="1857" ht="20" customHeight="1" x14ac:dyDescent="0.2"/>
    <row r="1858" ht="15" customHeight="1" x14ac:dyDescent="0.2"/>
    <row r="1859" ht="15" customHeight="1" x14ac:dyDescent="0.2"/>
    <row r="1860" ht="15" customHeight="1" x14ac:dyDescent="0.2"/>
    <row r="1861" ht="20" customHeight="1" x14ac:dyDescent="0.2"/>
    <row r="1862" ht="15" customHeight="1" x14ac:dyDescent="0.2"/>
    <row r="1863" ht="15" customHeight="1" x14ac:dyDescent="0.2"/>
    <row r="1864" ht="15" customHeight="1" x14ac:dyDescent="0.2"/>
    <row r="1865" ht="20"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20"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20"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20"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20"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20"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20"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20"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20"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20"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20" customHeight="1" x14ac:dyDescent="0.2"/>
    <row r="1950" ht="15" customHeight="1" x14ac:dyDescent="0.2"/>
    <row r="1951" ht="15" customHeight="1" x14ac:dyDescent="0.2"/>
    <row r="1952" ht="15" customHeight="1" x14ac:dyDescent="0.2"/>
    <row r="1953" ht="15" customHeight="1" x14ac:dyDescent="0.2"/>
    <row r="1954" ht="15" customHeight="1" x14ac:dyDescent="0.2"/>
    <row r="1955" ht="20"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20"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20"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20"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20"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20"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20"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20"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20"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20"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20"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20"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20"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20"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20"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20"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20"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20"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20"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20"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20"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20"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20"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20"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20"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20"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20"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20"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20"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20"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20"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20"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20"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20"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20"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20"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4.75" customHeight="1" x14ac:dyDescent="0.2"/>
    <row r="3097" ht="14.75" customHeight="1" x14ac:dyDescent="0.2"/>
    <row r="3098" ht="14.75" customHeight="1" x14ac:dyDescent="0.2"/>
    <row r="3099" ht="14.75" customHeight="1" x14ac:dyDescent="0.2"/>
    <row r="3100" ht="14.75" customHeight="1" x14ac:dyDescent="0.2"/>
    <row r="3101" ht="14.75" customHeight="1" x14ac:dyDescent="0.2"/>
    <row r="3102" ht="14.75" customHeight="1" x14ac:dyDescent="0.2"/>
    <row r="3103" ht="14.75" customHeight="1" x14ac:dyDescent="0.2"/>
    <row r="3104" ht="14.75" customHeight="1" x14ac:dyDescent="0.2"/>
    <row r="3105" ht="14.75" customHeight="1" x14ac:dyDescent="0.2"/>
    <row r="3106" ht="14.75" customHeight="1" x14ac:dyDescent="0.2"/>
    <row r="3107" ht="14.75" customHeight="1" x14ac:dyDescent="0.2"/>
    <row r="3108" ht="14.75" customHeight="1" x14ac:dyDescent="0.2"/>
    <row r="3109" ht="14.75" customHeight="1" x14ac:dyDescent="0.2"/>
    <row r="3110" ht="14.75" customHeight="1" x14ac:dyDescent="0.2"/>
    <row r="3111" ht="14.75" customHeight="1" x14ac:dyDescent="0.2"/>
    <row r="3112" ht="20" customHeight="1" x14ac:dyDescent="0.2"/>
    <row r="3113" ht="14.75" customHeight="1" x14ac:dyDescent="0.2"/>
    <row r="3114" ht="14.75" customHeight="1" x14ac:dyDescent="0.2"/>
    <row r="3115" ht="14.75" customHeight="1" x14ac:dyDescent="0.2"/>
    <row r="3116" ht="14.75" customHeight="1" x14ac:dyDescent="0.2"/>
    <row r="3117" ht="14.75" customHeight="1" x14ac:dyDescent="0.2"/>
    <row r="3118" ht="14.75" customHeight="1" x14ac:dyDescent="0.2"/>
    <row r="3119" ht="14.75" customHeight="1" x14ac:dyDescent="0.2"/>
    <row r="3120" ht="14.75" customHeight="1" x14ac:dyDescent="0.2"/>
    <row r="3121" ht="14.75" customHeight="1" x14ac:dyDescent="0.2"/>
    <row r="3122" ht="14.75" customHeight="1" x14ac:dyDescent="0.2"/>
    <row r="3123" ht="14.75" customHeight="1" x14ac:dyDescent="0.2"/>
    <row r="3124" ht="14.75" customHeight="1" x14ac:dyDescent="0.2"/>
    <row r="3125" ht="14.75" customHeight="1" x14ac:dyDescent="0.2"/>
    <row r="3126" ht="14.75" customHeight="1" x14ac:dyDescent="0.2"/>
    <row r="3127" ht="14.75" customHeight="1" x14ac:dyDescent="0.2"/>
    <row r="3128" ht="14.75" customHeight="1" x14ac:dyDescent="0.2"/>
    <row r="3129" ht="14.75" customHeight="1" x14ac:dyDescent="0.2"/>
    <row r="3130" ht="14.75" customHeight="1" x14ac:dyDescent="0.2"/>
    <row r="3131" ht="14.75" customHeight="1" x14ac:dyDescent="0.2"/>
    <row r="3132" ht="14.75" customHeight="1" x14ac:dyDescent="0.2"/>
    <row r="3133" ht="14.75" customHeight="1" x14ac:dyDescent="0.2"/>
    <row r="3134" ht="14.75" customHeight="1" x14ac:dyDescent="0.2"/>
    <row r="3135" ht="14.75" customHeight="1" x14ac:dyDescent="0.2"/>
    <row r="3136" ht="14.75" customHeight="1" x14ac:dyDescent="0.2"/>
    <row r="3137" ht="14.75" customHeight="1" x14ac:dyDescent="0.2"/>
    <row r="3138" ht="14.75" customHeight="1" x14ac:dyDescent="0.2"/>
    <row r="3139" ht="14.75" customHeight="1" x14ac:dyDescent="0.2"/>
    <row r="3140" ht="14.75" customHeight="1" x14ac:dyDescent="0.2"/>
    <row r="3141" ht="14.75" customHeight="1" x14ac:dyDescent="0.2"/>
    <row r="3142" ht="14.75" customHeight="1" x14ac:dyDescent="0.2"/>
    <row r="3143" ht="14.75" customHeight="1" x14ac:dyDescent="0.2"/>
    <row r="3144" ht="14.75" customHeight="1" x14ac:dyDescent="0.2"/>
    <row r="3145" ht="14.75" customHeight="1" x14ac:dyDescent="0.2"/>
    <row r="3146" ht="14.75" customHeight="1" x14ac:dyDescent="0.2"/>
    <row r="3147" ht="14.75" customHeight="1" x14ac:dyDescent="0.2"/>
    <row r="3148" ht="14.75" customHeight="1" x14ac:dyDescent="0.2"/>
    <row r="3149" ht="14.75" customHeight="1" x14ac:dyDescent="0.2"/>
    <row r="3150" ht="14.75" customHeight="1" x14ac:dyDescent="0.2"/>
    <row r="3151" ht="14.75" customHeight="1" x14ac:dyDescent="0.2"/>
    <row r="3152" ht="14.75" customHeight="1" x14ac:dyDescent="0.2"/>
    <row r="3153" ht="14.75" customHeight="1" x14ac:dyDescent="0.2"/>
    <row r="3154" ht="14.75" customHeight="1" x14ac:dyDescent="0.2"/>
    <row r="3155" ht="14.75" customHeight="1" x14ac:dyDescent="0.2"/>
    <row r="3156" ht="14.75" customHeight="1" x14ac:dyDescent="0.2"/>
    <row r="3157" ht="14.75" customHeight="1" x14ac:dyDescent="0.2"/>
    <row r="3158" ht="14.75" customHeight="1" x14ac:dyDescent="0.2"/>
    <row r="3159" ht="14.75" customHeight="1" x14ac:dyDescent="0.2"/>
    <row r="3160" ht="14.75" customHeight="1" x14ac:dyDescent="0.2"/>
    <row r="3161" ht="14.75" customHeight="1" x14ac:dyDescent="0.2"/>
    <row r="3162" ht="14.75" customHeight="1" x14ac:dyDescent="0.2"/>
    <row r="3163" ht="14.75" customHeight="1" x14ac:dyDescent="0.2"/>
    <row r="3164" ht="14.75" customHeight="1" x14ac:dyDescent="0.2"/>
    <row r="3165" ht="14.75" customHeight="1" x14ac:dyDescent="0.2"/>
    <row r="3166" ht="14.75" customHeight="1" x14ac:dyDescent="0.2"/>
    <row r="3167" ht="14.75" customHeight="1" x14ac:dyDescent="0.2"/>
    <row r="3168" ht="14.75" customHeight="1" x14ac:dyDescent="0.2"/>
    <row r="3169" ht="14.75" customHeight="1" x14ac:dyDescent="0.2"/>
    <row r="3170" ht="14.75" customHeight="1" x14ac:dyDescent="0.2"/>
    <row r="3171" ht="14.75" customHeight="1" x14ac:dyDescent="0.2"/>
    <row r="3172" ht="14.75" customHeight="1" x14ac:dyDescent="0.2"/>
    <row r="3173" ht="14.75" customHeight="1" x14ac:dyDescent="0.2"/>
    <row r="3174" ht="14.75" customHeight="1" x14ac:dyDescent="0.2"/>
    <row r="3175" ht="14.75" customHeight="1" x14ac:dyDescent="0.2"/>
    <row r="3176" ht="14.75" customHeight="1" x14ac:dyDescent="0.2"/>
    <row r="3177" ht="14.75" customHeight="1" x14ac:dyDescent="0.2"/>
    <row r="3178" ht="14.75" customHeight="1" x14ac:dyDescent="0.2"/>
    <row r="3179" ht="14.75" customHeight="1" x14ac:dyDescent="0.2"/>
    <row r="3180" ht="14.75" customHeight="1" x14ac:dyDescent="0.2"/>
    <row r="3181" ht="14.75" customHeight="1" x14ac:dyDescent="0.2"/>
    <row r="3182" ht="14.75" customHeight="1" x14ac:dyDescent="0.2"/>
    <row r="3183" ht="14.75" customHeight="1" x14ac:dyDescent="0.2"/>
    <row r="3184" ht="14.75" customHeight="1" x14ac:dyDescent="0.2"/>
    <row r="3185" ht="14.75" customHeight="1" x14ac:dyDescent="0.2"/>
    <row r="3186" ht="14.75" customHeight="1" x14ac:dyDescent="0.2"/>
    <row r="3187" ht="14.75" customHeight="1" x14ac:dyDescent="0.2"/>
    <row r="3188" ht="14.75" customHeight="1" x14ac:dyDescent="0.2"/>
    <row r="3189" ht="14.75" customHeight="1" x14ac:dyDescent="0.2"/>
    <row r="3190" ht="14.75" customHeight="1" x14ac:dyDescent="0.2"/>
    <row r="3191" ht="14.75" customHeight="1" x14ac:dyDescent="0.2"/>
    <row r="3192" ht="14.75" customHeight="1" x14ac:dyDescent="0.2"/>
    <row r="3193" ht="14.75" customHeight="1" x14ac:dyDescent="0.2"/>
    <row r="3194" ht="14.75" customHeight="1" x14ac:dyDescent="0.2"/>
    <row r="3195" ht="14.75" customHeight="1" x14ac:dyDescent="0.2"/>
    <row r="3196" ht="14.75" customHeight="1" x14ac:dyDescent="0.2"/>
    <row r="3197" ht="14.75" customHeight="1" x14ac:dyDescent="0.2"/>
    <row r="3198" ht="14.75" customHeight="1" x14ac:dyDescent="0.2"/>
    <row r="3199" ht="14.75" customHeight="1" x14ac:dyDescent="0.2"/>
    <row r="3200" ht="14.75" customHeight="1" x14ac:dyDescent="0.2"/>
    <row r="3201" ht="14.75" customHeight="1" x14ac:dyDescent="0.2"/>
    <row r="3202" ht="14.75" customHeight="1" x14ac:dyDescent="0.2"/>
    <row r="3203" ht="14.75" customHeight="1" x14ac:dyDescent="0.2"/>
    <row r="3204" ht="14.75" customHeight="1" x14ac:dyDescent="0.2"/>
    <row r="3205" ht="14.75" customHeight="1" x14ac:dyDescent="0.2"/>
    <row r="3206" ht="14.75" customHeight="1" x14ac:dyDescent="0.2"/>
    <row r="3207" ht="14.75" customHeight="1" x14ac:dyDescent="0.2"/>
    <row r="3208" ht="14.75" customHeight="1" x14ac:dyDescent="0.2"/>
    <row r="3209" ht="14.75" customHeight="1" x14ac:dyDescent="0.2"/>
    <row r="3210" ht="15" customHeight="1" x14ac:dyDescent="0.2"/>
    <row r="3211" ht="15" customHeight="1" x14ac:dyDescent="0.2"/>
    <row r="3212" ht="15" customHeight="1" x14ac:dyDescent="0.2"/>
  </sheetData>
  <sheetProtection algorithmName="SHA-512" hashValue="jvjAYCa6hMJ30ABn0X+iJV7k6Z7KY5D7xgRhA+JVZIn5SfvFm2lUxuukW6G0/Sy88U9jpogba2pMYH0ZjmDXsg==" saltValue="Xah6R8GIvnFuK2NXVuXptA==" spinCount="100000" sheet="1"/>
  <pageMargins left="0.25" right="0.25" top="0.75" bottom="0.75" header="0.3" footer="0.3"/>
  <pageSetup paperSize="9"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R6"/>
  <sheetViews>
    <sheetView zoomScale="80" zoomScaleNormal="80" workbookViewId="0">
      <selection activeCell="A4" sqref="A4"/>
    </sheetView>
  </sheetViews>
  <sheetFormatPr baseColWidth="10" defaultColWidth="8.6640625" defaultRowHeight="15" x14ac:dyDescent="0.2"/>
  <cols>
    <col min="1" max="1" width="9.33203125" customWidth="1"/>
    <col min="2" max="2" width="26.33203125" customWidth="1"/>
    <col min="3" max="3" width="9.33203125" bestFit="1" customWidth="1"/>
    <col min="4" max="6" width="16.6640625" customWidth="1"/>
    <col min="7" max="7" width="13.5" customWidth="1"/>
    <col min="8" max="8" width="22.6640625" customWidth="1"/>
    <col min="9" max="9" width="16.6640625" customWidth="1"/>
    <col min="10" max="10" width="12.33203125" customWidth="1"/>
    <col min="11" max="11" width="16.6640625" customWidth="1"/>
    <col min="12" max="12" width="14.33203125" customWidth="1"/>
    <col min="13" max="13" width="20.33203125" customWidth="1"/>
    <col min="14" max="14" width="20.5" customWidth="1"/>
    <col min="15" max="15" width="20.33203125" customWidth="1"/>
    <col min="16" max="16" width="22" customWidth="1"/>
    <col min="17" max="17" width="20.5" customWidth="1"/>
    <col min="18" max="18" width="20" customWidth="1"/>
  </cols>
  <sheetData>
    <row r="1" spans="1:18" ht="36" customHeight="1" x14ac:dyDescent="0.45">
      <c r="A1" s="55" t="s">
        <v>33</v>
      </c>
    </row>
    <row r="2" spans="1:18" ht="5" customHeight="1" x14ac:dyDescent="0.2"/>
    <row r="3" spans="1:18" ht="21.5" customHeight="1" x14ac:dyDescent="0.2">
      <c r="A3" s="56"/>
      <c r="B3" s="56"/>
      <c r="C3" s="56"/>
      <c r="D3" s="57" t="s">
        <v>34</v>
      </c>
      <c r="E3" s="57" t="s">
        <v>35</v>
      </c>
      <c r="F3" s="57" t="s">
        <v>36</v>
      </c>
      <c r="G3" s="57" t="s">
        <v>37</v>
      </c>
      <c r="H3" s="57" t="s">
        <v>38</v>
      </c>
      <c r="I3" s="57" t="s">
        <v>39</v>
      </c>
      <c r="J3" s="57" t="s">
        <v>40</v>
      </c>
      <c r="K3" s="57" t="s">
        <v>41</v>
      </c>
      <c r="L3" s="57" t="s">
        <v>42</v>
      </c>
      <c r="M3" s="57" t="s">
        <v>43</v>
      </c>
      <c r="N3" s="57" t="s">
        <v>44</v>
      </c>
      <c r="O3" s="57" t="s">
        <v>45</v>
      </c>
      <c r="P3" s="57" t="s">
        <v>46</v>
      </c>
      <c r="Q3" s="57" t="s">
        <v>47</v>
      </c>
      <c r="R3" s="57" t="s">
        <v>48</v>
      </c>
    </row>
    <row r="4" spans="1:18" s="112" customFormat="1" ht="90.75" customHeight="1" x14ac:dyDescent="0.2">
      <c r="A4" s="111" t="s">
        <v>49</v>
      </c>
      <c r="B4" s="111" t="s">
        <v>50</v>
      </c>
      <c r="C4" s="111" t="s">
        <v>51</v>
      </c>
      <c r="D4" s="99" t="s">
        <v>52</v>
      </c>
      <c r="E4" s="99" t="s">
        <v>53</v>
      </c>
      <c r="F4" s="99" t="s">
        <v>54</v>
      </c>
      <c r="G4" s="99" t="s">
        <v>55</v>
      </c>
      <c r="H4" s="99" t="s">
        <v>56</v>
      </c>
      <c r="I4" s="99" t="s">
        <v>57</v>
      </c>
      <c r="J4" s="99" t="s">
        <v>58</v>
      </c>
      <c r="K4" s="99" t="s">
        <v>59</v>
      </c>
      <c r="L4" s="99" t="s">
        <v>60</v>
      </c>
      <c r="M4" s="99" t="s">
        <v>61</v>
      </c>
      <c r="N4" s="99" t="s">
        <v>62</v>
      </c>
      <c r="O4" s="99" t="s">
        <v>63</v>
      </c>
      <c r="P4" s="99" t="s">
        <v>64</v>
      </c>
      <c r="Q4" s="99" t="s">
        <v>65</v>
      </c>
      <c r="R4" s="99" t="s">
        <v>66</v>
      </c>
    </row>
    <row r="5" spans="1:18" s="97" customFormat="1" ht="16.5" customHeight="1" x14ac:dyDescent="0.2">
      <c r="A5" s="67" t="s">
        <v>18</v>
      </c>
      <c r="B5" s="67"/>
      <c r="C5" s="67"/>
      <c r="D5" s="100" t="e">
        <f>SUM(#REF!:#REF!)</f>
        <v>#REF!</v>
      </c>
      <c r="E5" s="100" t="e">
        <f>SUM(#REF!:#REF!)</f>
        <v>#REF!</v>
      </c>
      <c r="F5" s="100" t="e">
        <f>SUM(#REF!:#REF!)</f>
        <v>#REF!</v>
      </c>
      <c r="G5" s="100" t="e">
        <f>SUM(#REF!:#REF!)</f>
        <v>#REF!</v>
      </c>
      <c r="H5" s="100" t="e">
        <f>SUM(#REF!:#REF!)</f>
        <v>#REF!</v>
      </c>
      <c r="I5" s="100" t="e">
        <f>#REF!</f>
        <v>#REF!</v>
      </c>
      <c r="J5" s="100"/>
      <c r="K5" s="100" t="e">
        <f>#REF!</f>
        <v>#REF!</v>
      </c>
      <c r="L5" s="100"/>
      <c r="M5" s="101" t="e">
        <f>$K5*$L5</f>
        <v>#REF!</v>
      </c>
      <c r="N5" s="101"/>
      <c r="O5" s="101"/>
      <c r="P5" s="101"/>
      <c r="Q5" s="101"/>
      <c r="R5" s="101"/>
    </row>
    <row r="6" spans="1:18" s="97" customFormat="1" ht="21.5" customHeight="1" x14ac:dyDescent="0.2">
      <c r="A6" s="105" t="s">
        <v>27</v>
      </c>
      <c r="B6" s="106"/>
      <c r="C6" s="106"/>
      <c r="D6" s="107" t="e">
        <f t="shared" ref="D6:K6" si="0">SUM(D5:D5)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SUM(M5:M5)</f>
        <v>#REF!</v>
      </c>
      <c r="N6" s="107">
        <f t="shared" si="1"/>
        <v>0</v>
      </c>
      <c r="O6" s="107">
        <f t="shared" si="1"/>
        <v>0</v>
      </c>
      <c r="P6" s="107">
        <f t="shared" si="1"/>
        <v>0</v>
      </c>
      <c r="Q6" s="107">
        <f t="shared" si="1"/>
        <v>0</v>
      </c>
      <c r="R6" s="107">
        <f t="shared" si="1"/>
        <v>0</v>
      </c>
    </row>
  </sheetData>
  <sheetProtection algorithmName="SHA-512" hashValue="2xuBLwBAlmBHAIKiIJDz2kzHV6PGpLj+4tws0+JnBp21A5BxMdOb5VPJqJxU9r2dJczxcXwIsDXet62z6ISGQQ==" saltValue="xouRI5AhDDPMdOMiqAZumA==" spinCount="100000" sheet="1" selectLockedCells="1" selectUnlockedCells="1"/>
  <dataValidations count="1">
    <dataValidation type="decimal" allowBlank="1" showInputMessage="1" showErrorMessage="1" sqref="N5:R5" xr:uid="{00000000-0002-0000-0700-000000000000}">
      <formula1>0</formula1>
      <formula2>M5</formula2>
    </dataValidation>
  </dataValidations>
  <pageMargins left="0.7" right="0.7" top="0.75" bottom="0.75" header="0.3" footer="0.3"/>
  <pageSetup paperSize="9" scale="72"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N573"/>
  <sheetViews>
    <sheetView zoomScale="80" zoomScaleNormal="80" workbookViewId="0">
      <selection activeCell="N5" sqref="N5"/>
    </sheetView>
  </sheetViews>
  <sheetFormatPr baseColWidth="10" defaultColWidth="8.83203125" defaultRowHeight="15" x14ac:dyDescent="0.2"/>
  <cols>
    <col min="1" max="1" width="9.33203125" customWidth="1"/>
    <col min="2" max="2" width="26.33203125" customWidth="1"/>
    <col min="3" max="3" width="9.33203125" bestFit="1" customWidth="1"/>
    <col min="4" max="6" width="16.6640625" customWidth="1"/>
    <col min="7" max="7" width="13.5" customWidth="1"/>
    <col min="8" max="8" width="22.6640625" customWidth="1"/>
    <col min="9" max="9" width="16.6640625" customWidth="1"/>
    <col min="10" max="10" width="12.33203125" customWidth="1"/>
    <col min="11" max="11" width="16.6640625" customWidth="1"/>
    <col min="12" max="12" width="14.33203125" customWidth="1"/>
    <col min="13" max="13" width="20.33203125" customWidth="1"/>
    <col min="14" max="14" width="20" customWidth="1"/>
    <col min="15" max="15" width="20.33203125" customWidth="1"/>
    <col min="16" max="16" width="22" customWidth="1"/>
    <col min="17" max="17" width="20.5" customWidth="1"/>
    <col min="18" max="18" width="20" customWidth="1"/>
  </cols>
  <sheetData>
    <row r="1" spans="1:14" ht="36" customHeight="1" x14ac:dyDescent="0.45">
      <c r="A1" s="55" t="s">
        <v>67</v>
      </c>
    </row>
    <row r="2" spans="1:14" ht="5" customHeight="1" x14ac:dyDescent="0.2"/>
    <row r="3" spans="1:14" ht="21.5" customHeight="1" x14ac:dyDescent="0.2">
      <c r="A3" s="56"/>
      <c r="B3" s="56"/>
      <c r="C3" s="56"/>
      <c r="D3" s="57" t="s">
        <v>34</v>
      </c>
      <c r="E3" s="57" t="s">
        <v>35</v>
      </c>
      <c r="F3" s="57" t="s">
        <v>36</v>
      </c>
      <c r="G3" s="57" t="s">
        <v>37</v>
      </c>
      <c r="H3" s="57" t="s">
        <v>38</v>
      </c>
      <c r="I3" s="57" t="s">
        <v>39</v>
      </c>
      <c r="J3" s="57" t="s">
        <v>40</v>
      </c>
      <c r="K3" s="57" t="s">
        <v>41</v>
      </c>
      <c r="L3" s="57" t="s">
        <v>42</v>
      </c>
      <c r="M3" s="57" t="s">
        <v>43</v>
      </c>
      <c r="N3" s="57" t="s">
        <v>48</v>
      </c>
    </row>
    <row r="4" spans="1:14" ht="90.75" customHeight="1" x14ac:dyDescent="0.2">
      <c r="A4" s="111" t="s">
        <v>49</v>
      </c>
      <c r="B4" s="111" t="s">
        <v>50</v>
      </c>
      <c r="C4" s="111" t="s">
        <v>51</v>
      </c>
      <c r="D4" s="99" t="s">
        <v>52</v>
      </c>
      <c r="E4" s="99" t="s">
        <v>53</v>
      </c>
      <c r="F4" s="99" t="s">
        <v>54</v>
      </c>
      <c r="G4" s="99" t="s">
        <v>55</v>
      </c>
      <c r="H4" s="99" t="s">
        <v>68</v>
      </c>
      <c r="I4" s="99" t="s">
        <v>57</v>
      </c>
      <c r="J4" s="99" t="s">
        <v>58</v>
      </c>
      <c r="K4" s="99" t="s">
        <v>59</v>
      </c>
      <c r="L4" s="99" t="s">
        <v>60</v>
      </c>
      <c r="M4" s="99" t="s">
        <v>61</v>
      </c>
      <c r="N4" s="99" t="s">
        <v>66</v>
      </c>
    </row>
    <row r="5" spans="1:14" ht="16.5" customHeight="1" x14ac:dyDescent="0.2">
      <c r="A5" s="102" t="s">
        <v>18</v>
      </c>
      <c r="B5" s="67" t="s">
        <v>19</v>
      </c>
      <c r="C5" s="67" t="s">
        <v>20</v>
      </c>
      <c r="D5" s="100" t="e">
        <f>SUM(#REF!:#REF!)</f>
        <v>#REF!</v>
      </c>
      <c r="E5" s="100" t="e">
        <f>SUM(#REF!:#REF!)</f>
        <v>#REF!</v>
      </c>
      <c r="F5" s="100" t="e">
        <f>SUM(#REF!:#REF!)</f>
        <v>#REF!</v>
      </c>
      <c r="G5" s="100" t="e">
        <f>SUM(#REF!:#REF!)</f>
        <v>#REF!</v>
      </c>
      <c r="H5" s="100" t="e">
        <f>SUM(#REF!:#REF!)</f>
        <v>#REF!</v>
      </c>
      <c r="I5" s="100" t="e">
        <f>SUM(#REF!:#REF!)</f>
        <v>#REF!</v>
      </c>
      <c r="J5" s="104"/>
      <c r="K5" s="100" t="e">
        <f>SUM(#REF!:#REF!)</f>
        <v>#REF!</v>
      </c>
      <c r="L5" s="100">
        <v>1</v>
      </c>
      <c r="M5" s="101" t="e">
        <f>$K5*$L5</f>
        <v>#REF!</v>
      </c>
      <c r="N5" s="103"/>
    </row>
    <row r="6" spans="1:14" ht="21.5" customHeight="1" x14ac:dyDescent="0.2">
      <c r="A6" s="105" t="s">
        <v>27</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SUM(M5)</f>
        <v>#REF!</v>
      </c>
      <c r="N6" s="107">
        <f>SUM(N5)</f>
        <v>0</v>
      </c>
    </row>
    <row r="7" spans="1:14" ht="21.5" customHeight="1" x14ac:dyDescent="0.2"/>
    <row r="8" spans="1:14" ht="21.5" customHeight="1" x14ac:dyDescent="0.2"/>
    <row r="9" spans="1:14" ht="21.5" customHeight="1" x14ac:dyDescent="0.2"/>
    <row r="10" spans="1:14" ht="21.5" customHeight="1" x14ac:dyDescent="0.2"/>
    <row r="11" spans="1:14" ht="21.5" customHeight="1" x14ac:dyDescent="0.2"/>
    <row r="12" spans="1:14" ht="21.5" customHeight="1" x14ac:dyDescent="0.2"/>
    <row r="13" spans="1:14" ht="21.5" customHeight="1" x14ac:dyDescent="0.2"/>
    <row r="14" spans="1:14" ht="21.5" customHeight="1" x14ac:dyDescent="0.2"/>
    <row r="15" spans="1:14" ht="21.5" customHeight="1" x14ac:dyDescent="0.2"/>
    <row r="16" spans="1:14" ht="21.5" customHeight="1" x14ac:dyDescent="0.2"/>
    <row r="17" ht="21.5" customHeight="1" x14ac:dyDescent="0.2"/>
    <row r="18" ht="21.5" customHeight="1" x14ac:dyDescent="0.2"/>
    <row r="19" ht="21.5" customHeight="1" x14ac:dyDescent="0.2"/>
    <row r="20" ht="21.5" customHeight="1" x14ac:dyDescent="0.2"/>
    <row r="21" ht="21.5" customHeight="1" x14ac:dyDescent="0.2"/>
    <row r="22" ht="21.5" customHeight="1" x14ac:dyDescent="0.2"/>
    <row r="23" ht="21.5" customHeight="1" x14ac:dyDescent="0.2"/>
    <row r="24" ht="21.5" customHeight="1" x14ac:dyDescent="0.2"/>
    <row r="25" ht="21.5" customHeight="1" x14ac:dyDescent="0.2"/>
    <row r="26" ht="21.5" customHeight="1" x14ac:dyDescent="0.2"/>
    <row r="27" ht="21.5" customHeight="1" x14ac:dyDescent="0.2"/>
    <row r="28" ht="21.5" customHeight="1" x14ac:dyDescent="0.2"/>
    <row r="29" ht="21.5" customHeight="1" x14ac:dyDescent="0.2"/>
    <row r="30" ht="21.5" customHeight="1" x14ac:dyDescent="0.2"/>
    <row r="31" ht="21.5" customHeight="1" x14ac:dyDescent="0.2"/>
    <row r="32" ht="21.5" customHeight="1" x14ac:dyDescent="0.2"/>
    <row r="33" ht="21.5" customHeight="1" x14ac:dyDescent="0.2"/>
    <row r="34" ht="21.5" customHeight="1" x14ac:dyDescent="0.2"/>
    <row r="35" ht="21.5" customHeight="1" x14ac:dyDescent="0.2"/>
    <row r="36" ht="21.5" customHeight="1" x14ac:dyDescent="0.2"/>
    <row r="37" ht="21.5" customHeight="1" x14ac:dyDescent="0.2"/>
    <row r="38" ht="21.5" customHeight="1" x14ac:dyDescent="0.2"/>
    <row r="39" ht="21.5" customHeight="1" x14ac:dyDescent="0.2"/>
    <row r="40" ht="21.5" customHeight="1" x14ac:dyDescent="0.2"/>
    <row r="41" ht="21.5" customHeight="1" x14ac:dyDescent="0.2"/>
    <row r="42" ht="21.5" customHeight="1" x14ac:dyDescent="0.2"/>
    <row r="43" ht="21.5" customHeight="1" x14ac:dyDescent="0.2"/>
    <row r="44" ht="21.5" customHeight="1" x14ac:dyDescent="0.2"/>
    <row r="45" ht="21.5" customHeight="1" x14ac:dyDescent="0.2"/>
    <row r="46" ht="21.5" customHeight="1" x14ac:dyDescent="0.2"/>
    <row r="47" ht="21.5" customHeight="1" x14ac:dyDescent="0.2"/>
    <row r="48" ht="21.5" customHeight="1" x14ac:dyDescent="0.2"/>
    <row r="49" ht="21.5" customHeight="1" x14ac:dyDescent="0.2"/>
    <row r="50" ht="16.5" customHeight="1" x14ac:dyDescent="0.2"/>
    <row r="51" ht="21.5" customHeight="1" x14ac:dyDescent="0.2"/>
    <row r="52" ht="16.5" customHeight="1" x14ac:dyDescent="0.2"/>
    <row r="53" ht="21.5" customHeight="1" x14ac:dyDescent="0.2"/>
    <row r="54" ht="16.5" customHeight="1" x14ac:dyDescent="0.2"/>
    <row r="55" ht="21.5" customHeight="1" x14ac:dyDescent="0.2"/>
    <row r="56" ht="21.5" customHeight="1" x14ac:dyDescent="0.2"/>
    <row r="57" ht="21.5" customHeight="1" x14ac:dyDescent="0.2"/>
    <row r="58" ht="21.5" customHeight="1" x14ac:dyDescent="0.2"/>
    <row r="59" ht="21.5" customHeight="1" x14ac:dyDescent="0.2"/>
    <row r="60" ht="21.5" customHeight="1" x14ac:dyDescent="0.2"/>
    <row r="61" ht="21.5" customHeight="1" x14ac:dyDescent="0.2"/>
    <row r="62" ht="21.5" customHeight="1" x14ac:dyDescent="0.2"/>
    <row r="63" ht="16.5" customHeight="1" x14ac:dyDescent="0.2"/>
    <row r="64" ht="21.5" customHeight="1" x14ac:dyDescent="0.2"/>
    <row r="65" ht="16.5" customHeight="1" x14ac:dyDescent="0.2"/>
    <row r="66" ht="21.5" customHeight="1" x14ac:dyDescent="0.2"/>
    <row r="67" ht="16.5" customHeight="1" x14ac:dyDescent="0.2"/>
    <row r="68" ht="21.5" customHeight="1" x14ac:dyDescent="0.2"/>
    <row r="69" ht="21.5" customHeight="1" x14ac:dyDescent="0.2"/>
    <row r="70" ht="16.5" customHeight="1" x14ac:dyDescent="0.2"/>
    <row r="71" ht="21.5" customHeight="1" x14ac:dyDescent="0.2"/>
    <row r="72" ht="16.5" customHeight="1" x14ac:dyDescent="0.2"/>
    <row r="73" ht="21.5" customHeight="1" x14ac:dyDescent="0.2"/>
    <row r="74" ht="21.5" customHeight="1" x14ac:dyDescent="0.2"/>
    <row r="75" ht="21.5" customHeight="1" x14ac:dyDescent="0.2"/>
    <row r="76" ht="21.5" customHeight="1" x14ac:dyDescent="0.2"/>
    <row r="77" ht="21.5" customHeight="1" x14ac:dyDescent="0.2"/>
    <row r="78" ht="21.5" customHeight="1" x14ac:dyDescent="0.2"/>
    <row r="79" ht="21.5" customHeight="1" x14ac:dyDescent="0.2"/>
    <row r="80" ht="21.5" customHeight="1" x14ac:dyDescent="0.2"/>
    <row r="81" ht="21.5" customHeight="1" x14ac:dyDescent="0.2"/>
    <row r="82" ht="21.5" customHeight="1" x14ac:dyDescent="0.2"/>
    <row r="83" ht="21.5" customHeight="1" x14ac:dyDescent="0.2"/>
    <row r="84" ht="21.5" customHeight="1" x14ac:dyDescent="0.2"/>
    <row r="85" ht="21.5" customHeight="1" x14ac:dyDescent="0.2"/>
    <row r="86" ht="21.5" customHeight="1" x14ac:dyDescent="0.2"/>
    <row r="87" ht="21.5" customHeight="1" x14ac:dyDescent="0.2"/>
    <row r="88" ht="21.5" customHeight="1" x14ac:dyDescent="0.2"/>
    <row r="89" ht="21.5" customHeight="1" x14ac:dyDescent="0.2"/>
    <row r="90" ht="16.5" customHeight="1" x14ac:dyDescent="0.2"/>
    <row r="91" ht="21.5" customHeight="1" x14ac:dyDescent="0.2"/>
    <row r="92" ht="21.5" customHeight="1" x14ac:dyDescent="0.2"/>
    <row r="93" ht="21.5" customHeight="1" x14ac:dyDescent="0.2"/>
    <row r="94" ht="16.5" customHeight="1" x14ac:dyDescent="0.2"/>
    <row r="95" ht="21.5" customHeight="1" x14ac:dyDescent="0.2"/>
    <row r="96" ht="16.5" customHeight="1" x14ac:dyDescent="0.2"/>
    <row r="97" ht="16.5" customHeight="1" x14ac:dyDescent="0.2"/>
    <row r="98" ht="21.5" customHeight="1" x14ac:dyDescent="0.2"/>
    <row r="99" ht="21.5" customHeight="1" x14ac:dyDescent="0.2"/>
    <row r="100" ht="21.5" customHeight="1" x14ac:dyDescent="0.2"/>
    <row r="101" ht="21.5" customHeight="1" x14ac:dyDescent="0.2"/>
    <row r="102" ht="16.5" customHeight="1" x14ac:dyDescent="0.2"/>
    <row r="103" ht="21.5" customHeight="1" x14ac:dyDescent="0.2"/>
    <row r="104" ht="16.5" customHeight="1" x14ac:dyDescent="0.2"/>
    <row r="105" ht="21.5" customHeight="1" x14ac:dyDescent="0.2"/>
    <row r="106" ht="16.5" customHeight="1" x14ac:dyDescent="0.2"/>
    <row r="107" ht="21.5" customHeight="1" x14ac:dyDescent="0.2"/>
    <row r="108" ht="16.5" customHeight="1" x14ac:dyDescent="0.2"/>
    <row r="109" ht="21.5" customHeight="1" x14ac:dyDescent="0.2"/>
    <row r="110" ht="16.5" customHeight="1" x14ac:dyDescent="0.2"/>
    <row r="111" ht="21.5" customHeight="1" x14ac:dyDescent="0.2"/>
    <row r="112" ht="16.5" customHeight="1" x14ac:dyDescent="0.2"/>
    <row r="113" ht="21.5" customHeight="1" x14ac:dyDescent="0.2"/>
    <row r="114" ht="16.5" customHeight="1" x14ac:dyDescent="0.2"/>
    <row r="115" ht="21.5" customHeight="1" x14ac:dyDescent="0.2"/>
    <row r="116" ht="16.5" customHeight="1" x14ac:dyDescent="0.2"/>
    <row r="117" ht="21.5" customHeight="1" x14ac:dyDescent="0.2"/>
    <row r="118" ht="16.5" customHeight="1" x14ac:dyDescent="0.2"/>
    <row r="119" ht="21.5" customHeight="1" x14ac:dyDescent="0.2"/>
    <row r="120" ht="16.5" customHeight="1" x14ac:dyDescent="0.2"/>
    <row r="121" ht="21.5" customHeight="1" x14ac:dyDescent="0.2"/>
    <row r="122" ht="16.5" customHeight="1" x14ac:dyDescent="0.2"/>
    <row r="123" ht="21.5" customHeight="1" x14ac:dyDescent="0.2"/>
    <row r="124" ht="16.5" customHeight="1" x14ac:dyDescent="0.2"/>
    <row r="125" ht="21.5" customHeight="1" x14ac:dyDescent="0.2"/>
    <row r="126" ht="16.5" customHeight="1" x14ac:dyDescent="0.2"/>
    <row r="127" ht="21.5" customHeight="1" x14ac:dyDescent="0.2"/>
    <row r="128" ht="16.5" customHeight="1" x14ac:dyDescent="0.2"/>
    <row r="129" ht="21.5" customHeight="1" x14ac:dyDescent="0.2"/>
    <row r="130" ht="21.5" customHeight="1" x14ac:dyDescent="0.2"/>
    <row r="131" ht="21.5" customHeight="1" x14ac:dyDescent="0.2"/>
    <row r="132" ht="21.5" customHeight="1" x14ac:dyDescent="0.2"/>
    <row r="133" ht="21.5" customHeight="1" x14ac:dyDescent="0.2"/>
    <row r="134" ht="21.5" customHeight="1" x14ac:dyDescent="0.2"/>
    <row r="135" ht="21.5" customHeight="1" x14ac:dyDescent="0.2"/>
    <row r="136" ht="21.5" customHeight="1" x14ac:dyDescent="0.2"/>
    <row r="137" ht="21.5" customHeight="1" x14ac:dyDescent="0.2"/>
    <row r="138" ht="21.5" customHeight="1" x14ac:dyDescent="0.2"/>
    <row r="139" ht="21.5" customHeight="1" x14ac:dyDescent="0.2"/>
    <row r="140" ht="21.5" customHeight="1" x14ac:dyDescent="0.2"/>
    <row r="141" ht="21.5" customHeight="1" x14ac:dyDescent="0.2"/>
    <row r="142" ht="21.5" customHeight="1" x14ac:dyDescent="0.2"/>
    <row r="143" ht="21.5" customHeight="1" x14ac:dyDescent="0.2"/>
    <row r="144" ht="21.5" customHeight="1" x14ac:dyDescent="0.2"/>
    <row r="145" ht="21.5" customHeight="1" x14ac:dyDescent="0.2"/>
    <row r="146" ht="21.5" customHeight="1" x14ac:dyDescent="0.2"/>
    <row r="147" ht="21.5" customHeight="1" x14ac:dyDescent="0.2"/>
    <row r="148" ht="21.5" customHeight="1" x14ac:dyDescent="0.2"/>
    <row r="149" ht="16.5" customHeight="1" x14ac:dyDescent="0.2"/>
    <row r="150" ht="21.5" customHeight="1" x14ac:dyDescent="0.2"/>
    <row r="151" ht="16.5" customHeight="1" x14ac:dyDescent="0.2"/>
    <row r="152" ht="21.5" customHeight="1" x14ac:dyDescent="0.2"/>
    <row r="153" ht="16.5" customHeight="1" x14ac:dyDescent="0.2"/>
    <row r="154" ht="21.5" customHeight="1" x14ac:dyDescent="0.2"/>
    <row r="155" ht="16.5" customHeight="1" x14ac:dyDescent="0.2"/>
    <row r="156" ht="21.5" customHeight="1" x14ac:dyDescent="0.2"/>
    <row r="157" ht="21.5" customHeight="1" x14ac:dyDescent="0.2"/>
    <row r="158" ht="16.5" customHeight="1" x14ac:dyDescent="0.2"/>
    <row r="159" ht="21.5" customHeight="1" x14ac:dyDescent="0.2"/>
    <row r="160" ht="16.5" customHeight="1" x14ac:dyDescent="0.2"/>
    <row r="161" ht="21.5" customHeight="1" x14ac:dyDescent="0.2"/>
    <row r="162" ht="16.5" customHeight="1" x14ac:dyDescent="0.2"/>
    <row r="163" ht="21.5" customHeight="1" x14ac:dyDescent="0.2"/>
    <row r="164" ht="16.5" customHeight="1" x14ac:dyDescent="0.2"/>
    <row r="165" ht="21.5" customHeight="1" x14ac:dyDescent="0.2"/>
    <row r="166" ht="16.5" customHeight="1" x14ac:dyDescent="0.2"/>
    <row r="167" ht="21.5" customHeight="1" x14ac:dyDescent="0.2"/>
    <row r="168" ht="16.5" customHeight="1" x14ac:dyDescent="0.2"/>
    <row r="169" ht="21.5" customHeight="1" x14ac:dyDescent="0.2"/>
    <row r="170" ht="16.5" customHeight="1" x14ac:dyDescent="0.2"/>
    <row r="171" ht="21.5" customHeight="1" x14ac:dyDescent="0.2"/>
    <row r="172" ht="16.5" customHeight="1" x14ac:dyDescent="0.2"/>
    <row r="173" ht="21.5" customHeight="1" x14ac:dyDescent="0.2"/>
    <row r="174" ht="16.5" customHeight="1" x14ac:dyDescent="0.2"/>
    <row r="175" ht="21.5" customHeight="1" x14ac:dyDescent="0.2"/>
    <row r="176" ht="16.5" customHeight="1" x14ac:dyDescent="0.2"/>
    <row r="177" ht="21.5" customHeight="1" x14ac:dyDescent="0.2"/>
    <row r="178" ht="16.5" customHeight="1" x14ac:dyDescent="0.2"/>
    <row r="179" ht="21.5" customHeight="1" x14ac:dyDescent="0.2"/>
    <row r="180" ht="16.5" customHeight="1" x14ac:dyDescent="0.2"/>
    <row r="181" ht="21.5" customHeight="1" x14ac:dyDescent="0.2"/>
    <row r="182" ht="16.5" customHeight="1" x14ac:dyDescent="0.2"/>
    <row r="183" ht="21.5" customHeight="1" x14ac:dyDescent="0.2"/>
    <row r="184" ht="16.5" customHeight="1" x14ac:dyDescent="0.2"/>
    <row r="185" ht="21.5" customHeight="1" x14ac:dyDescent="0.2"/>
    <row r="186" ht="16.5" customHeight="1" x14ac:dyDescent="0.2"/>
    <row r="187" ht="21.5" customHeight="1" x14ac:dyDescent="0.2"/>
    <row r="188" ht="16.5" customHeight="1" x14ac:dyDescent="0.2"/>
    <row r="189" ht="21.5" customHeight="1" x14ac:dyDescent="0.2"/>
    <row r="190" ht="16.5" customHeight="1" x14ac:dyDescent="0.2"/>
    <row r="191" ht="21.5" customHeight="1" x14ac:dyDescent="0.2"/>
    <row r="192" ht="16.5" customHeight="1" x14ac:dyDescent="0.2"/>
    <row r="193" ht="21.5" customHeight="1" x14ac:dyDescent="0.2"/>
    <row r="194" ht="16.5" customHeight="1" x14ac:dyDescent="0.2"/>
    <row r="195" ht="21.5" customHeight="1" x14ac:dyDescent="0.2"/>
    <row r="196" ht="16.5" customHeight="1" x14ac:dyDescent="0.2"/>
    <row r="197" ht="21.5" customHeight="1" x14ac:dyDescent="0.2"/>
    <row r="198" ht="16.5" customHeight="1" x14ac:dyDescent="0.2"/>
    <row r="199" ht="21.5" customHeight="1" x14ac:dyDescent="0.2"/>
    <row r="200" ht="16.5" customHeight="1" x14ac:dyDescent="0.2"/>
    <row r="201" ht="21.5" customHeight="1" x14ac:dyDescent="0.2"/>
    <row r="202" ht="21.5" customHeight="1" x14ac:dyDescent="0.2"/>
    <row r="203" ht="21.5" customHeight="1" x14ac:dyDescent="0.2"/>
    <row r="204" ht="16.5" customHeight="1" x14ac:dyDescent="0.2"/>
    <row r="205" ht="21.5" customHeight="1" x14ac:dyDescent="0.2"/>
    <row r="206" ht="21.5" customHeight="1" x14ac:dyDescent="0.2"/>
    <row r="207" ht="16.5" customHeight="1" x14ac:dyDescent="0.2"/>
    <row r="208" ht="21.5" customHeight="1" x14ac:dyDescent="0.2"/>
    <row r="209" ht="16.5" customHeight="1" x14ac:dyDescent="0.2"/>
    <row r="210" ht="21.5" customHeight="1" x14ac:dyDescent="0.2"/>
    <row r="211" ht="16.5" customHeight="1" x14ac:dyDescent="0.2"/>
    <row r="212" ht="21.5" customHeight="1" x14ac:dyDescent="0.2"/>
    <row r="213" ht="16.5" customHeight="1" x14ac:dyDescent="0.2"/>
    <row r="214" ht="21.5" customHeight="1" x14ac:dyDescent="0.2"/>
    <row r="215" ht="16.5" customHeight="1" x14ac:dyDescent="0.2"/>
    <row r="216" ht="21.5" customHeight="1" x14ac:dyDescent="0.2"/>
    <row r="217" ht="21.5" customHeight="1" x14ac:dyDescent="0.2"/>
    <row r="218" ht="21.5" customHeight="1" x14ac:dyDescent="0.2"/>
    <row r="219" ht="16.5" customHeight="1" x14ac:dyDescent="0.2"/>
    <row r="220" ht="21.5" customHeight="1" x14ac:dyDescent="0.2"/>
    <row r="221" ht="21.5" customHeight="1" x14ac:dyDescent="0.2"/>
    <row r="222" ht="21.5" customHeight="1" x14ac:dyDescent="0.2"/>
    <row r="223" ht="21.5" customHeight="1" x14ac:dyDescent="0.2"/>
    <row r="224" ht="21.5" customHeight="1" x14ac:dyDescent="0.2"/>
    <row r="225" ht="21.5" customHeight="1" x14ac:dyDescent="0.2"/>
    <row r="226" ht="21.5" customHeight="1" x14ac:dyDescent="0.2"/>
    <row r="227" ht="21.5" customHeight="1" x14ac:dyDescent="0.2"/>
    <row r="228" ht="21.5" customHeight="1" x14ac:dyDescent="0.2"/>
    <row r="229" ht="21.5" customHeight="1" x14ac:dyDescent="0.2"/>
    <row r="230" ht="21.5" customHeight="1" x14ac:dyDescent="0.2"/>
    <row r="231" ht="21.5" customHeight="1" x14ac:dyDescent="0.2"/>
    <row r="232" ht="21.5" customHeight="1" x14ac:dyDescent="0.2"/>
    <row r="233" ht="21.5" customHeight="1" x14ac:dyDescent="0.2"/>
    <row r="234" ht="21.5" customHeight="1" x14ac:dyDescent="0.2"/>
    <row r="235" ht="21.5" customHeight="1" x14ac:dyDescent="0.2"/>
    <row r="236" ht="21.5" customHeight="1" x14ac:dyDescent="0.2"/>
    <row r="237" ht="21.5" customHeight="1" x14ac:dyDescent="0.2"/>
    <row r="238" ht="21.5" customHeight="1" x14ac:dyDescent="0.2"/>
    <row r="239" ht="21.5" customHeight="1" x14ac:dyDescent="0.2"/>
    <row r="240" ht="21.5" customHeight="1" x14ac:dyDescent="0.2"/>
    <row r="241" ht="21.5" customHeight="1" x14ac:dyDescent="0.2"/>
    <row r="242" ht="21.5" customHeight="1" x14ac:dyDescent="0.2"/>
    <row r="243" ht="21.5" customHeight="1" x14ac:dyDescent="0.2"/>
    <row r="244" ht="21.5" customHeight="1" x14ac:dyDescent="0.2"/>
    <row r="245" ht="16.5" customHeight="1" x14ac:dyDescent="0.2"/>
    <row r="246" ht="21.5" customHeight="1" x14ac:dyDescent="0.2"/>
    <row r="247" ht="16.5" customHeight="1" x14ac:dyDescent="0.2"/>
    <row r="248" ht="21.5" customHeight="1" x14ac:dyDescent="0.2"/>
    <row r="249" ht="16.5" customHeight="1" x14ac:dyDescent="0.2"/>
    <row r="250" ht="21.5" customHeight="1" x14ac:dyDescent="0.2"/>
    <row r="251" ht="16.5" customHeight="1" x14ac:dyDescent="0.2"/>
    <row r="252" ht="21.5" customHeight="1" x14ac:dyDescent="0.2"/>
    <row r="253" ht="16.5" customHeight="1" x14ac:dyDescent="0.2"/>
    <row r="254" ht="21.5" customHeight="1" x14ac:dyDescent="0.2"/>
    <row r="255" ht="16.5" customHeight="1" x14ac:dyDescent="0.2"/>
    <row r="256" ht="21.5" customHeight="1" x14ac:dyDescent="0.2"/>
    <row r="257" ht="16.5" customHeight="1" x14ac:dyDescent="0.2"/>
    <row r="258" ht="21.5" customHeight="1" x14ac:dyDescent="0.2"/>
    <row r="259" ht="16.5" customHeight="1" x14ac:dyDescent="0.2"/>
    <row r="260" ht="21.5" customHeight="1" x14ac:dyDescent="0.2"/>
    <row r="261" ht="16.5" customHeight="1" x14ac:dyDescent="0.2"/>
    <row r="262" ht="21.5" customHeight="1" x14ac:dyDescent="0.2"/>
    <row r="263" ht="16.5" customHeight="1" x14ac:dyDescent="0.2"/>
    <row r="264" ht="21.5" customHeight="1" x14ac:dyDescent="0.2"/>
    <row r="265" ht="16.5" customHeight="1" x14ac:dyDescent="0.2"/>
    <row r="266" ht="16.5" customHeight="1" x14ac:dyDescent="0.2"/>
    <row r="267" ht="21.5" customHeight="1" x14ac:dyDescent="0.2"/>
    <row r="268" ht="16.5" customHeight="1" x14ac:dyDescent="0.2"/>
    <row r="269" ht="21.5" customHeight="1" x14ac:dyDescent="0.2"/>
    <row r="270" ht="16.5" customHeight="1" x14ac:dyDescent="0.2"/>
    <row r="271" ht="16.5" customHeight="1" x14ac:dyDescent="0.2"/>
    <row r="272" ht="21.5" customHeight="1" x14ac:dyDescent="0.2"/>
    <row r="273" ht="16.5" customHeight="1" x14ac:dyDescent="0.2"/>
    <row r="274" ht="16.5" customHeight="1" x14ac:dyDescent="0.2"/>
    <row r="275" ht="21.5" customHeight="1" x14ac:dyDescent="0.2"/>
    <row r="276" ht="21.5" customHeight="1" x14ac:dyDescent="0.2"/>
    <row r="277" ht="16.5" customHeight="1" x14ac:dyDescent="0.2"/>
    <row r="278" ht="21.5" customHeight="1" x14ac:dyDescent="0.2"/>
    <row r="279" ht="21.5" customHeight="1" x14ac:dyDescent="0.2"/>
    <row r="280" ht="16.5" customHeight="1" x14ac:dyDescent="0.2"/>
    <row r="281" ht="21.5" customHeight="1" x14ac:dyDescent="0.2"/>
    <row r="282" ht="21.5" customHeight="1" x14ac:dyDescent="0.2"/>
    <row r="283" ht="16.5" customHeight="1" x14ac:dyDescent="0.2"/>
    <row r="284" ht="21.5" customHeight="1" x14ac:dyDescent="0.2"/>
    <row r="285" ht="16.5" customHeight="1" x14ac:dyDescent="0.2"/>
    <row r="286" ht="21.5" customHeight="1" x14ac:dyDescent="0.2"/>
    <row r="287" ht="16.5" customHeight="1" x14ac:dyDescent="0.2"/>
    <row r="288" ht="21.5" customHeight="1" x14ac:dyDescent="0.2"/>
    <row r="289" ht="16.5" customHeight="1" x14ac:dyDescent="0.2"/>
    <row r="290" ht="21.5" customHeight="1" x14ac:dyDescent="0.2"/>
    <row r="291" ht="16.5" customHeight="1" x14ac:dyDescent="0.2"/>
    <row r="292" ht="21.5" customHeight="1" x14ac:dyDescent="0.2"/>
    <row r="293" ht="16.5" customHeight="1" x14ac:dyDescent="0.2"/>
    <row r="294" ht="21.5" customHeight="1" x14ac:dyDescent="0.2"/>
    <row r="295" ht="16.5" customHeight="1" x14ac:dyDescent="0.2"/>
    <row r="296" ht="21.5" customHeight="1" x14ac:dyDescent="0.2"/>
    <row r="297" ht="16.5" customHeight="1" x14ac:dyDescent="0.2"/>
    <row r="298" ht="21.5" customHeight="1" x14ac:dyDescent="0.2"/>
    <row r="299" ht="16.5" customHeight="1" x14ac:dyDescent="0.2"/>
    <row r="300" ht="21.5" customHeight="1" x14ac:dyDescent="0.2"/>
    <row r="301" ht="16.5" customHeight="1" x14ac:dyDescent="0.2"/>
    <row r="302" ht="21.5" customHeight="1" x14ac:dyDescent="0.2"/>
    <row r="303" ht="16.5" customHeight="1" x14ac:dyDescent="0.2"/>
    <row r="304" ht="21.5" customHeight="1" x14ac:dyDescent="0.2"/>
    <row r="305" ht="16.5" customHeight="1" x14ac:dyDescent="0.2"/>
    <row r="306" ht="21.5" customHeight="1" x14ac:dyDescent="0.2"/>
    <row r="307" ht="16.5" customHeight="1" x14ac:dyDescent="0.2"/>
    <row r="308" ht="21.5" customHeight="1" x14ac:dyDescent="0.2"/>
    <row r="309" ht="16.5" customHeight="1" x14ac:dyDescent="0.2"/>
    <row r="310" ht="21.5" customHeight="1" x14ac:dyDescent="0.2"/>
    <row r="311" ht="16.5" customHeight="1" x14ac:dyDescent="0.2"/>
    <row r="312" ht="21.5" customHeight="1" x14ac:dyDescent="0.2"/>
    <row r="313" ht="16.5" customHeight="1" x14ac:dyDescent="0.2"/>
    <row r="314" ht="21.5" customHeight="1" x14ac:dyDescent="0.2"/>
    <row r="315" ht="16.5" customHeight="1" x14ac:dyDescent="0.2"/>
    <row r="316" ht="21.5" customHeight="1" x14ac:dyDescent="0.2"/>
    <row r="317" ht="16.5" customHeight="1" x14ac:dyDescent="0.2"/>
    <row r="318" ht="21.5" customHeight="1" x14ac:dyDescent="0.2"/>
    <row r="319" ht="16.5" customHeight="1" x14ac:dyDescent="0.2"/>
    <row r="320" ht="21.5" customHeight="1" x14ac:dyDescent="0.2"/>
    <row r="321" ht="16.5" customHeight="1" x14ac:dyDescent="0.2"/>
    <row r="322" ht="21.5" customHeight="1" x14ac:dyDescent="0.2"/>
    <row r="323" ht="16.5" customHeight="1" x14ac:dyDescent="0.2"/>
    <row r="324" ht="21.5" customHeight="1" x14ac:dyDescent="0.2"/>
    <row r="325" ht="16.5" customHeight="1" x14ac:dyDescent="0.2"/>
    <row r="326" ht="21.5" customHeight="1" x14ac:dyDescent="0.2"/>
    <row r="327" ht="16.5" customHeight="1" x14ac:dyDescent="0.2"/>
    <row r="328" ht="21.5" customHeight="1" x14ac:dyDescent="0.2"/>
    <row r="329" ht="16.5" customHeight="1" x14ac:dyDescent="0.2"/>
    <row r="330" ht="21.5" customHeight="1" x14ac:dyDescent="0.2"/>
    <row r="331" ht="16.5" customHeight="1" x14ac:dyDescent="0.2"/>
    <row r="332" ht="21.5" customHeight="1" x14ac:dyDescent="0.2"/>
    <row r="333" ht="16.5" customHeight="1" x14ac:dyDescent="0.2"/>
    <row r="334" ht="21.5" customHeight="1" x14ac:dyDescent="0.2"/>
    <row r="335" ht="16.5" customHeight="1" x14ac:dyDescent="0.2"/>
    <row r="336" ht="21.5" customHeight="1" x14ac:dyDescent="0.2"/>
    <row r="337" ht="16.5" customHeight="1" x14ac:dyDescent="0.2"/>
    <row r="338" ht="21.5" customHeight="1" x14ac:dyDescent="0.2"/>
    <row r="339" ht="16.5" customHeight="1" x14ac:dyDescent="0.2"/>
    <row r="340" ht="21.5" customHeight="1" x14ac:dyDescent="0.2"/>
    <row r="341" ht="16.5" customHeight="1" x14ac:dyDescent="0.2"/>
    <row r="342" ht="21.5" customHeight="1" x14ac:dyDescent="0.2"/>
    <row r="343" ht="16.5" customHeight="1" x14ac:dyDescent="0.2"/>
    <row r="344" ht="21.5" customHeight="1" x14ac:dyDescent="0.2"/>
    <row r="345" ht="16.5" customHeight="1" x14ac:dyDescent="0.2"/>
    <row r="346" ht="21.5" customHeight="1" x14ac:dyDescent="0.2"/>
    <row r="347" ht="16.5" customHeight="1" x14ac:dyDescent="0.2"/>
    <row r="348" ht="21.5" customHeight="1" x14ac:dyDescent="0.2"/>
    <row r="349" ht="16.5" customHeight="1" x14ac:dyDescent="0.2"/>
    <row r="350" ht="21.5" customHeight="1" x14ac:dyDescent="0.2"/>
    <row r="351" ht="16.5" customHeight="1" x14ac:dyDescent="0.2"/>
    <row r="352" ht="21.5" customHeight="1" x14ac:dyDescent="0.2"/>
    <row r="353" ht="16.5" customHeight="1" x14ac:dyDescent="0.2"/>
    <row r="354" ht="21.5" customHeight="1" x14ac:dyDescent="0.2"/>
    <row r="355" ht="16.5" customHeight="1" x14ac:dyDescent="0.2"/>
    <row r="356" ht="21.5" customHeight="1" x14ac:dyDescent="0.2"/>
    <row r="357" ht="16.5" customHeight="1" x14ac:dyDescent="0.2"/>
    <row r="358" ht="21.5" customHeight="1" x14ac:dyDescent="0.2"/>
    <row r="359" ht="16.5" customHeight="1" x14ac:dyDescent="0.2"/>
    <row r="360" ht="21.5" customHeight="1" x14ac:dyDescent="0.2"/>
    <row r="361" ht="16.5" customHeight="1" x14ac:dyDescent="0.2"/>
    <row r="362" ht="21.5" customHeight="1" x14ac:dyDescent="0.2"/>
    <row r="363" ht="16.5" customHeight="1" x14ac:dyDescent="0.2"/>
    <row r="364" ht="21.5" customHeight="1" x14ac:dyDescent="0.2"/>
    <row r="365" ht="16.5" customHeight="1" x14ac:dyDescent="0.2"/>
    <row r="366" ht="21.5" customHeight="1" x14ac:dyDescent="0.2"/>
    <row r="367" ht="16.5" customHeight="1" x14ac:dyDescent="0.2"/>
    <row r="368" ht="21.5" customHeight="1" x14ac:dyDescent="0.2"/>
    <row r="369" ht="16.5" customHeight="1" x14ac:dyDescent="0.2"/>
    <row r="370" ht="21.5" customHeight="1" x14ac:dyDescent="0.2"/>
    <row r="371" ht="16.5" customHeight="1" x14ac:dyDescent="0.2"/>
    <row r="372" ht="21.5" customHeight="1" x14ac:dyDescent="0.2"/>
    <row r="373" ht="16.5" customHeight="1" x14ac:dyDescent="0.2"/>
    <row r="374" ht="21.5" customHeight="1" x14ac:dyDescent="0.2"/>
    <row r="375" ht="16.5" customHeight="1" x14ac:dyDescent="0.2"/>
    <row r="376" ht="21.5" customHeight="1" x14ac:dyDescent="0.2"/>
    <row r="377" ht="16.5" customHeight="1" x14ac:dyDescent="0.2"/>
    <row r="378" ht="21.5" customHeight="1" x14ac:dyDescent="0.2"/>
    <row r="379" ht="16.5" customHeight="1" x14ac:dyDescent="0.2"/>
    <row r="380" ht="21.5" customHeight="1" x14ac:dyDescent="0.2"/>
    <row r="381" ht="16.5" customHeight="1" x14ac:dyDescent="0.2"/>
    <row r="382" ht="21.5" customHeight="1" x14ac:dyDescent="0.2"/>
    <row r="383" ht="16.5" customHeight="1" x14ac:dyDescent="0.2"/>
    <row r="384" ht="21.5" customHeight="1" x14ac:dyDescent="0.2"/>
    <row r="385" ht="16.5" customHeight="1" x14ac:dyDescent="0.2"/>
    <row r="386" ht="21.5" customHeight="1" x14ac:dyDescent="0.2"/>
    <row r="387" ht="16.5" customHeight="1" x14ac:dyDescent="0.2"/>
    <row r="388" ht="21.5" customHeight="1" x14ac:dyDescent="0.2"/>
    <row r="389" ht="16.5" customHeight="1" x14ac:dyDescent="0.2"/>
    <row r="390" ht="21.5" customHeight="1" x14ac:dyDescent="0.2"/>
    <row r="391" ht="16.5" customHeight="1" x14ac:dyDescent="0.2"/>
    <row r="392" ht="21.5" customHeight="1" x14ac:dyDescent="0.2"/>
    <row r="393" ht="16.5" customHeight="1" x14ac:dyDescent="0.2"/>
    <row r="394" ht="21.5" customHeight="1" x14ac:dyDescent="0.2"/>
    <row r="395" ht="16.5" customHeight="1" x14ac:dyDescent="0.2"/>
    <row r="396" ht="21.5" customHeight="1" x14ac:dyDescent="0.2"/>
    <row r="397" ht="16.5" customHeight="1" x14ac:dyDescent="0.2"/>
    <row r="398" ht="21.5" customHeight="1" x14ac:dyDescent="0.2"/>
    <row r="399" ht="16.5" customHeight="1" x14ac:dyDescent="0.2"/>
    <row r="400" ht="21.5" customHeight="1" x14ac:dyDescent="0.2"/>
    <row r="401" ht="16.5" customHeight="1" x14ac:dyDescent="0.2"/>
    <row r="402" ht="21.5" customHeight="1" x14ac:dyDescent="0.2"/>
    <row r="403" ht="16.5" customHeight="1" x14ac:dyDescent="0.2"/>
    <row r="404" ht="21.5" customHeight="1" x14ac:dyDescent="0.2"/>
    <row r="405" ht="16.5" customHeight="1" x14ac:dyDescent="0.2"/>
    <row r="406" ht="21.5" customHeight="1" x14ac:dyDescent="0.2"/>
    <row r="407" ht="16.5" customHeight="1" x14ac:dyDescent="0.2"/>
    <row r="408" ht="21.5" customHeight="1" x14ac:dyDescent="0.2"/>
    <row r="409" ht="16.5" customHeight="1" x14ac:dyDescent="0.2"/>
    <row r="410" ht="21.5" customHeight="1" x14ac:dyDescent="0.2"/>
    <row r="411" ht="16.5" customHeight="1" x14ac:dyDescent="0.2"/>
    <row r="412" ht="21.5" customHeight="1" x14ac:dyDescent="0.2"/>
    <row r="413" ht="16.5" customHeight="1" x14ac:dyDescent="0.2"/>
    <row r="414" ht="21.5" customHeight="1" x14ac:dyDescent="0.2"/>
    <row r="415" ht="16.5" customHeight="1" x14ac:dyDescent="0.2"/>
    <row r="416" ht="21.5" customHeight="1" x14ac:dyDescent="0.2"/>
    <row r="417" ht="16.5" customHeight="1" x14ac:dyDescent="0.2"/>
    <row r="418" ht="21.5" customHeight="1" x14ac:dyDescent="0.2"/>
    <row r="419" ht="16.5" customHeight="1" x14ac:dyDescent="0.2"/>
    <row r="420" ht="21.5" customHeight="1" x14ac:dyDescent="0.2"/>
    <row r="421" ht="16.5" customHeight="1" x14ac:dyDescent="0.2"/>
    <row r="422" ht="21.5" customHeight="1" x14ac:dyDescent="0.2"/>
    <row r="423" ht="16.5" customHeight="1" x14ac:dyDescent="0.2"/>
    <row r="424" ht="21.5" customHeight="1" x14ac:dyDescent="0.2"/>
    <row r="425" ht="16.5" customHeight="1" x14ac:dyDescent="0.2"/>
    <row r="426" ht="21.5" customHeight="1" x14ac:dyDescent="0.2"/>
    <row r="427" ht="16.5" customHeight="1" x14ac:dyDescent="0.2"/>
    <row r="428" ht="21.5" customHeight="1" x14ac:dyDescent="0.2"/>
    <row r="429" ht="16.5" customHeight="1" x14ac:dyDescent="0.2"/>
    <row r="430" ht="21.5" customHeight="1" x14ac:dyDescent="0.2"/>
    <row r="431" ht="16.5" customHeight="1" x14ac:dyDescent="0.2"/>
    <row r="432" ht="21.5" customHeight="1" x14ac:dyDescent="0.2"/>
    <row r="433" ht="16.5" customHeight="1" x14ac:dyDescent="0.2"/>
    <row r="434" ht="21.5" customHeight="1" x14ac:dyDescent="0.2"/>
    <row r="435" ht="16.5" customHeight="1" x14ac:dyDescent="0.2"/>
    <row r="436" ht="21.5" customHeight="1" x14ac:dyDescent="0.2"/>
    <row r="437" ht="16.5" customHeight="1" x14ac:dyDescent="0.2"/>
    <row r="438" ht="21.5" customHeight="1" x14ac:dyDescent="0.2"/>
    <row r="439" ht="16.5" customHeight="1" x14ac:dyDescent="0.2"/>
    <row r="440" ht="21.5" customHeight="1" x14ac:dyDescent="0.2"/>
    <row r="441" ht="16.5" customHeight="1" x14ac:dyDescent="0.2"/>
    <row r="442" ht="21.5" customHeight="1" x14ac:dyDescent="0.2"/>
    <row r="443" ht="16.5" customHeight="1" x14ac:dyDescent="0.2"/>
    <row r="444" ht="21.5" customHeight="1" x14ac:dyDescent="0.2"/>
    <row r="445" ht="16.5" customHeight="1" x14ac:dyDescent="0.2"/>
    <row r="446" ht="21.5" customHeight="1" x14ac:dyDescent="0.2"/>
    <row r="447" ht="16.5" customHeight="1" x14ac:dyDescent="0.2"/>
    <row r="448" ht="21.5" customHeight="1" x14ac:dyDescent="0.2"/>
    <row r="449" ht="16.5" customHeight="1" x14ac:dyDescent="0.2"/>
    <row r="450" ht="21.5" customHeight="1" x14ac:dyDescent="0.2"/>
    <row r="451" ht="16.5" customHeight="1" x14ac:dyDescent="0.2"/>
    <row r="452" ht="21.5" customHeight="1" x14ac:dyDescent="0.2"/>
    <row r="453" ht="16.5" customHeight="1" x14ac:dyDescent="0.2"/>
    <row r="454" ht="21.5" customHeight="1" x14ac:dyDescent="0.2"/>
    <row r="455" ht="16.5" customHeight="1" x14ac:dyDescent="0.2"/>
    <row r="456" ht="21.5" customHeight="1" x14ac:dyDescent="0.2"/>
    <row r="457" ht="16.5" customHeight="1" x14ac:dyDescent="0.2"/>
    <row r="458" ht="21.5" customHeight="1" x14ac:dyDescent="0.2"/>
    <row r="459" ht="16.5" customHeight="1" x14ac:dyDescent="0.2"/>
    <row r="460" ht="21.5" customHeight="1" x14ac:dyDescent="0.2"/>
    <row r="461" ht="16.5" customHeight="1" x14ac:dyDescent="0.2"/>
    <row r="462" ht="21.5" customHeight="1" x14ac:dyDescent="0.2"/>
    <row r="463" ht="16.5" customHeight="1" x14ac:dyDescent="0.2"/>
    <row r="464" ht="21.5" customHeight="1" x14ac:dyDescent="0.2"/>
    <row r="465" ht="16.5" customHeight="1" x14ac:dyDescent="0.2"/>
    <row r="466" ht="21.5" customHeight="1" x14ac:dyDescent="0.2"/>
    <row r="467" ht="16.5" customHeight="1" x14ac:dyDescent="0.2"/>
    <row r="468" ht="21.5" customHeight="1" x14ac:dyDescent="0.2"/>
    <row r="469" ht="16.5" customHeight="1" x14ac:dyDescent="0.2"/>
    <row r="470" ht="21.5" customHeight="1" x14ac:dyDescent="0.2"/>
    <row r="471" ht="16.5" customHeight="1" x14ac:dyDescent="0.2"/>
    <row r="472" ht="21.5" customHeight="1" x14ac:dyDescent="0.2"/>
    <row r="473" ht="16.5" customHeight="1" x14ac:dyDescent="0.2"/>
    <row r="474" ht="21.5" customHeight="1" x14ac:dyDescent="0.2"/>
    <row r="475" ht="16.5" customHeight="1" x14ac:dyDescent="0.2"/>
    <row r="476" ht="21.5" customHeight="1" x14ac:dyDescent="0.2"/>
    <row r="477" ht="16.5" customHeight="1" x14ac:dyDescent="0.2"/>
    <row r="478" ht="21.5" customHeight="1" x14ac:dyDescent="0.2"/>
    <row r="479" ht="16.5" customHeight="1" x14ac:dyDescent="0.2"/>
    <row r="480" ht="21.5" customHeight="1" x14ac:dyDescent="0.2"/>
    <row r="481" ht="16.5" customHeight="1" x14ac:dyDescent="0.2"/>
    <row r="482" ht="21.5" customHeight="1" x14ac:dyDescent="0.2"/>
    <row r="483" ht="16.5" customHeight="1" x14ac:dyDescent="0.2"/>
    <row r="484" ht="21.5" customHeight="1" x14ac:dyDescent="0.2"/>
    <row r="485" ht="16.5" customHeight="1" x14ac:dyDescent="0.2"/>
    <row r="486" ht="21.5" customHeight="1" x14ac:dyDescent="0.2"/>
    <row r="487" ht="16.5" customHeight="1" x14ac:dyDescent="0.2"/>
    <row r="488" ht="21.5" customHeight="1" x14ac:dyDescent="0.2"/>
    <row r="489" ht="16.5" customHeight="1" x14ac:dyDescent="0.2"/>
    <row r="490" ht="21.5" customHeight="1" x14ac:dyDescent="0.2"/>
    <row r="491" ht="16.5" customHeight="1" x14ac:dyDescent="0.2"/>
    <row r="492" ht="21.5" customHeight="1" x14ac:dyDescent="0.2"/>
    <row r="493" ht="16.5" customHeight="1" x14ac:dyDescent="0.2"/>
    <row r="494" ht="21.5" customHeight="1" x14ac:dyDescent="0.2"/>
    <row r="495" ht="16.5" customHeight="1" x14ac:dyDescent="0.2"/>
    <row r="496" ht="21.5" customHeight="1" x14ac:dyDescent="0.2"/>
    <row r="497" ht="16.5" customHeight="1" x14ac:dyDescent="0.2"/>
    <row r="498" ht="21.5" customHeight="1" x14ac:dyDescent="0.2"/>
    <row r="499" ht="16.5" customHeight="1" x14ac:dyDescent="0.2"/>
    <row r="500" ht="21.5" customHeight="1" x14ac:dyDescent="0.2"/>
    <row r="501" ht="16.5" customHeight="1" x14ac:dyDescent="0.2"/>
    <row r="502" ht="21.5" customHeight="1" x14ac:dyDescent="0.2"/>
    <row r="503" ht="16.5" customHeight="1" x14ac:dyDescent="0.2"/>
    <row r="504" ht="21.5" customHeight="1" x14ac:dyDescent="0.2"/>
    <row r="505" ht="16.5" customHeight="1" x14ac:dyDescent="0.2"/>
    <row r="506" ht="21.5" customHeight="1" x14ac:dyDescent="0.2"/>
    <row r="507" ht="16.5" customHeight="1" x14ac:dyDescent="0.2"/>
    <row r="508" ht="21.5" customHeight="1" x14ac:dyDescent="0.2"/>
    <row r="509" ht="16.5" customHeight="1" x14ac:dyDescent="0.2"/>
    <row r="510" ht="21.5" customHeight="1" x14ac:dyDescent="0.2"/>
    <row r="511" ht="16.5" customHeight="1" x14ac:dyDescent="0.2"/>
    <row r="512" ht="21.5" customHeight="1" x14ac:dyDescent="0.2"/>
    <row r="513" ht="16.5" customHeight="1" x14ac:dyDescent="0.2"/>
    <row r="514" ht="21.5" customHeight="1" x14ac:dyDescent="0.2"/>
    <row r="515" ht="16.5" customHeight="1" x14ac:dyDescent="0.2"/>
    <row r="516" ht="21.5" customHeight="1" x14ac:dyDescent="0.2"/>
    <row r="517" ht="16.5" customHeight="1" x14ac:dyDescent="0.2"/>
    <row r="518" ht="21.5" customHeight="1" x14ac:dyDescent="0.2"/>
    <row r="519" ht="16.5" customHeight="1" x14ac:dyDescent="0.2"/>
    <row r="520" ht="21.5" customHeight="1" x14ac:dyDescent="0.2"/>
    <row r="521" ht="16.5" customHeight="1" x14ac:dyDescent="0.2"/>
    <row r="522" ht="21.5" customHeight="1" x14ac:dyDescent="0.2"/>
    <row r="523" ht="16.5" customHeight="1" x14ac:dyDescent="0.2"/>
    <row r="524" ht="21.5" customHeight="1" x14ac:dyDescent="0.2"/>
    <row r="525" ht="16.5" customHeight="1" x14ac:dyDescent="0.2"/>
    <row r="526" ht="16.5" customHeight="1" x14ac:dyDescent="0.2"/>
    <row r="527" ht="21.5" customHeight="1" x14ac:dyDescent="0.2"/>
    <row r="528" ht="21.5" customHeight="1" x14ac:dyDescent="0.2"/>
    <row r="529" ht="21.5" customHeight="1" x14ac:dyDescent="0.2"/>
    <row r="530" ht="21.5" customHeight="1" x14ac:dyDescent="0.2"/>
    <row r="531" ht="21.5" customHeight="1" x14ac:dyDescent="0.2"/>
    <row r="532" ht="21.5" customHeight="1" x14ac:dyDescent="0.2"/>
    <row r="533" ht="21.5" customHeight="1" x14ac:dyDescent="0.2"/>
    <row r="534" ht="21.5" customHeight="1" x14ac:dyDescent="0.2"/>
    <row r="535" ht="21.5" customHeight="1" x14ac:dyDescent="0.2"/>
    <row r="536" ht="21.5" customHeight="1" x14ac:dyDescent="0.2"/>
    <row r="537" ht="21.5" customHeight="1" x14ac:dyDescent="0.2"/>
    <row r="538" ht="21.5" customHeight="1" x14ac:dyDescent="0.2"/>
    <row r="539" ht="21.5" customHeight="1" x14ac:dyDescent="0.2"/>
    <row r="540" ht="21.5" customHeight="1" x14ac:dyDescent="0.2"/>
    <row r="541" ht="21.5" customHeight="1" x14ac:dyDescent="0.2"/>
    <row r="542" ht="21.5" customHeight="1" x14ac:dyDescent="0.2"/>
    <row r="543" ht="21.5" customHeight="1" x14ac:dyDescent="0.2"/>
    <row r="544" ht="21.5" customHeight="1" x14ac:dyDescent="0.2"/>
    <row r="545" ht="21.5" customHeight="1" x14ac:dyDescent="0.2"/>
    <row r="546" ht="21.5" customHeight="1" x14ac:dyDescent="0.2"/>
    <row r="547" ht="21.5" customHeight="1" x14ac:dyDescent="0.2"/>
    <row r="548" ht="16.5" customHeight="1" x14ac:dyDescent="0.2"/>
    <row r="549" ht="16.5" customHeight="1" x14ac:dyDescent="0.2"/>
    <row r="550" ht="16.5" customHeight="1" x14ac:dyDescent="0.2"/>
    <row r="551" ht="16.5" customHeight="1" x14ac:dyDescent="0.2"/>
    <row r="552" ht="21.5" customHeight="1" x14ac:dyDescent="0.2"/>
    <row r="553" ht="16.5" customHeight="1" x14ac:dyDescent="0.2"/>
    <row r="554" ht="16.5" customHeight="1" x14ac:dyDescent="0.2"/>
    <row r="555" ht="16.5" customHeight="1" x14ac:dyDescent="0.2"/>
    <row r="556" ht="16.5" customHeight="1" x14ac:dyDescent="0.2"/>
    <row r="557" ht="21.5" customHeight="1" x14ac:dyDescent="0.2"/>
    <row r="558" ht="16.5" customHeight="1" x14ac:dyDescent="0.2"/>
    <row r="559" ht="16.5" customHeight="1" x14ac:dyDescent="0.2"/>
    <row r="560" ht="16.5" customHeight="1" x14ac:dyDescent="0.2"/>
    <row r="561" ht="16.5" customHeight="1" x14ac:dyDescent="0.2"/>
    <row r="562" ht="21.5" customHeight="1" x14ac:dyDescent="0.2"/>
    <row r="563" ht="16.5" customHeight="1" x14ac:dyDescent="0.2"/>
    <row r="564" ht="16.5" customHeight="1" x14ac:dyDescent="0.2"/>
    <row r="565" ht="16.5" customHeight="1" x14ac:dyDescent="0.2"/>
    <row r="566" ht="16.5" customHeight="1" x14ac:dyDescent="0.2"/>
    <row r="567" ht="21.5" customHeight="1" x14ac:dyDescent="0.2"/>
    <row r="568" ht="21.5" customHeight="1" x14ac:dyDescent="0.2"/>
    <row r="569" ht="21.5" customHeight="1" x14ac:dyDescent="0.2"/>
    <row r="570" ht="21.5" customHeight="1" x14ac:dyDescent="0.2"/>
    <row r="571" ht="21.5" customHeight="1" x14ac:dyDescent="0.2"/>
    <row r="572" ht="21.5" customHeight="1" x14ac:dyDescent="0.2"/>
    <row r="573" ht="21.5" customHeight="1" x14ac:dyDescent="0.2"/>
  </sheetData>
  <sheetProtection algorithmName="SHA-512" hashValue="wrEX3yGCbcX5XAQQ+Crw0XPYDgGoKHtj3M6G9cwaKYA/1agFJxJRs/GNWwjiTk7izzHU3KxkV+DRHKVnaBN+yg==" saltValue="JMt8PeEfToOcA0ayov3AWA==" spinCount="100000" sheet="1" objects="1" scenarios="1"/>
  <dataValidations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N5" xr:uid="{00000000-0002-0000-0800-000000000000}">
      <formula1>$M$5</formula1>
    </dataValidation>
  </dataValidations>
  <pageMargins left="0.25" right="0.25" top="0.75" bottom="0.75" header="0.3" footer="0.3"/>
  <pageSetup paperSize="9" scale="6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R596"/>
  <sheetViews>
    <sheetView zoomScale="80" zoomScaleNormal="80" workbookViewId="0"/>
  </sheetViews>
  <sheetFormatPr baseColWidth="10" defaultColWidth="8.83203125" defaultRowHeight="15" x14ac:dyDescent="0.2"/>
  <cols>
    <col min="1" max="1" width="9.33203125" customWidth="1"/>
    <col min="2" max="2" width="26.33203125" customWidth="1"/>
    <col min="3" max="3" width="9.33203125" bestFit="1" customWidth="1"/>
    <col min="4" max="6" width="16.6640625" customWidth="1"/>
    <col min="7" max="7" width="13.5" customWidth="1"/>
    <col min="8" max="8" width="22.6640625" customWidth="1"/>
    <col min="9" max="9" width="16.6640625" customWidth="1"/>
    <col min="10" max="10" width="12.33203125" customWidth="1"/>
    <col min="11" max="11" width="16.6640625" customWidth="1"/>
    <col min="12" max="12" width="14.33203125" customWidth="1"/>
    <col min="13" max="13" width="20.33203125" customWidth="1"/>
    <col min="14" max="14" width="20.5" customWidth="1"/>
    <col min="15" max="15" width="20.33203125" customWidth="1"/>
    <col min="16" max="16" width="22" customWidth="1"/>
    <col min="17" max="17" width="20.5" customWidth="1"/>
    <col min="18" max="18" width="20" customWidth="1"/>
  </cols>
  <sheetData>
    <row r="1" spans="1:18" ht="36" customHeight="1" x14ac:dyDescent="0.45">
      <c r="A1" s="55" t="s">
        <v>33</v>
      </c>
    </row>
    <row r="2" spans="1:18" ht="5" customHeight="1" x14ac:dyDescent="0.2"/>
    <row r="3" spans="1:18" ht="21.5" customHeight="1" x14ac:dyDescent="0.2">
      <c r="A3" s="56"/>
      <c r="B3" s="56"/>
      <c r="C3" s="56"/>
      <c r="D3" s="57" t="s">
        <v>34</v>
      </c>
      <c r="E3" s="57" t="s">
        <v>35</v>
      </c>
      <c r="F3" s="57" t="s">
        <v>36</v>
      </c>
      <c r="G3" s="57" t="s">
        <v>37</v>
      </c>
      <c r="H3" s="57" t="s">
        <v>38</v>
      </c>
      <c r="I3" s="57" t="s">
        <v>39</v>
      </c>
      <c r="J3" s="57" t="s">
        <v>40</v>
      </c>
      <c r="K3" s="57" t="s">
        <v>41</v>
      </c>
      <c r="L3" s="57" t="s">
        <v>42</v>
      </c>
      <c r="M3" s="57" t="s">
        <v>43</v>
      </c>
      <c r="N3" s="57" t="s">
        <v>44</v>
      </c>
      <c r="O3" s="57" t="s">
        <v>45</v>
      </c>
      <c r="P3" s="57" t="s">
        <v>46</v>
      </c>
      <c r="Q3" s="57" t="s">
        <v>47</v>
      </c>
      <c r="R3" s="57" t="s">
        <v>48</v>
      </c>
    </row>
    <row r="4" spans="1:18" ht="90.75" customHeight="1" x14ac:dyDescent="0.2">
      <c r="A4" s="111" t="s">
        <v>49</v>
      </c>
      <c r="B4" s="111" t="s">
        <v>50</v>
      </c>
      <c r="C4" s="111" t="s">
        <v>51</v>
      </c>
      <c r="D4" s="99" t="s">
        <v>52</v>
      </c>
      <c r="E4" s="99" t="s">
        <v>53</v>
      </c>
      <c r="F4" s="99" t="s">
        <v>54</v>
      </c>
      <c r="G4" s="99" t="s">
        <v>55</v>
      </c>
      <c r="H4" s="99" t="s">
        <v>68</v>
      </c>
      <c r="I4" s="99" t="s">
        <v>57</v>
      </c>
      <c r="J4" s="99" t="s">
        <v>58</v>
      </c>
      <c r="K4" s="99" t="s">
        <v>59</v>
      </c>
      <c r="L4" s="99" t="s">
        <v>60</v>
      </c>
      <c r="M4" s="99" t="s">
        <v>61</v>
      </c>
      <c r="N4" s="99" t="s">
        <v>62</v>
      </c>
      <c r="O4" s="99" t="s">
        <v>63</v>
      </c>
      <c r="P4" s="99" t="s">
        <v>64</v>
      </c>
      <c r="Q4" s="99" t="s">
        <v>65</v>
      </c>
      <c r="R4" s="99" t="s">
        <v>66</v>
      </c>
    </row>
    <row r="5" spans="1:18" ht="16.5" customHeight="1" x14ac:dyDescent="0.2">
      <c r="A5" s="102" t="s">
        <v>18</v>
      </c>
      <c r="B5" s="67" t="s">
        <v>19</v>
      </c>
      <c r="C5" s="67" t="s">
        <v>20</v>
      </c>
      <c r="D5" s="100" t="e">
        <f>SUM(#REF!:#REF!)</f>
        <v>#REF!</v>
      </c>
      <c r="E5" s="100" t="e">
        <f>SUM(#REF!:#REF!)</f>
        <v>#REF!</v>
      </c>
      <c r="F5" s="100" t="e">
        <f>SUM(#REF!:#REF!)</f>
        <v>#REF!</v>
      </c>
      <c r="G5" s="100" t="e">
        <f>SUM(#REF!:#REF!)</f>
        <v>#REF!</v>
      </c>
      <c r="H5" s="100" t="e">
        <f>SUM(#REF!:#REF!)</f>
        <v>#REF!</v>
      </c>
      <c r="I5" s="100" t="e">
        <f>SUM(#REF!:#REF!)</f>
        <v>#REF!</v>
      </c>
      <c r="J5" s="104"/>
      <c r="K5" s="100" t="e">
        <f>SUM(#REF!:#REF!)</f>
        <v>#REF!</v>
      </c>
      <c r="L5" s="100">
        <f>'BE list'!E4</f>
        <v>1</v>
      </c>
      <c r="M5" s="101" t="e">
        <f>$K5*$L5</f>
        <v>#REF!</v>
      </c>
      <c r="N5" s="101"/>
      <c r="O5" s="101"/>
      <c r="P5" s="101" t="e">
        <f>K5+N5</f>
        <v>#REF!</v>
      </c>
      <c r="Q5" s="101" t="e">
        <f>M5+O5</f>
        <v>#REF!</v>
      </c>
      <c r="R5" s="103"/>
    </row>
    <row r="6" spans="1:18" ht="21.5" customHeight="1" x14ac:dyDescent="0.2">
      <c r="A6" s="105" t="s">
        <v>27</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f>
        <v>#REF!</v>
      </c>
      <c r="N6" s="107">
        <f t="shared" si="1"/>
        <v>0</v>
      </c>
      <c r="O6" s="107">
        <f t="shared" si="1"/>
        <v>0</v>
      </c>
      <c r="P6" s="107" t="e">
        <f t="shared" si="1"/>
        <v>#REF!</v>
      </c>
      <c r="Q6" s="107" t="e">
        <f t="shared" si="1"/>
        <v>#REF!</v>
      </c>
      <c r="R6" s="107">
        <f t="shared" si="1"/>
        <v>0</v>
      </c>
    </row>
    <row r="7" spans="1:18" ht="21.5" customHeight="1" x14ac:dyDescent="0.2"/>
    <row r="8" spans="1:18" ht="21.5" customHeight="1" x14ac:dyDescent="0.2"/>
    <row r="9" spans="1:18" ht="21.5" customHeight="1" x14ac:dyDescent="0.2"/>
    <row r="10" spans="1:18" ht="21.5" customHeight="1" x14ac:dyDescent="0.2"/>
    <row r="11" spans="1:18" ht="21.5" customHeight="1" x14ac:dyDescent="0.2"/>
    <row r="12" spans="1:18" ht="21.5" customHeight="1" x14ac:dyDescent="0.2"/>
    <row r="13" spans="1:18" ht="21.5" customHeight="1" x14ac:dyDescent="0.2"/>
    <row r="14" spans="1:18" ht="21.5" customHeight="1" x14ac:dyDescent="0.2"/>
    <row r="15" spans="1:18" ht="21.5" customHeight="1" x14ac:dyDescent="0.2"/>
    <row r="16" spans="1:18" ht="21.5" customHeight="1" x14ac:dyDescent="0.2"/>
    <row r="17" ht="21.5" customHeight="1" x14ac:dyDescent="0.2"/>
    <row r="18" ht="21.5" customHeight="1" x14ac:dyDescent="0.2"/>
    <row r="19" ht="21.5" customHeight="1" x14ac:dyDescent="0.2"/>
    <row r="20" ht="21.5" customHeight="1" x14ac:dyDescent="0.2"/>
    <row r="21" ht="21.5" customHeight="1" x14ac:dyDescent="0.2"/>
    <row r="22" ht="21.5" customHeight="1" x14ac:dyDescent="0.2"/>
    <row r="23" ht="21.5" customHeight="1" x14ac:dyDescent="0.2"/>
    <row r="24" ht="21.5" customHeight="1" x14ac:dyDescent="0.2"/>
    <row r="25" ht="21.5" customHeight="1" x14ac:dyDescent="0.2"/>
    <row r="26" ht="21.5" customHeight="1" x14ac:dyDescent="0.2"/>
    <row r="27" ht="21.5" customHeight="1" x14ac:dyDescent="0.2"/>
    <row r="28" ht="21.5" customHeight="1" x14ac:dyDescent="0.2"/>
    <row r="29" ht="21.5" customHeight="1" x14ac:dyDescent="0.2"/>
    <row r="30" ht="21.5" customHeight="1" x14ac:dyDescent="0.2"/>
    <row r="31" ht="21.5" customHeight="1" x14ac:dyDescent="0.2"/>
    <row r="32" ht="21.5" customHeight="1" x14ac:dyDescent="0.2"/>
    <row r="33" ht="21.5" customHeight="1" x14ac:dyDescent="0.2"/>
    <row r="34" ht="21.5" customHeight="1" x14ac:dyDescent="0.2"/>
    <row r="35" ht="21.5" customHeight="1" x14ac:dyDescent="0.2"/>
    <row r="36" ht="21.5" customHeight="1" x14ac:dyDescent="0.2"/>
    <row r="37" ht="21.5" customHeight="1" x14ac:dyDescent="0.2"/>
    <row r="38" ht="21.5" customHeight="1" x14ac:dyDescent="0.2"/>
    <row r="39" ht="21.5" customHeight="1" x14ac:dyDescent="0.2"/>
    <row r="40" ht="21.5" customHeight="1" x14ac:dyDescent="0.2"/>
    <row r="41" ht="21.5" customHeight="1" x14ac:dyDescent="0.2"/>
    <row r="42" ht="21.5" customHeight="1" x14ac:dyDescent="0.2"/>
    <row r="43" ht="21.5" customHeight="1" x14ac:dyDescent="0.2"/>
    <row r="44" ht="21.5" customHeight="1" x14ac:dyDescent="0.2"/>
    <row r="45" ht="21.5" customHeight="1" x14ac:dyDescent="0.2"/>
    <row r="46" ht="21.5" customHeight="1" x14ac:dyDescent="0.2"/>
    <row r="47" ht="21.5" customHeight="1" x14ac:dyDescent="0.2"/>
    <row r="48" ht="21.5" customHeight="1" x14ac:dyDescent="0.2"/>
    <row r="49" ht="21.5" customHeight="1" x14ac:dyDescent="0.2"/>
    <row r="50" ht="21.5" customHeight="1" x14ac:dyDescent="0.2"/>
    <row r="51" ht="16.5" customHeight="1" x14ac:dyDescent="0.2"/>
    <row r="52" ht="21.5" customHeight="1" x14ac:dyDescent="0.2"/>
    <row r="53" ht="16.5" customHeight="1" x14ac:dyDescent="0.2"/>
    <row r="54" ht="21.5" customHeight="1" x14ac:dyDescent="0.2"/>
    <row r="55" ht="16.5" customHeight="1" x14ac:dyDescent="0.2"/>
    <row r="56" ht="21.5" customHeight="1" x14ac:dyDescent="0.2"/>
    <row r="57" ht="21.5" customHeight="1" x14ac:dyDescent="0.2"/>
    <row r="58" ht="21.5" customHeight="1" x14ac:dyDescent="0.2"/>
    <row r="59" ht="21.5" customHeight="1" x14ac:dyDescent="0.2"/>
    <row r="60" ht="21.5" customHeight="1" x14ac:dyDescent="0.2"/>
    <row r="61" ht="21.5" customHeight="1" x14ac:dyDescent="0.2"/>
    <row r="62" ht="21.5" customHeight="1" x14ac:dyDescent="0.2"/>
    <row r="63" ht="21.5" customHeight="1" x14ac:dyDescent="0.2"/>
    <row r="64" ht="21.5" customHeight="1" x14ac:dyDescent="0.2"/>
    <row r="65" ht="21.5" customHeight="1" x14ac:dyDescent="0.2"/>
    <row r="66" ht="21.5" customHeight="1" x14ac:dyDescent="0.2"/>
    <row r="67" ht="16.5" customHeight="1" x14ac:dyDescent="0.2"/>
    <row r="68" ht="21.5" customHeight="1" x14ac:dyDescent="0.2"/>
    <row r="69" ht="16.5" customHeight="1" x14ac:dyDescent="0.2"/>
    <row r="70" ht="21.5" customHeight="1" x14ac:dyDescent="0.2"/>
    <row r="71" ht="16.5" customHeight="1" x14ac:dyDescent="0.2"/>
    <row r="72" ht="21.5" customHeight="1" x14ac:dyDescent="0.2"/>
    <row r="73" ht="21.5" customHeight="1" x14ac:dyDescent="0.2"/>
    <row r="74" ht="16.5" customHeight="1" x14ac:dyDescent="0.2"/>
    <row r="75" ht="21.5" customHeight="1" x14ac:dyDescent="0.2"/>
    <row r="76" ht="21.5" customHeight="1" x14ac:dyDescent="0.2"/>
    <row r="77" ht="21.5" customHeight="1" x14ac:dyDescent="0.2"/>
    <row r="78" ht="16.5" customHeight="1" x14ac:dyDescent="0.2"/>
    <row r="79" ht="21.5" customHeight="1" x14ac:dyDescent="0.2"/>
    <row r="80" ht="21.5" customHeight="1" x14ac:dyDescent="0.2"/>
    <row r="81" ht="21.5" customHeight="1" x14ac:dyDescent="0.2"/>
    <row r="82" ht="21.5" customHeight="1" x14ac:dyDescent="0.2"/>
    <row r="83" ht="16.5" customHeight="1" x14ac:dyDescent="0.2"/>
    <row r="84" ht="21.5" customHeight="1" x14ac:dyDescent="0.2"/>
    <row r="85" ht="21.5" customHeight="1" x14ac:dyDescent="0.2"/>
    <row r="86" ht="21.5" customHeight="1" x14ac:dyDescent="0.2"/>
    <row r="87" ht="21.5" customHeight="1" x14ac:dyDescent="0.2"/>
    <row r="88" ht="21.5" customHeight="1" x14ac:dyDescent="0.2"/>
    <row r="89" ht="21.5" customHeight="1" x14ac:dyDescent="0.2"/>
    <row r="90" ht="21.5" customHeight="1" x14ac:dyDescent="0.2"/>
    <row r="91" ht="21.5" customHeight="1" x14ac:dyDescent="0.2"/>
    <row r="92" ht="21.5" customHeight="1" x14ac:dyDescent="0.2"/>
    <row r="93" ht="21.5" customHeight="1" x14ac:dyDescent="0.2"/>
    <row r="94" ht="21.5" customHeight="1" x14ac:dyDescent="0.2"/>
    <row r="95" ht="21.5" customHeight="1" x14ac:dyDescent="0.2"/>
    <row r="96" ht="21.5" customHeight="1" x14ac:dyDescent="0.2"/>
    <row r="97" ht="21.5" customHeight="1" x14ac:dyDescent="0.2"/>
    <row r="98" ht="21.5" customHeight="1" x14ac:dyDescent="0.2"/>
    <row r="99" ht="21.5" customHeight="1" x14ac:dyDescent="0.2"/>
    <row r="100" ht="21.5" customHeight="1" x14ac:dyDescent="0.2"/>
    <row r="101" ht="16.5" customHeight="1" x14ac:dyDescent="0.2"/>
    <row r="102" ht="21.5" customHeight="1" x14ac:dyDescent="0.2"/>
    <row r="103" ht="21.5" customHeight="1" x14ac:dyDescent="0.2"/>
    <row r="104" ht="21.5" customHeight="1" x14ac:dyDescent="0.2"/>
    <row r="105" ht="16.5" customHeight="1" x14ac:dyDescent="0.2"/>
    <row r="106" ht="21.5" customHeight="1" x14ac:dyDescent="0.2"/>
    <row r="107" ht="16.5" customHeight="1" x14ac:dyDescent="0.2"/>
    <row r="108" ht="16.5" customHeight="1" x14ac:dyDescent="0.2"/>
    <row r="109" ht="21.5" customHeight="1" x14ac:dyDescent="0.2"/>
    <row r="110" ht="21.5" customHeight="1" x14ac:dyDescent="0.2"/>
    <row r="111" ht="21.5" customHeight="1" x14ac:dyDescent="0.2"/>
    <row r="112" ht="21.5" customHeight="1" x14ac:dyDescent="0.2"/>
    <row r="113" ht="16.5" customHeight="1" x14ac:dyDescent="0.2"/>
    <row r="114" ht="21.5" customHeight="1" x14ac:dyDescent="0.2"/>
    <row r="115" ht="16.5" customHeight="1" x14ac:dyDescent="0.2"/>
    <row r="116" ht="21.5" customHeight="1" x14ac:dyDescent="0.2"/>
    <row r="117" ht="16.5" customHeight="1" x14ac:dyDescent="0.2"/>
    <row r="118" ht="21.5" customHeight="1" x14ac:dyDescent="0.2"/>
    <row r="119" ht="16.5" customHeight="1" x14ac:dyDescent="0.2"/>
    <row r="120" ht="21.5" customHeight="1" x14ac:dyDescent="0.2"/>
    <row r="121" ht="16.5" customHeight="1" x14ac:dyDescent="0.2"/>
    <row r="122" ht="21.5" customHeight="1" x14ac:dyDescent="0.2"/>
    <row r="123" ht="16.5" customHeight="1" x14ac:dyDescent="0.2"/>
    <row r="124" ht="21.5" customHeight="1" x14ac:dyDescent="0.2"/>
    <row r="125" ht="16.5" customHeight="1" x14ac:dyDescent="0.2"/>
    <row r="126" ht="21.5" customHeight="1" x14ac:dyDescent="0.2"/>
    <row r="127" ht="16.5" customHeight="1" x14ac:dyDescent="0.2"/>
    <row r="128" ht="21.5" customHeight="1" x14ac:dyDescent="0.2"/>
    <row r="129" ht="16.5" customHeight="1" x14ac:dyDescent="0.2"/>
    <row r="130" ht="21.5" customHeight="1" x14ac:dyDescent="0.2"/>
    <row r="131" ht="16.5" customHeight="1" x14ac:dyDescent="0.2"/>
    <row r="132" ht="21.5" customHeight="1" x14ac:dyDescent="0.2"/>
    <row r="133" ht="16.5" customHeight="1" x14ac:dyDescent="0.2"/>
    <row r="134" ht="21.5" customHeight="1" x14ac:dyDescent="0.2"/>
    <row r="135" ht="16.5" customHeight="1" x14ac:dyDescent="0.2"/>
    <row r="136" ht="21.5" customHeight="1" x14ac:dyDescent="0.2"/>
    <row r="137" ht="16.5" customHeight="1" x14ac:dyDescent="0.2"/>
    <row r="138" ht="21.5" customHeight="1" x14ac:dyDescent="0.2"/>
    <row r="139" ht="16.5" customHeight="1" x14ac:dyDescent="0.2"/>
    <row r="140" ht="21.5" customHeight="1" x14ac:dyDescent="0.2"/>
    <row r="141" ht="16.5" customHeight="1" x14ac:dyDescent="0.2"/>
    <row r="142" ht="21.5" customHeight="1" x14ac:dyDescent="0.2"/>
    <row r="143" ht="16.5" customHeight="1" x14ac:dyDescent="0.2"/>
    <row r="144" ht="21.5" customHeight="1" x14ac:dyDescent="0.2"/>
    <row r="145" ht="16.5" customHeight="1" x14ac:dyDescent="0.2"/>
    <row r="146" ht="21.5" customHeight="1" x14ac:dyDescent="0.2"/>
    <row r="147" ht="16.5" customHeight="1" x14ac:dyDescent="0.2"/>
    <row r="148" ht="21.5" customHeight="1" x14ac:dyDescent="0.2"/>
    <row r="149" ht="16.5" customHeight="1" x14ac:dyDescent="0.2"/>
    <row r="150" ht="21.5" customHeight="1" x14ac:dyDescent="0.2"/>
    <row r="151" ht="16.5" customHeight="1" x14ac:dyDescent="0.2"/>
    <row r="152" ht="21.5" customHeight="1" x14ac:dyDescent="0.2"/>
    <row r="153" ht="21.5" customHeight="1" x14ac:dyDescent="0.2"/>
    <row r="154" ht="21.5" customHeight="1" x14ac:dyDescent="0.2"/>
    <row r="155" ht="21.5" customHeight="1" x14ac:dyDescent="0.2"/>
    <row r="156" ht="21.5" customHeight="1" x14ac:dyDescent="0.2"/>
    <row r="157" ht="21.5" customHeight="1" x14ac:dyDescent="0.2"/>
    <row r="158" ht="21.5" customHeight="1" x14ac:dyDescent="0.2"/>
    <row r="159" ht="21.5" customHeight="1" x14ac:dyDescent="0.2"/>
    <row r="160" ht="21.5" customHeight="1" x14ac:dyDescent="0.2"/>
    <row r="161" ht="21.5" customHeight="1" x14ac:dyDescent="0.2"/>
    <row r="162" ht="21.5" customHeight="1" x14ac:dyDescent="0.2"/>
    <row r="163" ht="21.5" customHeight="1" x14ac:dyDescent="0.2"/>
    <row r="164" ht="21.5" customHeight="1" x14ac:dyDescent="0.2"/>
    <row r="165" ht="21.5" customHeight="1" x14ac:dyDescent="0.2"/>
    <row r="166" ht="21.5" customHeight="1" x14ac:dyDescent="0.2"/>
    <row r="167" ht="21.5" customHeight="1" x14ac:dyDescent="0.2"/>
    <row r="168" ht="21.5" customHeight="1" x14ac:dyDescent="0.2"/>
    <row r="169" ht="21.5" customHeight="1" x14ac:dyDescent="0.2"/>
    <row r="170" ht="21.5" customHeight="1" x14ac:dyDescent="0.2"/>
    <row r="171" ht="21.5" customHeight="1" x14ac:dyDescent="0.2"/>
    <row r="172" ht="16.5" customHeight="1" x14ac:dyDescent="0.2"/>
    <row r="173" ht="21.5" customHeight="1" x14ac:dyDescent="0.2"/>
    <row r="174" ht="16.5" customHeight="1" x14ac:dyDescent="0.2"/>
    <row r="175" ht="21.5" customHeight="1" x14ac:dyDescent="0.2"/>
    <row r="176" ht="16.5" customHeight="1" x14ac:dyDescent="0.2"/>
    <row r="177" ht="21.5" customHeight="1" x14ac:dyDescent="0.2"/>
    <row r="178" ht="16.5" customHeight="1" x14ac:dyDescent="0.2"/>
    <row r="179" ht="21.5" customHeight="1" x14ac:dyDescent="0.2"/>
    <row r="180" ht="21.5" customHeight="1" x14ac:dyDescent="0.2"/>
    <row r="181" ht="16.5" customHeight="1" x14ac:dyDescent="0.2"/>
    <row r="182" ht="21.5" customHeight="1" x14ac:dyDescent="0.2"/>
    <row r="183" ht="16.5" customHeight="1" x14ac:dyDescent="0.2"/>
    <row r="184" ht="21.5" customHeight="1" x14ac:dyDescent="0.2"/>
    <row r="185" ht="16.5" customHeight="1" x14ac:dyDescent="0.2"/>
    <row r="186" ht="21.5" customHeight="1" x14ac:dyDescent="0.2"/>
    <row r="187" ht="16.5" customHeight="1" x14ac:dyDescent="0.2"/>
    <row r="188" ht="21.5" customHeight="1" x14ac:dyDescent="0.2"/>
    <row r="189" ht="16.5" customHeight="1" x14ac:dyDescent="0.2"/>
    <row r="190" ht="21.5" customHeight="1" x14ac:dyDescent="0.2"/>
    <row r="191" ht="16.5" customHeight="1" x14ac:dyDescent="0.2"/>
    <row r="192" ht="21.5" customHeight="1" x14ac:dyDescent="0.2"/>
    <row r="193" ht="16.5" customHeight="1" x14ac:dyDescent="0.2"/>
    <row r="194" ht="21.5" customHeight="1" x14ac:dyDescent="0.2"/>
    <row r="195" ht="16.5" customHeight="1" x14ac:dyDescent="0.2"/>
    <row r="196" ht="21.5" customHeight="1" x14ac:dyDescent="0.2"/>
    <row r="197" ht="16.5" customHeight="1" x14ac:dyDescent="0.2"/>
    <row r="198" ht="21.5" customHeight="1" x14ac:dyDescent="0.2"/>
    <row r="199" ht="16.5" customHeight="1" x14ac:dyDescent="0.2"/>
    <row r="200" ht="21.5" customHeight="1" x14ac:dyDescent="0.2"/>
    <row r="201" ht="16.5" customHeight="1" x14ac:dyDescent="0.2"/>
    <row r="202" ht="21.5" customHeight="1" x14ac:dyDescent="0.2"/>
    <row r="203" ht="16.5" customHeight="1" x14ac:dyDescent="0.2"/>
    <row r="204" ht="21.5" customHeight="1" x14ac:dyDescent="0.2"/>
    <row r="205" ht="16.5" customHeight="1" x14ac:dyDescent="0.2"/>
    <row r="206" ht="21.5" customHeight="1" x14ac:dyDescent="0.2"/>
    <row r="207" ht="16.5" customHeight="1" x14ac:dyDescent="0.2"/>
    <row r="208" ht="21.5" customHeight="1" x14ac:dyDescent="0.2"/>
    <row r="209" ht="16.5" customHeight="1" x14ac:dyDescent="0.2"/>
    <row r="210" ht="21.5" customHeight="1" x14ac:dyDescent="0.2"/>
    <row r="211" ht="16.5" customHeight="1" x14ac:dyDescent="0.2"/>
    <row r="212" ht="21.5" customHeight="1" x14ac:dyDescent="0.2"/>
    <row r="213" ht="16.5" customHeight="1" x14ac:dyDescent="0.2"/>
    <row r="214" ht="21.5" customHeight="1" x14ac:dyDescent="0.2"/>
    <row r="215" ht="16.5" customHeight="1" x14ac:dyDescent="0.2"/>
    <row r="216" ht="21.5" customHeight="1" x14ac:dyDescent="0.2"/>
    <row r="217" ht="16.5" customHeight="1" x14ac:dyDescent="0.2"/>
    <row r="218" ht="21.5" customHeight="1" x14ac:dyDescent="0.2"/>
    <row r="219" ht="16.5" customHeight="1" x14ac:dyDescent="0.2"/>
    <row r="220" ht="21.5" customHeight="1" x14ac:dyDescent="0.2"/>
    <row r="221" ht="16.5" customHeight="1" x14ac:dyDescent="0.2"/>
    <row r="222" ht="21.5" customHeight="1" x14ac:dyDescent="0.2"/>
    <row r="223" ht="16.5" customHeight="1" x14ac:dyDescent="0.2"/>
    <row r="224" ht="21.5" customHeight="1" x14ac:dyDescent="0.2"/>
    <row r="225" ht="21.5" customHeight="1" x14ac:dyDescent="0.2"/>
    <row r="226" ht="21.5" customHeight="1" x14ac:dyDescent="0.2"/>
    <row r="227" ht="16.5" customHeight="1" x14ac:dyDescent="0.2"/>
    <row r="228" ht="21.5" customHeight="1" x14ac:dyDescent="0.2"/>
    <row r="229" ht="21.5" customHeight="1" x14ac:dyDescent="0.2"/>
    <row r="230" ht="16.5" customHeight="1" x14ac:dyDescent="0.2"/>
    <row r="231" ht="21.5" customHeight="1" x14ac:dyDescent="0.2"/>
    <row r="232" ht="16.5" customHeight="1" x14ac:dyDescent="0.2"/>
    <row r="233" ht="21.5" customHeight="1" x14ac:dyDescent="0.2"/>
    <row r="234" ht="16.5" customHeight="1" x14ac:dyDescent="0.2"/>
    <row r="235" ht="21.5" customHeight="1" x14ac:dyDescent="0.2"/>
    <row r="236" ht="16.5" customHeight="1" x14ac:dyDescent="0.2"/>
    <row r="237" ht="21.5" customHeight="1" x14ac:dyDescent="0.2"/>
    <row r="238" ht="16.5" customHeight="1" x14ac:dyDescent="0.2"/>
    <row r="239" ht="21.5" customHeight="1" x14ac:dyDescent="0.2"/>
    <row r="240" ht="21.5" customHeight="1" x14ac:dyDescent="0.2"/>
    <row r="241" ht="21.5" customHeight="1" x14ac:dyDescent="0.2"/>
    <row r="242" ht="16.5" customHeight="1" x14ac:dyDescent="0.2"/>
    <row r="243" ht="21.5" customHeight="1" x14ac:dyDescent="0.2"/>
    <row r="244" ht="21.5" customHeight="1" x14ac:dyDescent="0.2"/>
    <row r="245" ht="21.5" customHeight="1" x14ac:dyDescent="0.2"/>
    <row r="246" ht="21.5" customHeight="1" x14ac:dyDescent="0.2"/>
    <row r="247" ht="21.5" customHeight="1" x14ac:dyDescent="0.2"/>
    <row r="248" ht="21.5" customHeight="1" x14ac:dyDescent="0.2"/>
    <row r="249" ht="21.5" customHeight="1" x14ac:dyDescent="0.2"/>
    <row r="250" ht="21.5" customHeight="1" x14ac:dyDescent="0.2"/>
    <row r="251" ht="21.5" customHeight="1" x14ac:dyDescent="0.2"/>
    <row r="252" ht="21.5" customHeight="1" x14ac:dyDescent="0.2"/>
    <row r="253" ht="21.5" customHeight="1" x14ac:dyDescent="0.2"/>
    <row r="254" ht="21.5" customHeight="1" x14ac:dyDescent="0.2"/>
    <row r="255" ht="21.5" customHeight="1" x14ac:dyDescent="0.2"/>
    <row r="256" ht="21.5" customHeight="1" x14ac:dyDescent="0.2"/>
    <row r="257" ht="21.5" customHeight="1" x14ac:dyDescent="0.2"/>
    <row r="258" ht="21.5" customHeight="1" x14ac:dyDescent="0.2"/>
    <row r="259" ht="21.5" customHeight="1" x14ac:dyDescent="0.2"/>
    <row r="260" ht="21.5" customHeight="1" x14ac:dyDescent="0.2"/>
    <row r="261" ht="21.5" customHeight="1" x14ac:dyDescent="0.2"/>
    <row r="262" ht="21.5" customHeight="1" x14ac:dyDescent="0.2"/>
    <row r="263" ht="21.5" customHeight="1" x14ac:dyDescent="0.2"/>
    <row r="264" ht="21.5" customHeight="1" x14ac:dyDescent="0.2"/>
    <row r="265" ht="21.5" customHeight="1" x14ac:dyDescent="0.2"/>
    <row r="266" ht="21.5" customHeight="1" x14ac:dyDescent="0.2"/>
    <row r="267" ht="21.5" customHeight="1" x14ac:dyDescent="0.2"/>
    <row r="268" ht="21.5" customHeight="1" x14ac:dyDescent="0.2"/>
    <row r="269" ht="21.5" customHeight="1" x14ac:dyDescent="0.2"/>
    <row r="270" ht="21.5" customHeight="1" x14ac:dyDescent="0.2"/>
    <row r="271" ht="21.5" customHeight="1" x14ac:dyDescent="0.2"/>
    <row r="272" ht="21.5" customHeight="1" x14ac:dyDescent="0.2"/>
    <row r="273" ht="21.5" customHeight="1" x14ac:dyDescent="0.2"/>
    <row r="274" ht="21.5" customHeight="1" x14ac:dyDescent="0.2"/>
    <row r="275" ht="21.5" customHeight="1" x14ac:dyDescent="0.2"/>
    <row r="276" ht="21.5" customHeight="1" x14ac:dyDescent="0.2"/>
    <row r="277" ht="21.5" customHeight="1" x14ac:dyDescent="0.2"/>
    <row r="278" ht="21.5" customHeight="1" x14ac:dyDescent="0.2"/>
    <row r="279" ht="21.5" customHeight="1" x14ac:dyDescent="0.2"/>
    <row r="280" ht="21.5" customHeight="1" x14ac:dyDescent="0.2"/>
    <row r="281" ht="21.5" customHeight="1" x14ac:dyDescent="0.2"/>
    <row r="282" ht="21.5" customHeight="1" x14ac:dyDescent="0.2"/>
    <row r="283" ht="21.5" customHeight="1" x14ac:dyDescent="0.2"/>
    <row r="284" ht="21.5" customHeight="1" x14ac:dyDescent="0.2"/>
    <row r="285" ht="21.5" customHeight="1" x14ac:dyDescent="0.2"/>
    <row r="286" ht="16.5" customHeight="1" x14ac:dyDescent="0.2"/>
    <row r="287" ht="21.5" customHeight="1" x14ac:dyDescent="0.2"/>
    <row r="288" ht="16.5" customHeight="1" x14ac:dyDescent="0.2"/>
    <row r="289" ht="21.5" customHeight="1" x14ac:dyDescent="0.2"/>
    <row r="290" ht="16.5" customHeight="1" x14ac:dyDescent="0.2"/>
    <row r="291" ht="21.5" customHeight="1" x14ac:dyDescent="0.2"/>
    <row r="292" ht="16.5" customHeight="1" x14ac:dyDescent="0.2"/>
    <row r="293" ht="21.5" customHeight="1" x14ac:dyDescent="0.2"/>
    <row r="294" ht="16.5" customHeight="1" x14ac:dyDescent="0.2"/>
    <row r="295" ht="21.5" customHeight="1" x14ac:dyDescent="0.2"/>
    <row r="296" ht="16.5" customHeight="1" x14ac:dyDescent="0.2"/>
    <row r="297" ht="21.5" customHeight="1" x14ac:dyDescent="0.2"/>
    <row r="298" ht="16.5" customHeight="1" x14ac:dyDescent="0.2"/>
    <row r="299" ht="21.5" customHeight="1" x14ac:dyDescent="0.2"/>
    <row r="300" ht="16.5" customHeight="1" x14ac:dyDescent="0.2"/>
    <row r="301" ht="21.5" customHeight="1" x14ac:dyDescent="0.2"/>
    <row r="302" ht="16.5" customHeight="1" x14ac:dyDescent="0.2"/>
    <row r="303" ht="21.5" customHeight="1" x14ac:dyDescent="0.2"/>
    <row r="304" ht="16.5" customHeight="1" x14ac:dyDescent="0.2"/>
    <row r="305" ht="21.5" customHeight="1" x14ac:dyDescent="0.2"/>
    <row r="306" ht="16.5" customHeight="1" x14ac:dyDescent="0.2"/>
    <row r="307" ht="16.5" customHeight="1" x14ac:dyDescent="0.2"/>
    <row r="308" ht="21.5" customHeight="1" x14ac:dyDescent="0.2"/>
    <row r="309" ht="16.5" customHeight="1" x14ac:dyDescent="0.2"/>
    <row r="310" ht="21.5" customHeight="1" x14ac:dyDescent="0.2"/>
    <row r="311" ht="16.5" customHeight="1" x14ac:dyDescent="0.2"/>
    <row r="312" ht="16.5" customHeight="1" x14ac:dyDescent="0.2"/>
    <row r="313" ht="21.5" customHeight="1" x14ac:dyDescent="0.2"/>
    <row r="314" ht="16.5" customHeight="1" x14ac:dyDescent="0.2"/>
    <row r="315" ht="16.5" customHeight="1" x14ac:dyDescent="0.2"/>
    <row r="316" ht="21.5" customHeight="1" x14ac:dyDescent="0.2"/>
    <row r="317" ht="21.5" customHeight="1" x14ac:dyDescent="0.2"/>
    <row r="318" ht="16.5" customHeight="1" x14ac:dyDescent="0.2"/>
    <row r="319" ht="21.5" customHeight="1" x14ac:dyDescent="0.2"/>
    <row r="320" ht="21.5" customHeight="1" x14ac:dyDescent="0.2"/>
    <row r="321" ht="16.5" customHeight="1" x14ac:dyDescent="0.2"/>
    <row r="322" ht="21.5" customHeight="1" x14ac:dyDescent="0.2"/>
    <row r="323" ht="21.5" customHeight="1" x14ac:dyDescent="0.2"/>
    <row r="324" ht="16.5" customHeight="1" x14ac:dyDescent="0.2"/>
    <row r="325" ht="21.5" customHeight="1" x14ac:dyDescent="0.2"/>
    <row r="326" ht="16.5" customHeight="1" x14ac:dyDescent="0.2"/>
    <row r="327" ht="21.5" customHeight="1" x14ac:dyDescent="0.2"/>
    <row r="328" ht="16.5" customHeight="1" x14ac:dyDescent="0.2"/>
    <row r="329" ht="21.5" customHeight="1" x14ac:dyDescent="0.2"/>
    <row r="330" ht="16.5" customHeight="1" x14ac:dyDescent="0.2"/>
    <row r="331" ht="21.5" customHeight="1" x14ac:dyDescent="0.2"/>
    <row r="332" ht="16.5" customHeight="1" x14ac:dyDescent="0.2"/>
    <row r="333" ht="21.5" customHeight="1" x14ac:dyDescent="0.2"/>
    <row r="334" ht="16.5" customHeight="1" x14ac:dyDescent="0.2"/>
    <row r="335" ht="21.5" customHeight="1" x14ac:dyDescent="0.2"/>
    <row r="336" ht="16.5" customHeight="1" x14ac:dyDescent="0.2"/>
    <row r="337" ht="21.5" customHeight="1" x14ac:dyDescent="0.2"/>
    <row r="338" ht="16.5" customHeight="1" x14ac:dyDescent="0.2"/>
    <row r="339" ht="21.5" customHeight="1" x14ac:dyDescent="0.2"/>
    <row r="340" ht="16.5" customHeight="1" x14ac:dyDescent="0.2"/>
    <row r="341" ht="21.5" customHeight="1" x14ac:dyDescent="0.2"/>
    <row r="342" ht="16.5" customHeight="1" x14ac:dyDescent="0.2"/>
    <row r="343" ht="21.5" customHeight="1" x14ac:dyDescent="0.2"/>
    <row r="344" ht="16.5" customHeight="1" x14ac:dyDescent="0.2"/>
    <row r="345" ht="21.5" customHeight="1" x14ac:dyDescent="0.2"/>
    <row r="346" ht="16.5" customHeight="1" x14ac:dyDescent="0.2"/>
    <row r="347" ht="21.5" customHeight="1" x14ac:dyDescent="0.2"/>
    <row r="348" ht="16.5" customHeight="1" x14ac:dyDescent="0.2"/>
    <row r="349" ht="21.5" customHeight="1" x14ac:dyDescent="0.2"/>
    <row r="350" ht="16.5" customHeight="1" x14ac:dyDescent="0.2"/>
    <row r="351" ht="21.5" customHeight="1" x14ac:dyDescent="0.2"/>
    <row r="352" ht="16.5" customHeight="1" x14ac:dyDescent="0.2"/>
    <row r="353" ht="21.5" customHeight="1" x14ac:dyDescent="0.2"/>
    <row r="354" ht="16.5" customHeight="1" x14ac:dyDescent="0.2"/>
    <row r="355" ht="21.5" customHeight="1" x14ac:dyDescent="0.2"/>
    <row r="356" ht="16.5" customHeight="1" x14ac:dyDescent="0.2"/>
    <row r="357" ht="21.5" customHeight="1" x14ac:dyDescent="0.2"/>
    <row r="358" ht="16.5" customHeight="1" x14ac:dyDescent="0.2"/>
    <row r="359" ht="21.5" customHeight="1" x14ac:dyDescent="0.2"/>
    <row r="360" ht="16.5" customHeight="1" x14ac:dyDescent="0.2"/>
    <row r="361" ht="21.5" customHeight="1" x14ac:dyDescent="0.2"/>
    <row r="362" ht="16.5" customHeight="1" x14ac:dyDescent="0.2"/>
    <row r="363" ht="21.5" customHeight="1" x14ac:dyDescent="0.2"/>
    <row r="364" ht="16.5" customHeight="1" x14ac:dyDescent="0.2"/>
    <row r="365" ht="21.5" customHeight="1" x14ac:dyDescent="0.2"/>
    <row r="366" ht="16.5" customHeight="1" x14ac:dyDescent="0.2"/>
    <row r="367" ht="21.5" customHeight="1" x14ac:dyDescent="0.2"/>
    <row r="368" ht="16.5" customHeight="1" x14ac:dyDescent="0.2"/>
    <row r="369" ht="21.5" customHeight="1" x14ac:dyDescent="0.2"/>
    <row r="370" ht="16.5" customHeight="1" x14ac:dyDescent="0.2"/>
    <row r="371" ht="21.5" customHeight="1" x14ac:dyDescent="0.2"/>
    <row r="372" ht="16.5" customHeight="1" x14ac:dyDescent="0.2"/>
    <row r="373" ht="21.5" customHeight="1" x14ac:dyDescent="0.2"/>
    <row r="374" ht="16.5" customHeight="1" x14ac:dyDescent="0.2"/>
    <row r="375" ht="21.5" customHeight="1" x14ac:dyDescent="0.2"/>
    <row r="376" ht="16.5" customHeight="1" x14ac:dyDescent="0.2"/>
    <row r="377" ht="21.5" customHeight="1" x14ac:dyDescent="0.2"/>
    <row r="378" ht="16.5" customHeight="1" x14ac:dyDescent="0.2"/>
    <row r="379" ht="21.5" customHeight="1" x14ac:dyDescent="0.2"/>
    <row r="380" ht="16.5" customHeight="1" x14ac:dyDescent="0.2"/>
    <row r="381" ht="21.5" customHeight="1" x14ac:dyDescent="0.2"/>
    <row r="382" ht="16.5" customHeight="1" x14ac:dyDescent="0.2"/>
    <row r="383" ht="21.5" customHeight="1" x14ac:dyDescent="0.2"/>
    <row r="384" ht="16.5" customHeight="1" x14ac:dyDescent="0.2"/>
    <row r="385" ht="21.5" customHeight="1" x14ac:dyDescent="0.2"/>
    <row r="386" ht="16.5" customHeight="1" x14ac:dyDescent="0.2"/>
    <row r="387" ht="21.5" customHeight="1" x14ac:dyDescent="0.2"/>
    <row r="388" ht="16.5" customHeight="1" x14ac:dyDescent="0.2"/>
    <row r="389" ht="21.5" customHeight="1" x14ac:dyDescent="0.2"/>
    <row r="390" ht="16.5" customHeight="1" x14ac:dyDescent="0.2"/>
    <row r="391" ht="21.5" customHeight="1" x14ac:dyDescent="0.2"/>
    <row r="392" ht="16.5" customHeight="1" x14ac:dyDescent="0.2"/>
    <row r="393" ht="21.5" customHeight="1" x14ac:dyDescent="0.2"/>
    <row r="394" ht="16.5" customHeight="1" x14ac:dyDescent="0.2"/>
    <row r="395" ht="21.5" customHeight="1" x14ac:dyDescent="0.2"/>
    <row r="396" ht="16.5" customHeight="1" x14ac:dyDescent="0.2"/>
    <row r="397" ht="21.5" customHeight="1" x14ac:dyDescent="0.2"/>
    <row r="398" ht="16.5" customHeight="1" x14ac:dyDescent="0.2"/>
    <row r="399" ht="21.5" customHeight="1" x14ac:dyDescent="0.2"/>
    <row r="400" ht="16.5" customHeight="1" x14ac:dyDescent="0.2"/>
    <row r="401" ht="21.5" customHeight="1" x14ac:dyDescent="0.2"/>
    <row r="402" ht="16.5" customHeight="1" x14ac:dyDescent="0.2"/>
    <row r="403" ht="21.5" customHeight="1" x14ac:dyDescent="0.2"/>
    <row r="404" ht="16.5" customHeight="1" x14ac:dyDescent="0.2"/>
    <row r="405" ht="21.5" customHeight="1" x14ac:dyDescent="0.2"/>
    <row r="406" ht="16.5" customHeight="1" x14ac:dyDescent="0.2"/>
    <row r="407" ht="21.5" customHeight="1" x14ac:dyDescent="0.2"/>
    <row r="408" ht="16.5" customHeight="1" x14ac:dyDescent="0.2"/>
    <row r="409" ht="21.5" customHeight="1" x14ac:dyDescent="0.2"/>
    <row r="410" ht="16.5" customHeight="1" x14ac:dyDescent="0.2"/>
    <row r="411" ht="21.5" customHeight="1" x14ac:dyDescent="0.2"/>
    <row r="412" ht="16.5" customHeight="1" x14ac:dyDescent="0.2"/>
    <row r="413" ht="21.5" customHeight="1" x14ac:dyDescent="0.2"/>
    <row r="414" ht="16.5" customHeight="1" x14ac:dyDescent="0.2"/>
    <row r="415" ht="21.5" customHeight="1" x14ac:dyDescent="0.2"/>
    <row r="416" ht="16.5" customHeight="1" x14ac:dyDescent="0.2"/>
    <row r="417" ht="21.5" customHeight="1" x14ac:dyDescent="0.2"/>
    <row r="418" ht="16.5" customHeight="1" x14ac:dyDescent="0.2"/>
    <row r="419" ht="21.5" customHeight="1" x14ac:dyDescent="0.2"/>
    <row r="420" ht="16.5" customHeight="1" x14ac:dyDescent="0.2"/>
    <row r="421" ht="21.5" customHeight="1" x14ac:dyDescent="0.2"/>
    <row r="422" ht="16.5" customHeight="1" x14ac:dyDescent="0.2"/>
    <row r="423" ht="21.5" customHeight="1" x14ac:dyDescent="0.2"/>
    <row r="424" ht="16.5" customHeight="1" x14ac:dyDescent="0.2"/>
    <row r="425" ht="21.5" customHeight="1" x14ac:dyDescent="0.2"/>
    <row r="426" ht="16.5" customHeight="1" x14ac:dyDescent="0.2"/>
    <row r="427" ht="21.5" customHeight="1" x14ac:dyDescent="0.2"/>
    <row r="428" ht="16.5" customHeight="1" x14ac:dyDescent="0.2"/>
    <row r="429" ht="21.5" customHeight="1" x14ac:dyDescent="0.2"/>
    <row r="430" ht="16.5" customHeight="1" x14ac:dyDescent="0.2"/>
    <row r="431" ht="21.5" customHeight="1" x14ac:dyDescent="0.2"/>
    <row r="432" ht="16.5" customHeight="1" x14ac:dyDescent="0.2"/>
    <row r="433" ht="21.5" customHeight="1" x14ac:dyDescent="0.2"/>
    <row r="434" ht="16.5" customHeight="1" x14ac:dyDescent="0.2"/>
    <row r="435" ht="21.5" customHeight="1" x14ac:dyDescent="0.2"/>
    <row r="436" ht="16.5" customHeight="1" x14ac:dyDescent="0.2"/>
    <row r="437" ht="21.5" customHeight="1" x14ac:dyDescent="0.2"/>
    <row r="438" ht="16.5" customHeight="1" x14ac:dyDescent="0.2"/>
    <row r="439" ht="21.5" customHeight="1" x14ac:dyDescent="0.2"/>
    <row r="440" ht="16.5" customHeight="1" x14ac:dyDescent="0.2"/>
    <row r="441" ht="21.5" customHeight="1" x14ac:dyDescent="0.2"/>
    <row r="442" ht="16.5" customHeight="1" x14ac:dyDescent="0.2"/>
    <row r="443" ht="21.5" customHeight="1" x14ac:dyDescent="0.2"/>
    <row r="444" ht="16.5" customHeight="1" x14ac:dyDescent="0.2"/>
    <row r="445" ht="21.5" customHeight="1" x14ac:dyDescent="0.2"/>
    <row r="446" ht="16.5" customHeight="1" x14ac:dyDescent="0.2"/>
    <row r="447" ht="21.5" customHeight="1" x14ac:dyDescent="0.2"/>
    <row r="448" ht="16.5" customHeight="1" x14ac:dyDescent="0.2"/>
    <row r="449" ht="21.5" customHeight="1" x14ac:dyDescent="0.2"/>
    <row r="450" ht="16.5" customHeight="1" x14ac:dyDescent="0.2"/>
    <row r="451" ht="21.5" customHeight="1" x14ac:dyDescent="0.2"/>
    <row r="452" ht="16.5" customHeight="1" x14ac:dyDescent="0.2"/>
    <row r="453" ht="21.5" customHeight="1" x14ac:dyDescent="0.2"/>
    <row r="454" ht="16.5" customHeight="1" x14ac:dyDescent="0.2"/>
    <row r="455" ht="21.5" customHeight="1" x14ac:dyDescent="0.2"/>
    <row r="456" ht="16.5" customHeight="1" x14ac:dyDescent="0.2"/>
    <row r="457" ht="21.5" customHeight="1" x14ac:dyDescent="0.2"/>
    <row r="458" ht="16.5" customHeight="1" x14ac:dyDescent="0.2"/>
    <row r="459" ht="21.5" customHeight="1" x14ac:dyDescent="0.2"/>
    <row r="460" ht="16.5" customHeight="1" x14ac:dyDescent="0.2"/>
    <row r="461" ht="21.5" customHeight="1" x14ac:dyDescent="0.2"/>
    <row r="462" ht="16.5" customHeight="1" x14ac:dyDescent="0.2"/>
    <row r="463" ht="21.5" customHeight="1" x14ac:dyDescent="0.2"/>
    <row r="464" ht="16.5" customHeight="1" x14ac:dyDescent="0.2"/>
    <row r="465" ht="21.5" customHeight="1" x14ac:dyDescent="0.2"/>
    <row r="466" ht="16.5" customHeight="1" x14ac:dyDescent="0.2"/>
    <row r="467" ht="21.5" customHeight="1" x14ac:dyDescent="0.2"/>
    <row r="468" ht="16.5" customHeight="1" x14ac:dyDescent="0.2"/>
    <row r="469" ht="21.5" customHeight="1" x14ac:dyDescent="0.2"/>
    <row r="470" ht="16.5" customHeight="1" x14ac:dyDescent="0.2"/>
    <row r="471" ht="21.5" customHeight="1" x14ac:dyDescent="0.2"/>
    <row r="472" ht="16.5" customHeight="1" x14ac:dyDescent="0.2"/>
    <row r="473" ht="21.5" customHeight="1" x14ac:dyDescent="0.2"/>
    <row r="474" ht="16.5" customHeight="1" x14ac:dyDescent="0.2"/>
    <row r="475" ht="21.5" customHeight="1" x14ac:dyDescent="0.2"/>
    <row r="476" ht="16.5" customHeight="1" x14ac:dyDescent="0.2"/>
    <row r="477" ht="21.5" customHeight="1" x14ac:dyDescent="0.2"/>
    <row r="478" ht="16.5" customHeight="1" x14ac:dyDescent="0.2"/>
    <row r="479" ht="21.5" customHeight="1" x14ac:dyDescent="0.2"/>
    <row r="480" ht="16.5" customHeight="1" x14ac:dyDescent="0.2"/>
    <row r="481" ht="21.5" customHeight="1" x14ac:dyDescent="0.2"/>
    <row r="482" ht="16.5" customHeight="1" x14ac:dyDescent="0.2"/>
    <row r="483" ht="21.5" customHeight="1" x14ac:dyDescent="0.2"/>
    <row r="484" ht="16.5" customHeight="1" x14ac:dyDescent="0.2"/>
    <row r="485" ht="21.5" customHeight="1" x14ac:dyDescent="0.2"/>
    <row r="486" ht="16.5" customHeight="1" x14ac:dyDescent="0.2"/>
    <row r="487" ht="21.5" customHeight="1" x14ac:dyDescent="0.2"/>
    <row r="488" ht="16.5" customHeight="1" x14ac:dyDescent="0.2"/>
    <row r="489" ht="21.5" customHeight="1" x14ac:dyDescent="0.2"/>
    <row r="490" ht="16.5" customHeight="1" x14ac:dyDescent="0.2"/>
    <row r="491" ht="21.5" customHeight="1" x14ac:dyDescent="0.2"/>
    <row r="492" ht="16.5" customHeight="1" x14ac:dyDescent="0.2"/>
    <row r="493" ht="21.5" customHeight="1" x14ac:dyDescent="0.2"/>
    <row r="494" ht="16.5" customHeight="1" x14ac:dyDescent="0.2"/>
    <row r="495" ht="21.5" customHeight="1" x14ac:dyDescent="0.2"/>
    <row r="496" ht="16.5" customHeight="1" x14ac:dyDescent="0.2"/>
    <row r="497" ht="21.5" customHeight="1" x14ac:dyDescent="0.2"/>
    <row r="498" ht="16.5" customHeight="1" x14ac:dyDescent="0.2"/>
    <row r="499" ht="21.5" customHeight="1" x14ac:dyDescent="0.2"/>
    <row r="500" ht="16.5" customHeight="1" x14ac:dyDescent="0.2"/>
    <row r="501" ht="21.5" customHeight="1" x14ac:dyDescent="0.2"/>
    <row r="502" ht="16.5" customHeight="1" x14ac:dyDescent="0.2"/>
    <row r="503" ht="21.5" customHeight="1" x14ac:dyDescent="0.2"/>
    <row r="504" ht="16.5" customHeight="1" x14ac:dyDescent="0.2"/>
    <row r="505" ht="21.5" customHeight="1" x14ac:dyDescent="0.2"/>
    <row r="506" ht="16.5" customHeight="1" x14ac:dyDescent="0.2"/>
    <row r="507" ht="21.5" customHeight="1" x14ac:dyDescent="0.2"/>
    <row r="508" ht="16.5" customHeight="1" x14ac:dyDescent="0.2"/>
    <row r="509" ht="21.5" customHeight="1" x14ac:dyDescent="0.2"/>
    <row r="510" ht="16.5" customHeight="1" x14ac:dyDescent="0.2"/>
    <row r="511" ht="21.5" customHeight="1" x14ac:dyDescent="0.2"/>
    <row r="512" ht="16.5" customHeight="1" x14ac:dyDescent="0.2"/>
    <row r="513" ht="21.5" customHeight="1" x14ac:dyDescent="0.2"/>
    <row r="514" ht="16.5" customHeight="1" x14ac:dyDescent="0.2"/>
    <row r="515" ht="21.5" customHeight="1" x14ac:dyDescent="0.2"/>
    <row r="516" ht="16.5" customHeight="1" x14ac:dyDescent="0.2"/>
    <row r="517" ht="21.5" customHeight="1" x14ac:dyDescent="0.2"/>
    <row r="518" ht="16.5" customHeight="1" x14ac:dyDescent="0.2"/>
    <row r="519" ht="21.5" customHeight="1" x14ac:dyDescent="0.2"/>
    <row r="520" ht="16.5" customHeight="1" x14ac:dyDescent="0.2"/>
    <row r="521" ht="21.5" customHeight="1" x14ac:dyDescent="0.2"/>
    <row r="522" ht="16.5" customHeight="1" x14ac:dyDescent="0.2"/>
    <row r="523" ht="21.5" customHeight="1" x14ac:dyDescent="0.2"/>
    <row r="524" ht="16.5" customHeight="1" x14ac:dyDescent="0.2"/>
    <row r="525" ht="21.5" customHeight="1" x14ac:dyDescent="0.2"/>
    <row r="526" ht="16.5" customHeight="1" x14ac:dyDescent="0.2"/>
    <row r="527" ht="21.5" customHeight="1" x14ac:dyDescent="0.2"/>
    <row r="528" ht="16.5" customHeight="1" x14ac:dyDescent="0.2"/>
    <row r="529" ht="21.5" customHeight="1" x14ac:dyDescent="0.2"/>
    <row r="530" ht="16.5" customHeight="1" x14ac:dyDescent="0.2"/>
    <row r="531" ht="21.5" customHeight="1" x14ac:dyDescent="0.2"/>
    <row r="532" ht="16.5" customHeight="1" x14ac:dyDescent="0.2"/>
    <row r="533" ht="21.5" customHeight="1" x14ac:dyDescent="0.2"/>
    <row r="534" ht="16.5" customHeight="1" x14ac:dyDescent="0.2"/>
    <row r="535" ht="21.5" customHeight="1" x14ac:dyDescent="0.2"/>
    <row r="536" ht="16.5" customHeight="1" x14ac:dyDescent="0.2"/>
    <row r="537" ht="21.5" customHeight="1" x14ac:dyDescent="0.2"/>
    <row r="538" ht="16.5" customHeight="1" x14ac:dyDescent="0.2"/>
    <row r="539" ht="21.5" customHeight="1" x14ac:dyDescent="0.2"/>
    <row r="540" ht="16.5" customHeight="1" x14ac:dyDescent="0.2"/>
    <row r="541" ht="21.5" customHeight="1" x14ac:dyDescent="0.2"/>
    <row r="542" ht="16.5" customHeight="1" x14ac:dyDescent="0.2"/>
    <row r="543" ht="21.5" customHeight="1" x14ac:dyDescent="0.2"/>
    <row r="544" ht="16.5" customHeight="1" x14ac:dyDescent="0.2"/>
    <row r="545" ht="21.5" customHeight="1" x14ac:dyDescent="0.2"/>
    <row r="546" ht="16.5" customHeight="1" x14ac:dyDescent="0.2"/>
    <row r="547" ht="21.5" customHeight="1" x14ac:dyDescent="0.2"/>
    <row r="548" ht="16.5" customHeight="1" x14ac:dyDescent="0.2"/>
    <row r="549" ht="21.5" customHeight="1" x14ac:dyDescent="0.2"/>
    <row r="550" ht="16.5" customHeight="1" x14ac:dyDescent="0.2"/>
    <row r="551" ht="21.5" customHeight="1" x14ac:dyDescent="0.2"/>
    <row r="552" ht="16.5" customHeight="1" x14ac:dyDescent="0.2"/>
    <row r="553" ht="21.5" customHeight="1" x14ac:dyDescent="0.2"/>
    <row r="554" ht="16.5" customHeight="1" x14ac:dyDescent="0.2"/>
    <row r="555" ht="21.5" customHeight="1" x14ac:dyDescent="0.2"/>
    <row r="556" ht="16.5" customHeight="1" x14ac:dyDescent="0.2"/>
    <row r="557" ht="21.5" customHeight="1" x14ac:dyDescent="0.2"/>
    <row r="558" ht="16.5" customHeight="1" x14ac:dyDescent="0.2"/>
    <row r="559" ht="21.5" customHeight="1" x14ac:dyDescent="0.2"/>
    <row r="560" ht="16.5" customHeight="1" x14ac:dyDescent="0.2"/>
    <row r="561" ht="21.5" customHeight="1" x14ac:dyDescent="0.2"/>
    <row r="562" ht="16.5" customHeight="1" x14ac:dyDescent="0.2"/>
    <row r="563" ht="21.5" customHeight="1" x14ac:dyDescent="0.2"/>
    <row r="564" ht="16.5" customHeight="1" x14ac:dyDescent="0.2"/>
    <row r="565" ht="21.5" customHeight="1" x14ac:dyDescent="0.2"/>
    <row r="566" ht="16.5" customHeight="1" x14ac:dyDescent="0.2"/>
    <row r="567" ht="21.5" customHeight="1" x14ac:dyDescent="0.2"/>
    <row r="568" ht="16.5" customHeight="1" x14ac:dyDescent="0.2"/>
    <row r="569" ht="21.5" customHeight="1" x14ac:dyDescent="0.2"/>
    <row r="570" ht="16.5" customHeight="1" x14ac:dyDescent="0.2"/>
    <row r="571" ht="21.5" customHeight="1" x14ac:dyDescent="0.2"/>
    <row r="572" ht="16.5" customHeight="1" x14ac:dyDescent="0.2"/>
    <row r="573" ht="21.5" customHeight="1" x14ac:dyDescent="0.2"/>
    <row r="574" ht="16.5" customHeight="1" x14ac:dyDescent="0.2"/>
    <row r="575" ht="21.5" customHeight="1" x14ac:dyDescent="0.2"/>
    <row r="576" ht="16.5" customHeight="1" x14ac:dyDescent="0.2"/>
    <row r="577" ht="21.5" customHeight="1" x14ac:dyDescent="0.2"/>
    <row r="578" ht="16.5" customHeight="1" x14ac:dyDescent="0.2"/>
    <row r="579" ht="16.5" customHeight="1" x14ac:dyDescent="0.2"/>
    <row r="580" ht="21.5" customHeight="1" x14ac:dyDescent="0.2"/>
    <row r="581" ht="21.5" customHeight="1" x14ac:dyDescent="0.2"/>
    <row r="582" ht="21.5" customHeight="1" x14ac:dyDescent="0.2"/>
    <row r="583" ht="21.5" customHeight="1" x14ac:dyDescent="0.2"/>
    <row r="584" ht="21.5" customHeight="1" x14ac:dyDescent="0.2"/>
    <row r="585" ht="21.5" customHeight="1" x14ac:dyDescent="0.2"/>
    <row r="586" ht="21.5" customHeight="1" x14ac:dyDescent="0.2"/>
    <row r="587" ht="21.5" customHeight="1" x14ac:dyDescent="0.2"/>
    <row r="588" ht="21.5" customHeight="1" x14ac:dyDescent="0.2"/>
    <row r="589" ht="21.5" customHeight="1" x14ac:dyDescent="0.2"/>
    <row r="590" ht="21.5" customHeight="1" x14ac:dyDescent="0.2"/>
    <row r="591" ht="21.5" customHeight="1" x14ac:dyDescent="0.2"/>
    <row r="592" ht="21.5" customHeight="1" x14ac:dyDescent="0.2"/>
    <row r="593" ht="21.5" customHeight="1" x14ac:dyDescent="0.2"/>
    <row r="594" ht="21.5" customHeight="1" x14ac:dyDescent="0.2"/>
    <row r="595" ht="21.5" customHeight="1" x14ac:dyDescent="0.2"/>
    <row r="596" ht="21.5" customHeight="1" x14ac:dyDescent="0.2"/>
  </sheetData>
  <sheetProtection algorithmName="SHA-512" hashValue="mdt3EuQ8ku1o2COPnqOKPVGUaFGOMvrEyhTm8L3bFitTohl1C3V02twcpYqmLdk4vcfRycSUFXcj1ngBgUYciw==" saltValue="Am0m+k09muURNW6ViuUXdA==" spinCount="100000" sheet="1" objects="1" scenarios="1"/>
  <dataValidations xWindow="1280" yWindow="375"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R5" xr:uid="{00000000-0002-0000-0900-000000000000}">
      <formula1>$Q$5</formula1>
    </dataValidation>
  </dataValidations>
  <pageMargins left="0.25" right="0.25" top="0.75" bottom="0.75" header="0.3" footer="0.3"/>
  <pageSetup paperSize="9" scale="4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theme="3" tint="0.79998168889431442"/>
    <pageSetUpPr fitToPage="1"/>
  </sheetPr>
  <dimension ref="A1:D5"/>
  <sheetViews>
    <sheetView zoomScale="80" zoomScaleNormal="80" workbookViewId="0">
      <selection activeCell="B3" sqref="B3"/>
    </sheetView>
  </sheetViews>
  <sheetFormatPr baseColWidth="10" defaultColWidth="9.33203125" defaultRowHeight="15" x14ac:dyDescent="0.2"/>
  <cols>
    <col min="1" max="1" width="44.6640625" style="34" customWidth="1"/>
    <col min="2" max="2" width="28.6640625" style="34" customWidth="1"/>
    <col min="3" max="3" width="12.6640625" style="34" customWidth="1"/>
    <col min="4" max="4" width="9.6640625" style="34" customWidth="1"/>
    <col min="5" max="16384" width="9.33203125" style="34"/>
  </cols>
  <sheetData>
    <row r="1" spans="1:4" ht="50.25" customHeight="1" thickBot="1" x14ac:dyDescent="0.25">
      <c r="A1" s="271" t="s">
        <v>325</v>
      </c>
      <c r="B1" s="272"/>
      <c r="C1" s="272"/>
      <c r="D1" s="272"/>
    </row>
    <row r="2" spans="1:4" ht="59" customHeight="1" x14ac:dyDescent="0.2">
      <c r="A2" s="58" t="s">
        <v>69</v>
      </c>
      <c r="B2" s="207" t="s">
        <v>24</v>
      </c>
      <c r="C2" s="222" t="s">
        <v>70</v>
      </c>
      <c r="D2" s="223" t="s">
        <v>319</v>
      </c>
    </row>
    <row r="3" spans="1:4" x14ac:dyDescent="0.2">
      <c r="A3" s="59" t="s">
        <v>18</v>
      </c>
      <c r="B3" s="60"/>
      <c r="C3" s="224">
        <f>SUM(B3:B3)</f>
        <v>0</v>
      </c>
      <c r="D3" s="220" t="str">
        <f>IF(C$4&gt;0,C3/C$4," ")</f>
        <v xml:space="preserve"> </v>
      </c>
    </row>
    <row r="4" spans="1:4" x14ac:dyDescent="0.2">
      <c r="A4" s="217" t="s">
        <v>70</v>
      </c>
      <c r="B4" s="218"/>
      <c r="C4" s="219">
        <f>SUM(C3:C3)</f>
        <v>0</v>
      </c>
      <c r="D4" s="220" t="str">
        <f>IF(C$4&gt;0,C4/C$4," ")</f>
        <v xml:space="preserve"> </v>
      </c>
    </row>
    <row r="5" spans="1:4" x14ac:dyDescent="0.2">
      <c r="A5" s="221" t="s">
        <v>71</v>
      </c>
      <c r="B5" s="220" t="str">
        <f>IF($C4&gt;0,B4/$C4," ")</f>
        <v xml:space="preserve"> </v>
      </c>
      <c r="C5" s="220" t="str">
        <f>IF($C4&gt;0,C4/$C4," ")</f>
        <v xml:space="preserve"> </v>
      </c>
      <c r="D5" s="159"/>
    </row>
  </sheetData>
  <sheetProtection algorithmName="SHA-512" hashValue="i5xMht+1ZS8kDHsFIf71LNd9N8COGkIt2QxoCikfspPTkW5gheTbne3qlHb6yyyrQW+M8CXOxg7LbAyQ54Rj5w==" saltValue="v6D6hnqGvYzpJ11PpBaIjw==" spinCount="100000" sheet="1" selectLockedCells="1" selectUnlockedCells="1"/>
  <mergeCells count="1">
    <mergeCell ref="A1:D1"/>
  </mergeCells>
  <pageMargins left="0.70866141732283472" right="0.70866141732283472" top="0.74803149606299213" bottom="0.74803149606299213" header="0.31496062992125984" footer="0.31496062992125984"/>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theme="3" tint="0.79998168889431442"/>
    <pageSetUpPr fitToPage="1"/>
  </sheetPr>
  <dimension ref="A1:V14467"/>
  <sheetViews>
    <sheetView zoomScale="140" zoomScaleNormal="140" workbookViewId="0">
      <pane ySplit="2" topLeftCell="A5" activePane="bottomLeft" state="frozenSplit"/>
      <selection sqref="A1:B1"/>
      <selection pane="bottomLeft" activeCell="C9" sqref="C9"/>
    </sheetView>
  </sheetViews>
  <sheetFormatPr baseColWidth="10" defaultColWidth="8.83203125" defaultRowHeight="15" x14ac:dyDescent="0.2"/>
  <cols>
    <col min="1" max="1" width="44.6640625" customWidth="1"/>
    <col min="2" max="20" width="28.6640625" customWidth="1"/>
    <col min="21" max="21" width="12.6640625" customWidth="1"/>
    <col min="22" max="22" width="9.6640625" customWidth="1"/>
    <col min="23" max="38" width="28.6640625" customWidth="1"/>
    <col min="39" max="39" width="12.6640625" customWidth="1"/>
    <col min="40" max="41" width="9.6640625" customWidth="1"/>
    <col min="42" max="43" width="28.6640625" customWidth="1"/>
    <col min="44" max="44" width="12.6640625" customWidth="1"/>
    <col min="45" max="45" width="9.6640625" customWidth="1"/>
    <col min="46" max="47" width="28.6640625" customWidth="1"/>
    <col min="48" max="48" width="12.6640625" customWidth="1"/>
    <col min="49" max="49" width="9.6640625" customWidth="1"/>
    <col min="50" max="51" width="28.6640625" customWidth="1"/>
    <col min="52" max="52" width="12.6640625" customWidth="1"/>
    <col min="53" max="53" width="9.6640625" customWidth="1"/>
    <col min="54" max="55" width="28.6640625" customWidth="1"/>
    <col min="56" max="56" width="12.6640625" customWidth="1"/>
    <col min="57" max="57" width="9.6640625" customWidth="1"/>
    <col min="58" max="59" width="28.6640625" customWidth="1"/>
    <col min="60" max="60" width="12.6640625" customWidth="1"/>
    <col min="61" max="61" width="9.6640625" customWidth="1"/>
    <col min="62" max="63" width="28.6640625" customWidth="1"/>
    <col min="64" max="64" width="12.6640625" customWidth="1"/>
    <col min="65" max="65" width="9.6640625" customWidth="1"/>
    <col min="66" max="67" width="28.6640625" customWidth="1"/>
    <col min="68" max="68" width="12.6640625" customWidth="1"/>
    <col min="69" max="69" width="9.6640625" customWidth="1"/>
    <col min="70" max="71" width="28.6640625" customWidth="1"/>
    <col min="72" max="72" width="12.6640625" customWidth="1"/>
    <col min="73" max="73" width="9.6640625" customWidth="1"/>
    <col min="74" max="75" width="28.6640625" customWidth="1"/>
    <col min="76" max="76" width="12.6640625" customWidth="1"/>
    <col min="77" max="77" width="9.6640625" customWidth="1"/>
    <col min="78" max="78" width="12.6640625" customWidth="1"/>
    <col min="79" max="79" width="9.6640625" customWidth="1"/>
    <col min="80" max="80" width="12.6640625" customWidth="1"/>
    <col min="81" max="81" width="9.6640625" customWidth="1"/>
    <col min="82" max="82" width="12.6640625" customWidth="1"/>
    <col min="83" max="83" width="9.6640625" customWidth="1"/>
    <col min="84" max="84" width="12.6640625" customWidth="1"/>
    <col min="85" max="85" width="9.6640625" customWidth="1"/>
    <col min="86" max="86" width="12.6640625" customWidth="1"/>
    <col min="87" max="87" width="9.6640625" customWidth="1"/>
    <col min="88" max="88" width="28.6640625" customWidth="1"/>
    <col min="89" max="89" width="12.6640625" customWidth="1"/>
    <col min="90" max="90" width="9.6640625" customWidth="1"/>
    <col min="91" max="91" width="28.6640625" customWidth="1"/>
    <col min="92" max="92" width="12.6640625" customWidth="1"/>
    <col min="93" max="93" width="9.6640625" customWidth="1"/>
    <col min="94" max="94" width="28.6640625" customWidth="1"/>
    <col min="95" max="95" width="12.6640625" customWidth="1"/>
    <col min="96" max="96" width="9.6640625" customWidth="1"/>
    <col min="97" max="97" width="28.6640625" customWidth="1"/>
    <col min="98" max="98" width="12.6640625" customWidth="1"/>
    <col min="99" max="99" width="9.6640625" customWidth="1"/>
    <col min="100" max="100" width="28.6640625" customWidth="1"/>
    <col min="101" max="101" width="12.6640625" customWidth="1"/>
    <col min="102" max="102" width="9.6640625" customWidth="1"/>
    <col min="103" max="103" width="28.6640625" customWidth="1"/>
    <col min="104" max="104" width="12.6640625" customWidth="1"/>
    <col min="105" max="105" width="9.6640625" customWidth="1"/>
    <col min="106" max="106" width="28.6640625" customWidth="1"/>
    <col min="107" max="107" width="12.6640625" customWidth="1"/>
    <col min="108" max="108" width="9.6640625" customWidth="1"/>
    <col min="109" max="109" width="28.6640625" customWidth="1"/>
    <col min="110" max="110" width="12.6640625" customWidth="1"/>
    <col min="111" max="111" width="9.6640625" customWidth="1"/>
    <col min="112" max="112" width="28.6640625" customWidth="1"/>
    <col min="113" max="113" width="12.6640625" customWidth="1"/>
    <col min="114" max="114" width="9.6640625" customWidth="1"/>
    <col min="115" max="115" width="28.6640625" customWidth="1"/>
    <col min="116" max="116" width="12.6640625" customWidth="1"/>
    <col min="117" max="117" width="9.6640625" customWidth="1"/>
    <col min="118" max="118" width="28.6640625" customWidth="1"/>
    <col min="119" max="119" width="12.6640625" customWidth="1"/>
    <col min="120" max="120" width="9.6640625" customWidth="1"/>
    <col min="121" max="121" width="28.6640625" customWidth="1"/>
    <col min="122" max="122" width="12.6640625" customWidth="1"/>
    <col min="123" max="123" width="9.6640625" customWidth="1"/>
    <col min="124" max="124" width="28.6640625" customWidth="1"/>
    <col min="125" max="125" width="12.6640625" customWidth="1"/>
    <col min="126" max="126" width="9.6640625" customWidth="1"/>
    <col min="127" max="127" width="28.6640625" customWidth="1"/>
    <col min="128" max="128" width="12.6640625" customWidth="1"/>
    <col min="129" max="129" width="9.6640625" customWidth="1"/>
    <col min="130" max="130" width="28.6640625" customWidth="1"/>
    <col min="131" max="131" width="12.6640625" customWidth="1"/>
    <col min="132" max="132" width="9.6640625" customWidth="1"/>
    <col min="133" max="133" width="28.6640625" customWidth="1"/>
    <col min="134" max="134" width="12.6640625" customWidth="1"/>
    <col min="135" max="135" width="9.6640625" customWidth="1"/>
    <col min="136" max="136" width="28.6640625" customWidth="1"/>
    <col min="137" max="137" width="12.6640625" customWidth="1"/>
    <col min="138" max="138" width="9.6640625" customWidth="1"/>
    <col min="139" max="139" width="28.6640625" customWidth="1"/>
    <col min="140" max="140" width="12.6640625" customWidth="1"/>
    <col min="141" max="158" width="9.6640625" customWidth="1"/>
    <col min="159" max="162" width="12.6640625" customWidth="1"/>
    <col min="163" max="163" width="24.6640625" customWidth="1"/>
    <col min="164" max="165" width="12.6640625" customWidth="1"/>
    <col min="166" max="166" width="24.6640625" customWidth="1"/>
    <col min="167" max="168" width="12.6640625" customWidth="1"/>
    <col min="169" max="169" width="24.6640625" customWidth="1"/>
    <col min="170" max="171" width="12.6640625" customWidth="1"/>
    <col min="172" max="172" width="24.6640625" customWidth="1"/>
    <col min="173" max="174" width="12.6640625" customWidth="1"/>
    <col min="175" max="175" width="24.6640625" customWidth="1"/>
    <col min="176" max="177" width="12.6640625" customWidth="1"/>
    <col min="178" max="178" width="24.6640625" customWidth="1"/>
    <col min="179" max="180" width="12.6640625" customWidth="1"/>
    <col min="181" max="181" width="24.6640625" customWidth="1"/>
    <col min="182" max="183" width="12.6640625" customWidth="1"/>
    <col min="184" max="184" width="24.6640625" customWidth="1"/>
    <col min="185" max="186" width="12.6640625" customWidth="1"/>
    <col min="187" max="187" width="24.6640625" customWidth="1"/>
    <col min="188" max="189" width="12.6640625" customWidth="1"/>
    <col min="190" max="190" width="24.6640625" customWidth="1"/>
    <col min="191" max="192" width="12.6640625" customWidth="1"/>
    <col min="193" max="193" width="24.6640625" customWidth="1"/>
    <col min="194" max="195" width="12.6640625" customWidth="1"/>
    <col min="196" max="196" width="24.6640625" customWidth="1"/>
    <col min="197" max="198" width="12.6640625" customWidth="1"/>
    <col min="199" max="199" width="24.6640625" customWidth="1"/>
    <col min="200" max="201" width="12.6640625" customWidth="1"/>
    <col min="202" max="202" width="24.6640625" customWidth="1"/>
    <col min="203" max="204" width="12.6640625" customWidth="1"/>
    <col min="205" max="205" width="24.6640625" customWidth="1"/>
    <col min="206" max="207" width="12.6640625" customWidth="1"/>
    <col min="208" max="208" width="24.6640625" customWidth="1"/>
    <col min="209" max="210" width="12.6640625" customWidth="1"/>
    <col min="211" max="211" width="24.6640625" customWidth="1"/>
    <col min="212" max="213" width="12.6640625" customWidth="1"/>
    <col min="214" max="214" width="24.6640625" customWidth="1"/>
    <col min="215" max="216" width="12.6640625" customWidth="1"/>
    <col min="217" max="217" width="24.6640625" customWidth="1"/>
    <col min="218" max="219" width="12.6640625" customWidth="1"/>
    <col min="220" max="220" width="24.6640625" customWidth="1"/>
    <col min="221" max="222" width="12.6640625" customWidth="1"/>
    <col min="223" max="223" width="24.6640625" customWidth="1"/>
    <col min="224" max="225" width="12.6640625" customWidth="1"/>
    <col min="226" max="226" width="24.6640625" customWidth="1"/>
    <col min="227" max="241" width="12.6640625" customWidth="1"/>
    <col min="242" max="242" width="24.6640625" customWidth="1"/>
    <col min="243" max="247" width="12.6640625" customWidth="1"/>
    <col min="248" max="248" width="24.6640625" customWidth="1"/>
    <col min="249" max="250" width="12.6640625" customWidth="1"/>
    <col min="251" max="251" width="24.6640625" customWidth="1"/>
    <col min="252" max="253" width="12.6640625" customWidth="1"/>
    <col min="254" max="255" width="24.6640625" customWidth="1"/>
    <col min="256" max="257" width="12.6640625" customWidth="1"/>
    <col min="258" max="258" width="24.6640625" customWidth="1"/>
    <col min="259" max="260" width="12.6640625" customWidth="1"/>
    <col min="261" max="261" width="24.6640625" customWidth="1"/>
    <col min="262" max="263" width="12.6640625" customWidth="1"/>
    <col min="264" max="265" width="24.6640625" customWidth="1"/>
    <col min="266" max="267" width="12.6640625" customWidth="1"/>
    <col min="268" max="268" width="24.6640625" customWidth="1"/>
    <col min="269" max="280" width="12.6640625" customWidth="1"/>
    <col min="281" max="281" width="24.6640625" customWidth="1"/>
    <col min="282" max="291" width="12.6640625" customWidth="1"/>
    <col min="292" max="292" width="24.6640625" customWidth="1"/>
    <col min="293" max="294" width="12.6640625" customWidth="1"/>
    <col min="295" max="296" width="24.6640625" customWidth="1"/>
    <col min="297" max="329" width="12.6640625" customWidth="1"/>
    <col min="330" max="330" width="24.6640625" customWidth="1"/>
    <col min="331" max="332" width="12.6640625" customWidth="1"/>
    <col min="333" max="333" width="24.6640625" customWidth="1"/>
    <col min="334" max="361" width="12.6640625" customWidth="1"/>
    <col min="362" max="362" width="24.6640625" customWidth="1"/>
    <col min="363" max="388" width="12.6640625" customWidth="1"/>
    <col min="389" max="389" width="24.6640625" customWidth="1"/>
    <col min="390" max="400" width="12.6640625" customWidth="1"/>
    <col min="401" max="401" width="24.6640625" customWidth="1"/>
    <col min="402" max="403" width="12.6640625" customWidth="1"/>
    <col min="404" max="404" width="24.6640625" customWidth="1"/>
    <col min="405" max="406" width="12.6640625" customWidth="1"/>
    <col min="407" max="407" width="24.6640625" customWidth="1"/>
    <col min="408" max="409" width="12.6640625" customWidth="1"/>
    <col min="410" max="410" width="24.6640625" customWidth="1"/>
    <col min="411" max="412" width="12.6640625" customWidth="1"/>
    <col min="413" max="414" width="24.6640625" customWidth="1"/>
    <col min="415" max="416" width="12.6640625" customWidth="1"/>
    <col min="417" max="418" width="24.6640625" customWidth="1"/>
    <col min="419" max="420" width="12.6640625" customWidth="1"/>
    <col min="421" max="422" width="24.6640625" customWidth="1"/>
    <col min="423" max="424" width="12.6640625" customWidth="1"/>
    <col min="425" max="426" width="24.6640625" customWidth="1"/>
    <col min="427" max="428" width="12.6640625" customWidth="1"/>
    <col min="429" max="430" width="24.6640625" customWidth="1"/>
    <col min="431" max="432" width="12.6640625" customWidth="1"/>
    <col min="433" max="434" width="24.6640625" customWidth="1"/>
    <col min="435" max="436" width="12.6640625" customWidth="1"/>
    <col min="437" max="438" width="24.6640625" customWidth="1"/>
    <col min="439" max="440" width="12.6640625" customWidth="1"/>
    <col min="441" max="441" width="24.6640625" customWidth="1"/>
    <col min="442" max="443" width="12.6640625" customWidth="1"/>
    <col min="444" max="445" width="24.6640625" customWidth="1"/>
    <col min="446" max="455" width="12.6640625" customWidth="1"/>
    <col min="456" max="456" width="24.6640625" customWidth="1"/>
    <col min="457" max="458" width="12.6640625" customWidth="1"/>
    <col min="459" max="459" width="24.6640625" customWidth="1"/>
    <col min="460" max="461" width="12.6640625" customWidth="1"/>
    <col min="462" max="462" width="24.6640625" customWidth="1"/>
    <col min="463" max="464" width="12.6640625" customWidth="1"/>
    <col min="465" max="465" width="24.6640625" customWidth="1"/>
    <col min="466" max="467" width="12.6640625" customWidth="1"/>
    <col min="468" max="468" width="24.6640625" customWidth="1"/>
    <col min="469" max="470" width="12.6640625" customWidth="1"/>
    <col min="471" max="471" width="24.6640625" customWidth="1"/>
    <col min="472" max="473" width="12.6640625" customWidth="1"/>
    <col min="474" max="474" width="24.6640625" customWidth="1"/>
    <col min="475" max="476" width="12.6640625" customWidth="1"/>
    <col min="477" max="477" width="24.6640625" customWidth="1"/>
    <col min="478" max="479" width="12.6640625" customWidth="1"/>
    <col min="480" max="480" width="24.6640625" customWidth="1"/>
    <col min="481" max="482" width="12.6640625" customWidth="1"/>
    <col min="483" max="483" width="24.6640625" customWidth="1"/>
    <col min="484" max="485" width="12.6640625" customWidth="1"/>
    <col min="486" max="486" width="24.6640625" customWidth="1"/>
    <col min="487" max="488" width="12.6640625" customWidth="1"/>
    <col min="489" max="489" width="24.6640625" customWidth="1"/>
    <col min="490" max="491" width="12.6640625" customWidth="1"/>
    <col min="492" max="493" width="24.6640625" customWidth="1"/>
    <col min="494" max="495" width="12.6640625" customWidth="1"/>
    <col min="496" max="496" width="24.6640625" customWidth="1"/>
    <col min="497" max="498" width="12.6640625" customWidth="1"/>
    <col min="499" max="499" width="24.6640625" customWidth="1"/>
    <col min="500" max="501" width="12.6640625" customWidth="1"/>
    <col min="502" max="502" width="24.6640625" customWidth="1"/>
    <col min="503" max="504" width="12.6640625" customWidth="1"/>
    <col min="505" max="505" width="24.6640625" customWidth="1"/>
    <col min="506" max="507" width="12.6640625" customWidth="1"/>
    <col min="508" max="508" width="24.6640625" customWidth="1"/>
    <col min="509" max="510" width="12.6640625" customWidth="1"/>
    <col min="511" max="511" width="24.6640625" customWidth="1"/>
    <col min="512" max="513" width="12.6640625" customWidth="1"/>
    <col min="514" max="514" width="24.6640625" customWidth="1"/>
    <col min="515" max="516" width="12.6640625" customWidth="1"/>
    <col min="517" max="517" width="24.6640625" customWidth="1"/>
    <col min="518" max="575" width="12.6640625" customWidth="1"/>
    <col min="576" max="620" width="8.6640625" customWidth="1"/>
    <col min="621" max="621" width="8.5" customWidth="1"/>
    <col min="622" max="622" width="8.6640625" customWidth="1"/>
    <col min="623" max="623" width="8.5" customWidth="1"/>
    <col min="624" max="624" width="8.6640625" customWidth="1"/>
    <col min="625" max="625" width="8.5" customWidth="1"/>
    <col min="626" max="636" width="8.6640625" customWidth="1"/>
    <col min="637" max="637" width="8.5" customWidth="1"/>
    <col min="638" max="638" width="8.6640625" customWidth="1"/>
    <col min="639" max="639" width="8.5" customWidth="1"/>
    <col min="640" max="640" width="8.6640625" customWidth="1"/>
    <col min="641" max="641" width="8.5" customWidth="1"/>
    <col min="642" max="643" width="8.6640625" customWidth="1"/>
    <col min="644" max="644" width="8.5" customWidth="1"/>
    <col min="645" max="647" width="8.6640625" customWidth="1"/>
    <col min="648" max="648" width="8.5" customWidth="1"/>
    <col min="649" max="652" width="8.6640625" customWidth="1"/>
    <col min="653" max="653" width="8.5" customWidth="1"/>
    <col min="654" max="670" width="8.6640625" customWidth="1"/>
    <col min="671" max="671" width="8.5" customWidth="1"/>
    <col min="672" max="674" width="8.6640625" customWidth="1"/>
    <col min="675" max="675" width="8.5" customWidth="1"/>
    <col min="676" max="676" width="8.6640625" customWidth="1"/>
    <col min="677" max="677" width="30.6640625" customWidth="1"/>
    <col min="678" max="678" width="8.5" customWidth="1"/>
    <col min="679" max="682" width="8.6640625" customWidth="1"/>
    <col min="683" max="683" width="8.5" customWidth="1"/>
    <col min="684" max="684" width="8.6640625" customWidth="1"/>
    <col min="685" max="685" width="8.5" customWidth="1"/>
    <col min="686" max="686" width="8.6640625" customWidth="1"/>
    <col min="687" max="687" width="8.5" customWidth="1"/>
    <col min="688" max="688" width="8.6640625" customWidth="1"/>
    <col min="689" max="689" width="8.5" customWidth="1"/>
    <col min="690" max="690" width="8.6640625" customWidth="1"/>
    <col min="691" max="691" width="8.5" customWidth="1"/>
    <col min="692" max="692" width="8.6640625" customWidth="1"/>
    <col min="693" max="693" width="8.5" customWidth="1"/>
    <col min="694" max="694" width="8.6640625" customWidth="1"/>
    <col min="695" max="695" width="8.5" customWidth="1"/>
    <col min="696" max="696" width="8.6640625" customWidth="1"/>
    <col min="697" max="697" width="8.5" customWidth="1"/>
    <col min="698" max="698" width="8.6640625" customWidth="1"/>
    <col min="699" max="699" width="8.5" customWidth="1"/>
    <col min="700" max="700" width="8.6640625" customWidth="1"/>
    <col min="701" max="701" width="8.5" customWidth="1"/>
    <col min="702" max="702" width="8.6640625" customWidth="1"/>
    <col min="703" max="703" width="8.5" customWidth="1"/>
    <col min="704" max="704" width="8.6640625" customWidth="1"/>
    <col min="705" max="705" width="8.5" customWidth="1"/>
    <col min="706" max="706" width="8.6640625" customWidth="1"/>
    <col min="707" max="707" width="8.5" customWidth="1"/>
    <col min="708" max="708" width="8.6640625" customWidth="1"/>
    <col min="709" max="709" width="8.5" customWidth="1"/>
    <col min="710" max="710" width="8.6640625" customWidth="1"/>
    <col min="711" max="711" width="8.5" customWidth="1"/>
    <col min="712" max="712" width="8.6640625" customWidth="1"/>
    <col min="713" max="713" width="8.5" customWidth="1"/>
    <col min="714" max="714" width="8.6640625" customWidth="1"/>
    <col min="715" max="715" width="8.5" customWidth="1"/>
    <col min="716" max="716" width="8.6640625" customWidth="1"/>
    <col min="717" max="717" width="8.5" customWidth="1"/>
    <col min="718" max="718" width="8.6640625" customWidth="1"/>
    <col min="719" max="719" width="8.5" customWidth="1"/>
    <col min="720" max="720" width="8.6640625" customWidth="1"/>
    <col min="721" max="721" width="8.5" customWidth="1"/>
    <col min="722" max="741" width="8.6640625" customWidth="1"/>
    <col min="742" max="742" width="8.5" customWidth="1"/>
    <col min="743" max="743" width="8.6640625" customWidth="1"/>
    <col min="744" max="744" width="8.5" customWidth="1"/>
    <col min="745" max="745" width="8.6640625" customWidth="1"/>
    <col min="746" max="746" width="8.5" customWidth="1"/>
    <col min="747" max="747" width="8.6640625" customWidth="1"/>
    <col min="748" max="748" width="8.5" customWidth="1"/>
    <col min="749" max="750" width="8.6640625" customWidth="1"/>
    <col min="751" max="751" width="8.5" customWidth="1"/>
    <col min="752" max="752" width="8.6640625" customWidth="1"/>
    <col min="753" max="753" width="8.5" customWidth="1"/>
    <col min="754" max="754" width="8.6640625" customWidth="1"/>
    <col min="755" max="755" width="8.5" customWidth="1"/>
    <col min="756" max="756" width="8.6640625" customWidth="1"/>
    <col min="757" max="757" width="8.5" customWidth="1"/>
    <col min="758" max="758" width="8.6640625" customWidth="1"/>
    <col min="759" max="759" width="8.5" customWidth="1"/>
    <col min="760" max="760" width="8.6640625" customWidth="1"/>
    <col min="761" max="761" width="8.5" customWidth="1"/>
    <col min="762" max="762" width="8.6640625" customWidth="1"/>
    <col min="763" max="763" width="8.5" customWidth="1"/>
    <col min="764" max="764" width="8.6640625" customWidth="1"/>
    <col min="765" max="765" width="8.5" customWidth="1"/>
    <col min="766" max="766" width="8.6640625" customWidth="1"/>
    <col min="767" max="767" width="8.5" customWidth="1"/>
    <col min="768" max="768" width="8.6640625" customWidth="1"/>
    <col min="769" max="769" width="8.5" customWidth="1"/>
    <col min="770" max="770" width="8.6640625" customWidth="1"/>
    <col min="771" max="771" width="8.5" customWidth="1"/>
    <col min="772" max="772" width="8.6640625" customWidth="1"/>
    <col min="773" max="773" width="8.5" customWidth="1"/>
    <col min="774" max="774" width="8.6640625" customWidth="1"/>
    <col min="775" max="775" width="8.5" customWidth="1"/>
    <col min="776" max="776" width="8.6640625" customWidth="1"/>
    <col min="777" max="777" width="8.5" customWidth="1"/>
    <col min="778" max="778" width="8.6640625" customWidth="1"/>
    <col min="779" max="779" width="8.5" customWidth="1"/>
    <col min="780" max="780" width="8.6640625" customWidth="1"/>
    <col min="781" max="781" width="8.5" customWidth="1"/>
    <col min="782" max="782" width="8.6640625" customWidth="1"/>
    <col min="783" max="783" width="8.5" customWidth="1"/>
    <col min="784" max="784" width="8.6640625" customWidth="1"/>
    <col min="785" max="785" width="8.5" customWidth="1"/>
    <col min="786" max="786" width="8.6640625" customWidth="1"/>
    <col min="787" max="787" width="8.5" customWidth="1"/>
    <col min="788" max="788" width="8.6640625" customWidth="1"/>
    <col min="789" max="789" width="8.5" customWidth="1"/>
    <col min="790" max="790" width="8.6640625" customWidth="1"/>
    <col min="791" max="791" width="8.5" customWidth="1"/>
    <col min="792" max="792" width="8.6640625" customWidth="1"/>
    <col min="793" max="793" width="8.5" customWidth="1"/>
    <col min="794" max="794" width="8.6640625" customWidth="1"/>
    <col min="795" max="795" width="8.5" customWidth="1"/>
    <col min="796" max="798" width="8.6640625" customWidth="1"/>
    <col min="799" max="799" width="8.5" customWidth="1"/>
    <col min="800" max="801" width="8.6640625" customWidth="1"/>
    <col min="802" max="802" width="8.5" customWidth="1"/>
    <col min="803" max="803" width="8.6640625" customWidth="1"/>
    <col min="804" max="804" width="8.5" customWidth="1"/>
    <col min="805" max="805" width="8.6640625" customWidth="1"/>
    <col min="806" max="806" width="8.5" customWidth="1"/>
    <col min="807" max="807" width="8.6640625" customWidth="1"/>
    <col min="808" max="808" width="8.5" customWidth="1"/>
    <col min="809" max="809" width="8.6640625" customWidth="1"/>
    <col min="810" max="810" width="8.5" customWidth="1"/>
    <col min="811" max="813" width="8.6640625" customWidth="1"/>
    <col min="814" max="814" width="8.5" customWidth="1"/>
    <col min="815" max="842" width="8.6640625" customWidth="1"/>
    <col min="843" max="843" width="8.5" customWidth="1"/>
    <col min="844" max="844" width="8.6640625" customWidth="1"/>
    <col min="845" max="845" width="8.5" customWidth="1"/>
    <col min="846" max="846" width="8.6640625" customWidth="1"/>
    <col min="847" max="847" width="8.5" customWidth="1"/>
    <col min="848" max="848" width="8.6640625" customWidth="1"/>
    <col min="849" max="849" width="8.5" customWidth="1"/>
    <col min="850" max="850" width="8.6640625" customWidth="1"/>
    <col min="851" max="851" width="8.5" customWidth="1"/>
    <col min="852" max="852" width="8.6640625" customWidth="1"/>
    <col min="853" max="853" width="8.5" customWidth="1"/>
    <col min="854" max="854" width="8.6640625" customWidth="1"/>
    <col min="855" max="855" width="8.5" customWidth="1"/>
    <col min="856" max="856" width="8.6640625" customWidth="1"/>
    <col min="857" max="857" width="8.5" customWidth="1"/>
    <col min="858" max="858" width="8.6640625" customWidth="1"/>
    <col min="859" max="859" width="8.5" customWidth="1"/>
    <col min="860" max="860" width="8.6640625" customWidth="1"/>
    <col min="861" max="861" width="8.5" customWidth="1"/>
    <col min="862" max="862" width="8.6640625" customWidth="1"/>
    <col min="863" max="863" width="30.6640625" customWidth="1"/>
    <col min="864" max="864" width="8.5" customWidth="1"/>
    <col min="865" max="865" width="8.6640625" customWidth="1"/>
    <col min="866" max="866" width="8.5" customWidth="1"/>
    <col min="867" max="867" width="8.6640625" customWidth="1"/>
    <col min="868" max="868" width="30.6640625" customWidth="1"/>
    <col min="869" max="869" width="8.5" customWidth="1"/>
    <col min="870" max="870" width="8.6640625" customWidth="1"/>
    <col min="871" max="871" width="30.6640625" customWidth="1"/>
    <col min="872" max="872" width="8.5" customWidth="1"/>
    <col min="873" max="874" width="8.6640625" customWidth="1"/>
    <col min="875" max="875" width="8.5" customWidth="1"/>
    <col min="876" max="877" width="8.6640625" customWidth="1"/>
    <col min="878" max="878" width="8.5" customWidth="1"/>
    <col min="879" max="880" width="8.6640625" customWidth="1"/>
    <col min="881" max="881" width="8.5" customWidth="1"/>
    <col min="882" max="882" width="8.6640625" customWidth="1"/>
    <col min="883" max="883" width="8.5" customWidth="1"/>
    <col min="884" max="884" width="8.6640625" customWidth="1"/>
    <col min="885" max="885" width="8.5" customWidth="1"/>
    <col min="886" max="886" width="8.6640625" customWidth="1"/>
    <col min="887" max="887" width="8.5" customWidth="1"/>
    <col min="888" max="888" width="8.6640625" customWidth="1"/>
    <col min="889" max="889" width="8.5" customWidth="1"/>
    <col min="890" max="890" width="8.6640625" customWidth="1"/>
    <col min="891" max="891" width="8.5" customWidth="1"/>
    <col min="892" max="892" width="8.6640625" customWidth="1"/>
    <col min="893" max="893" width="8.5" customWidth="1"/>
    <col min="894" max="894" width="8.6640625" customWidth="1"/>
    <col min="895" max="895" width="8.5" customWidth="1"/>
    <col min="896" max="896" width="8.6640625" customWidth="1"/>
    <col min="897" max="897" width="8.5" customWidth="1"/>
    <col min="898" max="898" width="8.6640625" customWidth="1"/>
    <col min="899" max="899" width="8.5" customWidth="1"/>
    <col min="900" max="900" width="8.6640625" customWidth="1"/>
    <col min="901" max="901" width="8.5" customWidth="1"/>
    <col min="902" max="902" width="8.6640625" customWidth="1"/>
    <col min="903" max="903" width="8.5" customWidth="1"/>
    <col min="904" max="904" width="8.6640625" customWidth="1"/>
    <col min="905" max="905" width="8.5" customWidth="1"/>
    <col min="906" max="906" width="8.6640625" customWidth="1"/>
    <col min="907" max="907" width="8.5" customWidth="1"/>
    <col min="908" max="908" width="8.6640625" customWidth="1"/>
    <col min="909" max="909" width="8.5" customWidth="1"/>
    <col min="910" max="910" width="8.6640625" customWidth="1"/>
    <col min="911" max="911" width="8.5" customWidth="1"/>
    <col min="912" max="912" width="8.6640625" customWidth="1"/>
    <col min="913" max="913" width="8.5" customWidth="1"/>
    <col min="914" max="914" width="8.6640625" customWidth="1"/>
    <col min="915" max="915" width="8.5" customWidth="1"/>
    <col min="916" max="916" width="8.6640625" customWidth="1"/>
    <col min="917" max="917" width="8.5" customWidth="1"/>
    <col min="918" max="918" width="8.6640625" customWidth="1"/>
    <col min="919" max="919" width="8.5" customWidth="1"/>
    <col min="920" max="920" width="8.6640625" customWidth="1"/>
    <col min="921" max="921" width="8.5" customWidth="1"/>
    <col min="922" max="922" width="8.6640625" customWidth="1"/>
    <col min="923" max="923" width="8.5" customWidth="1"/>
    <col min="924" max="924" width="8.6640625" customWidth="1"/>
    <col min="925" max="925" width="8.5" customWidth="1"/>
    <col min="926" max="926" width="8.6640625" customWidth="1"/>
    <col min="927" max="927" width="8.5" customWidth="1"/>
    <col min="928" max="928" width="8.6640625" customWidth="1"/>
    <col min="929" max="929" width="8.5" customWidth="1"/>
    <col min="930" max="930" width="8.6640625" customWidth="1"/>
    <col min="931" max="931" width="8.5" customWidth="1"/>
    <col min="932" max="932" width="8.6640625" customWidth="1"/>
    <col min="933" max="933" width="8.5" customWidth="1"/>
    <col min="934" max="934" width="8.6640625" customWidth="1"/>
    <col min="935" max="935" width="8.5" customWidth="1"/>
    <col min="936" max="936" width="8.6640625" customWidth="1"/>
    <col min="937" max="937" width="8.5" customWidth="1"/>
    <col min="938" max="938" width="8.6640625" customWidth="1"/>
    <col min="939" max="939" width="8.5" customWidth="1"/>
    <col min="940" max="940" width="8.6640625" customWidth="1"/>
    <col min="941" max="941" width="8.5" customWidth="1"/>
    <col min="942" max="942" width="8.6640625" customWidth="1"/>
    <col min="943" max="943" width="8.5" customWidth="1"/>
    <col min="944" max="944" width="8.6640625" customWidth="1"/>
    <col min="945" max="945" width="8.5" customWidth="1"/>
    <col min="946" max="946" width="8.6640625" customWidth="1"/>
    <col min="947" max="947" width="8.5" customWidth="1"/>
    <col min="948" max="948" width="8.6640625" customWidth="1"/>
    <col min="949" max="949" width="8.5" customWidth="1"/>
    <col min="950" max="950" width="8.6640625" customWidth="1"/>
    <col min="951" max="951" width="8.5" customWidth="1"/>
    <col min="952" max="952" width="8.6640625" customWidth="1"/>
    <col min="953" max="953" width="8.5" customWidth="1"/>
    <col min="954" max="954" width="8.6640625" customWidth="1"/>
    <col min="955" max="955" width="8.5" customWidth="1"/>
    <col min="956" max="956" width="8.6640625" customWidth="1"/>
    <col min="957" max="957" width="8.5" customWidth="1"/>
    <col min="958" max="958" width="8.6640625" customWidth="1"/>
    <col min="959" max="959" width="8.5" customWidth="1"/>
    <col min="960" max="960" width="8.6640625" customWidth="1"/>
    <col min="961" max="961" width="8.5" customWidth="1"/>
    <col min="962" max="962" width="8.6640625" customWidth="1"/>
    <col min="963" max="963" width="8.5" customWidth="1"/>
    <col min="964" max="964" width="8.6640625" customWidth="1"/>
    <col min="965" max="965" width="8.5" customWidth="1"/>
    <col min="966" max="966" width="8.6640625" customWidth="1"/>
    <col min="967" max="967" width="8.5" customWidth="1"/>
    <col min="968" max="968" width="8.6640625" customWidth="1"/>
    <col min="969" max="969" width="8.5" customWidth="1"/>
    <col min="970" max="970" width="8.6640625" customWidth="1"/>
    <col min="971" max="971" width="8.5" customWidth="1"/>
    <col min="972" max="972" width="8.6640625" customWidth="1"/>
    <col min="973" max="973" width="8.5" customWidth="1"/>
    <col min="974" max="974" width="8.6640625" customWidth="1"/>
    <col min="975" max="975" width="8.5" customWidth="1"/>
    <col min="976" max="976" width="8.6640625" customWidth="1"/>
    <col min="977" max="977" width="8.5" customWidth="1"/>
    <col min="978" max="978" width="8.6640625" customWidth="1"/>
    <col min="979" max="979" width="8.5" customWidth="1"/>
    <col min="980" max="980" width="8.6640625" customWidth="1"/>
    <col min="981" max="981" width="8.5" customWidth="1"/>
    <col min="982" max="982" width="8.6640625" customWidth="1"/>
    <col min="983" max="983" width="8.5" customWidth="1"/>
    <col min="984" max="984" width="8.6640625" customWidth="1"/>
    <col min="985" max="985" width="8.5" customWidth="1"/>
    <col min="986" max="986" width="8.6640625" customWidth="1"/>
    <col min="987" max="987" width="8.5" customWidth="1"/>
    <col min="988" max="988" width="8.6640625" customWidth="1"/>
    <col min="989" max="989" width="8.5" customWidth="1"/>
    <col min="990" max="990" width="8.6640625" customWidth="1"/>
    <col min="991" max="991" width="8.5" customWidth="1"/>
    <col min="992" max="992" width="8.6640625" customWidth="1"/>
    <col min="993" max="993" width="8.5" customWidth="1"/>
    <col min="994" max="994" width="8.6640625" customWidth="1"/>
    <col min="995" max="995" width="8.5" customWidth="1"/>
    <col min="996" max="996" width="8.6640625" customWidth="1"/>
    <col min="997" max="997" width="8.5" customWidth="1"/>
    <col min="998" max="998" width="8.6640625" customWidth="1"/>
    <col min="999" max="999" width="8.5" customWidth="1"/>
    <col min="1000" max="1000" width="8.6640625" customWidth="1"/>
    <col min="1001" max="1001" width="8.5" customWidth="1"/>
    <col min="1002" max="1002" width="8.6640625" customWidth="1"/>
    <col min="1003" max="1003" width="8.5" customWidth="1"/>
    <col min="1004" max="1004" width="8.6640625" customWidth="1"/>
    <col min="1005" max="1005" width="8.5" customWidth="1"/>
    <col min="1006" max="1006" width="8.6640625" customWidth="1"/>
    <col min="1007" max="1007" width="8.5" customWidth="1"/>
    <col min="1008" max="1008" width="8.6640625" customWidth="1"/>
    <col min="1009" max="1009" width="8.5" customWidth="1"/>
    <col min="1010" max="1010" width="8.6640625" customWidth="1"/>
    <col min="1011" max="1011" width="8.5" customWidth="1"/>
    <col min="1012" max="1012" width="8.6640625" customWidth="1"/>
    <col min="1013" max="1013" width="8.5" customWidth="1"/>
    <col min="1014" max="1014" width="8.6640625" customWidth="1"/>
    <col min="1015" max="1015" width="8.5" customWidth="1"/>
    <col min="1016" max="1016" width="8.6640625" customWidth="1"/>
    <col min="1017" max="1017" width="8.5" customWidth="1"/>
    <col min="1018" max="1018" width="8.6640625" customWidth="1"/>
    <col min="1019" max="1019" width="8.5" customWidth="1"/>
    <col min="1020" max="1020" width="8.6640625" customWidth="1"/>
    <col min="1021" max="1021" width="8.5" customWidth="1"/>
    <col min="1022" max="1022" width="8.6640625" customWidth="1"/>
    <col min="1023" max="1023" width="8.5" customWidth="1"/>
    <col min="1024" max="1024" width="8.6640625" customWidth="1"/>
    <col min="1025" max="1025" width="8.5" customWidth="1"/>
    <col min="1026" max="1026" width="8.6640625" customWidth="1"/>
    <col min="1027" max="1027" width="8.5" customWidth="1"/>
    <col min="1028" max="1028" width="8.6640625" customWidth="1"/>
    <col min="1029" max="1029" width="8.5" customWidth="1"/>
    <col min="1030" max="1030" width="8.6640625" customWidth="1"/>
    <col min="1031" max="1031" width="8.5" customWidth="1"/>
    <col min="1032" max="1032" width="8.6640625" customWidth="1"/>
    <col min="1033" max="1033" width="8.5" customWidth="1"/>
    <col min="1034" max="1034" width="8.6640625" customWidth="1"/>
    <col min="1035" max="1035" width="8.5" customWidth="1"/>
    <col min="1036" max="1036" width="8.6640625" customWidth="1"/>
    <col min="1037" max="1037" width="8.5" customWidth="1"/>
    <col min="1038" max="1038" width="8.6640625" customWidth="1"/>
    <col min="1039" max="1039" width="8.5" customWidth="1"/>
    <col min="1040" max="1040" width="8.6640625" customWidth="1"/>
    <col min="1041" max="1041" width="8.5" customWidth="1"/>
    <col min="1042" max="1042" width="8.6640625" customWidth="1"/>
    <col min="1043" max="1043" width="8.5" customWidth="1"/>
    <col min="1044" max="1044" width="8.6640625" customWidth="1"/>
    <col min="1045" max="1045" width="8.5" customWidth="1"/>
    <col min="1046" max="1046" width="8.6640625" customWidth="1"/>
    <col min="1047" max="1047" width="8.5" customWidth="1"/>
    <col min="1048" max="1048" width="8.6640625" customWidth="1"/>
    <col min="1049" max="1049" width="8.5" customWidth="1"/>
    <col min="1050" max="1050" width="8.6640625" customWidth="1"/>
    <col min="1051" max="1051" width="8.5" customWidth="1"/>
    <col min="1052" max="1052" width="8.6640625" customWidth="1"/>
    <col min="1053" max="1053" width="8.5" customWidth="1"/>
    <col min="1054" max="1054" width="8.6640625" customWidth="1"/>
    <col min="1055" max="1055" width="8.5" customWidth="1"/>
    <col min="1056" max="1056" width="8.6640625" customWidth="1"/>
    <col min="1057" max="1057" width="8.5" customWidth="1"/>
    <col min="1058" max="1058" width="8.6640625" customWidth="1"/>
    <col min="1059" max="1059" width="8.5" customWidth="1"/>
    <col min="1060" max="1060" width="8.6640625" customWidth="1"/>
    <col min="1061" max="1061" width="8.5" customWidth="1"/>
    <col min="1062" max="1062" width="8.6640625" customWidth="1"/>
    <col min="1063" max="1063" width="8.5" customWidth="1"/>
    <col min="1064" max="1064" width="8.6640625" customWidth="1"/>
    <col min="1065" max="1065" width="8.5" customWidth="1"/>
    <col min="1066" max="1066" width="8.6640625" customWidth="1"/>
    <col min="1067" max="1067" width="8.5" customWidth="1"/>
    <col min="1068" max="1068" width="8.6640625" customWidth="1"/>
    <col min="1069" max="1069" width="8.5" customWidth="1"/>
    <col min="1070" max="1070" width="8.6640625" customWidth="1"/>
    <col min="1071" max="1071" width="8.5" customWidth="1"/>
    <col min="1072" max="1072" width="8.6640625" customWidth="1"/>
    <col min="1073" max="1073" width="8.5" customWidth="1"/>
    <col min="1074" max="1074" width="8.6640625" customWidth="1"/>
    <col min="1075" max="1075" width="8.5" customWidth="1"/>
    <col min="1076" max="1076" width="8.6640625" customWidth="1"/>
    <col min="1077" max="1077" width="8.5" customWidth="1"/>
    <col min="1078" max="1078" width="8.6640625" customWidth="1"/>
    <col min="1079" max="1079" width="8.5" customWidth="1"/>
    <col min="1080" max="1080" width="8.6640625" customWidth="1"/>
    <col min="1081" max="1081" width="8.5" customWidth="1"/>
    <col min="1082" max="1082" width="8.6640625" customWidth="1"/>
    <col min="1083" max="1083" width="8.5" customWidth="1"/>
    <col min="1084" max="1084" width="8.6640625" customWidth="1"/>
    <col min="1085" max="1085" width="8.5" customWidth="1"/>
    <col min="1086" max="1086" width="8.6640625" customWidth="1"/>
    <col min="1087" max="1087" width="8.5" customWidth="1"/>
    <col min="1088" max="1088" width="8.6640625" customWidth="1"/>
    <col min="1089" max="1089" width="8.5" customWidth="1"/>
    <col min="1090" max="1090" width="8.6640625" customWidth="1"/>
    <col min="1091" max="1091" width="8.5" customWidth="1"/>
    <col min="1092" max="1092" width="8.6640625" customWidth="1"/>
    <col min="1093" max="1093" width="8.5" customWidth="1"/>
    <col min="1094" max="1094" width="8.6640625" customWidth="1"/>
    <col min="1095" max="1095" width="8.5" customWidth="1"/>
    <col min="1096" max="1096" width="8.6640625" customWidth="1"/>
    <col min="1097" max="1097" width="8.5" customWidth="1"/>
    <col min="1098" max="1098" width="8.6640625" customWidth="1"/>
    <col min="1099" max="1099" width="8.5" customWidth="1"/>
    <col min="1100" max="1100" width="8.6640625" customWidth="1"/>
    <col min="1101" max="1101" width="8.5" customWidth="1"/>
    <col min="1102" max="1102" width="8.6640625" customWidth="1"/>
    <col min="1103" max="1103" width="8.5" customWidth="1"/>
    <col min="1104" max="1104" width="8.6640625" customWidth="1"/>
    <col min="1105" max="1105" width="8.5" customWidth="1"/>
    <col min="1106" max="1106" width="8.6640625" customWidth="1"/>
    <col min="1107" max="1107" width="8.5" customWidth="1"/>
    <col min="1108" max="1108" width="8.6640625" customWidth="1"/>
    <col min="1109" max="1109" width="8.5" customWidth="1"/>
    <col min="1110" max="1110" width="8.6640625" customWidth="1"/>
    <col min="1111" max="1111" width="8.5" customWidth="1"/>
    <col min="1112" max="1112" width="8.6640625" customWidth="1"/>
    <col min="1113" max="1113" width="8.5" customWidth="1"/>
    <col min="1114" max="1114" width="8.6640625" customWidth="1"/>
    <col min="1115" max="1115" width="8.5" customWidth="1"/>
    <col min="1116" max="1116" width="8.6640625" customWidth="1"/>
    <col min="1117" max="1117" width="8.5" customWidth="1"/>
    <col min="1118" max="1118" width="8.6640625" customWidth="1"/>
    <col min="1119" max="1119" width="8.5" customWidth="1"/>
    <col min="1120" max="1120" width="8.6640625" customWidth="1"/>
    <col min="1121" max="1121" width="8.5" customWidth="1"/>
    <col min="1122" max="1122" width="8.6640625" customWidth="1"/>
    <col min="1123" max="1123" width="8.5" customWidth="1"/>
    <col min="1124" max="1124" width="8.6640625" customWidth="1"/>
    <col min="1125" max="1125" width="8.5" customWidth="1"/>
    <col min="1126" max="1126" width="8.6640625" customWidth="1"/>
    <col min="1127" max="1127" width="8.5" customWidth="1"/>
    <col min="1128" max="1128" width="8.6640625" customWidth="1"/>
    <col min="1129" max="1129" width="8.5" customWidth="1"/>
    <col min="1130" max="1130" width="8.6640625" customWidth="1"/>
    <col min="1131" max="1131" width="8.5" customWidth="1"/>
    <col min="1132" max="1132" width="8.6640625" customWidth="1"/>
    <col min="1133" max="1133" width="8.5" customWidth="1"/>
    <col min="1134" max="1134" width="8.6640625" customWidth="1"/>
    <col min="1135" max="1135" width="30.6640625" customWidth="1"/>
    <col min="1136" max="1136" width="8.5" customWidth="1"/>
    <col min="1137" max="1152" width="8.6640625" customWidth="1"/>
    <col min="1153" max="1153" width="30.6640625" customWidth="1"/>
    <col min="1154" max="1154" width="8.5" customWidth="1"/>
    <col min="1155" max="1155" width="8.6640625" customWidth="1"/>
    <col min="1156" max="1157" width="30.6640625" customWidth="1"/>
    <col min="1158" max="1158" width="8.5" customWidth="1"/>
    <col min="1159" max="1159" width="8.6640625" customWidth="1"/>
    <col min="1160" max="1160" width="30.6640625" customWidth="1"/>
    <col min="1161" max="1161" width="8.5" customWidth="1"/>
    <col min="1162" max="1162" width="8.6640625" customWidth="1"/>
    <col min="1163" max="1163" width="30.6640625" customWidth="1"/>
    <col min="1164" max="1164" width="8.5" customWidth="1"/>
    <col min="1165" max="1165" width="8.6640625" customWidth="1"/>
    <col min="1166" max="1166" width="30.6640625" customWidth="1"/>
    <col min="1167" max="1167" width="8.5" customWidth="1"/>
    <col min="1168" max="1168" width="8.6640625" customWidth="1"/>
    <col min="1169" max="1169" width="30.6640625" customWidth="1"/>
    <col min="1170" max="1170" width="8.5" customWidth="1"/>
    <col min="1171" max="1171" width="8.6640625" customWidth="1"/>
    <col min="1172" max="1172" width="30.6640625" customWidth="1"/>
    <col min="1173" max="1173" width="8.5" customWidth="1"/>
    <col min="1174" max="1174" width="8.6640625" customWidth="1"/>
    <col min="1175" max="1175" width="30.6640625" customWidth="1"/>
    <col min="1176" max="1176" width="8.5" customWidth="1"/>
    <col min="1177" max="1177" width="8.6640625" customWidth="1"/>
    <col min="1178" max="1178" width="30.6640625" customWidth="1"/>
    <col min="1179" max="1179" width="8.5" customWidth="1"/>
    <col min="1180" max="1180" width="8.6640625" customWidth="1"/>
    <col min="1181" max="1181" width="8.5" customWidth="1"/>
    <col min="1182" max="1182" width="8.6640625" customWidth="1"/>
    <col min="1183" max="1183" width="8.5" customWidth="1"/>
    <col min="1184" max="1184" width="8.6640625" customWidth="1"/>
    <col min="1185" max="1185" width="8.5" customWidth="1"/>
    <col min="1186" max="1186" width="8.6640625" customWidth="1"/>
    <col min="1187" max="1187" width="8.5" customWidth="1"/>
    <col min="1188" max="1188" width="8.6640625" customWidth="1"/>
    <col min="1189" max="1189" width="8.5" customWidth="1"/>
    <col min="1190" max="1190" width="8.6640625" customWidth="1"/>
    <col min="1191" max="1191" width="8.5" customWidth="1"/>
    <col min="1192" max="1192" width="8.6640625" customWidth="1"/>
    <col min="1193" max="1193" width="8.5" customWidth="1"/>
    <col min="1194" max="1194" width="8.6640625" customWidth="1"/>
    <col min="1195" max="1195" width="8.5" customWidth="1"/>
    <col min="1196" max="1196" width="8.6640625" customWidth="1"/>
    <col min="1197" max="1197" width="8.5" customWidth="1"/>
    <col min="1198" max="1198" width="8.6640625" customWidth="1"/>
    <col min="1199" max="1199" width="8.5" customWidth="1"/>
    <col min="1200" max="1200" width="8.6640625" customWidth="1"/>
    <col min="1201" max="1201" width="8.5" customWidth="1"/>
    <col min="1202" max="1202" width="8.6640625" customWidth="1"/>
    <col min="1203" max="1203" width="8.5" customWidth="1"/>
    <col min="1204" max="1204" width="8.6640625" customWidth="1"/>
    <col min="1205" max="1205" width="8.5" customWidth="1"/>
    <col min="1206" max="1206" width="8.6640625" customWidth="1"/>
    <col min="1207" max="1207" width="8.5" customWidth="1"/>
    <col min="1208" max="1208" width="8.6640625" customWidth="1"/>
    <col min="1209" max="1209" width="8.5" customWidth="1"/>
    <col min="1210" max="1210" width="8.6640625" customWidth="1"/>
    <col min="1211" max="1211" width="8.5" customWidth="1"/>
    <col min="1212" max="1212" width="8.6640625" customWidth="1"/>
    <col min="1213" max="1213" width="8.5" customWidth="1"/>
    <col min="1214" max="1214" width="8.6640625" customWidth="1"/>
    <col min="1215" max="1215" width="8.5" customWidth="1"/>
    <col min="1216" max="1216" width="8.6640625" customWidth="1"/>
    <col min="1217" max="1217" width="8.5" customWidth="1"/>
    <col min="1218" max="1218" width="8.6640625" customWidth="1"/>
    <col min="1219" max="1219" width="8.5" customWidth="1"/>
    <col min="1220" max="1220" width="8.6640625" customWidth="1"/>
    <col min="1221" max="1221" width="8.5" customWidth="1"/>
    <col min="1222" max="1222" width="8.6640625" customWidth="1"/>
    <col min="1223" max="1223" width="8.5" customWidth="1"/>
    <col min="1224" max="1224" width="8.6640625" customWidth="1"/>
    <col min="1225" max="1225" width="8.5" customWidth="1"/>
    <col min="1226" max="1226" width="8.6640625" customWidth="1"/>
    <col min="1227" max="1227" width="8.5" customWidth="1"/>
    <col min="1228" max="1228" width="8.6640625" customWidth="1"/>
    <col min="1229" max="1229" width="8.5" customWidth="1"/>
    <col min="1230" max="1230" width="8.6640625" customWidth="1"/>
    <col min="1231" max="1231" width="8.5" customWidth="1"/>
    <col min="1232" max="1232" width="8.6640625" customWidth="1"/>
    <col min="1233" max="1233" width="8.5" customWidth="1"/>
    <col min="1234" max="1234" width="8.6640625" customWidth="1"/>
    <col min="1235" max="1235" width="8.5" customWidth="1"/>
    <col min="1236" max="1236" width="8.6640625" customWidth="1"/>
    <col min="1237" max="1237" width="8.5" customWidth="1"/>
    <col min="1238" max="1238" width="8.6640625" customWidth="1"/>
    <col min="1239" max="1239" width="8.5" customWidth="1"/>
    <col min="1240" max="1240" width="8.6640625" customWidth="1"/>
    <col min="1241" max="1241" width="8.5" customWidth="1"/>
    <col min="1242" max="1242" width="8.6640625" customWidth="1"/>
    <col min="1243" max="1243" width="8.5" customWidth="1"/>
    <col min="1244" max="1244" width="8.6640625" customWidth="1"/>
    <col min="1245" max="1245" width="8.5" customWidth="1"/>
    <col min="1246" max="1246" width="8.6640625" customWidth="1"/>
    <col min="1247" max="1248" width="30.6640625" customWidth="1"/>
    <col min="1249" max="1249" width="8.5" customWidth="1"/>
    <col min="1250" max="1250" width="8.6640625" customWidth="1"/>
    <col min="1251" max="1252" width="30.6640625" customWidth="1"/>
    <col min="1253" max="1253" width="8.5" customWidth="1"/>
    <col min="1254" max="1254" width="8.6640625" customWidth="1"/>
    <col min="1255" max="1256" width="30.6640625" customWidth="1"/>
    <col min="1257" max="1257" width="8.5" customWidth="1"/>
    <col min="1258" max="1258" width="8.6640625" customWidth="1"/>
    <col min="1259" max="1261" width="30.6640625" customWidth="1"/>
    <col min="1262" max="1262" width="8.5" customWidth="1"/>
    <col min="1263" max="1263" width="8.6640625" customWidth="1"/>
    <col min="1264" max="1267" width="30.6640625" customWidth="1"/>
    <col min="1268" max="1268" width="8.5" customWidth="1"/>
    <col min="1269" max="1270" width="8.6640625" customWidth="1"/>
    <col min="1271" max="1271" width="8.5" customWidth="1"/>
    <col min="1272" max="1273" width="8.6640625" customWidth="1"/>
    <col min="1274" max="1274" width="8.5" customWidth="1"/>
    <col min="1275" max="1275" width="8.6640625" customWidth="1"/>
    <col min="1276" max="1276" width="8.5" customWidth="1"/>
    <col min="1277" max="1279" width="8.6640625" customWidth="1"/>
    <col min="1280" max="1280" width="8.5" customWidth="1"/>
    <col min="1281" max="1285" width="8.6640625" customWidth="1"/>
    <col min="1286" max="1286" width="8.5" customWidth="1"/>
    <col min="1287" max="1289" width="8.6640625" customWidth="1"/>
    <col min="1290" max="1290" width="8.5" customWidth="1"/>
    <col min="1291" max="1292" width="8.6640625" customWidth="1"/>
    <col min="1293" max="1293" width="8.5" customWidth="1"/>
    <col min="1294" max="1295" width="8.6640625" customWidth="1"/>
    <col min="1296" max="1296" width="8.5" customWidth="1"/>
    <col min="1297" max="1298" width="8.6640625" customWidth="1"/>
    <col min="1299" max="1299" width="8.5" customWidth="1"/>
    <col min="1300" max="1302" width="8.6640625" customWidth="1"/>
    <col min="1303" max="1303" width="8.5" customWidth="1"/>
    <col min="1304" max="1304" width="8.6640625" customWidth="1"/>
    <col min="1305" max="1305" width="8.5" customWidth="1"/>
    <col min="1306" max="1307" width="8.6640625" customWidth="1"/>
    <col min="1308" max="1308" width="8.5" customWidth="1"/>
    <col min="1309" max="1309" width="8.6640625" customWidth="1"/>
    <col min="1310" max="1310" width="8.5" customWidth="1"/>
    <col min="1311" max="1311" width="8.6640625" customWidth="1"/>
    <col min="1312" max="1312" width="8.5" customWidth="1"/>
    <col min="1313" max="1314" width="8.6640625" customWidth="1"/>
    <col min="1315" max="1315" width="8.5" customWidth="1"/>
    <col min="1316" max="1316" width="8.6640625" customWidth="1"/>
    <col min="1317" max="1317" width="8.5" customWidth="1"/>
    <col min="1318" max="1318" width="8.6640625" customWidth="1"/>
    <col min="1319" max="1319" width="8.5" customWidth="1"/>
    <col min="1320" max="1321" width="8.6640625" customWidth="1"/>
    <col min="1322" max="1322" width="8.5" customWidth="1"/>
    <col min="1323" max="1323" width="8.6640625" customWidth="1"/>
    <col min="1324" max="1324" width="8.5" customWidth="1"/>
    <col min="1325" max="1326" width="8.6640625" customWidth="1"/>
    <col min="1327" max="1327" width="8.5" customWidth="1"/>
    <col min="1328" max="1329" width="8.6640625" customWidth="1"/>
    <col min="1330" max="1330" width="8.5" customWidth="1"/>
    <col min="1331" max="1332" width="8.6640625" customWidth="1"/>
    <col min="1333" max="1333" width="8.5" customWidth="1"/>
    <col min="1334" max="1336" width="8.6640625" customWidth="1"/>
    <col min="1337" max="1337" width="8.5" customWidth="1"/>
    <col min="1338" max="1339" width="8.6640625" customWidth="1"/>
    <col min="1340" max="1340" width="8.5" customWidth="1"/>
    <col min="1341" max="1341" width="8.6640625" customWidth="1"/>
    <col min="1342" max="1342" width="8.5" customWidth="1"/>
    <col min="1343" max="1343" width="8.6640625" customWidth="1"/>
    <col min="1344" max="1344" width="8.5" customWidth="1"/>
    <col min="1345" max="1345" width="8.6640625" customWidth="1"/>
    <col min="1346" max="1346" width="8.5" customWidth="1"/>
    <col min="1347" max="1347" width="8.6640625" customWidth="1"/>
    <col min="1348" max="1348" width="8.5" customWidth="1"/>
    <col min="1349" max="1349" width="8.6640625" customWidth="1"/>
    <col min="1350" max="1352" width="30.6640625" customWidth="1"/>
    <col min="1353" max="1353" width="8.5" customWidth="1"/>
    <col min="1354" max="1354" width="8.6640625" customWidth="1"/>
    <col min="1355" max="1355" width="8.5" customWidth="1"/>
    <col min="1356" max="1356" width="8.6640625" customWidth="1"/>
    <col min="1357" max="1357" width="8.5" customWidth="1"/>
    <col min="1358" max="1358" width="8.6640625" customWidth="1"/>
    <col min="1359" max="1359" width="8.5" customWidth="1"/>
    <col min="1360" max="1360" width="8.6640625" customWidth="1"/>
    <col min="1361" max="1361" width="8.5" customWidth="1"/>
    <col min="1362" max="1362" width="8.6640625" customWidth="1"/>
    <col min="1363" max="1363" width="8.5" customWidth="1"/>
    <col min="1364" max="1364" width="8.6640625" customWidth="1"/>
    <col min="1365" max="1365" width="8.5" customWidth="1"/>
    <col min="1366" max="1366" width="8.6640625" customWidth="1"/>
    <col min="1367" max="1367" width="8.5" customWidth="1"/>
    <col min="1368" max="1368" width="8.6640625" customWidth="1"/>
    <col min="1369" max="1369" width="8.5" customWidth="1"/>
    <col min="1370" max="1370" width="8.6640625" customWidth="1"/>
    <col min="1371" max="1371" width="8.5" customWidth="1"/>
    <col min="1372" max="1372" width="8.6640625" customWidth="1"/>
    <col min="1373" max="1373" width="8.5" customWidth="1"/>
    <col min="1374" max="1374" width="8.6640625" customWidth="1"/>
    <col min="1375" max="1375" width="8.5" customWidth="1"/>
    <col min="1376" max="1376" width="8.6640625" customWidth="1"/>
    <col min="1377" max="1377" width="8.5" customWidth="1"/>
    <col min="1378" max="1378" width="8.6640625" customWidth="1"/>
    <col min="1379" max="1379" width="8.5" customWidth="1"/>
    <col min="1380" max="1380" width="8.6640625" customWidth="1"/>
    <col min="1381" max="1381" width="8.5" customWidth="1"/>
    <col min="1382" max="1382" width="8.6640625" customWidth="1"/>
    <col min="1383" max="1383" width="8.5" customWidth="1"/>
    <col min="1384" max="1384" width="8.6640625" customWidth="1"/>
    <col min="1385" max="1385" width="8.5" customWidth="1"/>
    <col min="1386" max="1386" width="8.6640625" customWidth="1"/>
    <col min="1387" max="1387" width="8.5" customWidth="1"/>
    <col min="1388" max="1388" width="8.6640625" customWidth="1"/>
    <col min="1389" max="1389" width="8.5" customWidth="1"/>
    <col min="1390" max="1390" width="8.6640625" customWidth="1"/>
    <col min="1391" max="1391" width="8.5" customWidth="1"/>
    <col min="1392" max="1392" width="8.6640625" customWidth="1"/>
    <col min="1393" max="1393" width="8.5" customWidth="1"/>
    <col min="1394" max="1394" width="8.6640625" customWidth="1"/>
    <col min="1395" max="1395" width="8.5" customWidth="1"/>
    <col min="1396" max="1396" width="8.6640625" customWidth="1"/>
    <col min="1397" max="1397" width="8.5" customWidth="1"/>
    <col min="1398" max="1398" width="8.6640625" customWidth="1"/>
    <col min="1399" max="1400" width="30.6640625" customWidth="1"/>
    <col min="1401" max="1401" width="8.5" customWidth="1"/>
    <col min="1402" max="1402" width="8.6640625" customWidth="1"/>
    <col min="1403" max="1404" width="30.6640625" customWidth="1"/>
    <col min="1405" max="1405" width="8.5" customWidth="1"/>
    <col min="1406" max="1406" width="8.6640625" customWidth="1"/>
    <col min="1407" max="1408" width="30.6640625" customWidth="1"/>
    <col min="1409" max="1409" width="8.5" customWidth="1"/>
    <col min="1410" max="1410" width="8.6640625" customWidth="1"/>
    <col min="1411" max="1412" width="30.6640625" customWidth="1"/>
    <col min="1413" max="1413" width="8.5" customWidth="1"/>
    <col min="1414" max="1414" width="8.6640625" customWidth="1"/>
    <col min="1415" max="1416" width="30.6640625" customWidth="1"/>
    <col min="1417" max="1417" width="8.5" customWidth="1"/>
    <col min="1418" max="1418" width="8.6640625" customWidth="1"/>
    <col min="1419" max="1420" width="30.6640625" customWidth="1"/>
    <col min="1421" max="1421" width="8.5" customWidth="1"/>
    <col min="1422" max="1422" width="8.6640625" customWidth="1"/>
    <col min="1423" max="1424" width="30.6640625" customWidth="1"/>
    <col min="1425" max="1425" width="8.5" customWidth="1"/>
    <col min="1426" max="1426" width="8.6640625" customWidth="1"/>
    <col min="1427" max="1428" width="30.6640625" customWidth="1"/>
    <col min="1429" max="1429" width="8.5" customWidth="1"/>
    <col min="1430" max="1430" width="8.6640625" customWidth="1"/>
    <col min="1431" max="1432" width="30.6640625" customWidth="1"/>
    <col min="1433" max="1433" width="8.5" customWidth="1"/>
    <col min="1434" max="1434" width="8.6640625" customWidth="1"/>
    <col min="1435" max="1436" width="30.6640625" customWidth="1"/>
    <col min="1437" max="1437" width="8.5" customWidth="1"/>
    <col min="1438" max="1438" width="8.6640625" customWidth="1"/>
    <col min="1439" max="1439" width="30.6640625" customWidth="1"/>
    <col min="1440" max="1440" width="8.5" customWidth="1"/>
    <col min="1441" max="1441" width="8.6640625" customWidth="1"/>
    <col min="1442" max="1442" width="30.6640625" customWidth="1"/>
    <col min="1443" max="1443" width="8.5" customWidth="1"/>
    <col min="1444" max="1444" width="8.6640625" customWidth="1"/>
    <col min="1445" max="1445" width="30.6640625" customWidth="1"/>
    <col min="1446" max="1446" width="8.5" customWidth="1"/>
    <col min="1447" max="1447" width="8.6640625" customWidth="1"/>
    <col min="1448" max="1448" width="8.5" customWidth="1"/>
    <col min="1449" max="1449" width="8.6640625" customWidth="1"/>
    <col min="1450" max="1450" width="8.5" customWidth="1"/>
    <col min="1451" max="1451" width="8.6640625" customWidth="1"/>
    <col min="1452" max="1452" width="8.5" customWidth="1"/>
    <col min="1453" max="1453" width="8.6640625" customWidth="1"/>
    <col min="1454" max="1454" width="8.5" customWidth="1"/>
    <col min="1455" max="1455" width="8.6640625" customWidth="1"/>
    <col min="1456" max="1456" width="8.5" customWidth="1"/>
    <col min="1457" max="1457" width="8.6640625" customWidth="1"/>
    <col min="1458" max="1458" width="8.5" customWidth="1"/>
    <col min="1459" max="1459" width="8.6640625" customWidth="1"/>
    <col min="1460" max="1460" width="8.5" customWidth="1"/>
    <col min="1461" max="1473" width="8.6640625" customWidth="1"/>
    <col min="1474" max="1474" width="8.5" customWidth="1"/>
    <col min="1475" max="1475" width="8.6640625" customWidth="1"/>
    <col min="1476" max="1476" width="8.5" customWidth="1"/>
    <col min="1477" max="1477" width="8.6640625" customWidth="1"/>
    <col min="1478" max="1478" width="8.5" customWidth="1"/>
    <col min="1479" max="1479" width="8.6640625" customWidth="1"/>
    <col min="1480" max="1480" width="8.5" customWidth="1"/>
    <col min="1481" max="1481" width="8.6640625" customWidth="1"/>
    <col min="1482" max="1482" width="8.5" customWidth="1"/>
    <col min="1483" max="1483" width="8.6640625" customWidth="1"/>
    <col min="1484" max="1484" width="8.5" customWidth="1"/>
    <col min="1485" max="1485" width="8.6640625" customWidth="1"/>
    <col min="1486" max="1486" width="8.5" customWidth="1"/>
    <col min="1487" max="1487" width="8.6640625" customWidth="1"/>
    <col min="1488" max="1489" width="30.6640625" customWidth="1"/>
    <col min="1490" max="1490" width="8.5" customWidth="1"/>
    <col min="1491" max="1491" width="8.6640625" customWidth="1"/>
    <col min="1492" max="1492" width="8.5" customWidth="1"/>
    <col min="1493" max="1493" width="8.6640625" customWidth="1"/>
    <col min="1494" max="1494" width="8.5" customWidth="1"/>
    <col min="1495" max="1495" width="8.6640625" customWidth="1"/>
    <col min="1496" max="1496" width="8.5" customWidth="1"/>
    <col min="1497" max="1497" width="8.6640625" customWidth="1"/>
    <col min="1498" max="1498" width="8.5" customWidth="1"/>
    <col min="1499" max="1499" width="8.6640625" customWidth="1"/>
    <col min="1500" max="1500" width="8.5" customWidth="1"/>
    <col min="1501" max="1501" width="8.6640625" customWidth="1"/>
    <col min="1502" max="1502" width="8.5" customWidth="1"/>
    <col min="1503" max="1503" width="8.6640625" customWidth="1"/>
    <col min="1504" max="1504" width="8.5" customWidth="1"/>
    <col min="1505" max="1505" width="8.6640625" customWidth="1"/>
    <col min="1506" max="1506" width="8.5" customWidth="1"/>
    <col min="1507" max="1507" width="8.6640625" customWidth="1"/>
    <col min="1508" max="1508" width="8.5" customWidth="1"/>
    <col min="1509" max="1509" width="8.6640625" customWidth="1"/>
    <col min="1510" max="1510" width="8.5" customWidth="1"/>
    <col min="1511" max="1511" width="8.6640625" customWidth="1"/>
    <col min="1512" max="1512" width="8.5" customWidth="1"/>
    <col min="1513" max="1513" width="8.6640625" customWidth="1"/>
    <col min="1514" max="1514" width="8.5" customWidth="1"/>
    <col min="1515" max="1515" width="8.6640625" customWidth="1"/>
    <col min="1516" max="1516" width="8.5" customWidth="1"/>
    <col min="1517" max="1517" width="8.6640625" customWidth="1"/>
    <col min="1518" max="1518" width="8.5" customWidth="1"/>
    <col min="1519" max="1519" width="8.6640625" customWidth="1"/>
    <col min="1520" max="1520" width="8.5" customWidth="1"/>
    <col min="1521" max="1521" width="8.6640625" customWidth="1"/>
    <col min="1522" max="1522" width="8.5" customWidth="1"/>
    <col min="1523" max="1523" width="8.6640625" customWidth="1"/>
    <col min="1524" max="1524" width="8.5" customWidth="1"/>
    <col min="1525" max="1525" width="8.6640625" customWidth="1"/>
    <col min="1526" max="1526" width="8.5" customWidth="1"/>
    <col min="1527" max="1527" width="8.6640625" customWidth="1"/>
    <col min="1528" max="1528" width="8.5" customWidth="1"/>
    <col min="1529" max="1529" width="8.6640625" customWidth="1"/>
    <col min="1530" max="1530" width="8.5" customWidth="1"/>
    <col min="1531" max="1531" width="8.6640625" customWidth="1"/>
    <col min="1532" max="1533" width="30.6640625" customWidth="1"/>
    <col min="1534" max="1534" width="8.5" customWidth="1"/>
    <col min="1535" max="1535" width="8.6640625" customWidth="1"/>
    <col min="1536" max="1537" width="30.6640625" customWidth="1"/>
    <col min="1538" max="1538" width="8.5" customWidth="1"/>
    <col min="1539" max="1539" width="8.6640625" customWidth="1"/>
    <col min="1540" max="1541" width="30.6640625" customWidth="1"/>
    <col min="1542" max="1542" width="8.5" customWidth="1"/>
    <col min="1543" max="1543" width="8.6640625" customWidth="1"/>
    <col min="1544" max="1545" width="30.6640625" customWidth="1"/>
    <col min="1546" max="1546" width="8.5" customWidth="1"/>
    <col min="1547" max="1547" width="8.6640625" customWidth="1"/>
    <col min="1548" max="1549" width="30.6640625" customWidth="1"/>
    <col min="1550" max="1550" width="8.5" customWidth="1"/>
    <col min="1551" max="1551" width="8.6640625" customWidth="1"/>
    <col min="1552" max="1553" width="30.6640625" customWidth="1"/>
    <col min="1554" max="1554" width="8.5" customWidth="1"/>
    <col min="1555" max="1555" width="8.6640625" customWidth="1"/>
    <col min="1556" max="1557" width="30.6640625" customWidth="1"/>
    <col min="1558" max="1558" width="8.5" customWidth="1"/>
    <col min="1559" max="1559" width="8.6640625" customWidth="1"/>
    <col min="1560" max="1561" width="30.6640625" customWidth="1"/>
    <col min="1562" max="1562" width="8.5" customWidth="1"/>
    <col min="1563" max="1563" width="8.6640625" customWidth="1"/>
    <col min="1564" max="1565" width="30.6640625" customWidth="1"/>
    <col min="1566" max="1566" width="8.5" customWidth="1"/>
    <col min="1567" max="1567" width="8.6640625" customWidth="1"/>
    <col min="1568" max="1569" width="30.6640625" customWidth="1"/>
    <col min="1570" max="1570" width="8.5" customWidth="1"/>
    <col min="1571" max="1571" width="8.6640625" customWidth="1"/>
    <col min="1572" max="1573" width="30.6640625" customWidth="1"/>
    <col min="1574" max="1574" width="8.5" customWidth="1"/>
    <col min="1575" max="1575" width="8.6640625" customWidth="1"/>
    <col min="1576" max="1577" width="30.6640625" customWidth="1"/>
    <col min="1578" max="1578" width="8.5" customWidth="1"/>
    <col min="1579" max="1579" width="8.6640625" customWidth="1"/>
    <col min="1580" max="1581" width="30.6640625" customWidth="1"/>
    <col min="1582" max="1582" width="8.5" customWidth="1"/>
    <col min="1583" max="1583" width="8.6640625" customWidth="1"/>
    <col min="1584" max="1585" width="30.6640625" customWidth="1"/>
    <col min="1586" max="1586" width="8.5" customWidth="1"/>
    <col min="1587" max="1587" width="8.6640625" customWidth="1"/>
    <col min="1588" max="1589" width="30.6640625" customWidth="1"/>
    <col min="1590" max="1590" width="8.5" customWidth="1"/>
    <col min="1591" max="1591" width="8.6640625" customWidth="1"/>
    <col min="1592" max="1593" width="30.6640625" customWidth="1"/>
    <col min="1594" max="1594" width="8.5" customWidth="1"/>
    <col min="1595" max="1595" width="8.6640625" customWidth="1"/>
    <col min="1596" max="1597" width="30.6640625" customWidth="1"/>
    <col min="1598" max="1598" width="8.5" customWidth="1"/>
    <col min="1599" max="1599" width="8.6640625" customWidth="1"/>
    <col min="1600" max="1601" width="30.6640625" customWidth="1"/>
    <col min="1602" max="1602" width="8.5" customWidth="1"/>
    <col min="1603" max="1603" width="8.6640625" customWidth="1"/>
    <col min="1604" max="1605" width="30.6640625" customWidth="1"/>
    <col min="1606" max="1606" width="8.5" customWidth="1"/>
    <col min="1607" max="1607" width="8.6640625" customWidth="1"/>
    <col min="1608" max="1609" width="30.6640625" customWidth="1"/>
    <col min="1610" max="1610" width="8.5" customWidth="1"/>
    <col min="1611" max="1611" width="8.6640625" customWidth="1"/>
    <col min="1612" max="1613" width="30.6640625" customWidth="1"/>
    <col min="1614" max="1614" width="8.5" customWidth="1"/>
    <col min="1615" max="1615" width="8.6640625" customWidth="1"/>
    <col min="1616" max="1617" width="30.6640625" customWidth="1"/>
    <col min="1618" max="1618" width="8.5" customWidth="1"/>
    <col min="1619" max="1619" width="8.6640625" customWidth="1"/>
    <col min="1620" max="1621" width="30.6640625" customWidth="1"/>
    <col min="1622" max="1622" width="8.5" customWidth="1"/>
    <col min="1623" max="1623" width="8.6640625" customWidth="1"/>
    <col min="1624" max="1625" width="30.6640625" customWidth="1"/>
    <col min="1626" max="1626" width="8.5" customWidth="1"/>
    <col min="1627" max="1627" width="8.6640625" customWidth="1"/>
    <col min="1628" max="1629" width="30.6640625" customWidth="1"/>
    <col min="1630" max="1630" width="8.5" customWidth="1"/>
    <col min="1631" max="1631" width="8.6640625" customWidth="1"/>
    <col min="1632" max="1632" width="8.5" customWidth="1"/>
    <col min="1633" max="1633" width="8.6640625" customWidth="1"/>
    <col min="1634" max="1634" width="8.5" customWidth="1"/>
    <col min="1635" max="1635" width="8.6640625" customWidth="1"/>
    <col min="1636" max="1636" width="8.5" customWidth="1"/>
    <col min="1637" max="1637" width="8.6640625" customWidth="1"/>
    <col min="1638" max="1638" width="8.5" customWidth="1"/>
    <col min="1639" max="1639" width="8.6640625" customWidth="1"/>
    <col min="1640" max="1640" width="8.5" customWidth="1"/>
    <col min="1641" max="1641" width="8.6640625" customWidth="1"/>
    <col min="1642" max="1642" width="8.5" customWidth="1"/>
    <col min="1643" max="1643" width="8.6640625" customWidth="1"/>
    <col min="1644" max="1644" width="8.5" customWidth="1"/>
    <col min="1645" max="1645" width="8.6640625" customWidth="1"/>
    <col min="1646" max="1646" width="8.5" customWidth="1"/>
    <col min="1647" max="1647" width="8.6640625" customWidth="1"/>
    <col min="1648" max="1648" width="30.6640625" customWidth="1"/>
    <col min="1649" max="1649" width="8.5" customWidth="1"/>
    <col min="1650" max="1650" width="8.6640625" customWidth="1"/>
    <col min="1651" max="1651" width="30.6640625" customWidth="1"/>
    <col min="1652" max="1652" width="8.5" customWidth="1"/>
    <col min="1653" max="1653" width="8.6640625" customWidth="1"/>
    <col min="1654" max="1654" width="30.6640625" customWidth="1"/>
    <col min="1655" max="1655" width="8.5" customWidth="1"/>
    <col min="1656" max="1656" width="8.6640625" customWidth="1"/>
    <col min="1657" max="1657" width="30.6640625" customWidth="1"/>
    <col min="1658" max="1658" width="8.5" customWidth="1"/>
    <col min="1659" max="1659" width="8.6640625" customWidth="1"/>
    <col min="1660" max="1660" width="30.6640625" customWidth="1"/>
    <col min="1661" max="1661" width="8.5" customWidth="1"/>
    <col min="1662" max="1662" width="8.6640625" customWidth="1"/>
    <col min="1663" max="1663" width="30.6640625" customWidth="1"/>
    <col min="1664" max="1664" width="8.5" customWidth="1"/>
    <col min="1665" max="1665" width="8.6640625" customWidth="1"/>
    <col min="1666" max="1666" width="30.6640625" customWidth="1"/>
    <col min="1667" max="1667" width="8.5" customWidth="1"/>
    <col min="1668" max="1668" width="8.6640625" customWidth="1"/>
    <col min="1669" max="1669" width="30.6640625" customWidth="1"/>
    <col min="1670" max="1670" width="8.5" customWidth="1"/>
    <col min="1671" max="1671" width="8.6640625" customWidth="1"/>
    <col min="1672" max="1672" width="30.6640625" customWidth="1"/>
    <col min="1673" max="1673" width="8.5" customWidth="1"/>
    <col min="1674" max="1674" width="8.6640625" customWidth="1"/>
    <col min="1675" max="1675" width="30.6640625" customWidth="1"/>
    <col min="1676" max="1676" width="8.5" customWidth="1"/>
    <col min="1677" max="1677" width="8.6640625" customWidth="1"/>
    <col min="1678" max="1678" width="30.6640625" customWidth="1"/>
    <col min="1679" max="1679" width="8.5" customWidth="1"/>
    <col min="1680" max="1680" width="8.6640625" customWidth="1"/>
    <col min="1681" max="1681" width="30.6640625" customWidth="1"/>
    <col min="1682" max="1682" width="8.5" customWidth="1"/>
    <col min="1683" max="1683" width="8.6640625" customWidth="1"/>
    <col min="1684" max="1684" width="30.6640625" customWidth="1"/>
    <col min="1685" max="1685" width="8.5" customWidth="1"/>
    <col min="1686" max="1686" width="8.6640625" customWidth="1"/>
    <col min="1687" max="1687" width="30.6640625" customWidth="1"/>
    <col min="1688" max="1688" width="8.5" customWidth="1"/>
    <col min="1689" max="1689" width="8.6640625" customWidth="1"/>
    <col min="1690" max="1690" width="30.6640625" customWidth="1"/>
    <col min="1691" max="1691" width="8.5" customWidth="1"/>
    <col min="1692" max="1721" width="8.6640625" customWidth="1"/>
    <col min="1722" max="1722" width="8.5" customWidth="1"/>
    <col min="1723" max="1723" width="8.6640625" customWidth="1"/>
    <col min="1724" max="1724" width="8.5" customWidth="1"/>
    <col min="1725" max="1725" width="8.6640625" customWidth="1"/>
    <col min="1726" max="1726" width="8.5" customWidth="1"/>
    <col min="1727" max="1727" width="8.6640625" customWidth="1"/>
    <col min="1728" max="1728" width="8.5" customWidth="1"/>
    <col min="1729" max="1729" width="8.6640625" customWidth="1"/>
    <col min="1730" max="1730" width="8.5" customWidth="1"/>
    <col min="1731" max="1747" width="8.6640625" customWidth="1"/>
    <col min="1748" max="1748" width="8.5" customWidth="1"/>
    <col min="1749" max="1749" width="8.6640625" customWidth="1"/>
    <col min="1750" max="1750" width="8.5" customWidth="1"/>
    <col min="1751" max="1751" width="8.6640625" customWidth="1"/>
    <col min="1752" max="1752" width="8.5" customWidth="1"/>
    <col min="1753" max="1753" width="8.6640625" customWidth="1"/>
    <col min="1754" max="1754" width="8.5" customWidth="1"/>
    <col min="1755" max="1755" width="8.6640625" customWidth="1"/>
    <col min="1756" max="1756" width="8.5" customWidth="1"/>
    <col min="1757" max="1757" width="8.6640625" customWidth="1"/>
    <col min="1758" max="1758" width="8.5" customWidth="1"/>
    <col min="1759" max="1759" width="8.6640625" customWidth="1"/>
    <col min="1760" max="1760" width="8.5" customWidth="1"/>
    <col min="1761" max="1761" width="8.6640625" customWidth="1"/>
    <col min="1762" max="1762" width="8.5" customWidth="1"/>
    <col min="1763" max="1763" width="8.6640625" customWidth="1"/>
    <col min="1764" max="1764" width="8.5" customWidth="1"/>
    <col min="1765" max="1765" width="8.6640625" customWidth="1"/>
    <col min="1766" max="1766" width="8.5" customWidth="1"/>
    <col min="1767" max="1767" width="8.6640625" customWidth="1"/>
    <col min="1768" max="1768" width="8.5" customWidth="1"/>
    <col min="1769" max="1776" width="8.6640625" customWidth="1"/>
    <col min="1777" max="1777" width="8.5" customWidth="1"/>
    <col min="1778" max="1783" width="8.6640625" customWidth="1"/>
    <col min="1784" max="1784" width="8.5" customWidth="1"/>
    <col min="1785" max="1785" width="8.6640625" customWidth="1"/>
    <col min="1786" max="1786" width="8.5" customWidth="1"/>
    <col min="1787" max="1787" width="8.6640625" customWidth="1"/>
    <col min="1788" max="1788" width="8.5" customWidth="1"/>
    <col min="1789" max="1789" width="8.6640625" customWidth="1"/>
    <col min="1790" max="1790" width="8.5" customWidth="1"/>
    <col min="1791" max="1791" width="8.6640625" customWidth="1"/>
    <col min="1792" max="1792" width="8.5" customWidth="1"/>
    <col min="1793" max="1793" width="8.6640625" customWidth="1"/>
    <col min="1794" max="1794" width="8.5" customWidth="1"/>
    <col min="1795" max="1795" width="8.6640625" customWidth="1"/>
    <col min="1796" max="1796" width="8.5" customWidth="1"/>
    <col min="1797" max="1797" width="8.6640625" customWidth="1"/>
    <col min="1798" max="1798" width="8.5" customWidth="1"/>
    <col min="1799" max="1799" width="8.6640625" customWidth="1"/>
    <col min="1800" max="1800" width="8.5" customWidth="1"/>
    <col min="1801" max="1801" width="8.6640625" customWidth="1"/>
    <col min="1802" max="1802" width="8.5" customWidth="1"/>
    <col min="1803" max="1803" width="8.6640625" customWidth="1"/>
    <col min="1804" max="1804" width="8.5" customWidth="1"/>
    <col min="1805" max="1805" width="8.6640625" customWidth="1"/>
    <col min="1806" max="1806" width="8.5" customWidth="1"/>
    <col min="1807" max="1807" width="8.6640625" customWidth="1"/>
    <col min="1808" max="1808" width="8.5" customWidth="1"/>
    <col min="1809" max="1809" width="8.6640625" customWidth="1"/>
    <col min="1810" max="1810" width="8.5" customWidth="1"/>
    <col min="1811" max="1811" width="8.6640625" customWidth="1"/>
    <col min="1812" max="1812" width="8.5" customWidth="1"/>
    <col min="1813" max="1813" width="8.6640625" customWidth="1"/>
    <col min="1814" max="1814" width="8.5" customWidth="1"/>
    <col min="1815" max="1815" width="8.6640625" customWidth="1"/>
    <col min="1816" max="1816" width="6.6640625" bestFit="1" customWidth="1"/>
    <col min="1817" max="1817" width="8.6640625" customWidth="1"/>
    <col min="1818" max="1818" width="6.6640625" bestFit="1" customWidth="1"/>
    <col min="1819" max="1819" width="7.6640625" customWidth="1"/>
    <col min="1820" max="1820" width="6.6640625" bestFit="1" customWidth="1"/>
    <col min="1821" max="1821" width="6.6640625" customWidth="1"/>
    <col min="1822" max="1823" width="9.33203125" bestFit="1" customWidth="1"/>
    <col min="1824" max="1824" width="5" bestFit="1" customWidth="1"/>
    <col min="1825" max="1825" width="9.33203125" bestFit="1" customWidth="1"/>
    <col min="1826" max="1826" width="4.33203125" bestFit="1" customWidth="1"/>
    <col min="1827" max="1827" width="6.6640625" bestFit="1" customWidth="1"/>
    <col min="1828" max="1828" width="4.33203125" bestFit="1" customWidth="1"/>
    <col min="1829" max="1829" width="6.6640625" bestFit="1" customWidth="1"/>
    <col min="1830" max="1830" width="4.33203125" bestFit="1" customWidth="1"/>
    <col min="1831" max="1831" width="6.6640625" bestFit="1" customWidth="1"/>
    <col min="1832" max="1832" width="4.33203125" bestFit="1" customWidth="1"/>
    <col min="1833" max="1833" width="6.6640625" bestFit="1" customWidth="1"/>
    <col min="1834" max="1834" width="4.33203125" bestFit="1" customWidth="1"/>
    <col min="1835" max="1835" width="6.6640625" bestFit="1" customWidth="1"/>
    <col min="1836" max="1836" width="4.33203125" bestFit="1" customWidth="1"/>
    <col min="1837" max="1837" width="6.6640625" bestFit="1" customWidth="1"/>
    <col min="1838" max="1838" width="4.33203125" bestFit="1" customWidth="1"/>
    <col min="1839" max="1839" width="6.6640625" bestFit="1" customWidth="1"/>
    <col min="1840" max="1841" width="4.33203125" bestFit="1" customWidth="1"/>
    <col min="1842" max="1842" width="30.6640625" customWidth="1"/>
    <col min="1843" max="1843" width="6.6640625" bestFit="1" customWidth="1"/>
    <col min="1844" max="1845" width="4.33203125" bestFit="1" customWidth="1"/>
    <col min="1846" max="1846" width="6.6640625" bestFit="1" customWidth="1"/>
    <col min="1847" max="1852" width="4.33203125" bestFit="1" customWidth="1"/>
    <col min="1853" max="1853" width="6.6640625" bestFit="1" customWidth="1"/>
    <col min="1854" max="1875" width="4.33203125" bestFit="1" customWidth="1"/>
    <col min="1876" max="1876" width="6.6640625" bestFit="1" customWidth="1"/>
    <col min="1877" max="1877" width="4.33203125" bestFit="1" customWidth="1"/>
    <col min="1878" max="1878" width="6.6640625" bestFit="1" customWidth="1"/>
    <col min="1879" max="1881" width="4.33203125" bestFit="1" customWidth="1"/>
    <col min="1882" max="1882" width="6.6640625" bestFit="1" customWidth="1"/>
    <col min="1883" max="1883" width="4.33203125" bestFit="1" customWidth="1"/>
    <col min="1884" max="1884" width="6.6640625" bestFit="1" customWidth="1"/>
    <col min="1885" max="1885" width="4.33203125" bestFit="1" customWidth="1"/>
    <col min="1886" max="1886" width="6.6640625" bestFit="1" customWidth="1"/>
    <col min="1887" max="1887" width="4.33203125" bestFit="1" customWidth="1"/>
    <col min="1888" max="1888" width="6.6640625" bestFit="1" customWidth="1"/>
    <col min="1889" max="1889" width="4.33203125" bestFit="1" customWidth="1"/>
    <col min="1890" max="1890" width="6.6640625" bestFit="1" customWidth="1"/>
    <col min="1891" max="1891" width="4.33203125" bestFit="1" customWidth="1"/>
    <col min="1892" max="1892" width="6.6640625" bestFit="1" customWidth="1"/>
    <col min="1893" max="1893" width="4.33203125" bestFit="1" customWidth="1"/>
    <col min="1894" max="1894" width="6.6640625" bestFit="1" customWidth="1"/>
    <col min="1895" max="1895" width="4.33203125" bestFit="1" customWidth="1"/>
    <col min="1896" max="1896" width="6.6640625" bestFit="1" customWidth="1"/>
    <col min="1897" max="1897" width="4.33203125" bestFit="1" customWidth="1"/>
    <col min="1898" max="1898" width="30.6640625" customWidth="1"/>
    <col min="1899" max="1899" width="6.6640625" bestFit="1" customWidth="1"/>
    <col min="1900" max="1900" width="4.33203125" bestFit="1" customWidth="1"/>
    <col min="1901" max="1901" width="30.6640625" customWidth="1"/>
    <col min="1902" max="1902" width="6.6640625" bestFit="1" customWidth="1"/>
    <col min="1903" max="1903" width="4.33203125" bestFit="1" customWidth="1"/>
    <col min="1904" max="1904" width="6.6640625" bestFit="1" customWidth="1"/>
    <col min="1905" max="1905" width="4.33203125" bestFit="1" customWidth="1"/>
    <col min="1906" max="1906" width="30.6640625" customWidth="1"/>
    <col min="1907" max="1907" width="6.6640625" bestFit="1" customWidth="1"/>
    <col min="1908" max="1908" width="4.33203125" bestFit="1" customWidth="1"/>
    <col min="1909" max="1909" width="30.6640625" customWidth="1"/>
    <col min="1910" max="1910" width="6.6640625" bestFit="1" customWidth="1"/>
    <col min="1911" max="1911" width="4.33203125" bestFit="1" customWidth="1"/>
    <col min="1912" max="1912" width="30.6640625" customWidth="1"/>
    <col min="1913" max="1913" width="6.6640625" bestFit="1" customWidth="1"/>
    <col min="1914" max="1914" width="4.33203125" bestFit="1" customWidth="1"/>
    <col min="1915" max="1915" width="30.6640625" customWidth="1"/>
    <col min="1916" max="1916" width="6.6640625" bestFit="1" customWidth="1"/>
    <col min="1917" max="1917" width="4.33203125" bestFit="1" customWidth="1"/>
    <col min="1918" max="1918" width="30.6640625" customWidth="1"/>
    <col min="1919" max="1919" width="6.6640625" bestFit="1" customWidth="1"/>
    <col min="1920" max="1920" width="4.33203125" bestFit="1" customWidth="1"/>
    <col min="1921" max="1921" width="30.6640625" customWidth="1"/>
    <col min="1922" max="1922" width="6.6640625" bestFit="1" customWidth="1"/>
    <col min="1923" max="1923" width="4.33203125" bestFit="1" customWidth="1"/>
    <col min="1924" max="1924" width="30.6640625" customWidth="1"/>
    <col min="1925" max="1925" width="6.6640625" bestFit="1" customWidth="1"/>
    <col min="1926" max="1926" width="4.33203125" bestFit="1" customWidth="1"/>
    <col min="1927" max="1927" width="30.6640625" customWidth="1"/>
    <col min="1928" max="1928" width="6.6640625" bestFit="1" customWidth="1"/>
    <col min="1929" max="1929" width="4.33203125" bestFit="1" customWidth="1"/>
    <col min="1930" max="1930" width="6.6640625" bestFit="1" customWidth="1"/>
    <col min="1931" max="1931" width="4.33203125" bestFit="1" customWidth="1"/>
    <col min="1932" max="1932" width="30.6640625" customWidth="1"/>
    <col min="1933" max="1933" width="6.6640625" bestFit="1" customWidth="1"/>
    <col min="1934" max="1934" width="4.33203125" bestFit="1" customWidth="1"/>
    <col min="1935" max="1936" width="30.6640625" customWidth="1"/>
    <col min="1937" max="1937" width="6.6640625" bestFit="1" customWidth="1"/>
    <col min="1938" max="1938" width="4.33203125" bestFit="1" customWidth="1"/>
    <col min="1939" max="1939" width="30.6640625" customWidth="1"/>
    <col min="1940" max="1940" width="6.6640625" bestFit="1" customWidth="1"/>
    <col min="1941" max="1941" width="4.33203125" bestFit="1" customWidth="1"/>
    <col min="1942" max="1942" width="30.6640625" customWidth="1"/>
    <col min="1943" max="1943" width="6.6640625" bestFit="1" customWidth="1"/>
    <col min="1944" max="1944" width="4.33203125" bestFit="1" customWidth="1"/>
    <col min="1945" max="1945" width="30.6640625" customWidth="1"/>
    <col min="1946" max="1946" width="6.6640625" bestFit="1" customWidth="1"/>
    <col min="1947" max="1947" width="4.33203125" bestFit="1" customWidth="1"/>
    <col min="1948" max="1948" width="30.6640625" customWidth="1"/>
    <col min="1949" max="1949" width="6.6640625" bestFit="1" customWidth="1"/>
    <col min="1950" max="1950" width="4.33203125" bestFit="1" customWidth="1"/>
    <col min="1951" max="1951" width="30.6640625" customWidth="1"/>
    <col min="1952" max="1952" width="6.6640625" bestFit="1" customWidth="1"/>
    <col min="1953" max="1953" width="4.33203125" bestFit="1" customWidth="1"/>
    <col min="1954" max="1954" width="30.6640625" customWidth="1"/>
    <col min="1955" max="1955" width="6.6640625" bestFit="1" customWidth="1"/>
    <col min="1956" max="1956" width="4.33203125" bestFit="1" customWidth="1"/>
    <col min="1957" max="1957" width="30.6640625" customWidth="1"/>
    <col min="1958" max="1958" width="6.6640625" bestFit="1" customWidth="1"/>
    <col min="1959" max="1959" width="4.33203125" bestFit="1" customWidth="1"/>
    <col min="1960" max="1960" width="30.6640625" customWidth="1"/>
    <col min="1961" max="1961" width="6.6640625" bestFit="1" customWidth="1"/>
    <col min="1962" max="1962" width="4.33203125" bestFit="1" customWidth="1"/>
    <col min="1963" max="1963" width="30.6640625" customWidth="1"/>
    <col min="1964" max="1964" width="6.6640625" bestFit="1" customWidth="1"/>
    <col min="1965" max="1965" width="4.33203125" bestFit="1" customWidth="1"/>
    <col min="1966" max="1966" width="30.6640625" customWidth="1"/>
    <col min="1967" max="1967" width="6.6640625" bestFit="1" customWidth="1"/>
    <col min="1968" max="1968" width="4.33203125" bestFit="1" customWidth="1"/>
    <col min="1969" max="1969" width="30.6640625" customWidth="1"/>
    <col min="1970" max="1970" width="6.6640625" bestFit="1" customWidth="1"/>
    <col min="1971" max="1971" width="4.33203125" bestFit="1" customWidth="1"/>
    <col min="1972" max="1972" width="30.6640625" customWidth="1"/>
    <col min="1973" max="1973" width="6.6640625" bestFit="1" customWidth="1"/>
    <col min="1974" max="1974" width="4.33203125" bestFit="1" customWidth="1"/>
    <col min="1975" max="1975" width="30.6640625" customWidth="1"/>
    <col min="1976" max="1976" width="6.6640625" bestFit="1" customWidth="1"/>
    <col min="1977" max="1977" width="4.33203125" bestFit="1" customWidth="1"/>
    <col min="1978" max="1978" width="30.6640625" customWidth="1"/>
    <col min="1979" max="1979" width="6.6640625" bestFit="1" customWidth="1"/>
    <col min="1980" max="1980" width="4.33203125" bestFit="1" customWidth="1"/>
    <col min="1981" max="1981" width="6.6640625" bestFit="1" customWidth="1"/>
    <col min="1982" max="1982" width="4.33203125" bestFit="1" customWidth="1"/>
    <col min="1983" max="1983" width="6.6640625" bestFit="1" customWidth="1"/>
    <col min="1984" max="1984" width="4.33203125" bestFit="1" customWidth="1"/>
    <col min="1985" max="1985" width="6.6640625" bestFit="1" customWidth="1"/>
    <col min="1986" max="1986" width="4.33203125" bestFit="1" customWidth="1"/>
    <col min="1987" max="1987" width="6.6640625" bestFit="1" customWidth="1"/>
    <col min="1988" max="1988" width="4.33203125" bestFit="1" customWidth="1"/>
    <col min="1989" max="1989" width="6.6640625" bestFit="1" customWidth="1"/>
    <col min="1990" max="1990" width="4.33203125" bestFit="1" customWidth="1"/>
    <col min="1991" max="1991" width="6.6640625" bestFit="1" customWidth="1"/>
    <col min="1992" max="1992" width="4.33203125" bestFit="1" customWidth="1"/>
    <col min="1993" max="1993" width="6.6640625" bestFit="1" customWidth="1"/>
    <col min="1994" max="1994" width="4.33203125" bestFit="1" customWidth="1"/>
    <col min="1995" max="1995" width="6.6640625" bestFit="1" customWidth="1"/>
    <col min="1996" max="1996" width="4.33203125" bestFit="1" customWidth="1"/>
    <col min="1997" max="1997" width="6.6640625" bestFit="1" customWidth="1"/>
    <col min="1998" max="1998" width="4.33203125" bestFit="1" customWidth="1"/>
    <col min="1999" max="1999" width="6.6640625" bestFit="1" customWidth="1"/>
    <col min="2000" max="2000" width="4.33203125" bestFit="1" customWidth="1"/>
    <col min="2001" max="2001" width="6.6640625" bestFit="1" customWidth="1"/>
    <col min="2002" max="2002" width="4.33203125" bestFit="1" customWidth="1"/>
    <col min="2003" max="2003" width="6.6640625" bestFit="1" customWidth="1"/>
    <col min="2004" max="2004" width="4.33203125" bestFit="1" customWidth="1"/>
    <col min="2005" max="2005" width="6.6640625" bestFit="1" customWidth="1"/>
    <col min="2006" max="2006" width="4.33203125" bestFit="1" customWidth="1"/>
    <col min="2007" max="2007" width="6.6640625" bestFit="1" customWidth="1"/>
    <col min="2008" max="2008" width="4.33203125" bestFit="1" customWidth="1"/>
    <col min="2009" max="2009" width="6.6640625" bestFit="1" customWidth="1"/>
    <col min="2010" max="2010" width="4.33203125" bestFit="1" customWidth="1"/>
    <col min="2011" max="2011" width="6.6640625" bestFit="1" customWidth="1"/>
    <col min="2012" max="2012" width="4.33203125" bestFit="1" customWidth="1"/>
    <col min="2013" max="2013" width="6.6640625" bestFit="1" customWidth="1"/>
    <col min="2014" max="2014" width="4.33203125" bestFit="1" customWidth="1"/>
    <col min="2015" max="2015" width="6.6640625" bestFit="1" customWidth="1"/>
    <col min="2016" max="2016" width="4.33203125" bestFit="1" customWidth="1"/>
    <col min="2017" max="2017" width="6.6640625" bestFit="1" customWidth="1"/>
    <col min="2018" max="2018" width="4.33203125" bestFit="1" customWidth="1"/>
    <col min="2019" max="2019" width="6.6640625" bestFit="1" customWidth="1"/>
    <col min="2020" max="2020" width="4.33203125" bestFit="1" customWidth="1"/>
    <col min="2021" max="2021" width="6.6640625" bestFit="1" customWidth="1"/>
    <col min="2022" max="2022" width="4.33203125" bestFit="1" customWidth="1"/>
    <col min="2023" max="2023" width="6.6640625" bestFit="1" customWidth="1"/>
    <col min="2024" max="2024" width="4.33203125" bestFit="1" customWidth="1"/>
    <col min="2025" max="2025" width="6.6640625" bestFit="1" customWidth="1"/>
    <col min="2026" max="2026" width="4.33203125" bestFit="1" customWidth="1"/>
    <col min="2027" max="2027" width="6.6640625" bestFit="1" customWidth="1"/>
    <col min="2028" max="2028" width="4.33203125" bestFit="1" customWidth="1"/>
    <col min="2029" max="2029" width="6.6640625" bestFit="1" customWidth="1"/>
    <col min="2030" max="2030" width="4.33203125" bestFit="1" customWidth="1"/>
    <col min="2031" max="2031" width="6.6640625" bestFit="1" customWidth="1"/>
    <col min="2032" max="2032" width="4.33203125" bestFit="1" customWidth="1"/>
    <col min="2033" max="2033" width="6.6640625" bestFit="1" customWidth="1"/>
    <col min="2034" max="2034" width="4.33203125" bestFit="1" customWidth="1"/>
    <col min="2035" max="2035" width="6.6640625" bestFit="1" customWidth="1"/>
    <col min="2036" max="2036" width="4.33203125" bestFit="1" customWidth="1"/>
    <col min="2037" max="2037" width="6.6640625" bestFit="1" customWidth="1"/>
    <col min="2038" max="2038" width="4.33203125" bestFit="1" customWidth="1"/>
    <col min="2039" max="2039" width="6.6640625" bestFit="1" customWidth="1"/>
    <col min="2040" max="2040" width="4.33203125" bestFit="1" customWidth="1"/>
    <col min="2041" max="2041" width="6.6640625" bestFit="1" customWidth="1"/>
    <col min="2042" max="2042" width="4.33203125" bestFit="1" customWidth="1"/>
    <col min="2043" max="2043" width="6.6640625" bestFit="1" customWidth="1"/>
    <col min="2044" max="2044" width="4.33203125" bestFit="1" customWidth="1"/>
    <col min="2045" max="2045" width="6.6640625" bestFit="1" customWidth="1"/>
    <col min="2046" max="2046" width="4.33203125" bestFit="1" customWidth="1"/>
    <col min="2047" max="2047" width="6.6640625" bestFit="1" customWidth="1"/>
    <col min="2048" max="2048" width="4.33203125" bestFit="1" customWidth="1"/>
    <col min="2049" max="2049" width="6.6640625" bestFit="1" customWidth="1"/>
    <col min="2050" max="2050" width="4.33203125" bestFit="1" customWidth="1"/>
    <col min="2051" max="2051" width="6.6640625" bestFit="1" customWidth="1"/>
    <col min="2052" max="2052" width="4.33203125" bestFit="1" customWidth="1"/>
    <col min="2053" max="2053" width="6.6640625" bestFit="1" customWidth="1"/>
    <col min="2054" max="2054" width="4.33203125" bestFit="1" customWidth="1"/>
    <col min="2055" max="2055" width="6.6640625" bestFit="1" customWidth="1"/>
    <col min="2056" max="2056" width="4.33203125" bestFit="1" customWidth="1"/>
    <col min="2057" max="2057" width="6.6640625" bestFit="1" customWidth="1"/>
    <col min="2058" max="2058" width="4.33203125" bestFit="1" customWidth="1"/>
    <col min="2059" max="2059" width="6.6640625" bestFit="1" customWidth="1"/>
    <col min="2060" max="2060" width="4.33203125" bestFit="1" customWidth="1"/>
    <col min="2061" max="2061" width="6.6640625" bestFit="1" customWidth="1"/>
    <col min="2062" max="2062" width="4.33203125" bestFit="1" customWidth="1"/>
    <col min="2063" max="2063" width="6.6640625" bestFit="1" customWidth="1"/>
    <col min="2064" max="2064" width="4.33203125" bestFit="1" customWidth="1"/>
    <col min="2065" max="2065" width="6.6640625" bestFit="1" customWidth="1"/>
    <col min="2066" max="2066" width="4.33203125" bestFit="1" customWidth="1"/>
    <col min="2067" max="2067" width="6.6640625" bestFit="1" customWidth="1"/>
    <col min="2068" max="2068" width="4.33203125" bestFit="1" customWidth="1"/>
    <col min="2069" max="2069" width="6.6640625" bestFit="1" customWidth="1"/>
    <col min="2070" max="2070" width="4.33203125" bestFit="1" customWidth="1"/>
    <col min="2071" max="2071" width="6.6640625" bestFit="1" customWidth="1"/>
    <col min="2072" max="2072" width="4.33203125" bestFit="1" customWidth="1"/>
    <col min="2073" max="2073" width="6.6640625" bestFit="1" customWidth="1"/>
    <col min="2074" max="2074" width="4.33203125" bestFit="1" customWidth="1"/>
    <col min="2075" max="2075" width="6.6640625" bestFit="1" customWidth="1"/>
    <col min="2076" max="2076" width="4.33203125" bestFit="1" customWidth="1"/>
    <col min="2077" max="2077" width="6.6640625" bestFit="1" customWidth="1"/>
    <col min="2078" max="2078" width="4.33203125" bestFit="1" customWidth="1"/>
    <col min="2079" max="2079" width="6.6640625" bestFit="1" customWidth="1"/>
    <col min="2080" max="2080" width="4.33203125" bestFit="1" customWidth="1"/>
    <col min="2081" max="2081" width="6.6640625" bestFit="1" customWidth="1"/>
    <col min="2082" max="2082" width="4.33203125" bestFit="1" customWidth="1"/>
    <col min="2083" max="2083" width="6.6640625" bestFit="1" customWidth="1"/>
    <col min="2084" max="2084" width="4.33203125" bestFit="1" customWidth="1"/>
    <col min="2085" max="2085" width="6.6640625" bestFit="1" customWidth="1"/>
    <col min="2086" max="2086" width="4.33203125" bestFit="1" customWidth="1"/>
    <col min="2087" max="2087" width="6.6640625" bestFit="1" customWidth="1"/>
    <col min="2088" max="2088" width="4.33203125" bestFit="1" customWidth="1"/>
    <col min="2089" max="2089" width="6.6640625" bestFit="1" customWidth="1"/>
    <col min="2090" max="2090" width="4.33203125" bestFit="1" customWidth="1"/>
    <col min="2091" max="2091" width="6.6640625" bestFit="1" customWidth="1"/>
    <col min="2092" max="2092" width="4.33203125" bestFit="1" customWidth="1"/>
    <col min="2093" max="2093" width="6.6640625" bestFit="1" customWidth="1"/>
    <col min="2094" max="2094" width="4.33203125" bestFit="1" customWidth="1"/>
    <col min="2095" max="2095" width="6.6640625" bestFit="1" customWidth="1"/>
    <col min="2096" max="2096" width="4.33203125" bestFit="1" customWidth="1"/>
    <col min="2097" max="2097" width="6.6640625" bestFit="1" customWidth="1"/>
    <col min="2098" max="2098" width="4.33203125" bestFit="1" customWidth="1"/>
    <col min="2099" max="2099" width="6.6640625" bestFit="1" customWidth="1"/>
    <col min="2100" max="2100" width="4.33203125" bestFit="1" customWidth="1"/>
    <col min="2101" max="2101" width="6.6640625" bestFit="1" customWidth="1"/>
    <col min="2102" max="2102" width="4.33203125" bestFit="1" customWidth="1"/>
    <col min="2103" max="2103" width="6.6640625" bestFit="1" customWidth="1"/>
    <col min="2104" max="2104" width="4.33203125" bestFit="1" customWidth="1"/>
    <col min="2105" max="2105" width="6.6640625" bestFit="1" customWidth="1"/>
    <col min="2106" max="2106" width="4.33203125" bestFit="1" customWidth="1"/>
    <col min="2107" max="2107" width="6.6640625" bestFit="1" customWidth="1"/>
    <col min="2108" max="2108" width="4.33203125" bestFit="1" customWidth="1"/>
    <col min="2109" max="2109" width="6.6640625" bestFit="1" customWidth="1"/>
    <col min="2110" max="2110" width="4.33203125" bestFit="1" customWidth="1"/>
    <col min="2111" max="2111" width="6.6640625" bestFit="1" customWidth="1"/>
    <col min="2112" max="2112" width="4.33203125" bestFit="1" customWidth="1"/>
    <col min="2113" max="2113" width="6.6640625" bestFit="1" customWidth="1"/>
    <col min="2114" max="2114" width="4.33203125" bestFit="1" customWidth="1"/>
    <col min="2115" max="2115" width="6.6640625" bestFit="1" customWidth="1"/>
    <col min="2116" max="2116" width="4.33203125" bestFit="1" customWidth="1"/>
    <col min="2117" max="2117" width="6.6640625" bestFit="1" customWidth="1"/>
    <col min="2118" max="2118" width="4.33203125" bestFit="1" customWidth="1"/>
    <col min="2119" max="2119" width="6.6640625" bestFit="1" customWidth="1"/>
    <col min="2120" max="2120" width="4.33203125" bestFit="1" customWidth="1"/>
    <col min="2121" max="2121" width="6.6640625" bestFit="1" customWidth="1"/>
    <col min="2122" max="2122" width="4.33203125" bestFit="1" customWidth="1"/>
    <col min="2123" max="2123" width="6.6640625" bestFit="1" customWidth="1"/>
    <col min="2124" max="2124" width="4.33203125" bestFit="1" customWidth="1"/>
    <col min="2125" max="2125" width="6.6640625" bestFit="1" customWidth="1"/>
    <col min="2126" max="2126" width="4.33203125" bestFit="1" customWidth="1"/>
    <col min="2127" max="2127" width="6.6640625" bestFit="1" customWidth="1"/>
    <col min="2128" max="2128" width="4.33203125" bestFit="1" customWidth="1"/>
    <col min="2129" max="2129" width="6.6640625" bestFit="1" customWidth="1"/>
    <col min="2130" max="2130" width="4.33203125" bestFit="1" customWidth="1"/>
    <col min="2131" max="2131" width="6.6640625" bestFit="1" customWidth="1"/>
    <col min="2132" max="2132" width="4.33203125" bestFit="1" customWidth="1"/>
    <col min="2133" max="2133" width="6.6640625" bestFit="1" customWidth="1"/>
    <col min="2134" max="2134" width="4.33203125" bestFit="1" customWidth="1"/>
    <col min="2135" max="2135" width="6.6640625" bestFit="1" customWidth="1"/>
    <col min="2136" max="2136" width="4.33203125" bestFit="1" customWidth="1"/>
    <col min="2137" max="2137" width="6.6640625" bestFit="1" customWidth="1"/>
    <col min="2138" max="2138" width="4.33203125" bestFit="1" customWidth="1"/>
    <col min="2139" max="2139" width="6.6640625" bestFit="1" customWidth="1"/>
    <col min="2140" max="2140" width="4.33203125" bestFit="1" customWidth="1"/>
    <col min="2141" max="2141" width="6.6640625" bestFit="1" customWidth="1"/>
    <col min="2142" max="2142" width="4.33203125" bestFit="1" customWidth="1"/>
    <col min="2143" max="2143" width="6.6640625" bestFit="1" customWidth="1"/>
    <col min="2144" max="2144" width="4.33203125" bestFit="1" customWidth="1"/>
    <col min="2145" max="2145" width="6.6640625" bestFit="1" customWidth="1"/>
    <col min="2146" max="2146" width="4.33203125" bestFit="1" customWidth="1"/>
    <col min="2147" max="2147" width="6.6640625" bestFit="1" customWidth="1"/>
    <col min="2148" max="2148" width="4.33203125" bestFit="1" customWidth="1"/>
    <col min="2149" max="2149" width="6.6640625" bestFit="1" customWidth="1"/>
    <col min="2150" max="2150" width="4.33203125" bestFit="1" customWidth="1"/>
    <col min="2151" max="2151" width="6.6640625" bestFit="1" customWidth="1"/>
    <col min="2152" max="2152" width="4.33203125" bestFit="1" customWidth="1"/>
    <col min="2153" max="2153" width="6.6640625" bestFit="1" customWidth="1"/>
    <col min="2154" max="2154" width="4.33203125" bestFit="1" customWidth="1"/>
    <col min="2155" max="2155" width="6.6640625" bestFit="1" customWidth="1"/>
    <col min="2156" max="2156" width="4.33203125" bestFit="1" customWidth="1"/>
    <col min="2157" max="2157" width="6.6640625" bestFit="1" customWidth="1"/>
    <col min="2158" max="2158" width="4.33203125" bestFit="1" customWidth="1"/>
    <col min="2159" max="2159" width="6.6640625" bestFit="1" customWidth="1"/>
    <col min="2160" max="2160" width="4.33203125" bestFit="1" customWidth="1"/>
    <col min="2161" max="2161" width="6.6640625" bestFit="1" customWidth="1"/>
    <col min="2162" max="2162" width="4.33203125" bestFit="1" customWidth="1"/>
    <col min="2163" max="2163" width="6.6640625" bestFit="1" customWidth="1"/>
    <col min="2164" max="2164" width="4.33203125" bestFit="1" customWidth="1"/>
    <col min="2165" max="2165" width="6.6640625" bestFit="1" customWidth="1"/>
    <col min="2166" max="2166" width="4.33203125" bestFit="1" customWidth="1"/>
    <col min="2167" max="2167" width="6.6640625" bestFit="1" customWidth="1"/>
    <col min="2168" max="2168" width="4.33203125" bestFit="1" customWidth="1"/>
    <col min="2169" max="2169" width="6.6640625" bestFit="1" customWidth="1"/>
    <col min="2170" max="2170" width="4.33203125" bestFit="1" customWidth="1"/>
    <col min="2171" max="2171" width="6.6640625" bestFit="1" customWidth="1"/>
    <col min="2172" max="2172" width="4.33203125" bestFit="1" customWidth="1"/>
    <col min="2173" max="2173" width="6.6640625" bestFit="1" customWidth="1"/>
    <col min="2174" max="2174" width="4.33203125" bestFit="1" customWidth="1"/>
    <col min="2175" max="2175" width="6.6640625" bestFit="1" customWidth="1"/>
    <col min="2176" max="2176" width="4.33203125" bestFit="1" customWidth="1"/>
    <col min="2177" max="2177" width="6.6640625" bestFit="1" customWidth="1"/>
    <col min="2178" max="2178" width="4.33203125" bestFit="1" customWidth="1"/>
    <col min="2179" max="2179" width="6.6640625" bestFit="1" customWidth="1"/>
    <col min="2180" max="2180" width="4.33203125" bestFit="1" customWidth="1"/>
    <col min="2181" max="2181" width="6.6640625" bestFit="1" customWidth="1"/>
    <col min="2182" max="2182" width="4.33203125" bestFit="1" customWidth="1"/>
    <col min="2183" max="2183" width="6.6640625" bestFit="1" customWidth="1"/>
    <col min="2184" max="2184" width="4.33203125" bestFit="1" customWidth="1"/>
    <col min="2185" max="2185" width="6.6640625" bestFit="1" customWidth="1"/>
    <col min="2186" max="2186" width="4.33203125" bestFit="1" customWidth="1"/>
    <col min="2187" max="2187" width="6.6640625" bestFit="1" customWidth="1"/>
    <col min="2188" max="2188" width="4.33203125" bestFit="1" customWidth="1"/>
    <col min="2189" max="2189" width="6.6640625" bestFit="1" customWidth="1"/>
    <col min="2190" max="2190" width="4.33203125" bestFit="1" customWidth="1"/>
    <col min="2191" max="2191" width="6.6640625" bestFit="1" customWidth="1"/>
    <col min="2192" max="2192" width="4.33203125" bestFit="1" customWidth="1"/>
    <col min="2193" max="2193" width="6.6640625" bestFit="1" customWidth="1"/>
    <col min="2194" max="2194" width="4.33203125" bestFit="1" customWidth="1"/>
    <col min="2195" max="2195" width="6.6640625" bestFit="1" customWidth="1"/>
    <col min="2196" max="2196" width="4.33203125" bestFit="1" customWidth="1"/>
    <col min="2197" max="2197" width="6.6640625" bestFit="1" customWidth="1"/>
    <col min="2198" max="2198" width="4.33203125" bestFit="1" customWidth="1"/>
    <col min="2199" max="2199" width="6.6640625" bestFit="1" customWidth="1"/>
    <col min="2200" max="2200" width="4.33203125" bestFit="1" customWidth="1"/>
    <col min="2201" max="2201" width="6.6640625" bestFit="1" customWidth="1"/>
    <col min="2202" max="2202" width="4.33203125" bestFit="1" customWidth="1"/>
    <col min="2203" max="2203" width="6.6640625" bestFit="1" customWidth="1"/>
    <col min="2204" max="2204" width="4.33203125" bestFit="1" customWidth="1"/>
    <col min="2205" max="2205" width="6.6640625" bestFit="1" customWidth="1"/>
    <col min="2206" max="2206" width="4.33203125" bestFit="1" customWidth="1"/>
    <col min="2207" max="2207" width="6.6640625" bestFit="1" customWidth="1"/>
    <col min="2208" max="2208" width="4.33203125" bestFit="1" customWidth="1"/>
    <col min="2209" max="2209" width="6.6640625" bestFit="1" customWidth="1"/>
    <col min="2210" max="2210" width="4.33203125" bestFit="1" customWidth="1"/>
    <col min="2211" max="2211" width="6.6640625" bestFit="1" customWidth="1"/>
    <col min="2212" max="2212" width="4.33203125" bestFit="1" customWidth="1"/>
    <col min="2213" max="2213" width="6.6640625" bestFit="1" customWidth="1"/>
    <col min="2214" max="2214" width="4.33203125" bestFit="1" customWidth="1"/>
    <col min="2215" max="2215" width="6.6640625" bestFit="1" customWidth="1"/>
    <col min="2216" max="2216" width="4.33203125" bestFit="1" customWidth="1"/>
    <col min="2217" max="2217" width="6.6640625" bestFit="1" customWidth="1"/>
    <col min="2218" max="2218" width="4.33203125" bestFit="1" customWidth="1"/>
    <col min="2219" max="2219" width="6.6640625" bestFit="1" customWidth="1"/>
    <col min="2220" max="2220" width="4.33203125" bestFit="1" customWidth="1"/>
    <col min="2221" max="2221" width="6.6640625" bestFit="1" customWidth="1"/>
    <col min="2222" max="2222" width="4.33203125" bestFit="1" customWidth="1"/>
    <col min="2223" max="2223" width="6.6640625" bestFit="1" customWidth="1"/>
    <col min="2224" max="2224" width="4.33203125" bestFit="1" customWidth="1"/>
    <col min="2225" max="2225" width="6.6640625" bestFit="1" customWidth="1"/>
    <col min="2226" max="2226" width="4.33203125" bestFit="1" customWidth="1"/>
    <col min="2227" max="2227" width="6.6640625" bestFit="1" customWidth="1"/>
    <col min="2228" max="2228" width="4.33203125" bestFit="1" customWidth="1"/>
    <col min="2229" max="2229" width="6.6640625" bestFit="1" customWidth="1"/>
    <col min="2230" max="2230" width="4.33203125" bestFit="1" customWidth="1"/>
    <col min="2231" max="2231" width="6.6640625" bestFit="1" customWidth="1"/>
    <col min="2232" max="2232" width="4.33203125" bestFit="1" customWidth="1"/>
    <col min="2233" max="2233" width="6.6640625" bestFit="1" customWidth="1"/>
    <col min="2234" max="2234" width="4.33203125" bestFit="1" customWidth="1"/>
  </cols>
  <sheetData>
    <row r="1" spans="1:22" ht="50.25" customHeight="1" thickBot="1" x14ac:dyDescent="0.25">
      <c r="A1" s="271" t="s">
        <v>325</v>
      </c>
      <c r="B1" s="272"/>
      <c r="C1" s="272"/>
      <c r="D1" s="272"/>
      <c r="E1" s="272"/>
      <c r="F1" s="272"/>
      <c r="G1" s="272"/>
      <c r="H1" s="272"/>
      <c r="I1" s="272"/>
      <c r="J1" s="272"/>
      <c r="K1" s="272"/>
      <c r="L1" s="272"/>
      <c r="M1" s="272"/>
      <c r="N1" s="272"/>
      <c r="O1" s="272"/>
      <c r="P1" s="272"/>
      <c r="Q1" s="272"/>
      <c r="R1" s="272"/>
      <c r="S1" s="272"/>
      <c r="T1" s="272"/>
      <c r="U1" s="272"/>
      <c r="V1" s="272"/>
    </row>
    <row r="2" spans="1:22" ht="51" customHeight="1" x14ac:dyDescent="0.2">
      <c r="A2" s="58" t="s">
        <v>69</v>
      </c>
      <c r="B2" s="208" t="s">
        <v>428</v>
      </c>
      <c r="C2" s="208" t="s">
        <v>429</v>
      </c>
      <c r="D2" s="208" t="s">
        <v>430</v>
      </c>
      <c r="E2" s="208" t="s">
        <v>431</v>
      </c>
      <c r="F2" s="208" t="s">
        <v>432</v>
      </c>
      <c r="G2" s="208" t="s">
        <v>433</v>
      </c>
      <c r="H2" s="208" t="s">
        <v>434</v>
      </c>
      <c r="I2" s="208" t="s">
        <v>435</v>
      </c>
      <c r="J2" s="208" t="s">
        <v>436</v>
      </c>
      <c r="K2" s="208" t="s">
        <v>437</v>
      </c>
      <c r="L2" s="208" t="s">
        <v>438</v>
      </c>
      <c r="M2" s="208" t="s">
        <v>439</v>
      </c>
      <c r="N2" s="208" t="s">
        <v>440</v>
      </c>
      <c r="O2" s="208" t="s">
        <v>441</v>
      </c>
      <c r="P2" s="208" t="s">
        <v>442</v>
      </c>
      <c r="Q2" s="208" t="s">
        <v>443</v>
      </c>
      <c r="R2" s="208" t="s">
        <v>444</v>
      </c>
      <c r="S2" s="208" t="s">
        <v>445</v>
      </c>
      <c r="T2" s="208" t="s">
        <v>446</v>
      </c>
      <c r="U2" s="222" t="s">
        <v>70</v>
      </c>
      <c r="V2" s="223" t="s">
        <v>319</v>
      </c>
    </row>
    <row r="3" spans="1:22" ht="15" customHeight="1" x14ac:dyDescent="0.2">
      <c r="A3" s="68" t="s">
        <v>568</v>
      </c>
      <c r="B3" s="60">
        <f>(SUM('BE1'!$B9:'BE1'!$B16))</f>
        <v>0</v>
      </c>
      <c r="C3" s="60">
        <f>(SUM('BE1'!$B50:'BE1'!$B57))</f>
        <v>0</v>
      </c>
      <c r="D3" s="60">
        <f>(SUM('BE1'!$B91:'BE1'!$B98))</f>
        <v>0</v>
      </c>
      <c r="E3" s="60">
        <f>(SUM('BE1'!$B132:'BE1'!$B139))</f>
        <v>0</v>
      </c>
      <c r="F3" s="60">
        <f>(SUM('BE1'!$B173:'BE1'!$B180))</f>
        <v>0</v>
      </c>
      <c r="G3" s="60">
        <f>(SUM('BE1'!$B214:'BE1'!$B221))</f>
        <v>0</v>
      </c>
      <c r="H3" s="60">
        <f>(SUM('BE1'!$B255:'BE1'!$B262))</f>
        <v>0</v>
      </c>
      <c r="I3" s="60">
        <f>(SUM('BE1'!$B296:'BE1'!$B303))</f>
        <v>0</v>
      </c>
      <c r="J3" s="60">
        <f>(SUM('BE1'!$B337:'BE1'!$B344))</f>
        <v>0</v>
      </c>
      <c r="K3" s="60">
        <f>(SUM('BE1'!$B378:'BE1'!$B385))</f>
        <v>0</v>
      </c>
      <c r="L3" s="60">
        <f>(SUM('BE1'!$B419:'BE1'!$B426))</f>
        <v>0</v>
      </c>
      <c r="M3" s="60">
        <f>(SUM('BE1'!$B460:'BE1'!$B467))</f>
        <v>0</v>
      </c>
      <c r="N3" s="60">
        <f>(SUM('BE1'!$B501:'BE1'!$B508))</f>
        <v>0</v>
      </c>
      <c r="O3" s="60">
        <f>(SUM('BE1'!$B542:'BE1'!$B549))</f>
        <v>0</v>
      </c>
      <c r="P3" s="60">
        <f>(SUM('BE1'!$B583:'BE1'!$B590))</f>
        <v>0</v>
      </c>
      <c r="Q3" s="60">
        <f>(SUM('BE1'!$B624:'BE1'!$B631))</f>
        <v>0</v>
      </c>
      <c r="R3" s="60">
        <f>(SUM('BE1'!$B665:'BE1'!$B672))</f>
        <v>0</v>
      </c>
      <c r="S3" s="60">
        <f>(SUM('BE1'!$B706:'BE1'!$B713))</f>
        <v>0</v>
      </c>
      <c r="T3" s="60">
        <f>(SUM('BE1'!$B747:'BE1'!$B754))</f>
        <v>0</v>
      </c>
      <c r="U3" s="224">
        <f t="shared" ref="U3:U22" si="0">SUM(B3:T3)</f>
        <v>0</v>
      </c>
      <c r="V3" s="220">
        <f t="shared" ref="V3:V23" si="1">IF(U$23&gt;0,U3/U$23," ")</f>
        <v>0</v>
      </c>
    </row>
    <row r="4" spans="1:22" ht="15" customHeight="1" x14ac:dyDescent="0.2">
      <c r="A4" s="68" t="s">
        <v>569</v>
      </c>
      <c r="B4" s="60">
        <f>(SUM('BE2'!$B9:'BE2'!$B16))</f>
        <v>0</v>
      </c>
      <c r="C4" s="60">
        <f>(SUM('BE2'!$B50:'BE2'!$B57))</f>
        <v>0</v>
      </c>
      <c r="D4" s="60">
        <f>(SUM('BE2'!$B91:'BE2'!$B98))</f>
        <v>0</v>
      </c>
      <c r="E4" s="60">
        <f>(SUM('BE2'!$B132:'BE2'!$B139))</f>
        <v>0</v>
      </c>
      <c r="F4" s="60">
        <f>(SUM('BE2'!$B173:'BE2'!$B180))</f>
        <v>0</v>
      </c>
      <c r="G4" s="60">
        <f>(SUM('BE2'!$B214:'BE2'!$B221))</f>
        <v>0</v>
      </c>
      <c r="H4" s="60">
        <f>(SUM('BE2'!$B255:'BE2'!$B262))</f>
        <v>0</v>
      </c>
      <c r="I4" s="60">
        <f>(SUM('BE2'!$B296:'BE2'!$B303))</f>
        <v>0</v>
      </c>
      <c r="J4" s="60">
        <f>(SUM('BE2'!$B337:'BE2'!$B344))</f>
        <v>0</v>
      </c>
      <c r="K4" s="60">
        <f>(SUM('BE2'!$B378:'BE2'!$B385))</f>
        <v>0</v>
      </c>
      <c r="L4" s="60">
        <f>(SUM('BE2'!$B419:'BE2'!$B426))</f>
        <v>0</v>
      </c>
      <c r="M4" s="60">
        <f>(SUM('BE2'!$B460:'BE2'!$B467))</f>
        <v>0</v>
      </c>
      <c r="N4" s="60">
        <f>(SUM('BE2'!$B501:'BE2'!$B508))</f>
        <v>0</v>
      </c>
      <c r="O4" s="60">
        <f>(SUM('BE2'!$B542:'BE2'!$B549))</f>
        <v>14.4</v>
      </c>
      <c r="P4" s="60">
        <f>(SUM('BE2'!$B583:'BE2'!$B590))</f>
        <v>0</v>
      </c>
      <c r="Q4" s="60">
        <f>(SUM('BE2'!$B624:'BE2'!$B631))</f>
        <v>0</v>
      </c>
      <c r="R4" s="60">
        <f>(SUM('BE2'!$B665:'BE2'!$B672))</f>
        <v>0</v>
      </c>
      <c r="S4" s="60">
        <f>(SUM('BE2'!$B706:'BE2'!$B713))</f>
        <v>0</v>
      </c>
      <c r="T4" s="60">
        <f>(SUM('BE2'!$B747:'BE2'!$B754))</f>
        <v>0</v>
      </c>
      <c r="U4" s="224">
        <f t="shared" si="0"/>
        <v>14.4</v>
      </c>
      <c r="V4" s="220">
        <f t="shared" si="1"/>
        <v>3.0994403788204904E-2</v>
      </c>
    </row>
    <row r="5" spans="1:22" ht="15" customHeight="1" x14ac:dyDescent="0.2">
      <c r="A5" s="68" t="s">
        <v>570</v>
      </c>
      <c r="B5" s="60">
        <f>(SUM('BE3'!$B9:'BE3'!$B16))</f>
        <v>0</v>
      </c>
      <c r="C5" s="60">
        <f>(SUM('BE3'!$B50:'BE3'!$B57))</f>
        <v>0</v>
      </c>
      <c r="D5" s="60">
        <f>(SUM('BE3'!$B91:'BE3'!$B98))</f>
        <v>0</v>
      </c>
      <c r="E5" s="60">
        <f>(SUM('BE3'!$B132:'BE3'!$B139))</f>
        <v>0</v>
      </c>
      <c r="F5" s="60">
        <f>(SUM('BE3'!$B173:'BE3'!$B180))</f>
        <v>0</v>
      </c>
      <c r="G5" s="60">
        <f>(SUM('BE3'!$B214:'BE3'!$B221))</f>
        <v>0</v>
      </c>
      <c r="H5" s="60">
        <f>(SUM('BE3'!$B255:'BE3'!$B262))</f>
        <v>0</v>
      </c>
      <c r="I5" s="60">
        <f>(SUM('BE3'!$B296:'BE3'!$B303))</f>
        <v>0</v>
      </c>
      <c r="J5" s="60">
        <f>(SUM('BE3'!$B337:'BE3'!$B344))</f>
        <v>0</v>
      </c>
      <c r="K5" s="60">
        <f>(SUM('BE3'!$B378:'BE3'!$B385))</f>
        <v>0</v>
      </c>
      <c r="L5" s="60">
        <f>(SUM('BE3'!$B419:'BE3'!$B426))</f>
        <v>0</v>
      </c>
      <c r="M5" s="60">
        <f>(SUM('BE3'!$B460:'BE3'!$B467))</f>
        <v>0</v>
      </c>
      <c r="N5" s="60">
        <f>(SUM('BE3'!$B501:'BE3'!$B508))</f>
        <v>0</v>
      </c>
      <c r="O5" s="60">
        <f>(SUM('BE3'!$B542:'BE3'!$B549))</f>
        <v>0</v>
      </c>
      <c r="P5" s="60">
        <f>(SUM('BE3'!$B583:'BE3'!$B590))</f>
        <v>0</v>
      </c>
      <c r="Q5" s="60">
        <f>(SUM('BE3'!$B624:'BE3'!$B631))</f>
        <v>0</v>
      </c>
      <c r="R5" s="60">
        <f>(SUM('BE3'!$B665:'BE3'!$B672))</f>
        <v>0</v>
      </c>
      <c r="S5" s="60">
        <f>(SUM('BE3'!$B706:'BE3'!$B713))</f>
        <v>0</v>
      </c>
      <c r="T5" s="60">
        <f>(SUM('BE3'!$B747:'BE3'!$B754))</f>
        <v>0</v>
      </c>
      <c r="U5" s="224">
        <f t="shared" si="0"/>
        <v>0</v>
      </c>
      <c r="V5" s="220">
        <f t="shared" si="1"/>
        <v>0</v>
      </c>
    </row>
    <row r="6" spans="1:22" ht="15" customHeight="1" x14ac:dyDescent="0.2">
      <c r="A6" s="68" t="s">
        <v>571</v>
      </c>
      <c r="B6" s="60">
        <f>(SUM('BE4'!$B9:'BE4'!$B16))</f>
        <v>0</v>
      </c>
      <c r="C6" s="60">
        <f>(SUM('BE4'!$B50:'BE4'!$B57))</f>
        <v>0</v>
      </c>
      <c r="D6" s="60">
        <f>(SUM('BE4'!$B91:'BE4'!$B98))</f>
        <v>0</v>
      </c>
      <c r="E6" s="60">
        <f>(SUM('BE4'!$B132:'BE4'!$B139))</f>
        <v>0</v>
      </c>
      <c r="F6" s="60">
        <f>(SUM('BE4'!$B173:'BE4'!$B180))</f>
        <v>0</v>
      </c>
      <c r="G6" s="60">
        <f>(SUM('BE4'!$B214:'BE4'!$B221))</f>
        <v>0</v>
      </c>
      <c r="H6" s="60">
        <f>(SUM('BE4'!$B255:'BE4'!$B262))</f>
        <v>0</v>
      </c>
      <c r="I6" s="60">
        <f>(SUM('BE4'!$B296:'BE4'!$B303))</f>
        <v>3.6</v>
      </c>
      <c r="J6" s="60">
        <f>(SUM('BE4'!$B337:'BE4'!$B344))</f>
        <v>7.6</v>
      </c>
      <c r="K6" s="60">
        <f>(SUM('BE4'!$B378:'BE4'!$B385))</f>
        <v>0.5</v>
      </c>
      <c r="L6" s="60">
        <f>(SUM('BE4'!$B419:'BE4'!$B426))</f>
        <v>0</v>
      </c>
      <c r="M6" s="60">
        <f>(SUM('BE4'!$B460:'BE4'!$B467))</f>
        <v>10.8</v>
      </c>
      <c r="N6" s="60">
        <f>(SUM('BE4'!$B501:'BE4'!$B508))</f>
        <v>0</v>
      </c>
      <c r="O6" s="60">
        <f>(SUM('BE4'!$B542:'BE4'!$B549))</f>
        <v>14.4</v>
      </c>
      <c r="P6" s="60">
        <f>(SUM('BE4'!$B583:'BE4'!$B590))</f>
        <v>0</v>
      </c>
      <c r="Q6" s="60">
        <f>(SUM('BE4'!$B624:'BE4'!$B631))</f>
        <v>0</v>
      </c>
      <c r="R6" s="60">
        <f>(SUM('BE4'!$B665:'BE4'!$B672))</f>
        <v>0</v>
      </c>
      <c r="S6" s="60">
        <f>(SUM('BE4'!$B706:'BE4'!$B713))</f>
        <v>0</v>
      </c>
      <c r="T6" s="60">
        <f>(SUM('BE4'!$B747:'BE4'!$B754))</f>
        <v>0</v>
      </c>
      <c r="U6" s="224">
        <f t="shared" si="0"/>
        <v>36.9</v>
      </c>
      <c r="V6" s="220">
        <f t="shared" si="1"/>
        <v>7.9423159707275065E-2</v>
      </c>
    </row>
    <row r="7" spans="1:22" ht="15" customHeight="1" x14ac:dyDescent="0.2">
      <c r="A7" s="68" t="s">
        <v>572</v>
      </c>
      <c r="B7" s="60">
        <f>(SUM('BE5'!$B9:'BE5'!$B16))</f>
        <v>0</v>
      </c>
      <c r="C7" s="60">
        <f>(SUM('BE5'!$B50:'BE5'!$B57))</f>
        <v>0</v>
      </c>
      <c r="D7" s="60">
        <f>(SUM('BE5'!$B91:'BE5'!$B98))</f>
        <v>0</v>
      </c>
      <c r="E7" s="60">
        <f>(SUM('BE5'!$B132:'BE5'!$B139))</f>
        <v>0</v>
      </c>
      <c r="F7" s="60">
        <f>(SUM('BE5'!$B173:'BE5'!$B180))</f>
        <v>0.6</v>
      </c>
      <c r="G7" s="60">
        <f>(SUM('BE5'!$B214:'BE5'!$B221))</f>
        <v>0</v>
      </c>
      <c r="H7" s="60">
        <f>(SUM('BE5'!$B255:'BE5'!$B262))</f>
        <v>0</v>
      </c>
      <c r="I7" s="60">
        <f>(SUM('BE5'!$B296:'BE5'!$B303))</f>
        <v>2.25</v>
      </c>
      <c r="J7" s="60">
        <f>(SUM('BE5'!$B337:'BE5'!$B344))</f>
        <v>22.75</v>
      </c>
      <c r="K7" s="60">
        <f>(SUM('BE5'!$B378:'BE5'!$B385))</f>
        <v>11</v>
      </c>
      <c r="L7" s="60">
        <f>(SUM('BE5'!$B419:'BE5'!$B426))</f>
        <v>0</v>
      </c>
      <c r="M7" s="60">
        <f>(SUM('BE5'!$B460:'BE5'!$B467))</f>
        <v>0</v>
      </c>
      <c r="N7" s="60">
        <f>(SUM('BE5'!$B501:'BE5'!$B508))</f>
        <v>0</v>
      </c>
      <c r="O7" s="60">
        <f>(SUM('BE5'!$B542:'BE5'!$B549))</f>
        <v>14.4</v>
      </c>
      <c r="P7" s="60">
        <f>(SUM('BE5'!$B583:'BE5'!$B590))</f>
        <v>0</v>
      </c>
      <c r="Q7" s="60">
        <f>(SUM('BE5'!$B624:'BE5'!$B631))</f>
        <v>0</v>
      </c>
      <c r="R7" s="60">
        <f>(SUM('BE5'!$B665:'BE5'!$B672))</f>
        <v>0</v>
      </c>
      <c r="S7" s="60">
        <f>(SUM('BE5'!$B706:'BE5'!$B713))</f>
        <v>0</v>
      </c>
      <c r="T7" s="60">
        <f>(SUM('BE5'!$B747:'BE5'!$B754))</f>
        <v>0</v>
      </c>
      <c r="U7" s="224">
        <f t="shared" si="0"/>
        <v>51</v>
      </c>
      <c r="V7" s="220">
        <f t="shared" si="1"/>
        <v>0.10977184674989236</v>
      </c>
    </row>
    <row r="8" spans="1:22" ht="15" customHeight="1" x14ac:dyDescent="0.2">
      <c r="A8" s="68" t="s">
        <v>573</v>
      </c>
      <c r="B8" s="60">
        <f>(SUM('BE6'!$B9:'BE6'!$B16))+(SUM('BE6'!$E9:'BE6'!$E16))</f>
        <v>0</v>
      </c>
      <c r="C8" s="60">
        <f>(SUM('BE6'!$B50:'BE6'!$B57))+(SUM('BE6'!$E50:'BE6'!$E57))</f>
        <v>0</v>
      </c>
      <c r="D8" s="60">
        <f>(SUM('BE6'!$B91:'BE6'!$B98))+(SUM('BE6'!$E91:'BE6'!$E98))</f>
        <v>0</v>
      </c>
      <c r="E8" s="60">
        <f>(SUM('BE6'!$B132:'BE6'!$B139))+(SUM('BE6'!$E132:'BE6'!$E139))</f>
        <v>0</v>
      </c>
      <c r="F8" s="60">
        <f>(SUM('BE6'!$B173:'BE6'!$B180))+(SUM('BE6'!$E173:'BE6'!$E180))</f>
        <v>0.6</v>
      </c>
      <c r="G8" s="60">
        <f>(SUM('BE6'!$B214:'BE6'!$B221))+(SUM('BE6'!$E214:'BE6'!$E221))</f>
        <v>0</v>
      </c>
      <c r="H8" s="60">
        <f>(SUM('BE6'!$B255:'BE6'!$B262))+(SUM('BE6'!$E255:'BE6'!$E262))</f>
        <v>0</v>
      </c>
      <c r="I8" s="60">
        <f>(SUM('BE6'!$B296:'BE6'!$B303))+(SUM('BE6'!$E296:'BE6'!$E303))</f>
        <v>2.25</v>
      </c>
      <c r="J8" s="60">
        <f>(SUM('BE6'!$B337:'BE6'!$B344))+(SUM('BE6'!$E337:'BE6'!$E344))</f>
        <v>22.75</v>
      </c>
      <c r="K8" s="60">
        <f>(SUM('BE6'!$B378:'BE6'!$B385))+(SUM('BE6'!$E378:'BE6'!$E385))</f>
        <v>11</v>
      </c>
      <c r="L8" s="60">
        <f>(SUM('BE6'!$B419:'BE6'!$B426))+(SUM('BE6'!$E419:'BE6'!$E426))</f>
        <v>0</v>
      </c>
      <c r="M8" s="60">
        <f>(SUM('BE6'!$B460:'BE6'!$B467))+(SUM('BE6'!$E460:'BE6'!$E467))</f>
        <v>0</v>
      </c>
      <c r="N8" s="60">
        <f>(SUM('BE6'!$B501:'BE6'!$B508))+(SUM('BE6'!$E501:'BE6'!$E508))</f>
        <v>0</v>
      </c>
      <c r="O8" s="60">
        <f>(SUM('BE6'!$B542:'BE6'!$B549))+(SUM('BE6'!$E542:'BE6'!$E549))</f>
        <v>0</v>
      </c>
      <c r="P8" s="60">
        <f>(SUM('BE6'!$B583:'BE6'!$B590))+(SUM('BE6'!$E583:'BE6'!$E590))</f>
        <v>0</v>
      </c>
      <c r="Q8" s="60">
        <f>(SUM('BE6'!$B624:'BE6'!$B631))+(SUM('BE6'!$E624:'BE6'!$E631))</f>
        <v>0</v>
      </c>
      <c r="R8" s="60">
        <f>(SUM('BE6'!$B665:'BE6'!$B672))+(SUM('BE6'!$E665:'BE6'!$E672))</f>
        <v>0</v>
      </c>
      <c r="S8" s="60">
        <f>(SUM('BE6'!$B706:'BE6'!$B713))+(SUM('BE6'!$E706:'BE6'!$E713))</f>
        <v>0</v>
      </c>
      <c r="T8" s="60">
        <f>(SUM('BE6'!$B747:'BE6'!$B754))+(SUM('BE6'!$E747:'BE6'!$E754))</f>
        <v>0</v>
      </c>
      <c r="U8" s="224">
        <f t="shared" si="0"/>
        <v>36.6</v>
      </c>
      <c r="V8" s="220">
        <f t="shared" si="1"/>
        <v>7.8777442961687469E-2</v>
      </c>
    </row>
    <row r="9" spans="1:22" ht="15" customHeight="1" x14ac:dyDescent="0.2">
      <c r="A9" s="68" t="s">
        <v>574</v>
      </c>
      <c r="B9" s="60">
        <f>(SUM('BE7'!$B9:'BE7'!$B16))</f>
        <v>0</v>
      </c>
      <c r="C9" s="60">
        <f>(SUM('BE7'!$B50:'BE7'!$B57))</f>
        <v>0</v>
      </c>
      <c r="D9" s="60">
        <f>(SUM('BE7'!$B91:'BE7'!$B98))</f>
        <v>0</v>
      </c>
      <c r="E9" s="60">
        <f>(SUM('BE7'!$B132:'BE7'!$B139))</f>
        <v>0</v>
      </c>
      <c r="F9" s="60">
        <f>(SUM('BE7'!$B173:'BE7'!$B180))</f>
        <v>2.1</v>
      </c>
      <c r="G9" s="60">
        <f>(SUM('BE7'!$B214:'BE7'!$B221))</f>
        <v>0</v>
      </c>
      <c r="H9" s="60">
        <f>(SUM('BE7'!$B255:'BE7'!$B262))</f>
        <v>0</v>
      </c>
      <c r="I9" s="60">
        <f>(SUM('BE7'!$B296:'BE7'!$B303))</f>
        <v>2.25</v>
      </c>
      <c r="J9" s="60">
        <f>(SUM('BE7'!$B337:'BE7'!$B344))</f>
        <v>22.75</v>
      </c>
      <c r="K9" s="60">
        <f>(SUM('BE7'!$B378:'BE7'!$B385))</f>
        <v>11</v>
      </c>
      <c r="L9" s="60">
        <f>(SUM('BE7'!$B419:'BE7'!$B426))</f>
        <v>0</v>
      </c>
      <c r="M9" s="60">
        <f>(SUM('BE7'!$B460:'BE7'!$B467))</f>
        <v>0</v>
      </c>
      <c r="N9" s="60">
        <f>(SUM('BE7'!$B501:'BE7'!$B508))</f>
        <v>0</v>
      </c>
      <c r="O9" s="60">
        <f>(SUM('BE7'!$B542:'BE7'!$B549))</f>
        <v>14.4</v>
      </c>
      <c r="P9" s="60">
        <f>(SUM('BE7'!$B583:'BE7'!$B590))</f>
        <v>6</v>
      </c>
      <c r="Q9" s="60">
        <f>(SUM('BE7'!$B624:'BE7'!$B631))</f>
        <v>0</v>
      </c>
      <c r="R9" s="60">
        <f>(SUM('BE7'!$B665:'BE7'!$B672))</f>
        <v>0</v>
      </c>
      <c r="S9" s="60">
        <f>(SUM('BE7'!$B706:'BE7'!$B713))</f>
        <v>0</v>
      </c>
      <c r="T9" s="60">
        <f>(SUM('BE7'!$B747:'BE7'!$B754))</f>
        <v>0</v>
      </c>
      <c r="U9" s="224">
        <f t="shared" si="0"/>
        <v>58.5</v>
      </c>
      <c r="V9" s="220">
        <f t="shared" si="1"/>
        <v>0.12591476538958241</v>
      </c>
    </row>
    <row r="10" spans="1:22" ht="15" customHeight="1" x14ac:dyDescent="0.2">
      <c r="A10" s="68" t="s">
        <v>575</v>
      </c>
      <c r="B10" s="60">
        <f>(SUM('BE8'!$B9:'BE8'!$B16))</f>
        <v>0</v>
      </c>
      <c r="C10" s="60">
        <f>(SUM('BE8'!$B50:'BE8'!$B57))</f>
        <v>0</v>
      </c>
      <c r="D10" s="60">
        <f>(SUM('BE8'!$B91:'BE8'!$B98))</f>
        <v>0</v>
      </c>
      <c r="E10" s="60">
        <f>(SUM('BE8'!$B132:'BE8'!$B139))</f>
        <v>0</v>
      </c>
      <c r="F10" s="60">
        <f>(SUM('BE8'!$B173:'BE8'!$B180))</f>
        <v>7.2</v>
      </c>
      <c r="G10" s="60">
        <f>(SUM('BE8'!$B214:'BE8'!$B221))</f>
        <v>0</v>
      </c>
      <c r="H10" s="60">
        <f>(SUM('BE8'!$B255:'BE8'!$B262))</f>
        <v>0</v>
      </c>
      <c r="I10" s="60">
        <f>(SUM('BE8'!$B296:'BE8'!$B303))</f>
        <v>2.25</v>
      </c>
      <c r="J10" s="60">
        <f>(SUM('BE8'!$B337:'BE8'!$B344))</f>
        <v>22.75</v>
      </c>
      <c r="K10" s="60">
        <f>(SUM('BE8'!$B378:'BE8'!$B385))</f>
        <v>11</v>
      </c>
      <c r="L10" s="60">
        <f>(SUM('BE8'!$B419:'BE8'!$B426))</f>
        <v>0</v>
      </c>
      <c r="M10" s="60">
        <f>(SUM('BE8'!$B460:'BE8'!$B467))</f>
        <v>0</v>
      </c>
      <c r="N10" s="60">
        <f>(SUM('BE8'!$B501:'BE8'!$B508))</f>
        <v>0</v>
      </c>
      <c r="O10" s="60">
        <f>(SUM('BE8'!$B542:'BE8'!$B549))</f>
        <v>0</v>
      </c>
      <c r="P10" s="60">
        <f>(SUM('BE8'!$B583:'BE8'!$B590))</f>
        <v>6</v>
      </c>
      <c r="Q10" s="60">
        <f>(SUM('BE8'!$B624:'BE8'!$B631))</f>
        <v>0</v>
      </c>
      <c r="R10" s="60">
        <f>(SUM('BE8'!$B665:'BE8'!$B672))</f>
        <v>0</v>
      </c>
      <c r="S10" s="60">
        <f>(SUM('BE8'!$B706:'BE8'!$B713))</f>
        <v>0</v>
      </c>
      <c r="T10" s="60">
        <f>(SUM('BE8'!$B747:'BE8'!$B754))</f>
        <v>0</v>
      </c>
      <c r="U10" s="224">
        <f t="shared" si="0"/>
        <v>49.2</v>
      </c>
      <c r="V10" s="220">
        <f t="shared" si="1"/>
        <v>0.10589754627636676</v>
      </c>
    </row>
    <row r="11" spans="1:22" ht="15" customHeight="1" x14ac:dyDescent="0.2">
      <c r="A11" s="68" t="s">
        <v>576</v>
      </c>
      <c r="B11" s="60">
        <f>(SUM('BE9'!$B9:'BE9'!$B16))</f>
        <v>0</v>
      </c>
      <c r="C11" s="60">
        <f>(SUM('BE9'!$B50:'BE9'!$B57))</f>
        <v>0</v>
      </c>
      <c r="D11" s="60">
        <f>(SUM('BE9'!$B91:'BE9'!$B98))</f>
        <v>0</v>
      </c>
      <c r="E11" s="60">
        <f>(SUM('BE9'!$B132:'BE9'!$B139))</f>
        <v>0</v>
      </c>
      <c r="F11" s="60">
        <f>(SUM('BE9'!$B173:'BE9'!$B180))</f>
        <v>0</v>
      </c>
      <c r="G11" s="60">
        <f>(SUM('BE9'!$B214:'BE9'!$B221))</f>
        <v>0</v>
      </c>
      <c r="H11" s="60">
        <f>(SUM('BE9'!$B255:'BE9'!$B262))</f>
        <v>0</v>
      </c>
      <c r="I11" s="60">
        <f>(SUM('BE9'!$B296:'BE9'!$B303))</f>
        <v>0</v>
      </c>
      <c r="J11" s="60">
        <f>(SUM('BE9'!$B337:'BE9'!$B344))</f>
        <v>0</v>
      </c>
      <c r="K11" s="60">
        <f>(SUM('BE9'!$B378:'BE9'!$B385))</f>
        <v>0</v>
      </c>
      <c r="L11" s="60">
        <f>(SUM('BE9'!$B419:'BE9'!$B426))</f>
        <v>0</v>
      </c>
      <c r="M11" s="60">
        <f>(SUM('BE9'!$B460:'BE9'!$B467))</f>
        <v>0</v>
      </c>
      <c r="N11" s="60">
        <f>(SUM('BE9'!$B501:'BE9'!$B508))</f>
        <v>12</v>
      </c>
      <c r="O11" s="60">
        <f>(SUM('BE9'!$B542:'BE9'!$B549))</f>
        <v>14.4</v>
      </c>
      <c r="P11" s="60">
        <f>(SUM('BE9'!$B583:'BE9'!$B590))</f>
        <v>0</v>
      </c>
      <c r="Q11" s="60">
        <f>(SUM('BE9'!$B624:'BE9'!$B631))</f>
        <v>0</v>
      </c>
      <c r="R11" s="60">
        <f>(SUM('BE9'!$B665:'BE9'!$B672))</f>
        <v>0</v>
      </c>
      <c r="S11" s="60">
        <f>(SUM('BE9'!$B706:'BE9'!$B713))</f>
        <v>0</v>
      </c>
      <c r="T11" s="60">
        <f>(SUM('BE9'!$B747:'BE9'!$B754))</f>
        <v>0</v>
      </c>
      <c r="U11" s="224">
        <f t="shared" si="0"/>
        <v>26.4</v>
      </c>
      <c r="V11" s="220">
        <f t="shared" si="1"/>
        <v>5.6823073611708984E-2</v>
      </c>
    </row>
    <row r="12" spans="1:22" ht="15" customHeight="1" x14ac:dyDescent="0.2">
      <c r="A12" s="68" t="s">
        <v>577</v>
      </c>
      <c r="B12" s="60">
        <f>(SUM('BE10'!$B9:'BE10'!$B16))</f>
        <v>0</v>
      </c>
      <c r="C12" s="60">
        <f>(SUM('BE10'!$B50:'BE10'!$B57))</f>
        <v>0</v>
      </c>
      <c r="D12" s="60">
        <f>(SUM('BE10'!$B91:'BE10'!$B98))</f>
        <v>0</v>
      </c>
      <c r="E12" s="60">
        <f>(SUM('BE10'!$B132:'BE10'!$B139))</f>
        <v>0</v>
      </c>
      <c r="F12" s="60">
        <f>(SUM('BE10'!$B173:'BE10'!$B180))</f>
        <v>0</v>
      </c>
      <c r="G12" s="60">
        <f>(SUM('BE10'!$B214:'BE10'!$B221))</f>
        <v>0</v>
      </c>
      <c r="H12" s="60">
        <f>(SUM('BE10'!$B255:'BE10'!$B262))</f>
        <v>0</v>
      </c>
      <c r="I12" s="60">
        <f>(SUM('BE10'!$B296:'BE10'!$B303))</f>
        <v>0</v>
      </c>
      <c r="J12" s="60">
        <f>(SUM('BE10'!$B337:'BE10'!$B344))</f>
        <v>0</v>
      </c>
      <c r="K12" s="60">
        <f>(SUM('BE10'!$B378:'BE10'!$B385))</f>
        <v>0</v>
      </c>
      <c r="L12" s="60">
        <f>(SUM('BE10'!$B419:'BE10'!$B426))</f>
        <v>0</v>
      </c>
      <c r="M12" s="60">
        <f>(SUM('BE10'!$B460:'BE10'!$B467))</f>
        <v>10.8</v>
      </c>
      <c r="N12" s="60">
        <f>(SUM('BE10'!$B501:'BE10'!$B508))</f>
        <v>0</v>
      </c>
      <c r="O12" s="60">
        <f>(SUM('BE10'!$B542:'BE10'!$B549))</f>
        <v>14.4</v>
      </c>
      <c r="P12" s="60">
        <f>(SUM('BE10'!$B583:'BE10'!$B590))</f>
        <v>0</v>
      </c>
      <c r="Q12" s="60">
        <f>(SUM('BE10'!$B624:'BE10'!$B631))</f>
        <v>0</v>
      </c>
      <c r="R12" s="60">
        <f>(SUM('BE10'!$B665:'BE10'!$B672))</f>
        <v>0</v>
      </c>
      <c r="S12" s="60">
        <f>(SUM('BE10'!$B706:'BE10'!$B713))</f>
        <v>0</v>
      </c>
      <c r="T12" s="60">
        <f>(SUM('BE10'!$B747:'BE10'!$B754))</f>
        <v>0</v>
      </c>
      <c r="U12" s="224">
        <f t="shared" si="0"/>
        <v>25.200000000000003</v>
      </c>
      <c r="V12" s="220">
        <f t="shared" si="1"/>
        <v>5.4240206629358585E-2</v>
      </c>
    </row>
    <row r="13" spans="1:22" ht="15" customHeight="1" x14ac:dyDescent="0.2">
      <c r="A13" s="68" t="s">
        <v>578</v>
      </c>
      <c r="B13" s="60">
        <f>(SUM('BE11'!$B9:'BE11'!$B16))</f>
        <v>0</v>
      </c>
      <c r="C13" s="60">
        <f>(SUM('BE11'!$B50:'BE11'!$B57))</f>
        <v>0</v>
      </c>
      <c r="D13" s="60">
        <f>(SUM('BE11'!$B91:'BE11'!$B98))</f>
        <v>0</v>
      </c>
      <c r="E13" s="60">
        <f>(SUM('BE11'!$B132:'BE11'!$B139))</f>
        <v>0</v>
      </c>
      <c r="F13" s="60">
        <f>(SUM('BE11'!$B173:'BE11'!$B180))</f>
        <v>0.6</v>
      </c>
      <c r="G13" s="60">
        <f>(SUM('BE11'!$B214:'BE11'!$B221))</f>
        <v>0</v>
      </c>
      <c r="H13" s="60">
        <f>(SUM('BE11'!$B255:'BE11'!$B262))</f>
        <v>0</v>
      </c>
      <c r="I13" s="60">
        <f>(SUM('BE11'!$B296:'BE11'!$B303))</f>
        <v>2.25</v>
      </c>
      <c r="J13" s="60">
        <f>(SUM('BE11'!$B337:'BE11'!$B344))</f>
        <v>22.75</v>
      </c>
      <c r="K13" s="60">
        <f>(SUM('BE11'!$B378:'BE11'!$B385))</f>
        <v>11</v>
      </c>
      <c r="L13" s="60">
        <f>(SUM('BE11'!$B419:'BE11'!$B426))</f>
        <v>0</v>
      </c>
      <c r="M13" s="60">
        <f>(SUM('BE11'!$B460:'BE11'!$B467))</f>
        <v>0</v>
      </c>
      <c r="N13" s="60">
        <f>(SUM('BE11'!$B501:'BE11'!$B508))</f>
        <v>0</v>
      </c>
      <c r="O13" s="60">
        <f>(SUM('BE11'!$B542:'BE11'!$B549))</f>
        <v>0</v>
      </c>
      <c r="P13" s="60">
        <f>(SUM('BE11'!$B583:'BE11'!$B590))</f>
        <v>0</v>
      </c>
      <c r="Q13" s="60">
        <f>(SUM('BE11'!$B624:'BE11'!$B631))</f>
        <v>0</v>
      </c>
      <c r="R13" s="60">
        <f>(SUM('BE11'!$B665:'BE11'!$B672))</f>
        <v>0</v>
      </c>
      <c r="S13" s="60">
        <f>(SUM('BE11'!$B706:'BE11'!$B713))</f>
        <v>0</v>
      </c>
      <c r="T13" s="60">
        <f>(SUM('BE11'!$B747:'BE11'!$B754))</f>
        <v>0</v>
      </c>
      <c r="U13" s="224">
        <f t="shared" si="0"/>
        <v>36.6</v>
      </c>
      <c r="V13" s="220">
        <f t="shared" si="1"/>
        <v>7.8777442961687469E-2</v>
      </c>
    </row>
    <row r="14" spans="1:22" ht="15" customHeight="1" x14ac:dyDescent="0.2">
      <c r="A14" s="68" t="s">
        <v>579</v>
      </c>
      <c r="B14" s="60">
        <f>(SUM('BE12'!$B9:'BE12'!$B16))</f>
        <v>0</v>
      </c>
      <c r="C14" s="60">
        <f>(SUM('BE12'!$B50:'BE12'!$B57))</f>
        <v>0</v>
      </c>
      <c r="D14" s="60">
        <f>(SUM('BE12'!$B91:'BE12'!$B98))</f>
        <v>0</v>
      </c>
      <c r="E14" s="60">
        <f>(SUM('BE12'!$B132:'BE12'!$B139))</f>
        <v>0</v>
      </c>
      <c r="F14" s="60">
        <f>(SUM('BE12'!$B173:'BE12'!$B180))</f>
        <v>0</v>
      </c>
      <c r="G14" s="60">
        <f>(SUM('BE12'!$B214:'BE12'!$B221))</f>
        <v>17</v>
      </c>
      <c r="H14" s="60">
        <f>(SUM('BE12'!$B255:'BE12'!$B262))</f>
        <v>3</v>
      </c>
      <c r="I14" s="60">
        <f>(SUM('BE12'!$B296:'BE12'!$B303))</f>
        <v>0</v>
      </c>
      <c r="J14" s="60">
        <f>(SUM('BE12'!$B337:'BE12'!$B344))</f>
        <v>0</v>
      </c>
      <c r="K14" s="60">
        <f>(SUM('BE12'!$B378:'BE12'!$B385))</f>
        <v>0</v>
      </c>
      <c r="L14" s="60">
        <f>(SUM('BE12'!$B419:'BE12'!$B426))</f>
        <v>0</v>
      </c>
      <c r="M14" s="60">
        <f>(SUM('BE12'!$B460:'BE12'!$B467))</f>
        <v>0</v>
      </c>
      <c r="N14" s="60">
        <f>(SUM('BE12'!$B501:'BE12'!$B508))</f>
        <v>0</v>
      </c>
      <c r="O14" s="60">
        <f>(SUM('BE12'!$B542:'BE12'!$B549))</f>
        <v>0</v>
      </c>
      <c r="P14" s="60">
        <f>(SUM('BE12'!$B583:'BE12'!$B590))</f>
        <v>0</v>
      </c>
      <c r="Q14" s="60">
        <f>(SUM('BE12'!$B624:'BE12'!$B631))</f>
        <v>0</v>
      </c>
      <c r="R14" s="60">
        <f>(SUM('BE12'!$B665:'BE12'!$B672))</f>
        <v>0</v>
      </c>
      <c r="S14" s="60">
        <f>(SUM('BE12'!$B706:'BE12'!$B713))</f>
        <v>0</v>
      </c>
      <c r="T14" s="60">
        <f>(SUM('BE12'!$B747:'BE12'!$B754))</f>
        <v>0</v>
      </c>
      <c r="U14" s="224">
        <f t="shared" si="0"/>
        <v>20</v>
      </c>
      <c r="V14" s="220">
        <f t="shared" si="1"/>
        <v>4.3047783039173476E-2</v>
      </c>
    </row>
    <row r="15" spans="1:22" ht="15" customHeight="1" x14ac:dyDescent="0.2">
      <c r="A15" s="68" t="s">
        <v>580</v>
      </c>
      <c r="B15" s="60">
        <f>(SUM('BE13'!$B9:'BE13'!$B16))</f>
        <v>0</v>
      </c>
      <c r="C15" s="60">
        <f>(SUM('BE13'!$B50:'BE13'!$B57))</f>
        <v>0</v>
      </c>
      <c r="D15" s="60">
        <f>(SUM('BE13'!$B91:'BE13'!$B98))</f>
        <v>0</v>
      </c>
      <c r="E15" s="60">
        <f>(SUM('BE13'!$B132:'BE13'!$B139))</f>
        <v>0</v>
      </c>
      <c r="F15" s="60">
        <f>(SUM('BE13'!$B173:'BE13'!$B180))</f>
        <v>0.6</v>
      </c>
      <c r="G15" s="60">
        <f>(SUM('BE13'!$B214:'BE13'!$B221))</f>
        <v>0</v>
      </c>
      <c r="H15" s="60">
        <f>(SUM('BE13'!$B255:'BE13'!$B262))</f>
        <v>0</v>
      </c>
      <c r="I15" s="60">
        <f>(SUM('BE13'!$B296:'BE13'!$B303))</f>
        <v>2.25</v>
      </c>
      <c r="J15" s="60">
        <f>(SUM('BE13'!$B337:'BE13'!$B344))</f>
        <v>22.75</v>
      </c>
      <c r="K15" s="60">
        <f>(SUM('BE13'!$B378:'BE13'!$B385))</f>
        <v>11</v>
      </c>
      <c r="L15" s="60">
        <f>(SUM('BE13'!$B419:'BE13'!$B426))</f>
        <v>0</v>
      </c>
      <c r="M15" s="60">
        <f>(SUM('BE13'!$B460:'BE13'!$B467))</f>
        <v>0</v>
      </c>
      <c r="N15" s="60">
        <f>(SUM('BE13'!$B501:'BE13'!$B508))</f>
        <v>0</v>
      </c>
      <c r="O15" s="60">
        <f>(SUM('BE13'!$B542:'BE13'!$B549))</f>
        <v>0</v>
      </c>
      <c r="P15" s="60">
        <f>(SUM('BE13'!$B583:'BE13'!$B590))</f>
        <v>0</v>
      </c>
      <c r="Q15" s="60">
        <f>(SUM('BE13'!$B624:'BE13'!$B631))</f>
        <v>0</v>
      </c>
      <c r="R15" s="60">
        <f>(SUM('BE13'!$B665:'BE13'!$B672))</f>
        <v>0</v>
      </c>
      <c r="S15" s="60">
        <f>(SUM('BE13'!$B706:'BE13'!$B713))</f>
        <v>0</v>
      </c>
      <c r="T15" s="60">
        <f>(SUM('BE13'!$B747:'BE13'!$B754))</f>
        <v>0</v>
      </c>
      <c r="U15" s="224">
        <f t="shared" si="0"/>
        <v>36.6</v>
      </c>
      <c r="V15" s="220">
        <f t="shared" si="1"/>
        <v>7.8777442961687469E-2</v>
      </c>
    </row>
    <row r="16" spans="1:22" ht="15" customHeight="1" x14ac:dyDescent="0.2">
      <c r="A16" s="68" t="s">
        <v>581</v>
      </c>
      <c r="B16" s="60">
        <f>(SUM('BE14'!$B9:'BE14'!$B16))</f>
        <v>0</v>
      </c>
      <c r="C16" s="60">
        <f>(SUM('BE14'!$B50:'BE14'!$B57))</f>
        <v>0</v>
      </c>
      <c r="D16" s="60">
        <f>(SUM('BE14'!$B91:'BE14'!$B98))</f>
        <v>0</v>
      </c>
      <c r="E16" s="60">
        <f>(SUM('BE14'!$B132:'BE14'!$B139))</f>
        <v>0</v>
      </c>
      <c r="F16" s="60">
        <f>(SUM('BE14'!$B173:'BE14'!$B180))</f>
        <v>0.6</v>
      </c>
      <c r="G16" s="60">
        <f>(SUM('BE14'!$B214:'BE14'!$B221))</f>
        <v>0</v>
      </c>
      <c r="H16" s="60">
        <f>(SUM('BE14'!$B255:'BE14'!$B262))</f>
        <v>0</v>
      </c>
      <c r="I16" s="60">
        <f>(SUM('BE14'!$B296:'BE14'!$B303))</f>
        <v>2.25</v>
      </c>
      <c r="J16" s="60">
        <f>(SUM('BE14'!$B337:'BE14'!$B344))</f>
        <v>22.75</v>
      </c>
      <c r="K16" s="60">
        <f>(SUM('BE14'!$B378:'BE14'!$B385))</f>
        <v>11</v>
      </c>
      <c r="L16" s="60">
        <f>(SUM('BE14'!$B419:'BE14'!$B426))</f>
        <v>0</v>
      </c>
      <c r="M16" s="60">
        <f>(SUM('BE14'!$B460:'BE14'!$B467))</f>
        <v>0</v>
      </c>
      <c r="N16" s="60">
        <f>(SUM('BE14'!$B501:'BE14'!$B508))</f>
        <v>0</v>
      </c>
      <c r="O16" s="60">
        <f>(SUM('BE14'!$B542:'BE14'!$B549))</f>
        <v>0</v>
      </c>
      <c r="P16" s="60">
        <f>(SUM('BE14'!$B583:'BE14'!$B590))</f>
        <v>0</v>
      </c>
      <c r="Q16" s="60">
        <f>(SUM('BE14'!$B624:'BE14'!$B631))</f>
        <v>0</v>
      </c>
      <c r="R16" s="60">
        <f>(SUM('BE14'!$B665:'BE14'!$B672))</f>
        <v>0</v>
      </c>
      <c r="S16" s="60">
        <f>(SUM('BE14'!$B706:'BE14'!$B713))</f>
        <v>0</v>
      </c>
      <c r="T16" s="60">
        <f>(SUM('BE14'!$B747:'BE14'!$B754))</f>
        <v>0</v>
      </c>
      <c r="U16" s="224">
        <f t="shared" si="0"/>
        <v>36.6</v>
      </c>
      <c r="V16" s="220">
        <f t="shared" si="1"/>
        <v>7.8777442961687469E-2</v>
      </c>
    </row>
    <row r="17" spans="1:22" ht="15" customHeight="1" x14ac:dyDescent="0.2">
      <c r="A17" s="68" t="s">
        <v>582</v>
      </c>
      <c r="B17" s="60">
        <f>(SUM('BE15'!$B9:'BE15'!$B16))</f>
        <v>0</v>
      </c>
      <c r="C17" s="60">
        <f>(SUM('BE15'!$B50:'BE15'!$B57))</f>
        <v>0</v>
      </c>
      <c r="D17" s="60">
        <f>(SUM('BE15'!$B91:'BE15'!$B98))</f>
        <v>0</v>
      </c>
      <c r="E17" s="60">
        <f>(SUM('BE15'!$B132:'BE15'!$B139))</f>
        <v>0</v>
      </c>
      <c r="F17" s="60">
        <f>(SUM('BE15'!$B173:'BE15'!$B180))</f>
        <v>0</v>
      </c>
      <c r="G17" s="60">
        <f>(SUM('BE15'!$B214:'BE15'!$B221))</f>
        <v>0</v>
      </c>
      <c r="H17" s="60">
        <f>(SUM('BE15'!$B255:'BE15'!$B262))</f>
        <v>0</v>
      </c>
      <c r="I17" s="60">
        <f>(SUM('BE15'!$B296:'BE15'!$B303))</f>
        <v>0</v>
      </c>
      <c r="J17" s="60">
        <f>(SUM('BE15'!$B337:'BE15'!$B344))</f>
        <v>0</v>
      </c>
      <c r="K17" s="60">
        <f>(SUM('BE15'!$B378:'BE15'!$B385))</f>
        <v>0</v>
      </c>
      <c r="L17" s="60">
        <f>(SUM('BE15'!$B419:'BE15'!$B426))</f>
        <v>0</v>
      </c>
      <c r="M17" s="60">
        <f>(SUM('BE15'!$B460:'BE15'!$B467))</f>
        <v>0</v>
      </c>
      <c r="N17" s="60">
        <f>(SUM('BE15'!$B501:'BE15'!$B508))</f>
        <v>0</v>
      </c>
      <c r="O17" s="60">
        <f>(SUM('BE15'!$B542:'BE15'!$B549))</f>
        <v>0</v>
      </c>
      <c r="P17" s="60">
        <f>(SUM('BE15'!$B583:'BE15'!$B590))</f>
        <v>0</v>
      </c>
      <c r="Q17" s="60">
        <f>(SUM('BE15'!$B624:'BE15'!$B631))</f>
        <v>0</v>
      </c>
      <c r="R17" s="60">
        <f>(SUM('BE15'!$B665:'BE15'!$B672))</f>
        <v>0</v>
      </c>
      <c r="S17" s="60">
        <f>(SUM('BE15'!$B706:'BE15'!$B713))</f>
        <v>0</v>
      </c>
      <c r="T17" s="60">
        <f>(SUM('BE15'!$B747:'BE15'!$B754))</f>
        <v>0</v>
      </c>
      <c r="U17" s="224">
        <f t="shared" si="0"/>
        <v>0</v>
      </c>
      <c r="V17" s="220">
        <f t="shared" si="1"/>
        <v>0</v>
      </c>
    </row>
    <row r="18" spans="1:22" ht="15" customHeight="1" x14ac:dyDescent="0.2">
      <c r="A18" s="68" t="s">
        <v>583</v>
      </c>
      <c r="B18" s="60">
        <f>(SUM('BE16'!$B9:'BE16'!$B16))</f>
        <v>0</v>
      </c>
      <c r="C18" s="60">
        <f>(SUM('BE16'!$B50:'BE16'!$B57))</f>
        <v>0</v>
      </c>
      <c r="D18" s="60">
        <f>(SUM('BE16'!$B91:'BE16'!$B98))</f>
        <v>0</v>
      </c>
      <c r="E18" s="60">
        <f>(SUM('BE16'!$B132:'BE16'!$B139))</f>
        <v>0</v>
      </c>
      <c r="F18" s="60">
        <f>(SUM('BE16'!$B173:'BE16'!$B180))</f>
        <v>0.6</v>
      </c>
      <c r="G18" s="60">
        <f>(SUM('BE16'!$B214:'BE16'!$B221))</f>
        <v>0</v>
      </c>
      <c r="H18" s="60">
        <f>(SUM('BE16'!$B255:'BE16'!$B262))</f>
        <v>0</v>
      </c>
      <c r="I18" s="60">
        <f>(SUM('BE16'!$B296:'BE16'!$B303))</f>
        <v>2.25</v>
      </c>
      <c r="J18" s="60">
        <f>(SUM('BE16'!$B337:'BE16'!$B344))</f>
        <v>22.75</v>
      </c>
      <c r="K18" s="60">
        <f>(SUM('BE16'!$B378:'BE16'!$B385))</f>
        <v>11</v>
      </c>
      <c r="L18" s="60">
        <f>(SUM('BE16'!$B419:'BE16'!$B426))</f>
        <v>0</v>
      </c>
      <c r="M18" s="60">
        <f>(SUM('BE16'!$B460:'BE16'!$B467))</f>
        <v>0</v>
      </c>
      <c r="N18" s="60">
        <f>(SUM('BE16'!$B501:'BE16'!$B508))</f>
        <v>0</v>
      </c>
      <c r="O18" s="60">
        <f>(SUM('BE16'!$B542:'BE16'!$B549))</f>
        <v>0</v>
      </c>
      <c r="P18" s="60">
        <f>(SUM('BE16'!$B583:'BE16'!$B590))</f>
        <v>0</v>
      </c>
      <c r="Q18" s="60">
        <f>(SUM('BE16'!$B624:'BE16'!$B631))</f>
        <v>0</v>
      </c>
      <c r="R18" s="60">
        <f>(SUM('BE16'!$B665:'BE16'!$B672))</f>
        <v>0</v>
      </c>
      <c r="S18" s="60">
        <f>(SUM('BE16'!$B706:'BE16'!$B713))</f>
        <v>0</v>
      </c>
      <c r="T18" s="60">
        <f>(SUM('BE16'!$B747:'BE16'!$B754))</f>
        <v>0</v>
      </c>
      <c r="U18" s="224">
        <f t="shared" si="0"/>
        <v>36.6</v>
      </c>
      <c r="V18" s="220">
        <f t="shared" si="1"/>
        <v>7.8777442961687469E-2</v>
      </c>
    </row>
    <row r="19" spans="1:22" ht="15" customHeight="1" x14ac:dyDescent="0.2">
      <c r="A19" s="68" t="s">
        <v>584</v>
      </c>
      <c r="B19" s="60">
        <f>(SUM('BE17'!$B9:'BE17'!$B16))</f>
        <v>0</v>
      </c>
      <c r="C19" s="60">
        <f>(SUM('BE17'!$B50:'BE17'!$B57))</f>
        <v>0</v>
      </c>
      <c r="D19" s="60">
        <f>(SUM('BE17'!$B91:'BE17'!$B98))</f>
        <v>0</v>
      </c>
      <c r="E19" s="60">
        <f>(SUM('BE17'!$B132:'BE17'!$B139))</f>
        <v>0</v>
      </c>
      <c r="F19" s="60">
        <f>(SUM('BE17'!$B173:'BE17'!$B180))</f>
        <v>0</v>
      </c>
      <c r="G19" s="60">
        <f>(SUM('BE17'!$B214:'BE17'!$B221))</f>
        <v>0</v>
      </c>
      <c r="H19" s="60">
        <f>(SUM('BE17'!$B255:'BE17'!$B262))</f>
        <v>0</v>
      </c>
      <c r="I19" s="60">
        <f>(SUM('BE17'!$B296:'BE17'!$B303))</f>
        <v>0</v>
      </c>
      <c r="J19" s="60">
        <f>(SUM('BE17'!$B337:'BE17'!$B344))</f>
        <v>0</v>
      </c>
      <c r="K19" s="60">
        <f>(SUM('BE17'!$B378:'BE17'!$B385))</f>
        <v>0</v>
      </c>
      <c r="L19" s="60">
        <f>(SUM('BE17'!$B419:'BE17'!$B426))</f>
        <v>0</v>
      </c>
      <c r="M19" s="60">
        <f>(SUM('BE17'!$B460:'BE17'!$B467))</f>
        <v>0</v>
      </c>
      <c r="N19" s="60">
        <f>(SUM('BE17'!$B501:'BE17'!$B508))</f>
        <v>0</v>
      </c>
      <c r="O19" s="60">
        <f>(SUM('BE17'!$B542:'BE17'!$B549))</f>
        <v>0</v>
      </c>
      <c r="P19" s="60">
        <f>(SUM('BE17'!$B583:'BE17'!$B590))</f>
        <v>0</v>
      </c>
      <c r="Q19" s="60">
        <f>(SUM('BE17'!$B624:'BE17'!$B631))</f>
        <v>0</v>
      </c>
      <c r="R19" s="60">
        <f>(SUM('BE17'!$B665:'BE17'!$B672))</f>
        <v>0</v>
      </c>
      <c r="S19" s="60">
        <f>(SUM('BE17'!$B706:'BE17'!$B713))</f>
        <v>0</v>
      </c>
      <c r="T19" s="60">
        <f>(SUM('BE17'!$B747:'BE17'!$B754))</f>
        <v>0</v>
      </c>
      <c r="U19" s="224">
        <f t="shared" si="0"/>
        <v>0</v>
      </c>
      <c r="V19" s="220">
        <f t="shared" si="1"/>
        <v>0</v>
      </c>
    </row>
    <row r="20" spans="1:22" ht="15" customHeight="1" x14ac:dyDescent="0.2">
      <c r="A20" s="68" t="s">
        <v>585</v>
      </c>
      <c r="B20" s="60">
        <f>(SUM('BE18'!$B9:'BE18'!$B16))</f>
        <v>0</v>
      </c>
      <c r="C20" s="60">
        <f>(SUM('BE18'!$B50:'BE18'!$B57))</f>
        <v>0</v>
      </c>
      <c r="D20" s="60">
        <f>(SUM('BE18'!$B91:'BE18'!$B98))</f>
        <v>0</v>
      </c>
      <c r="E20" s="60">
        <f>(SUM('BE18'!$B132:'BE18'!$B139))</f>
        <v>0</v>
      </c>
      <c r="F20" s="60">
        <f>(SUM('BE18'!$B173:'BE18'!$B180))</f>
        <v>0</v>
      </c>
      <c r="G20" s="60">
        <f>(SUM('BE18'!$B214:'BE18'!$B221))</f>
        <v>0</v>
      </c>
      <c r="H20" s="60">
        <f>(SUM('BE18'!$B255:'BE18'!$B262))</f>
        <v>0</v>
      </c>
      <c r="I20" s="60">
        <f>(SUM('BE18'!$B296:'BE18'!$B303))</f>
        <v>0</v>
      </c>
      <c r="J20" s="60">
        <f>(SUM('BE18'!$B337:'BE18'!$B344))</f>
        <v>0</v>
      </c>
      <c r="K20" s="60">
        <f>(SUM('BE18'!$B378:'BE18'!$B385))</f>
        <v>0</v>
      </c>
      <c r="L20" s="60">
        <f>(SUM('BE18'!$B419:'BE18'!$B426))</f>
        <v>0</v>
      </c>
      <c r="M20" s="60">
        <f>(SUM('BE18'!$B460:'BE18'!$B467))</f>
        <v>0</v>
      </c>
      <c r="N20" s="60">
        <f>(SUM('BE18'!$B501:'BE18'!$B508))</f>
        <v>0</v>
      </c>
      <c r="O20" s="60">
        <f>(SUM('BE18'!$B542:'BE18'!$B549))</f>
        <v>0</v>
      </c>
      <c r="P20" s="60">
        <f>(SUM('BE18'!$B583:'BE18'!$B590))</f>
        <v>0</v>
      </c>
      <c r="Q20" s="60">
        <f>(SUM('BE18'!$B624:'BE18'!$B631))</f>
        <v>0</v>
      </c>
      <c r="R20" s="60">
        <f>(SUM('BE18'!$B665:'BE18'!$B672))</f>
        <v>0</v>
      </c>
      <c r="S20" s="60">
        <f>(SUM('BE18'!$B706:'BE18'!$B713))</f>
        <v>0</v>
      </c>
      <c r="T20" s="60">
        <f>(SUM('BE18'!$B747:'BE18'!$B754))</f>
        <v>0</v>
      </c>
      <c r="U20" s="224">
        <f t="shared" si="0"/>
        <v>0</v>
      </c>
      <c r="V20" s="220">
        <f t="shared" si="1"/>
        <v>0</v>
      </c>
    </row>
    <row r="21" spans="1:22" ht="15" customHeight="1" x14ac:dyDescent="0.2">
      <c r="A21" s="68" t="s">
        <v>586</v>
      </c>
      <c r="B21" s="60">
        <f>(SUM('BE19'!$B9:'BE19'!$B16))</f>
        <v>0</v>
      </c>
      <c r="C21" s="60">
        <f>(SUM('BE19'!$B50:'BE19'!$B57))</f>
        <v>0</v>
      </c>
      <c r="D21" s="60">
        <f>(SUM('BE19'!$B91:'BE19'!$B98))</f>
        <v>0</v>
      </c>
      <c r="E21" s="60">
        <f>(SUM('BE19'!$B132:'BE19'!$B139))</f>
        <v>0</v>
      </c>
      <c r="F21" s="60">
        <f>(SUM('BE19'!$B173:'BE19'!$B180))</f>
        <v>0</v>
      </c>
      <c r="G21" s="60">
        <f>(SUM('BE19'!$B214:'BE19'!$B221))</f>
        <v>0</v>
      </c>
      <c r="H21" s="60">
        <f>(SUM('BE19'!$B255:'BE19'!$B262))</f>
        <v>0</v>
      </c>
      <c r="I21" s="60">
        <f>(SUM('BE19'!$B296:'BE19'!$B303))</f>
        <v>0</v>
      </c>
      <c r="J21" s="60">
        <f>(SUM('BE19'!$B337:'BE19'!$B344))</f>
        <v>0</v>
      </c>
      <c r="K21" s="60">
        <f>(SUM('BE19'!$B378:'BE19'!$B385))</f>
        <v>0</v>
      </c>
      <c r="L21" s="60">
        <f>(SUM('BE19'!$B419:'BE19'!$B426))</f>
        <v>0</v>
      </c>
      <c r="M21" s="60">
        <f>(SUM('BE19'!$B460:'BE19'!$B467))</f>
        <v>0</v>
      </c>
      <c r="N21" s="60">
        <f>(SUM('BE19'!$B501:'BE19'!$B508))</f>
        <v>0</v>
      </c>
      <c r="O21" s="60">
        <f>(SUM('BE19'!$B542:'BE19'!$B549))</f>
        <v>0</v>
      </c>
      <c r="P21" s="60">
        <f>(SUM('BE19'!$B583:'BE19'!$B590))</f>
        <v>0</v>
      </c>
      <c r="Q21" s="60">
        <f>(SUM('BE19'!$B624:'BE19'!$B631))</f>
        <v>0</v>
      </c>
      <c r="R21" s="60">
        <f>(SUM('BE19'!$B665:'BE19'!$B672))</f>
        <v>0</v>
      </c>
      <c r="S21" s="60">
        <f>(SUM('BE19'!$B706:'BE19'!$B713))</f>
        <v>0</v>
      </c>
      <c r="T21" s="60">
        <f>(SUM('BE19'!$B747:'BE19'!$B754))</f>
        <v>0</v>
      </c>
      <c r="U21" s="224">
        <f t="shared" si="0"/>
        <v>0</v>
      </c>
      <c r="V21" s="220">
        <f t="shared" si="1"/>
        <v>0</v>
      </c>
    </row>
    <row r="22" spans="1:22" ht="15" customHeight="1" x14ac:dyDescent="0.2">
      <c r="A22" s="68" t="s">
        <v>587</v>
      </c>
      <c r="B22" s="60">
        <f>(SUM('BE20'!$B9:'BE20'!$B16))</f>
        <v>0</v>
      </c>
      <c r="C22" s="60">
        <f>(SUM('BE20'!$B50:'BE20'!$B57))</f>
        <v>0</v>
      </c>
      <c r="D22" s="60">
        <f>(SUM('BE20'!$B91:'BE20'!$B98))</f>
        <v>0</v>
      </c>
      <c r="E22" s="60">
        <f>(SUM('BE20'!$B132:'BE20'!$B139))</f>
        <v>0</v>
      </c>
      <c r="F22" s="60">
        <f>(SUM('BE20'!$B173:'BE20'!$B180))</f>
        <v>0</v>
      </c>
      <c r="G22" s="60">
        <f>(SUM('BE20'!$B214:'BE20'!$B221))</f>
        <v>0</v>
      </c>
      <c r="H22" s="60">
        <f>(SUM('BE20'!$B255:'BE20'!$B262))</f>
        <v>0</v>
      </c>
      <c r="I22" s="60">
        <f>(SUM('BE20'!$B296:'BE20'!$B303))</f>
        <v>0</v>
      </c>
      <c r="J22" s="60">
        <f>(SUM('BE20'!$B337:'BE20'!$B344))</f>
        <v>0</v>
      </c>
      <c r="K22" s="60">
        <f>(SUM('BE20'!$B378:'BE20'!$B385))</f>
        <v>0</v>
      </c>
      <c r="L22" s="60">
        <f>(SUM('BE20'!$B419:'BE20'!$B426))</f>
        <v>0</v>
      </c>
      <c r="M22" s="60">
        <f>(SUM('BE20'!$B460:'BE20'!$B467))</f>
        <v>0</v>
      </c>
      <c r="N22" s="60">
        <f>(SUM('BE20'!$B501:'BE20'!$B508))</f>
        <v>0</v>
      </c>
      <c r="O22" s="60">
        <f>(SUM('BE20'!$B542:'BE20'!$B549))</f>
        <v>0</v>
      </c>
      <c r="P22" s="60">
        <f>(SUM('BE20'!$B583:'BE20'!$B590))</f>
        <v>0</v>
      </c>
      <c r="Q22" s="60">
        <f>(SUM('BE20'!$B624:'BE20'!$B631))</f>
        <v>0</v>
      </c>
      <c r="R22" s="60">
        <f>(SUM('BE20'!$B665:'BE20'!$B672))</f>
        <v>0</v>
      </c>
      <c r="S22" s="60">
        <f>(SUM('BE20'!$B706:'BE20'!$B713))</f>
        <v>0</v>
      </c>
      <c r="T22" s="60">
        <f>(SUM('BE20'!$B747:'BE20'!$B754))</f>
        <v>0</v>
      </c>
      <c r="U22" s="224">
        <f t="shared" si="0"/>
        <v>0</v>
      </c>
      <c r="V22" s="220">
        <f t="shared" si="1"/>
        <v>0</v>
      </c>
    </row>
    <row r="23" spans="1:22" ht="15" customHeight="1" x14ac:dyDescent="0.2">
      <c r="A23" s="217" t="s">
        <v>70</v>
      </c>
      <c r="B23" s="218">
        <f t="shared" ref="B23:T23" si="2">SUM(B3:B22)</f>
        <v>0</v>
      </c>
      <c r="C23" s="218">
        <f t="shared" si="2"/>
        <v>0</v>
      </c>
      <c r="D23" s="218">
        <f t="shared" si="2"/>
        <v>0</v>
      </c>
      <c r="E23" s="218">
        <f t="shared" si="2"/>
        <v>0</v>
      </c>
      <c r="F23" s="218">
        <f t="shared" si="2"/>
        <v>12.899999999999999</v>
      </c>
      <c r="G23" s="218">
        <f t="shared" si="2"/>
        <v>17</v>
      </c>
      <c r="H23" s="218">
        <f t="shared" si="2"/>
        <v>3</v>
      </c>
      <c r="I23" s="218">
        <f t="shared" si="2"/>
        <v>21.6</v>
      </c>
      <c r="J23" s="218">
        <f t="shared" si="2"/>
        <v>189.6</v>
      </c>
      <c r="K23" s="218">
        <f t="shared" si="2"/>
        <v>88.5</v>
      </c>
      <c r="L23" s="218">
        <f t="shared" si="2"/>
        <v>0</v>
      </c>
      <c r="M23" s="218">
        <f t="shared" si="2"/>
        <v>21.6</v>
      </c>
      <c r="N23" s="218">
        <f t="shared" si="2"/>
        <v>12</v>
      </c>
      <c r="O23" s="218">
        <f t="shared" si="2"/>
        <v>86.4</v>
      </c>
      <c r="P23" s="218">
        <f t="shared" si="2"/>
        <v>12</v>
      </c>
      <c r="Q23" s="218">
        <f t="shared" si="2"/>
        <v>0</v>
      </c>
      <c r="R23" s="218">
        <f t="shared" si="2"/>
        <v>0</v>
      </c>
      <c r="S23" s="218">
        <f t="shared" si="2"/>
        <v>0</v>
      </c>
      <c r="T23" s="218">
        <f t="shared" si="2"/>
        <v>0</v>
      </c>
      <c r="U23" s="219">
        <f>SUM(B3:T22)</f>
        <v>464.60000000000008</v>
      </c>
      <c r="V23" s="220">
        <f t="shared" si="1"/>
        <v>1</v>
      </c>
    </row>
    <row r="24" spans="1:22" ht="15" customHeight="1" x14ac:dyDescent="0.2">
      <c r="A24" s="221" t="s">
        <v>71</v>
      </c>
      <c r="B24" s="220">
        <f t="shared" ref="B24:U24" si="3">IF($U23&gt;0,B23/$U23," ")</f>
        <v>0</v>
      </c>
      <c r="C24" s="220">
        <f t="shared" si="3"/>
        <v>0</v>
      </c>
      <c r="D24" s="220">
        <f t="shared" si="3"/>
        <v>0</v>
      </c>
      <c r="E24" s="220">
        <f t="shared" si="3"/>
        <v>0</v>
      </c>
      <c r="F24" s="220">
        <f t="shared" si="3"/>
        <v>2.7765820060266889E-2</v>
      </c>
      <c r="G24" s="220">
        <f t="shared" si="3"/>
        <v>3.6590615583297452E-2</v>
      </c>
      <c r="H24" s="220">
        <f t="shared" si="3"/>
        <v>6.4571674558760216E-3</v>
      </c>
      <c r="I24" s="220">
        <f t="shared" si="3"/>
        <v>4.6491605682307355E-2</v>
      </c>
      <c r="J24" s="220">
        <f t="shared" si="3"/>
        <v>0.40809298321136456</v>
      </c>
      <c r="K24" s="220">
        <f t="shared" si="3"/>
        <v>0.19048643994834263</v>
      </c>
      <c r="L24" s="220">
        <f t="shared" si="3"/>
        <v>0</v>
      </c>
      <c r="M24" s="220">
        <f t="shared" si="3"/>
        <v>4.6491605682307355E-2</v>
      </c>
      <c r="N24" s="220">
        <f t="shared" si="3"/>
        <v>2.5828669823504086E-2</v>
      </c>
      <c r="O24" s="220">
        <f t="shared" si="3"/>
        <v>0.18596642272922942</v>
      </c>
      <c r="P24" s="220">
        <f t="shared" si="3"/>
        <v>2.5828669823504086E-2</v>
      </c>
      <c r="Q24" s="220">
        <f t="shared" si="3"/>
        <v>0</v>
      </c>
      <c r="R24" s="220">
        <f t="shared" si="3"/>
        <v>0</v>
      </c>
      <c r="S24" s="220">
        <f t="shared" si="3"/>
        <v>0</v>
      </c>
      <c r="T24" s="220">
        <f t="shared" si="3"/>
        <v>0</v>
      </c>
      <c r="U24" s="220">
        <f t="shared" si="3"/>
        <v>1</v>
      </c>
      <c r="V24" s="159"/>
    </row>
    <row r="25" spans="1:22" ht="15" customHeight="1" x14ac:dyDescent="0.2"/>
    <row r="26" spans="1:22" ht="15" customHeight="1" x14ac:dyDescent="0.2"/>
    <row r="27" spans="1:22" ht="15" customHeight="1" x14ac:dyDescent="0.2"/>
    <row r="28" spans="1:22" ht="15" customHeight="1" x14ac:dyDescent="0.2"/>
    <row r="29" spans="1:22" ht="15" customHeight="1" x14ac:dyDescent="0.2"/>
    <row r="30" spans="1:22" ht="15" customHeight="1" x14ac:dyDescent="0.2"/>
    <row r="31" spans="1:22" ht="15" customHeight="1" x14ac:dyDescent="0.2"/>
    <row r="32" spans="1:2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15" customHeight="1" x14ac:dyDescent="0.2"/>
    <row r="47" ht="15" customHeight="1" x14ac:dyDescent="0.2"/>
    <row r="48" ht="15" customHeight="1" x14ac:dyDescent="0.2"/>
    <row r="49" ht="15" customHeight="1" x14ac:dyDescent="0.2"/>
    <row r="50" ht="15" customHeight="1" x14ac:dyDescent="0.2"/>
    <row r="51" ht="15" customHeight="1" x14ac:dyDescent="0.2"/>
    <row r="52" ht="15" customHeight="1" x14ac:dyDescent="0.2"/>
    <row r="53" ht="15" customHeight="1" x14ac:dyDescent="0.2"/>
    <row r="54" ht="15" customHeight="1" x14ac:dyDescent="0.2"/>
    <row r="55" ht="15" customHeight="1" x14ac:dyDescent="0.2"/>
    <row r="56" ht="15" customHeight="1" x14ac:dyDescent="0.2"/>
    <row r="57" ht="15" customHeight="1" x14ac:dyDescent="0.2"/>
    <row r="58" ht="15" customHeight="1" x14ac:dyDescent="0.2"/>
    <row r="59" ht="15" customHeight="1" x14ac:dyDescent="0.2"/>
    <row r="60" ht="15" customHeight="1" x14ac:dyDescent="0.2"/>
    <row r="61" ht="15" customHeight="1" x14ac:dyDescent="0.2"/>
    <row r="62" ht="15" customHeight="1" x14ac:dyDescent="0.2"/>
    <row r="63" ht="15" customHeight="1" x14ac:dyDescent="0.2"/>
    <row r="64" ht="15" customHeight="1" x14ac:dyDescent="0.2"/>
    <row r="65" ht="15" customHeight="1" x14ac:dyDescent="0.2"/>
    <row r="66" ht="15" customHeight="1" x14ac:dyDescent="0.2"/>
    <row r="67" ht="15" customHeight="1" x14ac:dyDescent="0.2"/>
    <row r="68" ht="15" customHeight="1" x14ac:dyDescent="0.2"/>
    <row r="69" ht="15" customHeight="1" x14ac:dyDescent="0.2"/>
    <row r="70" ht="15" customHeight="1" x14ac:dyDescent="0.2"/>
    <row r="71" ht="15" customHeight="1" x14ac:dyDescent="0.2"/>
    <row r="72" ht="15" customHeight="1" x14ac:dyDescent="0.2"/>
    <row r="73" ht="15" customHeight="1" x14ac:dyDescent="0.2"/>
    <row r="74" ht="15" customHeight="1" x14ac:dyDescent="0.2"/>
    <row r="75" ht="15" customHeight="1" x14ac:dyDescent="0.2"/>
    <row r="76" ht="15" customHeight="1" x14ac:dyDescent="0.2"/>
    <row r="77" ht="15" customHeight="1" x14ac:dyDescent="0.2"/>
    <row r="78" ht="15" customHeight="1" x14ac:dyDescent="0.2"/>
    <row r="79" ht="15" customHeight="1" x14ac:dyDescent="0.2"/>
    <row r="80" ht="15" customHeight="1" x14ac:dyDescent="0.2"/>
    <row r="81" ht="15" customHeight="1" x14ac:dyDescent="0.2"/>
    <row r="82" ht="15" customHeight="1" x14ac:dyDescent="0.2"/>
    <row r="83" ht="15" customHeight="1" x14ac:dyDescent="0.2"/>
    <row r="84" ht="15" customHeight="1" x14ac:dyDescent="0.2"/>
    <row r="85" ht="15" customHeight="1" x14ac:dyDescent="0.2"/>
    <row r="86" ht="15" customHeight="1" x14ac:dyDescent="0.2"/>
    <row r="87" ht="15" customHeight="1" x14ac:dyDescent="0.2"/>
    <row r="88" ht="15" customHeight="1" x14ac:dyDescent="0.2"/>
    <row r="89" ht="15" customHeight="1" x14ac:dyDescent="0.2"/>
    <row r="90" ht="19.5" customHeight="1" x14ac:dyDescent="0.2"/>
    <row r="91" ht="15" customHeight="1" x14ac:dyDescent="0.2"/>
    <row r="92" ht="15" customHeight="1" x14ac:dyDescent="0.2"/>
    <row r="93" ht="15" customHeight="1" x14ac:dyDescent="0.2"/>
    <row r="94" ht="15" customHeight="1" x14ac:dyDescent="0.2"/>
    <row r="95" ht="15" customHeight="1" x14ac:dyDescent="0.2"/>
    <row r="96" ht="15" customHeight="1" x14ac:dyDescent="0.2"/>
    <row r="97" ht="15" customHeight="1" x14ac:dyDescent="0.2"/>
    <row r="98" ht="15" customHeight="1" x14ac:dyDescent="0.2"/>
    <row r="99" ht="15" customHeight="1" x14ac:dyDescent="0.2"/>
    <row r="100" ht="15" customHeight="1" x14ac:dyDescent="0.2"/>
    <row r="101" ht="15" customHeight="1" x14ac:dyDescent="0.2"/>
    <row r="102" ht="15" customHeight="1" x14ac:dyDescent="0.2"/>
    <row r="103" ht="15" customHeight="1" x14ac:dyDescent="0.2"/>
    <row r="104" ht="15" customHeight="1" x14ac:dyDescent="0.2"/>
    <row r="105" ht="15" customHeight="1" x14ac:dyDescent="0.2"/>
    <row r="106" ht="15" customHeight="1" x14ac:dyDescent="0.2"/>
    <row r="107" ht="15" customHeight="1" x14ac:dyDescent="0.2"/>
    <row r="108" ht="15" customHeight="1" x14ac:dyDescent="0.2"/>
    <row r="109" ht="15" customHeight="1" x14ac:dyDescent="0.2"/>
    <row r="110" ht="15" customHeight="1" x14ac:dyDescent="0.2"/>
    <row r="111" ht="15" customHeight="1" x14ac:dyDescent="0.2"/>
    <row r="112" ht="15" customHeight="1" x14ac:dyDescent="0.2"/>
    <row r="113" ht="15" customHeight="1" x14ac:dyDescent="0.2"/>
    <row r="114" ht="15" customHeight="1" x14ac:dyDescent="0.2"/>
    <row r="115" ht="15" customHeight="1" x14ac:dyDescent="0.2"/>
    <row r="116" ht="15" customHeight="1" x14ac:dyDescent="0.2"/>
    <row r="117" ht="15" customHeight="1" x14ac:dyDescent="0.2"/>
    <row r="118" ht="15" customHeight="1" x14ac:dyDescent="0.2"/>
    <row r="119" ht="15" customHeight="1" x14ac:dyDescent="0.2"/>
    <row r="120" ht="15" customHeight="1" x14ac:dyDescent="0.2"/>
    <row r="121" ht="15" customHeight="1" x14ac:dyDescent="0.2"/>
    <row r="122" ht="15" customHeight="1" x14ac:dyDescent="0.2"/>
    <row r="123" ht="15" customHeight="1" x14ac:dyDescent="0.2"/>
    <row r="124" ht="15" customHeight="1" x14ac:dyDescent="0.2"/>
    <row r="125" ht="15" customHeight="1" x14ac:dyDescent="0.2"/>
    <row r="126" ht="15" customHeight="1" x14ac:dyDescent="0.2"/>
    <row r="127" ht="15" customHeight="1" x14ac:dyDescent="0.2"/>
    <row r="128" ht="15" customHeight="1" x14ac:dyDescent="0.2"/>
    <row r="129"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15" customHeight="1" x14ac:dyDescent="0.2"/>
    <row r="147" ht="15" customHeight="1" x14ac:dyDescent="0.2"/>
    <row r="148" ht="15" customHeight="1" x14ac:dyDescent="0.2"/>
    <row r="149" ht="15" customHeight="1" x14ac:dyDescent="0.2"/>
    <row r="150" ht="15" customHeight="1" x14ac:dyDescent="0.2"/>
    <row r="151" ht="15"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5" customHeight="1" x14ac:dyDescent="0.2"/>
    <row r="4903" ht="15" customHeight="1" x14ac:dyDescent="0.2"/>
    <row r="4904" ht="15" customHeight="1" x14ac:dyDescent="0.2"/>
    <row r="4905" ht="15" customHeight="1" x14ac:dyDescent="0.2"/>
    <row r="4906" ht="15" customHeight="1" x14ac:dyDescent="0.2"/>
    <row r="4907" ht="15" customHeight="1" x14ac:dyDescent="0.2"/>
    <row r="4908" ht="15" customHeight="1" x14ac:dyDescent="0.2"/>
    <row r="4909" ht="1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 customHeight="1" x14ac:dyDescent="0.2"/>
    <row r="4990" ht="15" customHeight="1" x14ac:dyDescent="0.2"/>
    <row r="4991" ht="15" customHeight="1" x14ac:dyDescent="0.2"/>
    <row r="4992" ht="15" customHeight="1" x14ac:dyDescent="0.2"/>
    <row r="4993" ht="15" customHeight="1" x14ac:dyDescent="0.2"/>
    <row r="4994" ht="15" customHeight="1" x14ac:dyDescent="0.2"/>
    <row r="4995" ht="15" customHeight="1" x14ac:dyDescent="0.2"/>
    <row r="4996" ht="15" customHeight="1" x14ac:dyDescent="0.2"/>
    <row r="4997" ht="1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15" customHeight="1" x14ac:dyDescent="0.2"/>
    <row r="5099" ht="15" customHeight="1" x14ac:dyDescent="0.2"/>
    <row r="5100" ht="15" customHeight="1" x14ac:dyDescent="0.2"/>
    <row r="5101" ht="15" customHeight="1" x14ac:dyDescent="0.2"/>
    <row r="5102" ht="15" customHeight="1" x14ac:dyDescent="0.2"/>
    <row r="5103" ht="15" customHeight="1" x14ac:dyDescent="0.2"/>
    <row r="5104" ht="15" customHeight="1" x14ac:dyDescent="0.2"/>
    <row r="5105" ht="15" customHeight="1" x14ac:dyDescent="0.2"/>
    <row r="5106" ht="1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 customHeight="1" x14ac:dyDescent="0.2"/>
    <row r="5121" ht="15" customHeight="1" x14ac:dyDescent="0.2"/>
    <row r="5122" ht="15" customHeight="1" x14ac:dyDescent="0.2"/>
    <row r="5123" ht="15" customHeight="1" x14ac:dyDescent="0.2"/>
    <row r="5124" ht="1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 customHeight="1" x14ac:dyDescent="0.2"/>
    <row r="5164" ht="15" customHeight="1" x14ac:dyDescent="0.2"/>
    <row r="5165" ht="15" customHeight="1" x14ac:dyDescent="0.2"/>
    <row r="5166" ht="15" customHeight="1" x14ac:dyDescent="0.2"/>
    <row r="5167" ht="15" customHeight="1" x14ac:dyDescent="0.2"/>
    <row r="5168" ht="15" customHeight="1" x14ac:dyDescent="0.2"/>
    <row r="5169" ht="15" customHeight="1" x14ac:dyDescent="0.2"/>
    <row r="5170" ht="15" customHeight="1" x14ac:dyDescent="0.2"/>
    <row r="5171" ht="15" customHeight="1" x14ac:dyDescent="0.2"/>
    <row r="5172" ht="15" customHeight="1" x14ac:dyDescent="0.2"/>
    <row r="5173" ht="1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 customHeight="1" x14ac:dyDescent="0.2"/>
    <row r="5227" ht="15" customHeight="1" x14ac:dyDescent="0.2"/>
    <row r="5228" ht="15" customHeight="1" x14ac:dyDescent="0.2"/>
    <row r="5229" ht="15" customHeight="1" x14ac:dyDescent="0.2"/>
    <row r="5230" ht="15" customHeight="1" x14ac:dyDescent="0.2"/>
    <row r="5231" ht="15" customHeight="1" x14ac:dyDescent="0.2"/>
    <row r="5232" ht="1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5" customHeight="1" x14ac:dyDescent="0.2"/>
    <row r="5270" ht="1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 customHeight="1" x14ac:dyDescent="0.2"/>
    <row r="5288" ht="15" customHeight="1" x14ac:dyDescent="0.2"/>
    <row r="5289" ht="15" customHeight="1" x14ac:dyDescent="0.2"/>
    <row r="5290" ht="1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299" ht="15" customHeight="1" x14ac:dyDescent="0.2"/>
    <row r="5300" ht="1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7"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6"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5" ht="15" customHeight="1" x14ac:dyDescent="0.2"/>
    <row r="5336" ht="1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 customHeight="1" x14ac:dyDescent="0.2"/>
    <row r="5345" ht="15" customHeight="1" x14ac:dyDescent="0.2"/>
    <row r="5346" ht="15" customHeight="1" x14ac:dyDescent="0.2"/>
    <row r="5347" ht="15" customHeight="1" x14ac:dyDescent="0.2"/>
    <row r="5348" ht="15" customHeight="1" x14ac:dyDescent="0.2"/>
    <row r="5349" ht="15" customHeight="1" x14ac:dyDescent="0.2"/>
    <row r="5350" ht="15" customHeight="1" x14ac:dyDescent="0.2"/>
    <row r="5351" ht="15" customHeight="1" x14ac:dyDescent="0.2"/>
    <row r="5352" ht="15" customHeight="1" x14ac:dyDescent="0.2"/>
    <row r="5353" ht="15" customHeight="1" x14ac:dyDescent="0.2"/>
    <row r="5354" ht="15" customHeight="1" x14ac:dyDescent="0.2"/>
    <row r="5355" ht="15" customHeight="1" x14ac:dyDescent="0.2"/>
    <row r="5356" ht="15" customHeight="1" x14ac:dyDescent="0.2"/>
    <row r="5357" ht="15" customHeight="1" x14ac:dyDescent="0.2"/>
    <row r="5358" ht="1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 customHeight="1" x14ac:dyDescent="0.2"/>
    <row r="5367" ht="1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 customHeight="1" x14ac:dyDescent="0.2"/>
    <row r="5376" ht="1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 customHeight="1" x14ac:dyDescent="0.2"/>
    <row r="5385" ht="1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 customHeight="1" x14ac:dyDescent="0.2"/>
    <row r="5394" ht="1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 customHeight="1" x14ac:dyDescent="0.2"/>
    <row r="5403" ht="1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 customHeight="1" x14ac:dyDescent="0.2"/>
    <row r="5412" ht="1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 customHeight="1" x14ac:dyDescent="0.2"/>
    <row r="5421" ht="15" customHeight="1" x14ac:dyDescent="0.2"/>
    <row r="5422" ht="15" customHeight="1" x14ac:dyDescent="0.2"/>
    <row r="5423" ht="15" customHeight="1" x14ac:dyDescent="0.2"/>
    <row r="5424" ht="15" customHeight="1" x14ac:dyDescent="0.2"/>
    <row r="5425" ht="15" customHeight="1" x14ac:dyDescent="0.2"/>
    <row r="5426" ht="15" customHeight="1" x14ac:dyDescent="0.2"/>
    <row r="5427" ht="15" customHeight="1" x14ac:dyDescent="0.2"/>
    <row r="5428" ht="15" customHeight="1" x14ac:dyDescent="0.2"/>
    <row r="5429" ht="15" customHeight="1" x14ac:dyDescent="0.2"/>
    <row r="5430" ht="15" customHeight="1" x14ac:dyDescent="0.2"/>
    <row r="5431" ht="15" customHeight="1" x14ac:dyDescent="0.2"/>
    <row r="5432" ht="15" customHeight="1" x14ac:dyDescent="0.2"/>
    <row r="5433" ht="15" customHeight="1" x14ac:dyDescent="0.2"/>
    <row r="5434" ht="15" customHeight="1" x14ac:dyDescent="0.2"/>
    <row r="5435" ht="15" customHeight="1" x14ac:dyDescent="0.2"/>
    <row r="5436" ht="15" customHeight="1" x14ac:dyDescent="0.2"/>
    <row r="5437" ht="15" customHeight="1" x14ac:dyDescent="0.2"/>
    <row r="5438" ht="15" customHeight="1" x14ac:dyDescent="0.2"/>
    <row r="5439" ht="15" customHeight="1" x14ac:dyDescent="0.2"/>
    <row r="5440" ht="15" customHeight="1" x14ac:dyDescent="0.2"/>
    <row r="5441" ht="15" customHeight="1" x14ac:dyDescent="0.2"/>
    <row r="5442" ht="15" customHeight="1" x14ac:dyDescent="0.2"/>
    <row r="5443" ht="15" customHeight="1" x14ac:dyDescent="0.2"/>
    <row r="5444" ht="15" customHeight="1" x14ac:dyDescent="0.2"/>
    <row r="5445" ht="15" customHeight="1" x14ac:dyDescent="0.2"/>
    <row r="5446" ht="15" customHeight="1" x14ac:dyDescent="0.2"/>
    <row r="5447" ht="15" customHeight="1" x14ac:dyDescent="0.2"/>
    <row r="5448" ht="15" customHeight="1" x14ac:dyDescent="0.2"/>
    <row r="5449" ht="15" customHeight="1" x14ac:dyDescent="0.2"/>
    <row r="5450" ht="15" customHeight="1" x14ac:dyDescent="0.2"/>
    <row r="5451" ht="15" customHeight="1" x14ac:dyDescent="0.2"/>
    <row r="5452" ht="15" customHeight="1" x14ac:dyDescent="0.2"/>
    <row r="5453" ht="15" customHeight="1" x14ac:dyDescent="0.2"/>
    <row r="5454" ht="15" customHeight="1" x14ac:dyDescent="0.2"/>
    <row r="5455" ht="15" customHeight="1" x14ac:dyDescent="0.2"/>
    <row r="5456" ht="15" customHeight="1" x14ac:dyDescent="0.2"/>
    <row r="5457" ht="15" customHeight="1" x14ac:dyDescent="0.2"/>
    <row r="5458" ht="15" customHeight="1" x14ac:dyDescent="0.2"/>
    <row r="5459" ht="15" customHeight="1" x14ac:dyDescent="0.2"/>
    <row r="5460" ht="15" customHeight="1" x14ac:dyDescent="0.2"/>
    <row r="5461" ht="15" customHeight="1" x14ac:dyDescent="0.2"/>
    <row r="5462" ht="15" customHeight="1" x14ac:dyDescent="0.2"/>
    <row r="5463" ht="15" customHeight="1" x14ac:dyDescent="0.2"/>
    <row r="5464" ht="15" customHeight="1" x14ac:dyDescent="0.2"/>
    <row r="5465" ht="15" customHeight="1" x14ac:dyDescent="0.2"/>
    <row r="5466" ht="15" customHeight="1" x14ac:dyDescent="0.2"/>
    <row r="5467" ht="15" customHeight="1" x14ac:dyDescent="0.2"/>
    <row r="5468" ht="15" customHeight="1" x14ac:dyDescent="0.2"/>
    <row r="5469" ht="15" customHeight="1" x14ac:dyDescent="0.2"/>
    <row r="5470" ht="15" customHeight="1" x14ac:dyDescent="0.2"/>
    <row r="5471" ht="15" customHeight="1" x14ac:dyDescent="0.2"/>
    <row r="5472" ht="15" customHeight="1" x14ac:dyDescent="0.2"/>
    <row r="5473" ht="15" customHeight="1" x14ac:dyDescent="0.2"/>
    <row r="5474" ht="15" customHeight="1" x14ac:dyDescent="0.2"/>
    <row r="5475" ht="15" customHeight="1" x14ac:dyDescent="0.2"/>
    <row r="5476" ht="15" customHeight="1" x14ac:dyDescent="0.2"/>
    <row r="5477" ht="15" customHeight="1" x14ac:dyDescent="0.2"/>
    <row r="5478" ht="15" customHeight="1" x14ac:dyDescent="0.2"/>
    <row r="5479" ht="15" customHeight="1" x14ac:dyDescent="0.2"/>
    <row r="5480" ht="15" customHeight="1" x14ac:dyDescent="0.2"/>
    <row r="5481" ht="15" customHeight="1" x14ac:dyDescent="0.2"/>
    <row r="5482" ht="15" customHeight="1" x14ac:dyDescent="0.2"/>
    <row r="5483" ht="15" customHeight="1" x14ac:dyDescent="0.2"/>
    <row r="5484" ht="15" customHeight="1" x14ac:dyDescent="0.2"/>
    <row r="5485" ht="15" customHeight="1" x14ac:dyDescent="0.2"/>
    <row r="5486" ht="15" customHeight="1" x14ac:dyDescent="0.2"/>
    <row r="5487" ht="15" customHeight="1" x14ac:dyDescent="0.2"/>
    <row r="5488" ht="15" customHeight="1" x14ac:dyDescent="0.2"/>
    <row r="5489" ht="15" customHeight="1" x14ac:dyDescent="0.2"/>
    <row r="5490" ht="15" customHeight="1" x14ac:dyDescent="0.2"/>
    <row r="5491" ht="15" customHeight="1" x14ac:dyDescent="0.2"/>
    <row r="5492" ht="15" customHeight="1" x14ac:dyDescent="0.2"/>
    <row r="5493" ht="15" customHeight="1" x14ac:dyDescent="0.2"/>
    <row r="5494" ht="15" customHeight="1" x14ac:dyDescent="0.2"/>
    <row r="5495" ht="15" customHeight="1" x14ac:dyDescent="0.2"/>
    <row r="5496" ht="15" customHeight="1" x14ac:dyDescent="0.2"/>
    <row r="5497" ht="15" customHeight="1" x14ac:dyDescent="0.2"/>
    <row r="5498" ht="15" customHeight="1" x14ac:dyDescent="0.2"/>
    <row r="5499" ht="15" customHeight="1" x14ac:dyDescent="0.2"/>
    <row r="5500" ht="15" customHeight="1" x14ac:dyDescent="0.2"/>
    <row r="5501" ht="15" customHeight="1" x14ac:dyDescent="0.2"/>
    <row r="5502" ht="15" customHeight="1" x14ac:dyDescent="0.2"/>
    <row r="5503" ht="15" customHeight="1" x14ac:dyDescent="0.2"/>
    <row r="5504" ht="15" customHeight="1" x14ac:dyDescent="0.2"/>
    <row r="5505" ht="15" customHeight="1" x14ac:dyDescent="0.2"/>
    <row r="5506" ht="15" customHeight="1" x14ac:dyDescent="0.2"/>
    <row r="5507" ht="15" customHeight="1" x14ac:dyDescent="0.2"/>
    <row r="5508" ht="15" customHeight="1" x14ac:dyDescent="0.2"/>
    <row r="5509" ht="15" customHeight="1" x14ac:dyDescent="0.2"/>
    <row r="5510" ht="15" customHeight="1" x14ac:dyDescent="0.2"/>
    <row r="5511" ht="15" customHeight="1" x14ac:dyDescent="0.2"/>
    <row r="5512" ht="15" customHeight="1" x14ac:dyDescent="0.2"/>
    <row r="5513" ht="15" customHeight="1" x14ac:dyDescent="0.2"/>
    <row r="5514" ht="15" customHeight="1" x14ac:dyDescent="0.2"/>
    <row r="5515" ht="15" customHeight="1" x14ac:dyDescent="0.2"/>
    <row r="5516" ht="15" customHeight="1" x14ac:dyDescent="0.2"/>
    <row r="5517" ht="15" customHeight="1" x14ac:dyDescent="0.2"/>
    <row r="5518" ht="15" customHeight="1" x14ac:dyDescent="0.2"/>
    <row r="5519" ht="15" customHeight="1" x14ac:dyDescent="0.2"/>
    <row r="5520" ht="15" customHeight="1" x14ac:dyDescent="0.2"/>
    <row r="5521" ht="15" customHeight="1" x14ac:dyDescent="0.2"/>
    <row r="5522" ht="15" customHeight="1" x14ac:dyDescent="0.2"/>
    <row r="5523" ht="15" customHeight="1" x14ac:dyDescent="0.2"/>
    <row r="5524" ht="15" customHeight="1" x14ac:dyDescent="0.2"/>
    <row r="5525" ht="15" customHeight="1" x14ac:dyDescent="0.2"/>
    <row r="5526" ht="15" customHeight="1" x14ac:dyDescent="0.2"/>
    <row r="5527" ht="15" customHeight="1" x14ac:dyDescent="0.2"/>
    <row r="5528" ht="15" customHeight="1" x14ac:dyDescent="0.2"/>
    <row r="5529" ht="15" customHeight="1" x14ac:dyDescent="0.2"/>
    <row r="5530" ht="15" customHeight="1" x14ac:dyDescent="0.2"/>
    <row r="5531" ht="15" customHeight="1" x14ac:dyDescent="0.2"/>
    <row r="5532" ht="15" customHeight="1" x14ac:dyDescent="0.2"/>
    <row r="5533" ht="15" customHeight="1" x14ac:dyDescent="0.2"/>
    <row r="5534" ht="15" customHeight="1" x14ac:dyDescent="0.2"/>
    <row r="5535" ht="15" customHeight="1" x14ac:dyDescent="0.2"/>
    <row r="5536" ht="15" customHeight="1" x14ac:dyDescent="0.2"/>
    <row r="5537" ht="15" customHeight="1" x14ac:dyDescent="0.2"/>
    <row r="5538" ht="15" customHeight="1" x14ac:dyDescent="0.2"/>
    <row r="5539" ht="15" customHeight="1" x14ac:dyDescent="0.2"/>
    <row r="5540" ht="15" customHeight="1" x14ac:dyDescent="0.2"/>
    <row r="5541" ht="15" customHeight="1" x14ac:dyDescent="0.2"/>
    <row r="5542" ht="15" customHeight="1" x14ac:dyDescent="0.2"/>
    <row r="5543" ht="15" customHeight="1" x14ac:dyDescent="0.2"/>
    <row r="5544" ht="15" customHeight="1" x14ac:dyDescent="0.2"/>
    <row r="5545" ht="15" customHeight="1" x14ac:dyDescent="0.2"/>
    <row r="5546" ht="15" customHeight="1" x14ac:dyDescent="0.2"/>
    <row r="5547" ht="15" customHeight="1" x14ac:dyDescent="0.2"/>
    <row r="5548" ht="15" customHeight="1" x14ac:dyDescent="0.2"/>
    <row r="5549" ht="15" customHeight="1" x14ac:dyDescent="0.2"/>
    <row r="5550" ht="15" customHeight="1" x14ac:dyDescent="0.2"/>
    <row r="5551" ht="15" customHeight="1" x14ac:dyDescent="0.2"/>
    <row r="5552" ht="15" customHeight="1" x14ac:dyDescent="0.2"/>
    <row r="5553" ht="15" customHeight="1" x14ac:dyDescent="0.2"/>
    <row r="5554" ht="15" customHeight="1" x14ac:dyDescent="0.2"/>
    <row r="5555" ht="15" customHeight="1" x14ac:dyDescent="0.2"/>
    <row r="5556" ht="15" customHeight="1" x14ac:dyDescent="0.2"/>
    <row r="5557" ht="15" customHeight="1" x14ac:dyDescent="0.2"/>
    <row r="5558" ht="15" customHeight="1" x14ac:dyDescent="0.2"/>
    <row r="5559" ht="15" customHeight="1" x14ac:dyDescent="0.2"/>
    <row r="5560" ht="15" customHeight="1" x14ac:dyDescent="0.2"/>
    <row r="5561" ht="15" customHeight="1" x14ac:dyDescent="0.2"/>
    <row r="5562" ht="15" customHeight="1" x14ac:dyDescent="0.2"/>
    <row r="5563" ht="15" customHeight="1" x14ac:dyDescent="0.2"/>
    <row r="5564" ht="15" customHeight="1" x14ac:dyDescent="0.2"/>
    <row r="5565" ht="15" customHeight="1" x14ac:dyDescent="0.2"/>
    <row r="5566" ht="15" customHeight="1" x14ac:dyDescent="0.2"/>
    <row r="5567" ht="15" customHeight="1" x14ac:dyDescent="0.2"/>
    <row r="5568" ht="15" customHeight="1" x14ac:dyDescent="0.2"/>
    <row r="5569" ht="15" customHeight="1" x14ac:dyDescent="0.2"/>
    <row r="5570" ht="15" customHeight="1" x14ac:dyDescent="0.2"/>
    <row r="5571" ht="15" customHeight="1" x14ac:dyDescent="0.2"/>
    <row r="5572" ht="15" customHeight="1" x14ac:dyDescent="0.2"/>
    <row r="5573" ht="15" customHeight="1" x14ac:dyDescent="0.2"/>
    <row r="5574" ht="15" customHeight="1" x14ac:dyDescent="0.2"/>
    <row r="5575" ht="15" customHeight="1" x14ac:dyDescent="0.2"/>
    <row r="5576" ht="15" customHeight="1" x14ac:dyDescent="0.2"/>
    <row r="5577" ht="15" customHeight="1" x14ac:dyDescent="0.2"/>
    <row r="5578" ht="15" customHeight="1" x14ac:dyDescent="0.2"/>
    <row r="5579" ht="15" customHeight="1" x14ac:dyDescent="0.2"/>
    <row r="5580" ht="15" customHeight="1" x14ac:dyDescent="0.2"/>
    <row r="5581" ht="15" customHeight="1" x14ac:dyDescent="0.2"/>
    <row r="5582" ht="15" customHeight="1" x14ac:dyDescent="0.2"/>
    <row r="5583" ht="15" customHeight="1" x14ac:dyDescent="0.2"/>
    <row r="5584" ht="15" customHeight="1" x14ac:dyDescent="0.2"/>
    <row r="5585" ht="15" customHeight="1" x14ac:dyDescent="0.2"/>
    <row r="5586" ht="15" customHeight="1" x14ac:dyDescent="0.2"/>
    <row r="5587" ht="15" customHeight="1" x14ac:dyDescent="0.2"/>
    <row r="5588" ht="15" customHeight="1" x14ac:dyDescent="0.2"/>
    <row r="5589" ht="15" customHeight="1" x14ac:dyDescent="0.2"/>
    <row r="5590" ht="15" customHeight="1" x14ac:dyDescent="0.2"/>
    <row r="5591" ht="15" customHeight="1" x14ac:dyDescent="0.2"/>
    <row r="5592" ht="15" customHeight="1" x14ac:dyDescent="0.2"/>
    <row r="5593" ht="15" customHeight="1" x14ac:dyDescent="0.2"/>
    <row r="5594" ht="15" customHeight="1" x14ac:dyDescent="0.2"/>
    <row r="5595" ht="15" customHeight="1" x14ac:dyDescent="0.2"/>
    <row r="5596" ht="15" customHeight="1" x14ac:dyDescent="0.2"/>
    <row r="5597" ht="15" customHeight="1" x14ac:dyDescent="0.2"/>
    <row r="5598" ht="15" customHeight="1" x14ac:dyDescent="0.2"/>
    <row r="5599" ht="15" customHeight="1" x14ac:dyDescent="0.2"/>
    <row r="5600" ht="15" customHeight="1" x14ac:dyDescent="0.2"/>
    <row r="5601" ht="15" customHeight="1" x14ac:dyDescent="0.2"/>
    <row r="5602" ht="15" customHeight="1" x14ac:dyDescent="0.2"/>
    <row r="5603" ht="15" customHeight="1" x14ac:dyDescent="0.2"/>
    <row r="5604" ht="15" customHeight="1" x14ac:dyDescent="0.2"/>
    <row r="5605" ht="15" customHeight="1" x14ac:dyDescent="0.2"/>
    <row r="5606" ht="15" customHeight="1" x14ac:dyDescent="0.2"/>
    <row r="5607" ht="15" customHeight="1" x14ac:dyDescent="0.2"/>
    <row r="5608" ht="15" customHeight="1" x14ac:dyDescent="0.2"/>
    <row r="5609" ht="15" customHeight="1" x14ac:dyDescent="0.2"/>
    <row r="5610" ht="15" customHeight="1" x14ac:dyDescent="0.2"/>
    <row r="5611" ht="15" customHeight="1" x14ac:dyDescent="0.2"/>
    <row r="5612" ht="15" customHeight="1" x14ac:dyDescent="0.2"/>
    <row r="5613" ht="15" customHeight="1" x14ac:dyDescent="0.2"/>
    <row r="5614" ht="15" customHeight="1" x14ac:dyDescent="0.2"/>
    <row r="5615" ht="15" customHeight="1" x14ac:dyDescent="0.2"/>
    <row r="5616" ht="15" customHeight="1" x14ac:dyDescent="0.2"/>
    <row r="5617" ht="15" customHeight="1" x14ac:dyDescent="0.2"/>
    <row r="5618" ht="15" customHeight="1" x14ac:dyDescent="0.2"/>
    <row r="5619" ht="15" customHeight="1" x14ac:dyDescent="0.2"/>
    <row r="5620" ht="15" customHeight="1" x14ac:dyDescent="0.2"/>
    <row r="5621" ht="15" customHeight="1" x14ac:dyDescent="0.2"/>
    <row r="5622" ht="15" customHeight="1" x14ac:dyDescent="0.2"/>
    <row r="5623" ht="15" customHeight="1" x14ac:dyDescent="0.2"/>
    <row r="5624" ht="15" customHeight="1" x14ac:dyDescent="0.2"/>
    <row r="5625" ht="15" customHeight="1" x14ac:dyDescent="0.2"/>
    <row r="5626" ht="15" customHeight="1" x14ac:dyDescent="0.2"/>
    <row r="5627" ht="15" customHeight="1" x14ac:dyDescent="0.2"/>
    <row r="5628" ht="15" customHeight="1" x14ac:dyDescent="0.2"/>
    <row r="5629" ht="15" customHeight="1" x14ac:dyDescent="0.2"/>
    <row r="5630" ht="15" customHeight="1" x14ac:dyDescent="0.2"/>
    <row r="5631" ht="15" customHeight="1" x14ac:dyDescent="0.2"/>
    <row r="5632" ht="15" customHeight="1" x14ac:dyDescent="0.2"/>
    <row r="5633" ht="15" customHeight="1" x14ac:dyDescent="0.2"/>
    <row r="5634" ht="15" customHeight="1" x14ac:dyDescent="0.2"/>
    <row r="5635" ht="15" customHeight="1" x14ac:dyDescent="0.2"/>
    <row r="5636" ht="15" customHeight="1" x14ac:dyDescent="0.2"/>
    <row r="5637" ht="15" customHeight="1" x14ac:dyDescent="0.2"/>
    <row r="5638" ht="15" customHeight="1" x14ac:dyDescent="0.2"/>
    <row r="5639" ht="15" customHeight="1" x14ac:dyDescent="0.2"/>
    <row r="5640" ht="15" customHeight="1" x14ac:dyDescent="0.2"/>
    <row r="5641" ht="15" customHeight="1" x14ac:dyDescent="0.2"/>
    <row r="5642" ht="15" customHeight="1" x14ac:dyDescent="0.2"/>
    <row r="5643" ht="15" customHeight="1" x14ac:dyDescent="0.2"/>
    <row r="5644" ht="15" customHeight="1" x14ac:dyDescent="0.2"/>
    <row r="5645" ht="15" customHeight="1" x14ac:dyDescent="0.2"/>
    <row r="5646" ht="15" customHeight="1" x14ac:dyDescent="0.2"/>
    <row r="5647" ht="15" customHeight="1" x14ac:dyDescent="0.2"/>
    <row r="5648" ht="15" customHeight="1" x14ac:dyDescent="0.2"/>
    <row r="5649" ht="15" customHeight="1" x14ac:dyDescent="0.2"/>
    <row r="5650" ht="15" customHeight="1" x14ac:dyDescent="0.2"/>
    <row r="5651" ht="15" customHeight="1" x14ac:dyDescent="0.2"/>
    <row r="5652" ht="15" customHeight="1" x14ac:dyDescent="0.2"/>
    <row r="5653" ht="15" customHeight="1" x14ac:dyDescent="0.2"/>
    <row r="5654" ht="15" customHeight="1" x14ac:dyDescent="0.2"/>
    <row r="5655" ht="15" customHeight="1" x14ac:dyDescent="0.2"/>
    <row r="5656" ht="15" customHeight="1" x14ac:dyDescent="0.2"/>
    <row r="5657" ht="15" customHeight="1" x14ac:dyDescent="0.2"/>
    <row r="5658" ht="15" customHeight="1" x14ac:dyDescent="0.2"/>
    <row r="5659" ht="15" customHeight="1" x14ac:dyDescent="0.2"/>
    <row r="5660" ht="15" customHeight="1" x14ac:dyDescent="0.2"/>
    <row r="5661" ht="15" customHeight="1" x14ac:dyDescent="0.2"/>
    <row r="5662" ht="15" customHeight="1" x14ac:dyDescent="0.2"/>
    <row r="5663" ht="15" customHeight="1" x14ac:dyDescent="0.2"/>
    <row r="5664" ht="15" customHeight="1" x14ac:dyDescent="0.2"/>
    <row r="5665" ht="15" customHeight="1" x14ac:dyDescent="0.2"/>
    <row r="5666" ht="15" customHeight="1" x14ac:dyDescent="0.2"/>
    <row r="5667" ht="15" customHeight="1" x14ac:dyDescent="0.2"/>
    <row r="5668" ht="15" customHeight="1" x14ac:dyDescent="0.2"/>
    <row r="5669" ht="15" customHeight="1" x14ac:dyDescent="0.2"/>
    <row r="5670" ht="15" customHeight="1" x14ac:dyDescent="0.2"/>
    <row r="5671" ht="15" customHeight="1" x14ac:dyDescent="0.2"/>
    <row r="5672" ht="15" customHeight="1" x14ac:dyDescent="0.2"/>
    <row r="5673" ht="15" customHeight="1" x14ac:dyDescent="0.2"/>
    <row r="5674" ht="15" customHeight="1" x14ac:dyDescent="0.2"/>
    <row r="5675" ht="15" customHeight="1" x14ac:dyDescent="0.2"/>
    <row r="5676" ht="15" customHeight="1" x14ac:dyDescent="0.2"/>
    <row r="5677" ht="15" customHeight="1" x14ac:dyDescent="0.2"/>
    <row r="5678" ht="15" customHeight="1" x14ac:dyDescent="0.2"/>
    <row r="5679" ht="15" customHeight="1" x14ac:dyDescent="0.2"/>
    <row r="5680" ht="15" customHeight="1" x14ac:dyDescent="0.2"/>
    <row r="5681" ht="15" customHeight="1" x14ac:dyDescent="0.2"/>
    <row r="5682" ht="15" customHeight="1" x14ac:dyDescent="0.2"/>
    <row r="5683" ht="15" customHeight="1" x14ac:dyDescent="0.2"/>
    <row r="5684" ht="15" customHeight="1" x14ac:dyDescent="0.2"/>
    <row r="5685" ht="15" customHeight="1" x14ac:dyDescent="0.2"/>
    <row r="5686" ht="15" customHeight="1" x14ac:dyDescent="0.2"/>
    <row r="5687" ht="15" customHeight="1" x14ac:dyDescent="0.2"/>
    <row r="5688" ht="15" customHeight="1" x14ac:dyDescent="0.2"/>
    <row r="5689" ht="15" customHeight="1" x14ac:dyDescent="0.2"/>
    <row r="5690" ht="15" customHeight="1" x14ac:dyDescent="0.2"/>
    <row r="5691" ht="15" customHeight="1" x14ac:dyDescent="0.2"/>
    <row r="5692" ht="15" customHeight="1" x14ac:dyDescent="0.2"/>
    <row r="5693" ht="15" customHeight="1" x14ac:dyDescent="0.2"/>
    <row r="5694" ht="15" customHeight="1" x14ac:dyDescent="0.2"/>
    <row r="5695" ht="15" customHeight="1" x14ac:dyDescent="0.2"/>
    <row r="5696" ht="15" customHeight="1" x14ac:dyDescent="0.2"/>
    <row r="5697" ht="15" customHeight="1" x14ac:dyDescent="0.2"/>
    <row r="5698" ht="15" customHeight="1" x14ac:dyDescent="0.2"/>
    <row r="5699" ht="15" customHeight="1" x14ac:dyDescent="0.2"/>
    <row r="5700" ht="15" customHeight="1" x14ac:dyDescent="0.2"/>
    <row r="5701" ht="15" customHeight="1" x14ac:dyDescent="0.2"/>
    <row r="5702" ht="15" customHeight="1" x14ac:dyDescent="0.2"/>
    <row r="5703" ht="15" customHeight="1" x14ac:dyDescent="0.2"/>
    <row r="5704" ht="15" customHeight="1" x14ac:dyDescent="0.2"/>
    <row r="5705" ht="15" customHeight="1" x14ac:dyDescent="0.2"/>
    <row r="5706" ht="15" customHeight="1" x14ac:dyDescent="0.2"/>
    <row r="5707" ht="15" customHeight="1" x14ac:dyDescent="0.2"/>
    <row r="5708" ht="15" customHeight="1" x14ac:dyDescent="0.2"/>
    <row r="5709" ht="15" customHeight="1" x14ac:dyDescent="0.2"/>
    <row r="5710" ht="15" customHeight="1" x14ac:dyDescent="0.2"/>
    <row r="5711" ht="15" customHeight="1" x14ac:dyDescent="0.2"/>
    <row r="5712" ht="15" customHeight="1" x14ac:dyDescent="0.2"/>
    <row r="5713" ht="15" customHeight="1" x14ac:dyDescent="0.2"/>
    <row r="5714" ht="15" customHeight="1" x14ac:dyDescent="0.2"/>
    <row r="5715" ht="15" customHeight="1" x14ac:dyDescent="0.2"/>
    <row r="5716" ht="15" customHeight="1" x14ac:dyDescent="0.2"/>
    <row r="5717" ht="15" customHeight="1" x14ac:dyDescent="0.2"/>
    <row r="5718" ht="15" customHeight="1" x14ac:dyDescent="0.2"/>
    <row r="5719" ht="15" customHeight="1" x14ac:dyDescent="0.2"/>
    <row r="5720" ht="15" customHeight="1" x14ac:dyDescent="0.2"/>
    <row r="5721" ht="15" customHeight="1" x14ac:dyDescent="0.2"/>
    <row r="5722" ht="15" customHeight="1" x14ac:dyDescent="0.2"/>
    <row r="5723" ht="15" customHeight="1" x14ac:dyDescent="0.2"/>
    <row r="5724" ht="15" customHeight="1" x14ac:dyDescent="0.2"/>
    <row r="5725" ht="15" customHeight="1" x14ac:dyDescent="0.2"/>
    <row r="5726" ht="15" customHeight="1" x14ac:dyDescent="0.2"/>
    <row r="5727" ht="15" customHeight="1" x14ac:dyDescent="0.2"/>
    <row r="5728" ht="15" customHeight="1" x14ac:dyDescent="0.2"/>
    <row r="5729" ht="15" customHeight="1" x14ac:dyDescent="0.2"/>
    <row r="5730" ht="15" customHeight="1" x14ac:dyDescent="0.2"/>
    <row r="5731" ht="15" customHeight="1" x14ac:dyDescent="0.2"/>
    <row r="5732" ht="15" customHeight="1" x14ac:dyDescent="0.2"/>
    <row r="5733" ht="15" customHeight="1" x14ac:dyDescent="0.2"/>
    <row r="5734" ht="15" customHeight="1" x14ac:dyDescent="0.2"/>
    <row r="5735" ht="15" customHeight="1" x14ac:dyDescent="0.2"/>
    <row r="5736" ht="15" customHeight="1" x14ac:dyDescent="0.2"/>
    <row r="5737" ht="15" customHeight="1" x14ac:dyDescent="0.2"/>
    <row r="5738" ht="15" customHeight="1" x14ac:dyDescent="0.2"/>
    <row r="5739" ht="15" customHeight="1" x14ac:dyDescent="0.2"/>
    <row r="5740" ht="15" customHeight="1" x14ac:dyDescent="0.2"/>
    <row r="5741" ht="15" customHeight="1" x14ac:dyDescent="0.2"/>
    <row r="5742" ht="15" customHeight="1" x14ac:dyDescent="0.2"/>
    <row r="5743" ht="15" customHeight="1" x14ac:dyDescent="0.2"/>
    <row r="5744" ht="15" customHeight="1" x14ac:dyDescent="0.2"/>
    <row r="5745" ht="15" customHeight="1" x14ac:dyDescent="0.2"/>
    <row r="5746" ht="15" customHeight="1" x14ac:dyDescent="0.2"/>
    <row r="5747" ht="15" customHeight="1" x14ac:dyDescent="0.2"/>
    <row r="5748" ht="15" customHeight="1" x14ac:dyDescent="0.2"/>
    <row r="5749" ht="15" customHeight="1" x14ac:dyDescent="0.2"/>
    <row r="5750" ht="15" customHeight="1" x14ac:dyDescent="0.2"/>
    <row r="5751" ht="15" customHeight="1" x14ac:dyDescent="0.2"/>
    <row r="5752" ht="15" customHeight="1" x14ac:dyDescent="0.2"/>
    <row r="5753" ht="15" customHeight="1" x14ac:dyDescent="0.2"/>
    <row r="5754" ht="15" customHeight="1" x14ac:dyDescent="0.2"/>
    <row r="5755" ht="15" customHeight="1" x14ac:dyDescent="0.2"/>
    <row r="5756" ht="15" customHeight="1" x14ac:dyDescent="0.2"/>
    <row r="5757" ht="15" customHeight="1" x14ac:dyDescent="0.2"/>
    <row r="5758" ht="15" customHeight="1" x14ac:dyDescent="0.2"/>
    <row r="5759" ht="15" customHeight="1" x14ac:dyDescent="0.2"/>
    <row r="5760" ht="15" customHeight="1" x14ac:dyDescent="0.2"/>
    <row r="5761" ht="15" customHeight="1" x14ac:dyDescent="0.2"/>
    <row r="5762" ht="15" customHeight="1" x14ac:dyDescent="0.2"/>
    <row r="5763" ht="15" customHeight="1" x14ac:dyDescent="0.2"/>
    <row r="5764" ht="15" customHeight="1" x14ac:dyDescent="0.2"/>
    <row r="5765" ht="15" customHeight="1" x14ac:dyDescent="0.2"/>
    <row r="5766" ht="15" customHeight="1" x14ac:dyDescent="0.2"/>
    <row r="5767" ht="15" customHeight="1" x14ac:dyDescent="0.2"/>
    <row r="5768" ht="15" customHeight="1" x14ac:dyDescent="0.2"/>
    <row r="5769" ht="15" customHeight="1" x14ac:dyDescent="0.2"/>
    <row r="5770" ht="15" customHeight="1" x14ac:dyDescent="0.2"/>
    <row r="5771" ht="15" customHeight="1" x14ac:dyDescent="0.2"/>
    <row r="5772" ht="15" customHeight="1" x14ac:dyDescent="0.2"/>
    <row r="5773" ht="15" customHeight="1" x14ac:dyDescent="0.2"/>
    <row r="5774" ht="15" customHeight="1" x14ac:dyDescent="0.2"/>
    <row r="5775" ht="15" customHeight="1" x14ac:dyDescent="0.2"/>
    <row r="5776" ht="15" customHeight="1" x14ac:dyDescent="0.2"/>
    <row r="5777" ht="15" customHeight="1" x14ac:dyDescent="0.2"/>
    <row r="5778" ht="15" customHeight="1" x14ac:dyDescent="0.2"/>
    <row r="5779" ht="15" customHeight="1" x14ac:dyDescent="0.2"/>
    <row r="5780" ht="15" customHeight="1" x14ac:dyDescent="0.2"/>
    <row r="5781" ht="15" customHeight="1" x14ac:dyDescent="0.2"/>
    <row r="5782" ht="15" customHeight="1" x14ac:dyDescent="0.2"/>
    <row r="5783" ht="15" customHeight="1" x14ac:dyDescent="0.2"/>
    <row r="5784" ht="15" customHeight="1" x14ac:dyDescent="0.2"/>
    <row r="5785" ht="15" customHeight="1" x14ac:dyDescent="0.2"/>
    <row r="5786" ht="15" customHeight="1" x14ac:dyDescent="0.2"/>
    <row r="5787" ht="15" customHeight="1" x14ac:dyDescent="0.2"/>
    <row r="5788" ht="15" customHeight="1" x14ac:dyDescent="0.2"/>
    <row r="5789" ht="15" customHeight="1" x14ac:dyDescent="0.2"/>
    <row r="5790" ht="15" customHeight="1" x14ac:dyDescent="0.2"/>
    <row r="5791" ht="15" customHeight="1" x14ac:dyDescent="0.2"/>
    <row r="5792" ht="15" customHeight="1" x14ac:dyDescent="0.2"/>
    <row r="5793" ht="15" customHeight="1" x14ac:dyDescent="0.2"/>
    <row r="5794" ht="15" customHeight="1" x14ac:dyDescent="0.2"/>
    <row r="5795" ht="15" customHeight="1" x14ac:dyDescent="0.2"/>
    <row r="5796" ht="15" customHeight="1" x14ac:dyDescent="0.2"/>
    <row r="5797" ht="15" customHeight="1" x14ac:dyDescent="0.2"/>
    <row r="5798" ht="15" customHeight="1" x14ac:dyDescent="0.2"/>
    <row r="5799" ht="15" customHeight="1" x14ac:dyDescent="0.2"/>
    <row r="5800" ht="15" customHeight="1" x14ac:dyDescent="0.2"/>
    <row r="5801" ht="15" customHeight="1" x14ac:dyDescent="0.2"/>
    <row r="5802" ht="15" customHeight="1" x14ac:dyDescent="0.2"/>
    <row r="5803" ht="15" customHeight="1" x14ac:dyDescent="0.2"/>
    <row r="5804" ht="15" customHeight="1" x14ac:dyDescent="0.2"/>
    <row r="5805" ht="15" customHeight="1" x14ac:dyDescent="0.2"/>
    <row r="5806" ht="15" customHeight="1" x14ac:dyDescent="0.2"/>
    <row r="5807" ht="15" customHeight="1" x14ac:dyDescent="0.2"/>
    <row r="5808" ht="15" customHeight="1" x14ac:dyDescent="0.2"/>
    <row r="5809" ht="15" customHeight="1" x14ac:dyDescent="0.2"/>
    <row r="5810" ht="15" customHeight="1" x14ac:dyDescent="0.2"/>
    <row r="5811" ht="15" customHeight="1" x14ac:dyDescent="0.2"/>
    <row r="5812" ht="15" customHeight="1" x14ac:dyDescent="0.2"/>
    <row r="5813" ht="15" customHeight="1" x14ac:dyDescent="0.2"/>
    <row r="5814" ht="15" customHeight="1" x14ac:dyDescent="0.2"/>
    <row r="5815" ht="15" customHeight="1" x14ac:dyDescent="0.2"/>
    <row r="5816" ht="15" customHeight="1" x14ac:dyDescent="0.2"/>
    <row r="5817" ht="15" customHeight="1" x14ac:dyDescent="0.2"/>
    <row r="5818" ht="15" customHeight="1" x14ac:dyDescent="0.2"/>
    <row r="5819" ht="15" customHeight="1" x14ac:dyDescent="0.2"/>
    <row r="5820" ht="15" customHeight="1" x14ac:dyDescent="0.2"/>
    <row r="5821" ht="15" customHeight="1" x14ac:dyDescent="0.2"/>
    <row r="5822" ht="15" customHeight="1" x14ac:dyDescent="0.2"/>
    <row r="5823" ht="15" customHeight="1" x14ac:dyDescent="0.2"/>
    <row r="5824" ht="15" customHeight="1" x14ac:dyDescent="0.2"/>
    <row r="5825" ht="15" customHeight="1" x14ac:dyDescent="0.2"/>
    <row r="5826" ht="15" customHeight="1" x14ac:dyDescent="0.2"/>
    <row r="5827" ht="15" customHeight="1" x14ac:dyDescent="0.2"/>
    <row r="5828" ht="15" customHeight="1" x14ac:dyDescent="0.2"/>
    <row r="5829" ht="15" customHeight="1" x14ac:dyDescent="0.2"/>
    <row r="5830" ht="15" customHeight="1" x14ac:dyDescent="0.2"/>
    <row r="5831" ht="15" customHeight="1" x14ac:dyDescent="0.2"/>
    <row r="5832" ht="15" customHeight="1" x14ac:dyDescent="0.2"/>
    <row r="5833" ht="15" customHeight="1" x14ac:dyDescent="0.2"/>
    <row r="5834" ht="15" customHeight="1" x14ac:dyDescent="0.2"/>
    <row r="5835" ht="15" customHeight="1" x14ac:dyDescent="0.2"/>
    <row r="5836" ht="15" customHeight="1" x14ac:dyDescent="0.2"/>
    <row r="5837" ht="15" customHeight="1" x14ac:dyDescent="0.2"/>
    <row r="5838" ht="15" customHeight="1" x14ac:dyDescent="0.2"/>
    <row r="5839" ht="15" customHeight="1" x14ac:dyDescent="0.2"/>
    <row r="5840" ht="15" customHeight="1" x14ac:dyDescent="0.2"/>
    <row r="5841" ht="15" customHeight="1" x14ac:dyDescent="0.2"/>
    <row r="5842" ht="15" customHeight="1" x14ac:dyDescent="0.2"/>
    <row r="5843" ht="15" customHeight="1" x14ac:dyDescent="0.2"/>
    <row r="5844" ht="15" customHeight="1" x14ac:dyDescent="0.2"/>
    <row r="5845" ht="15" customHeight="1" x14ac:dyDescent="0.2"/>
    <row r="5846" ht="15" customHeight="1" x14ac:dyDescent="0.2"/>
    <row r="5847" ht="15" customHeight="1" x14ac:dyDescent="0.2"/>
    <row r="5848" ht="15" customHeight="1" x14ac:dyDescent="0.2"/>
    <row r="5849" ht="15" customHeight="1" x14ac:dyDescent="0.2"/>
    <row r="5850" ht="15" customHeight="1" x14ac:dyDescent="0.2"/>
    <row r="5851" ht="15" customHeight="1" x14ac:dyDescent="0.2"/>
    <row r="5852" ht="15" customHeight="1" x14ac:dyDescent="0.2"/>
    <row r="5853" ht="15" customHeight="1" x14ac:dyDescent="0.2"/>
    <row r="5854" ht="15" customHeight="1" x14ac:dyDescent="0.2"/>
    <row r="5855" ht="15" customHeight="1" x14ac:dyDescent="0.2"/>
    <row r="5856" ht="15" customHeight="1" x14ac:dyDescent="0.2"/>
    <row r="5857" ht="15" customHeight="1" x14ac:dyDescent="0.2"/>
    <row r="5858" ht="15" customHeight="1" x14ac:dyDescent="0.2"/>
    <row r="5859" ht="15" customHeight="1" x14ac:dyDescent="0.2"/>
    <row r="5860" ht="15" customHeight="1" x14ac:dyDescent="0.2"/>
    <row r="5861" ht="15" customHeight="1" x14ac:dyDescent="0.2"/>
    <row r="5862" ht="15" customHeight="1" x14ac:dyDescent="0.2"/>
    <row r="5863" ht="15" customHeight="1" x14ac:dyDescent="0.2"/>
    <row r="5864" ht="15" customHeight="1" x14ac:dyDescent="0.2"/>
    <row r="5865" ht="15" customHeight="1" x14ac:dyDescent="0.2"/>
    <row r="5866" ht="15" customHeight="1" x14ac:dyDescent="0.2"/>
    <row r="5867" ht="15" customHeight="1" x14ac:dyDescent="0.2"/>
    <row r="5868" ht="15" customHeight="1" x14ac:dyDescent="0.2"/>
    <row r="5869" ht="15" customHeight="1" x14ac:dyDescent="0.2"/>
    <row r="5870" ht="15" customHeight="1" x14ac:dyDescent="0.2"/>
    <row r="5871" ht="15" customHeight="1" x14ac:dyDescent="0.2"/>
    <row r="5872" ht="15" customHeight="1" x14ac:dyDescent="0.2"/>
    <row r="5873" ht="15" customHeight="1" x14ac:dyDescent="0.2"/>
    <row r="5874" ht="15" customHeight="1" x14ac:dyDescent="0.2"/>
    <row r="5875" ht="15" customHeight="1" x14ac:dyDescent="0.2"/>
    <row r="5876" ht="15" customHeight="1" x14ac:dyDescent="0.2"/>
    <row r="5877" ht="15" customHeight="1" x14ac:dyDescent="0.2"/>
    <row r="5878" ht="15" customHeight="1" x14ac:dyDescent="0.2"/>
    <row r="5879" ht="15" customHeight="1" x14ac:dyDescent="0.2"/>
    <row r="5880" ht="15" customHeight="1" x14ac:dyDescent="0.2"/>
    <row r="5881" ht="15" customHeight="1" x14ac:dyDescent="0.2"/>
    <row r="5882" ht="15" customHeight="1" x14ac:dyDescent="0.2"/>
    <row r="5883" ht="15" customHeight="1" x14ac:dyDescent="0.2"/>
    <row r="5884" ht="15" customHeight="1" x14ac:dyDescent="0.2"/>
    <row r="5885" ht="15" customHeight="1" x14ac:dyDescent="0.2"/>
    <row r="5886" ht="15" customHeight="1" x14ac:dyDescent="0.2"/>
    <row r="5887" ht="15" customHeight="1" x14ac:dyDescent="0.2"/>
    <row r="5888" ht="15" customHeight="1" x14ac:dyDescent="0.2"/>
    <row r="5889" ht="15" customHeight="1" x14ac:dyDescent="0.2"/>
    <row r="5890" ht="15" customHeight="1" x14ac:dyDescent="0.2"/>
    <row r="5891" ht="15" customHeight="1" x14ac:dyDescent="0.2"/>
    <row r="5892" ht="15" customHeight="1" x14ac:dyDescent="0.2"/>
    <row r="5893" ht="15" customHeight="1" x14ac:dyDescent="0.2"/>
    <row r="5894" ht="15" customHeight="1" x14ac:dyDescent="0.2"/>
    <row r="5895" ht="15" customHeight="1" x14ac:dyDescent="0.2"/>
    <row r="5896" ht="15" customHeight="1" x14ac:dyDescent="0.2"/>
    <row r="5897" ht="15" customHeight="1" x14ac:dyDescent="0.2"/>
    <row r="5898" ht="15" customHeight="1" x14ac:dyDescent="0.2"/>
    <row r="5899" ht="15" customHeight="1" x14ac:dyDescent="0.2"/>
    <row r="5900" ht="15" customHeight="1" x14ac:dyDescent="0.2"/>
    <row r="5901" ht="15" customHeight="1" x14ac:dyDescent="0.2"/>
    <row r="5902" ht="15" customHeight="1" x14ac:dyDescent="0.2"/>
    <row r="5903" ht="15" customHeight="1" x14ac:dyDescent="0.2"/>
    <row r="5904" ht="15" customHeight="1" x14ac:dyDescent="0.2"/>
    <row r="5905" ht="15" customHeight="1" x14ac:dyDescent="0.2"/>
    <row r="5906" ht="15" customHeight="1" x14ac:dyDescent="0.2"/>
    <row r="5907" ht="15" customHeight="1" x14ac:dyDescent="0.2"/>
    <row r="5908" ht="15" customHeight="1" x14ac:dyDescent="0.2"/>
    <row r="5909" ht="15" customHeight="1" x14ac:dyDescent="0.2"/>
    <row r="5910" ht="15" customHeight="1" x14ac:dyDescent="0.2"/>
    <row r="5911" ht="15" customHeight="1" x14ac:dyDescent="0.2"/>
    <row r="5912" ht="15" customHeight="1" x14ac:dyDescent="0.2"/>
    <row r="5913" ht="15" customHeight="1" x14ac:dyDescent="0.2"/>
    <row r="5914" ht="15" customHeight="1" x14ac:dyDescent="0.2"/>
    <row r="5915" ht="15" customHeight="1" x14ac:dyDescent="0.2"/>
    <row r="5916" ht="15" customHeight="1" x14ac:dyDescent="0.2"/>
    <row r="5917" ht="15" customHeight="1" x14ac:dyDescent="0.2"/>
    <row r="5918" ht="15" customHeight="1" x14ac:dyDescent="0.2"/>
    <row r="5919" ht="15" customHeight="1" x14ac:dyDescent="0.2"/>
    <row r="5920" ht="15" customHeight="1" x14ac:dyDescent="0.2"/>
    <row r="5921" ht="15" customHeight="1" x14ac:dyDescent="0.2"/>
    <row r="5922" ht="15" customHeight="1" x14ac:dyDescent="0.2"/>
    <row r="5923" ht="15" customHeight="1" x14ac:dyDescent="0.2"/>
    <row r="5924" ht="15" customHeight="1" x14ac:dyDescent="0.2"/>
    <row r="5925" ht="15" customHeight="1" x14ac:dyDescent="0.2"/>
    <row r="5926" ht="15" customHeight="1" x14ac:dyDescent="0.2"/>
    <row r="5927" ht="15" customHeight="1" x14ac:dyDescent="0.2"/>
    <row r="5928" ht="15" customHeight="1" x14ac:dyDescent="0.2"/>
    <row r="5929" ht="15" customHeight="1" x14ac:dyDescent="0.2"/>
    <row r="5930" ht="15" customHeight="1" x14ac:dyDescent="0.2"/>
    <row r="5931" ht="15" customHeight="1" x14ac:dyDescent="0.2"/>
    <row r="5932" ht="15" customHeight="1" x14ac:dyDescent="0.2"/>
    <row r="5933" ht="15" customHeight="1" x14ac:dyDescent="0.2"/>
    <row r="5934" ht="15" customHeight="1" x14ac:dyDescent="0.2"/>
    <row r="5935" ht="15" customHeight="1" x14ac:dyDescent="0.2"/>
    <row r="5936" ht="15" customHeight="1" x14ac:dyDescent="0.2"/>
    <row r="5937" ht="15" customHeight="1" x14ac:dyDescent="0.2"/>
    <row r="5938" ht="15" customHeight="1" x14ac:dyDescent="0.2"/>
    <row r="5939" ht="15" customHeight="1" x14ac:dyDescent="0.2"/>
    <row r="5940" ht="15" customHeight="1" x14ac:dyDescent="0.2"/>
    <row r="5941" ht="15" customHeight="1" x14ac:dyDescent="0.2"/>
    <row r="5942" ht="15" customHeight="1" x14ac:dyDescent="0.2"/>
    <row r="5943" ht="15" customHeight="1" x14ac:dyDescent="0.2"/>
    <row r="5944" ht="15" customHeight="1" x14ac:dyDescent="0.2"/>
    <row r="5945" ht="15" customHeight="1" x14ac:dyDescent="0.2"/>
    <row r="5946" ht="15" customHeight="1" x14ac:dyDescent="0.2"/>
    <row r="5947" ht="15" customHeight="1" x14ac:dyDescent="0.2"/>
    <row r="5948" ht="15" customHeight="1" x14ac:dyDescent="0.2"/>
    <row r="5949" ht="15" customHeight="1" x14ac:dyDescent="0.2"/>
    <row r="5950" ht="15" customHeight="1" x14ac:dyDescent="0.2"/>
    <row r="5951" ht="15" customHeight="1" x14ac:dyDescent="0.2"/>
    <row r="5952" ht="15" customHeight="1" x14ac:dyDescent="0.2"/>
    <row r="5953" ht="15" customHeight="1" x14ac:dyDescent="0.2"/>
    <row r="5954" ht="15" customHeight="1" x14ac:dyDescent="0.2"/>
    <row r="5955" ht="15" customHeight="1" x14ac:dyDescent="0.2"/>
    <row r="5956" ht="15" customHeight="1" x14ac:dyDescent="0.2"/>
    <row r="5957" ht="15" customHeight="1" x14ac:dyDescent="0.2"/>
    <row r="5958" ht="15" customHeight="1" x14ac:dyDescent="0.2"/>
    <row r="5959" ht="15" customHeight="1" x14ac:dyDescent="0.2"/>
    <row r="5960" ht="15" customHeight="1" x14ac:dyDescent="0.2"/>
    <row r="5961" ht="15" customHeight="1" x14ac:dyDescent="0.2"/>
    <row r="5962" ht="15" customHeight="1" x14ac:dyDescent="0.2"/>
    <row r="5963" ht="15" customHeight="1" x14ac:dyDescent="0.2"/>
    <row r="5964" ht="15" customHeight="1" x14ac:dyDescent="0.2"/>
    <row r="5965" ht="15" customHeight="1" x14ac:dyDescent="0.2"/>
    <row r="5966" ht="15" customHeight="1" x14ac:dyDescent="0.2"/>
    <row r="5967" ht="15" customHeight="1" x14ac:dyDescent="0.2"/>
    <row r="5968" ht="15" customHeight="1" x14ac:dyDescent="0.2"/>
    <row r="5969" ht="15" customHeight="1" x14ac:dyDescent="0.2"/>
    <row r="5970" ht="15" customHeight="1" x14ac:dyDescent="0.2"/>
    <row r="5971" ht="15" customHeight="1" x14ac:dyDescent="0.2"/>
    <row r="5972" ht="15" customHeight="1" x14ac:dyDescent="0.2"/>
    <row r="5973" ht="15" customHeight="1" x14ac:dyDescent="0.2"/>
    <row r="5974" ht="15" customHeight="1" x14ac:dyDescent="0.2"/>
    <row r="5975" ht="15" customHeight="1" x14ac:dyDescent="0.2"/>
    <row r="5976" ht="15" customHeight="1" x14ac:dyDescent="0.2"/>
    <row r="5977" ht="15" customHeight="1" x14ac:dyDescent="0.2"/>
    <row r="5978" ht="15" customHeight="1" x14ac:dyDescent="0.2"/>
    <row r="5979" ht="15" customHeight="1" x14ac:dyDescent="0.2"/>
    <row r="5980" ht="15" customHeight="1" x14ac:dyDescent="0.2"/>
    <row r="5981" ht="15" customHeight="1" x14ac:dyDescent="0.2"/>
    <row r="5982" ht="15" customHeight="1" x14ac:dyDescent="0.2"/>
    <row r="5983" ht="15" customHeight="1" x14ac:dyDescent="0.2"/>
    <row r="5984" ht="15" customHeight="1" x14ac:dyDescent="0.2"/>
    <row r="5985" ht="15" customHeight="1" x14ac:dyDescent="0.2"/>
    <row r="5986" ht="15" customHeight="1" x14ac:dyDescent="0.2"/>
    <row r="5987" ht="15" customHeight="1" x14ac:dyDescent="0.2"/>
    <row r="5988" ht="15" customHeight="1" x14ac:dyDescent="0.2"/>
    <row r="5989" ht="15" customHeight="1" x14ac:dyDescent="0.2"/>
    <row r="5990" ht="15" customHeight="1" x14ac:dyDescent="0.2"/>
    <row r="5991" ht="15" customHeight="1" x14ac:dyDescent="0.2"/>
    <row r="5992" ht="15" customHeight="1" x14ac:dyDescent="0.2"/>
    <row r="5993" ht="15" customHeight="1" x14ac:dyDescent="0.2"/>
    <row r="5994" ht="15" customHeight="1" x14ac:dyDescent="0.2"/>
    <row r="5995" ht="15" customHeight="1" x14ac:dyDescent="0.2"/>
    <row r="5996" ht="15" customHeight="1" x14ac:dyDescent="0.2"/>
    <row r="5997" ht="15" customHeight="1" x14ac:dyDescent="0.2"/>
    <row r="5998" ht="15" customHeight="1" x14ac:dyDescent="0.2"/>
    <row r="5999" ht="15" customHeight="1" x14ac:dyDescent="0.2"/>
    <row r="6000" ht="15" customHeight="1" x14ac:dyDescent="0.2"/>
    <row r="6001" ht="15" customHeight="1" x14ac:dyDescent="0.2"/>
    <row r="6002" ht="15" customHeight="1" x14ac:dyDescent="0.2"/>
    <row r="6003" ht="15" customHeight="1" x14ac:dyDescent="0.2"/>
    <row r="6004" ht="15" customHeight="1" x14ac:dyDescent="0.2"/>
    <row r="6005" ht="15" customHeight="1" x14ac:dyDescent="0.2"/>
    <row r="6006" ht="15" customHeight="1" x14ac:dyDescent="0.2"/>
    <row r="6007" ht="15" customHeight="1" x14ac:dyDescent="0.2"/>
    <row r="6008" ht="15" customHeight="1" x14ac:dyDescent="0.2"/>
    <row r="6009" ht="15" customHeight="1" x14ac:dyDescent="0.2"/>
    <row r="6010" ht="15" customHeight="1" x14ac:dyDescent="0.2"/>
    <row r="6011" ht="15" customHeight="1" x14ac:dyDescent="0.2"/>
    <row r="6012" ht="15" customHeight="1" x14ac:dyDescent="0.2"/>
    <row r="6013" ht="15" customHeight="1" x14ac:dyDescent="0.2"/>
    <row r="6014" ht="15" customHeight="1" x14ac:dyDescent="0.2"/>
    <row r="6015" ht="15" customHeight="1" x14ac:dyDescent="0.2"/>
    <row r="6016" ht="15" customHeight="1" x14ac:dyDescent="0.2"/>
    <row r="6017" ht="15" customHeight="1" x14ac:dyDescent="0.2"/>
    <row r="6018" ht="15" customHeight="1" x14ac:dyDescent="0.2"/>
    <row r="6019" ht="15" customHeight="1" x14ac:dyDescent="0.2"/>
    <row r="6020" ht="15" customHeight="1" x14ac:dyDescent="0.2"/>
    <row r="6021" ht="15" customHeight="1" x14ac:dyDescent="0.2"/>
    <row r="6022" ht="15" customHeight="1" x14ac:dyDescent="0.2"/>
    <row r="6023" ht="15" customHeight="1" x14ac:dyDescent="0.2"/>
    <row r="6024" ht="15" customHeight="1" x14ac:dyDescent="0.2"/>
    <row r="6025" ht="15" customHeight="1" x14ac:dyDescent="0.2"/>
    <row r="6026" ht="15" customHeight="1" x14ac:dyDescent="0.2"/>
    <row r="6027" ht="15" customHeight="1" x14ac:dyDescent="0.2"/>
    <row r="6028" ht="15" customHeight="1" x14ac:dyDescent="0.2"/>
    <row r="6029" ht="15" customHeight="1" x14ac:dyDescent="0.2"/>
    <row r="6030" ht="15" customHeight="1" x14ac:dyDescent="0.2"/>
    <row r="6031" ht="15" customHeight="1" x14ac:dyDescent="0.2"/>
    <row r="6032" ht="15" customHeight="1" x14ac:dyDescent="0.2"/>
    <row r="6033" ht="15" customHeight="1" x14ac:dyDescent="0.2"/>
    <row r="6034" ht="15" customHeight="1" x14ac:dyDescent="0.2"/>
    <row r="6035" ht="15" customHeight="1" x14ac:dyDescent="0.2"/>
    <row r="6036" ht="15" customHeight="1" x14ac:dyDescent="0.2"/>
    <row r="6037" ht="15" customHeight="1" x14ac:dyDescent="0.2"/>
    <row r="6038" ht="15" customHeight="1" x14ac:dyDescent="0.2"/>
    <row r="6039" ht="15" customHeight="1" x14ac:dyDescent="0.2"/>
    <row r="6040" ht="15" customHeight="1" x14ac:dyDescent="0.2"/>
    <row r="6041" ht="15" customHeight="1" x14ac:dyDescent="0.2"/>
    <row r="6042" ht="15" customHeight="1" x14ac:dyDescent="0.2"/>
    <row r="6043" ht="15" customHeight="1" x14ac:dyDescent="0.2"/>
    <row r="6044" ht="15" customHeight="1" x14ac:dyDescent="0.2"/>
    <row r="6045" ht="15" customHeight="1" x14ac:dyDescent="0.2"/>
    <row r="6046" ht="15" customHeight="1" x14ac:dyDescent="0.2"/>
    <row r="6047" ht="15" customHeight="1" x14ac:dyDescent="0.2"/>
    <row r="6048" ht="15" customHeight="1" x14ac:dyDescent="0.2"/>
    <row r="6049" ht="15" customHeight="1" x14ac:dyDescent="0.2"/>
    <row r="6050" ht="15" customHeight="1" x14ac:dyDescent="0.2"/>
    <row r="6051" ht="15" customHeight="1" x14ac:dyDescent="0.2"/>
    <row r="6052" ht="15" customHeight="1" x14ac:dyDescent="0.2"/>
    <row r="6053" ht="15" customHeight="1" x14ac:dyDescent="0.2"/>
    <row r="6054" ht="15" customHeight="1" x14ac:dyDescent="0.2"/>
    <row r="6055" ht="15" customHeight="1" x14ac:dyDescent="0.2"/>
    <row r="6056" ht="15" customHeight="1" x14ac:dyDescent="0.2"/>
    <row r="6057" ht="15" customHeight="1" x14ac:dyDescent="0.2"/>
    <row r="6058" ht="15" customHeight="1" x14ac:dyDescent="0.2"/>
    <row r="6059" ht="15" customHeight="1" x14ac:dyDescent="0.2"/>
    <row r="6060" ht="15" customHeight="1" x14ac:dyDescent="0.2"/>
    <row r="6061" ht="15" customHeight="1" x14ac:dyDescent="0.2"/>
    <row r="6062" ht="15" customHeight="1" x14ac:dyDescent="0.2"/>
    <row r="6063" ht="15" customHeight="1" x14ac:dyDescent="0.2"/>
    <row r="6064" ht="15" customHeight="1" x14ac:dyDescent="0.2"/>
    <row r="6065" ht="15" customHeight="1" x14ac:dyDescent="0.2"/>
    <row r="6066" ht="15" customHeight="1" x14ac:dyDescent="0.2"/>
    <row r="6067" ht="15" customHeight="1" x14ac:dyDescent="0.2"/>
    <row r="6068" ht="15" customHeight="1" x14ac:dyDescent="0.2"/>
    <row r="6069" ht="15" customHeight="1" x14ac:dyDescent="0.2"/>
    <row r="6070" ht="15" customHeight="1" x14ac:dyDescent="0.2"/>
    <row r="6071" ht="15" customHeight="1" x14ac:dyDescent="0.2"/>
    <row r="6072" ht="15" customHeight="1" x14ac:dyDescent="0.2"/>
    <row r="6073" ht="15" customHeight="1" x14ac:dyDescent="0.2"/>
    <row r="6074" ht="15" customHeight="1" x14ac:dyDescent="0.2"/>
    <row r="6075" ht="15" customHeight="1" x14ac:dyDescent="0.2"/>
    <row r="6076" ht="15" customHeight="1" x14ac:dyDescent="0.2"/>
    <row r="6077" ht="15" customHeight="1" x14ac:dyDescent="0.2"/>
    <row r="6078" ht="15" customHeight="1" x14ac:dyDescent="0.2"/>
    <row r="6079" ht="15" customHeight="1" x14ac:dyDescent="0.2"/>
    <row r="6080" ht="15" customHeight="1" x14ac:dyDescent="0.2"/>
    <row r="6081" ht="15" customHeight="1" x14ac:dyDescent="0.2"/>
    <row r="6082" ht="15" customHeight="1" x14ac:dyDescent="0.2"/>
    <row r="6083" ht="15" customHeight="1" x14ac:dyDescent="0.2"/>
    <row r="6084" ht="15" customHeight="1" x14ac:dyDescent="0.2"/>
    <row r="6085" ht="15" customHeight="1" x14ac:dyDescent="0.2"/>
    <row r="6086" ht="15" customHeight="1" x14ac:dyDescent="0.2"/>
    <row r="6087" ht="15" customHeight="1" x14ac:dyDescent="0.2"/>
    <row r="6088" ht="15" customHeight="1" x14ac:dyDescent="0.2"/>
    <row r="6089" ht="15" customHeight="1" x14ac:dyDescent="0.2"/>
    <row r="6090" ht="15" customHeight="1" x14ac:dyDescent="0.2"/>
    <row r="6091" ht="15" customHeight="1" x14ac:dyDescent="0.2"/>
    <row r="6092" ht="15" customHeight="1" x14ac:dyDescent="0.2"/>
    <row r="6093" ht="15" customHeight="1" x14ac:dyDescent="0.2"/>
    <row r="6094" ht="15" customHeight="1" x14ac:dyDescent="0.2"/>
    <row r="6095" ht="15" customHeight="1" x14ac:dyDescent="0.2"/>
    <row r="6096" ht="15" customHeight="1" x14ac:dyDescent="0.2"/>
    <row r="6097" ht="15" customHeight="1" x14ac:dyDescent="0.2"/>
    <row r="6098" ht="15" customHeight="1" x14ac:dyDescent="0.2"/>
    <row r="6099" ht="15" customHeight="1" x14ac:dyDescent="0.2"/>
    <row r="6100" ht="15" customHeight="1" x14ac:dyDescent="0.2"/>
    <row r="6101" ht="15" customHeight="1" x14ac:dyDescent="0.2"/>
    <row r="6102" ht="15" customHeight="1" x14ac:dyDescent="0.2"/>
    <row r="6103" ht="15" customHeight="1" x14ac:dyDescent="0.2"/>
    <row r="6104" ht="15" customHeight="1" x14ac:dyDescent="0.2"/>
    <row r="6105" ht="15" customHeight="1" x14ac:dyDescent="0.2"/>
    <row r="6106" ht="15" customHeight="1" x14ac:dyDescent="0.2"/>
    <row r="6107" ht="15" customHeight="1" x14ac:dyDescent="0.2"/>
    <row r="6108" ht="15" customHeight="1" x14ac:dyDescent="0.2"/>
    <row r="6109" ht="15" customHeight="1" x14ac:dyDescent="0.2"/>
    <row r="6110" ht="15" customHeight="1" x14ac:dyDescent="0.2"/>
    <row r="6111" ht="15" customHeight="1" x14ac:dyDescent="0.2"/>
    <row r="6112" ht="15" customHeight="1" x14ac:dyDescent="0.2"/>
    <row r="6113" ht="15" customHeight="1" x14ac:dyDescent="0.2"/>
    <row r="6114" ht="15" customHeight="1" x14ac:dyDescent="0.2"/>
    <row r="6115" ht="15" customHeight="1" x14ac:dyDescent="0.2"/>
    <row r="6116" ht="15" customHeight="1" x14ac:dyDescent="0.2"/>
    <row r="6117" ht="15" customHeight="1" x14ac:dyDescent="0.2"/>
    <row r="6118" ht="15" customHeight="1" x14ac:dyDescent="0.2"/>
    <row r="6119" ht="15" customHeight="1" x14ac:dyDescent="0.2"/>
    <row r="6120" ht="15" customHeight="1" x14ac:dyDescent="0.2"/>
    <row r="6121" ht="15" customHeight="1" x14ac:dyDescent="0.2"/>
    <row r="6122" ht="15" customHeight="1" x14ac:dyDescent="0.2"/>
    <row r="6123" ht="15" customHeight="1" x14ac:dyDescent="0.2"/>
    <row r="6124" ht="15" customHeight="1" x14ac:dyDescent="0.2"/>
    <row r="6125" ht="15" customHeight="1" x14ac:dyDescent="0.2"/>
    <row r="6126" ht="15" customHeight="1" x14ac:dyDescent="0.2"/>
    <row r="6127" ht="15" customHeight="1" x14ac:dyDescent="0.2"/>
    <row r="6128" ht="15" customHeight="1" x14ac:dyDescent="0.2"/>
    <row r="6129" ht="15" customHeight="1" x14ac:dyDescent="0.2"/>
    <row r="6130" ht="15" customHeight="1" x14ac:dyDescent="0.2"/>
    <row r="6131" ht="15" customHeight="1" x14ac:dyDescent="0.2"/>
    <row r="6132" ht="15" customHeight="1" x14ac:dyDescent="0.2"/>
    <row r="6133" ht="15" customHeight="1" x14ac:dyDescent="0.2"/>
    <row r="6134" ht="15" customHeight="1" x14ac:dyDescent="0.2"/>
    <row r="6135" ht="15" customHeight="1" x14ac:dyDescent="0.2"/>
    <row r="6136" ht="15" customHeight="1" x14ac:dyDescent="0.2"/>
    <row r="6137" ht="15" customHeight="1" x14ac:dyDescent="0.2"/>
    <row r="6138" ht="15" customHeight="1" x14ac:dyDescent="0.2"/>
    <row r="6139" ht="15" customHeight="1" x14ac:dyDescent="0.2"/>
    <row r="6140" ht="15" customHeight="1" x14ac:dyDescent="0.2"/>
    <row r="6141" ht="15" customHeight="1" x14ac:dyDescent="0.2"/>
    <row r="6142" ht="15" customHeight="1" x14ac:dyDescent="0.2"/>
    <row r="6143" ht="15" customHeight="1" x14ac:dyDescent="0.2"/>
    <row r="6144" ht="15" customHeight="1" x14ac:dyDescent="0.2"/>
    <row r="6145" ht="15" customHeight="1" x14ac:dyDescent="0.2"/>
    <row r="6146" ht="15" customHeight="1" x14ac:dyDescent="0.2"/>
    <row r="6147" ht="15" customHeight="1" x14ac:dyDescent="0.2"/>
    <row r="6148" ht="15" customHeight="1" x14ac:dyDescent="0.2"/>
    <row r="6149" ht="15" customHeight="1" x14ac:dyDescent="0.2"/>
    <row r="6150" ht="15" customHeight="1" x14ac:dyDescent="0.2"/>
    <row r="6151" ht="15" customHeight="1" x14ac:dyDescent="0.2"/>
    <row r="6152" ht="15" customHeight="1" x14ac:dyDescent="0.2"/>
    <row r="6153" ht="15" customHeight="1" x14ac:dyDescent="0.2"/>
    <row r="6154" ht="15" customHeight="1" x14ac:dyDescent="0.2"/>
    <row r="6155" ht="15" customHeight="1" x14ac:dyDescent="0.2"/>
    <row r="6156" ht="15" customHeight="1" x14ac:dyDescent="0.2"/>
    <row r="6157" ht="15" customHeight="1" x14ac:dyDescent="0.2"/>
    <row r="6158" ht="15" customHeight="1" x14ac:dyDescent="0.2"/>
    <row r="6159" ht="15" customHeight="1" x14ac:dyDescent="0.2"/>
    <row r="6160" ht="15" customHeight="1" x14ac:dyDescent="0.2"/>
    <row r="6161" ht="15" customHeight="1" x14ac:dyDescent="0.2"/>
    <row r="6162" ht="15" customHeight="1" x14ac:dyDescent="0.2"/>
    <row r="6163" ht="15" customHeight="1" x14ac:dyDescent="0.2"/>
    <row r="6164" ht="15" customHeight="1" x14ac:dyDescent="0.2"/>
    <row r="6165" ht="15" customHeight="1" x14ac:dyDescent="0.2"/>
    <row r="6166" ht="15" customHeight="1" x14ac:dyDescent="0.2"/>
    <row r="6167" ht="15" customHeight="1" x14ac:dyDescent="0.2"/>
    <row r="6168" ht="15" customHeight="1" x14ac:dyDescent="0.2"/>
    <row r="6169" ht="15" customHeight="1" x14ac:dyDescent="0.2"/>
    <row r="6170" ht="15" customHeight="1" x14ac:dyDescent="0.2"/>
    <row r="6171" ht="15" customHeight="1" x14ac:dyDescent="0.2"/>
    <row r="6172" ht="15" customHeight="1" x14ac:dyDescent="0.2"/>
    <row r="6173" ht="15" customHeight="1" x14ac:dyDescent="0.2"/>
    <row r="6174" ht="15" customHeight="1" x14ac:dyDescent="0.2"/>
    <row r="6175" ht="15" customHeight="1" x14ac:dyDescent="0.2"/>
    <row r="6176" ht="15" customHeight="1" x14ac:dyDescent="0.2"/>
    <row r="6177" ht="15" customHeight="1" x14ac:dyDescent="0.2"/>
    <row r="6178" ht="15" customHeight="1" x14ac:dyDescent="0.2"/>
    <row r="6179" ht="15" customHeight="1" x14ac:dyDescent="0.2"/>
    <row r="6180" ht="15" customHeight="1" x14ac:dyDescent="0.2"/>
    <row r="6181" ht="15" customHeight="1" x14ac:dyDescent="0.2"/>
    <row r="6182" ht="15" customHeight="1" x14ac:dyDescent="0.2"/>
    <row r="6183" ht="15" customHeight="1" x14ac:dyDescent="0.2"/>
    <row r="6184" ht="15" customHeight="1" x14ac:dyDescent="0.2"/>
    <row r="6185" ht="15" customHeight="1" x14ac:dyDescent="0.2"/>
    <row r="6186" ht="15" customHeight="1" x14ac:dyDescent="0.2"/>
    <row r="6187" ht="15" customHeight="1" x14ac:dyDescent="0.2"/>
    <row r="6188" ht="15" customHeight="1" x14ac:dyDescent="0.2"/>
    <row r="6189" ht="15" customHeight="1" x14ac:dyDescent="0.2"/>
    <row r="6190" ht="15" customHeight="1" x14ac:dyDescent="0.2"/>
    <row r="6191" ht="15" customHeight="1" x14ac:dyDescent="0.2"/>
    <row r="6192" ht="15" customHeight="1" x14ac:dyDescent="0.2"/>
    <row r="6193" ht="15" customHeight="1" x14ac:dyDescent="0.2"/>
    <row r="6194" ht="15" customHeight="1" x14ac:dyDescent="0.2"/>
    <row r="6195" ht="15" customHeight="1" x14ac:dyDescent="0.2"/>
    <row r="6196" ht="15" customHeight="1" x14ac:dyDescent="0.2"/>
    <row r="6197" ht="15" customHeight="1" x14ac:dyDescent="0.2"/>
    <row r="6198" ht="15" customHeight="1" x14ac:dyDescent="0.2"/>
    <row r="6199" ht="15" customHeight="1" x14ac:dyDescent="0.2"/>
    <row r="6200" ht="15" customHeight="1" x14ac:dyDescent="0.2"/>
    <row r="6201" ht="15" customHeight="1" x14ac:dyDescent="0.2"/>
    <row r="6202" ht="15" customHeight="1" x14ac:dyDescent="0.2"/>
    <row r="6203" ht="15" customHeight="1" x14ac:dyDescent="0.2"/>
    <row r="6204" ht="15" customHeight="1" x14ac:dyDescent="0.2"/>
    <row r="6205" ht="15" customHeight="1" x14ac:dyDescent="0.2"/>
    <row r="6206" ht="15" customHeight="1" x14ac:dyDescent="0.2"/>
    <row r="6207" ht="15" customHeight="1" x14ac:dyDescent="0.2"/>
    <row r="6208" ht="15" customHeight="1" x14ac:dyDescent="0.2"/>
    <row r="6209" ht="15" customHeight="1" x14ac:dyDescent="0.2"/>
    <row r="6210" ht="15" customHeight="1" x14ac:dyDescent="0.2"/>
    <row r="6211" ht="15" customHeight="1" x14ac:dyDescent="0.2"/>
    <row r="6212" ht="15" customHeight="1" x14ac:dyDescent="0.2"/>
    <row r="6213" ht="15" customHeight="1" x14ac:dyDescent="0.2"/>
    <row r="6214" ht="15" customHeight="1" x14ac:dyDescent="0.2"/>
    <row r="6215" ht="15" customHeight="1" x14ac:dyDescent="0.2"/>
    <row r="6216" ht="15" customHeight="1" x14ac:dyDescent="0.2"/>
    <row r="6217" ht="15" customHeight="1" x14ac:dyDescent="0.2"/>
    <row r="6218" ht="15" customHeight="1" x14ac:dyDescent="0.2"/>
    <row r="6219" ht="15" customHeight="1" x14ac:dyDescent="0.2"/>
    <row r="6220" ht="15" customHeight="1" x14ac:dyDescent="0.2"/>
    <row r="6221" ht="15" customHeight="1" x14ac:dyDescent="0.2"/>
    <row r="6222" ht="15" customHeight="1" x14ac:dyDescent="0.2"/>
    <row r="6223" ht="15" customHeight="1" x14ac:dyDescent="0.2"/>
    <row r="6224" ht="15" customHeight="1" x14ac:dyDescent="0.2"/>
    <row r="6225" ht="15" customHeight="1" x14ac:dyDescent="0.2"/>
    <row r="6226" ht="15" customHeight="1" x14ac:dyDescent="0.2"/>
    <row r="6227" ht="15" customHeight="1" x14ac:dyDescent="0.2"/>
    <row r="6228" ht="15" customHeight="1" x14ac:dyDescent="0.2"/>
    <row r="6229" ht="15" customHeight="1" x14ac:dyDescent="0.2"/>
    <row r="6230" ht="15" customHeight="1" x14ac:dyDescent="0.2"/>
    <row r="6231" ht="15" customHeight="1" x14ac:dyDescent="0.2"/>
    <row r="6232" ht="15" customHeight="1" x14ac:dyDescent="0.2"/>
    <row r="6233" ht="15" customHeight="1" x14ac:dyDescent="0.2"/>
    <row r="6234" ht="15" customHeight="1" x14ac:dyDescent="0.2"/>
    <row r="6235" ht="15" customHeight="1" x14ac:dyDescent="0.2"/>
    <row r="6236" ht="15" customHeight="1" x14ac:dyDescent="0.2"/>
    <row r="6237" ht="15" customHeight="1" x14ac:dyDescent="0.2"/>
    <row r="6238" ht="15" customHeight="1" x14ac:dyDescent="0.2"/>
    <row r="6239" ht="15" customHeight="1" x14ac:dyDescent="0.2"/>
    <row r="6240" ht="15" customHeight="1" x14ac:dyDescent="0.2"/>
    <row r="6241" ht="15" customHeight="1" x14ac:dyDescent="0.2"/>
    <row r="6242" ht="15" customHeight="1" x14ac:dyDescent="0.2"/>
    <row r="6243" ht="15" customHeight="1" x14ac:dyDescent="0.2"/>
    <row r="6244" ht="15" customHeight="1" x14ac:dyDescent="0.2"/>
    <row r="6245" ht="15" customHeight="1" x14ac:dyDescent="0.2"/>
    <row r="6246" ht="15" customHeight="1" x14ac:dyDescent="0.2"/>
    <row r="6247" ht="15" customHeight="1" x14ac:dyDescent="0.2"/>
    <row r="6248" ht="15" customHeight="1" x14ac:dyDescent="0.2"/>
    <row r="6249" ht="15" customHeight="1" x14ac:dyDescent="0.2"/>
    <row r="6250" ht="15" customHeight="1" x14ac:dyDescent="0.2"/>
    <row r="6251" ht="15" customHeight="1" x14ac:dyDescent="0.2"/>
    <row r="6252" ht="15" customHeight="1" x14ac:dyDescent="0.2"/>
    <row r="6253" ht="15" customHeight="1" x14ac:dyDescent="0.2"/>
    <row r="6254" ht="15" customHeight="1" x14ac:dyDescent="0.2"/>
    <row r="6255" ht="15" customHeight="1" x14ac:dyDescent="0.2"/>
    <row r="6256" ht="15" customHeight="1" x14ac:dyDescent="0.2"/>
    <row r="6257" ht="15" customHeight="1" x14ac:dyDescent="0.2"/>
    <row r="6258" ht="15" customHeight="1" x14ac:dyDescent="0.2"/>
    <row r="6259" ht="15" customHeight="1" x14ac:dyDescent="0.2"/>
    <row r="6260" ht="15" customHeight="1" x14ac:dyDescent="0.2"/>
    <row r="6261" ht="15" customHeight="1" x14ac:dyDescent="0.2"/>
    <row r="6262" ht="15" customHeight="1" x14ac:dyDescent="0.2"/>
    <row r="6263" ht="15" customHeight="1" x14ac:dyDescent="0.2"/>
    <row r="6264" ht="15" customHeight="1" x14ac:dyDescent="0.2"/>
    <row r="6265" ht="15" customHeight="1" x14ac:dyDescent="0.2"/>
    <row r="6266" ht="15" customHeight="1" x14ac:dyDescent="0.2"/>
    <row r="6267" ht="15" customHeight="1" x14ac:dyDescent="0.2"/>
    <row r="6268" ht="15" customHeight="1" x14ac:dyDescent="0.2"/>
    <row r="6269" ht="15" customHeight="1" x14ac:dyDescent="0.2"/>
    <row r="6270" ht="15" customHeight="1" x14ac:dyDescent="0.2"/>
    <row r="6271" ht="15" customHeight="1" x14ac:dyDescent="0.2"/>
    <row r="6272" ht="15" customHeight="1" x14ac:dyDescent="0.2"/>
    <row r="6273" ht="15" customHeight="1" x14ac:dyDescent="0.2"/>
    <row r="6274" ht="15" customHeight="1" x14ac:dyDescent="0.2"/>
    <row r="6275" ht="15" customHeight="1" x14ac:dyDescent="0.2"/>
    <row r="6276" ht="15" customHeight="1" x14ac:dyDescent="0.2"/>
    <row r="6277" ht="15" customHeight="1" x14ac:dyDescent="0.2"/>
    <row r="6278" ht="15" customHeight="1" x14ac:dyDescent="0.2"/>
    <row r="6279" ht="15" customHeight="1" x14ac:dyDescent="0.2"/>
    <row r="6280" ht="15" customHeight="1" x14ac:dyDescent="0.2"/>
    <row r="6281" ht="15" customHeight="1" x14ac:dyDescent="0.2"/>
    <row r="6282" ht="15" customHeight="1" x14ac:dyDescent="0.2"/>
    <row r="6283" ht="15" customHeight="1" x14ac:dyDescent="0.2"/>
    <row r="6284" ht="15" customHeight="1" x14ac:dyDescent="0.2"/>
    <row r="6285" ht="15" customHeight="1" x14ac:dyDescent="0.2"/>
    <row r="6286" ht="15" customHeight="1" x14ac:dyDescent="0.2"/>
    <row r="6287" ht="15" customHeight="1" x14ac:dyDescent="0.2"/>
    <row r="6288" ht="15" customHeight="1" x14ac:dyDescent="0.2"/>
    <row r="6289" ht="15" customHeight="1" x14ac:dyDescent="0.2"/>
    <row r="6290" ht="15" customHeight="1" x14ac:dyDescent="0.2"/>
    <row r="6291" ht="15" customHeight="1" x14ac:dyDescent="0.2"/>
    <row r="6292" ht="15" customHeight="1" x14ac:dyDescent="0.2"/>
    <row r="6293" ht="15" customHeight="1" x14ac:dyDescent="0.2"/>
    <row r="6294" ht="15" customHeight="1" x14ac:dyDescent="0.2"/>
    <row r="6295" ht="15" customHeight="1" x14ac:dyDescent="0.2"/>
    <row r="6296" ht="15" customHeight="1" x14ac:dyDescent="0.2"/>
    <row r="6297" ht="15" customHeight="1" x14ac:dyDescent="0.2"/>
    <row r="6298" ht="15" customHeight="1" x14ac:dyDescent="0.2"/>
    <row r="6299" ht="15" customHeight="1" x14ac:dyDescent="0.2"/>
    <row r="6300" ht="15" customHeight="1" x14ac:dyDescent="0.2"/>
    <row r="6301" ht="15" customHeight="1" x14ac:dyDescent="0.2"/>
    <row r="6302" ht="15" customHeight="1" x14ac:dyDescent="0.2"/>
    <row r="6303" ht="15" customHeight="1" x14ac:dyDescent="0.2"/>
    <row r="6304" ht="15" customHeight="1" x14ac:dyDescent="0.2"/>
    <row r="6305" ht="15" customHeight="1" x14ac:dyDescent="0.2"/>
    <row r="6306" ht="15" customHeight="1" x14ac:dyDescent="0.2"/>
    <row r="6307" ht="15" customHeight="1" x14ac:dyDescent="0.2"/>
    <row r="6308" ht="15" customHeight="1" x14ac:dyDescent="0.2"/>
    <row r="6309" ht="15" customHeight="1" x14ac:dyDescent="0.2"/>
    <row r="6310" ht="15" customHeight="1" x14ac:dyDescent="0.2"/>
    <row r="6311" ht="15" customHeight="1" x14ac:dyDescent="0.2"/>
    <row r="6312" ht="15" customHeight="1" x14ac:dyDescent="0.2"/>
    <row r="6313" ht="15" customHeight="1" x14ac:dyDescent="0.2"/>
    <row r="6314" ht="15" customHeight="1" x14ac:dyDescent="0.2"/>
    <row r="6315" ht="15" customHeight="1" x14ac:dyDescent="0.2"/>
    <row r="6316" ht="15" customHeight="1" x14ac:dyDescent="0.2"/>
    <row r="6317" ht="15" customHeight="1" x14ac:dyDescent="0.2"/>
    <row r="6318" ht="15" customHeight="1" x14ac:dyDescent="0.2"/>
    <row r="6319" ht="15" customHeight="1" x14ac:dyDescent="0.2"/>
    <row r="6320" ht="15" customHeight="1" x14ac:dyDescent="0.2"/>
    <row r="6321" ht="15" customHeight="1" x14ac:dyDescent="0.2"/>
    <row r="6322" ht="15" customHeight="1" x14ac:dyDescent="0.2"/>
    <row r="6323" ht="15" customHeight="1" x14ac:dyDescent="0.2"/>
    <row r="6324" ht="15" customHeight="1" x14ac:dyDescent="0.2"/>
    <row r="6325" ht="15" customHeight="1" x14ac:dyDescent="0.2"/>
    <row r="6326" ht="15" customHeight="1" x14ac:dyDescent="0.2"/>
    <row r="6327" ht="15" customHeight="1" x14ac:dyDescent="0.2"/>
    <row r="6328" ht="15" customHeight="1" x14ac:dyDescent="0.2"/>
    <row r="6329" ht="15" customHeight="1" x14ac:dyDescent="0.2"/>
    <row r="6330" ht="15" customHeight="1" x14ac:dyDescent="0.2"/>
    <row r="6331" ht="15" customHeight="1" x14ac:dyDescent="0.2"/>
    <row r="6332" ht="15" customHeight="1" x14ac:dyDescent="0.2"/>
    <row r="6333" ht="15" customHeight="1" x14ac:dyDescent="0.2"/>
    <row r="6334" ht="15" customHeight="1" x14ac:dyDescent="0.2"/>
    <row r="6335" ht="15" customHeight="1" x14ac:dyDescent="0.2"/>
    <row r="6336" ht="15" customHeight="1" x14ac:dyDescent="0.2"/>
    <row r="6337" ht="15" customHeight="1" x14ac:dyDescent="0.2"/>
    <row r="6338" ht="15" customHeight="1" x14ac:dyDescent="0.2"/>
    <row r="6339" ht="15" customHeight="1" x14ac:dyDescent="0.2"/>
    <row r="6340" ht="15" customHeight="1" x14ac:dyDescent="0.2"/>
    <row r="6341" ht="15" customHeight="1" x14ac:dyDescent="0.2"/>
    <row r="6342" ht="15" customHeight="1" x14ac:dyDescent="0.2"/>
    <row r="6343" ht="15" customHeight="1" x14ac:dyDescent="0.2"/>
    <row r="6344" ht="15" customHeight="1" x14ac:dyDescent="0.2"/>
    <row r="6345" ht="15" customHeight="1" x14ac:dyDescent="0.2"/>
    <row r="6346" ht="15" customHeight="1" x14ac:dyDescent="0.2"/>
    <row r="6347" ht="15" customHeight="1" x14ac:dyDescent="0.2"/>
    <row r="6348" ht="15" customHeight="1" x14ac:dyDescent="0.2"/>
    <row r="6349" ht="15" customHeight="1" x14ac:dyDescent="0.2"/>
    <row r="6350" ht="15" customHeight="1" x14ac:dyDescent="0.2"/>
    <row r="6351" ht="15" customHeight="1" x14ac:dyDescent="0.2"/>
    <row r="6352" ht="15" customHeight="1" x14ac:dyDescent="0.2"/>
    <row r="6353" ht="15" customHeight="1" x14ac:dyDescent="0.2"/>
    <row r="6354" ht="15" customHeight="1" x14ac:dyDescent="0.2"/>
    <row r="6355" ht="15" customHeight="1" x14ac:dyDescent="0.2"/>
    <row r="6356" ht="15" customHeight="1" x14ac:dyDescent="0.2"/>
    <row r="6357" ht="15" customHeight="1" x14ac:dyDescent="0.2"/>
    <row r="6358" ht="15" customHeight="1" x14ac:dyDescent="0.2"/>
    <row r="6359" ht="15" customHeight="1" x14ac:dyDescent="0.2"/>
    <row r="6360" ht="15" customHeight="1" x14ac:dyDescent="0.2"/>
    <row r="6361" ht="15" customHeight="1" x14ac:dyDescent="0.2"/>
    <row r="6362" ht="15" customHeight="1" x14ac:dyDescent="0.2"/>
    <row r="6363" ht="15" customHeight="1" x14ac:dyDescent="0.2"/>
    <row r="6364" ht="15" customHeight="1" x14ac:dyDescent="0.2"/>
    <row r="6365" ht="15" customHeight="1" x14ac:dyDescent="0.2"/>
    <row r="6366" ht="15" customHeight="1" x14ac:dyDescent="0.2"/>
    <row r="6367" ht="15" customHeight="1" x14ac:dyDescent="0.2"/>
    <row r="6368" ht="15" customHeight="1" x14ac:dyDescent="0.2"/>
    <row r="6369" ht="15" customHeight="1" x14ac:dyDescent="0.2"/>
    <row r="6370" ht="15" customHeight="1" x14ac:dyDescent="0.2"/>
    <row r="6371" ht="15" customHeight="1" x14ac:dyDescent="0.2"/>
    <row r="6372" ht="15" customHeight="1" x14ac:dyDescent="0.2"/>
    <row r="6373" ht="15" customHeight="1" x14ac:dyDescent="0.2"/>
    <row r="6374" ht="15" customHeight="1" x14ac:dyDescent="0.2"/>
    <row r="6375" ht="15" customHeight="1" x14ac:dyDescent="0.2"/>
    <row r="6376" ht="15" customHeight="1" x14ac:dyDescent="0.2"/>
    <row r="6377" ht="15" customHeight="1" x14ac:dyDescent="0.2"/>
    <row r="6378" ht="15" customHeight="1" x14ac:dyDescent="0.2"/>
    <row r="6379" ht="15" customHeight="1" x14ac:dyDescent="0.2"/>
    <row r="6380" ht="15" customHeight="1" x14ac:dyDescent="0.2"/>
    <row r="6381" ht="15" customHeight="1" x14ac:dyDescent="0.2"/>
    <row r="6382" ht="15" customHeight="1" x14ac:dyDescent="0.2"/>
    <row r="6383" ht="15" customHeight="1" x14ac:dyDescent="0.2"/>
    <row r="6384" ht="15" customHeight="1" x14ac:dyDescent="0.2"/>
    <row r="6385" ht="15" customHeight="1" x14ac:dyDescent="0.2"/>
    <row r="6386" ht="15" customHeight="1" x14ac:dyDescent="0.2"/>
    <row r="6387" ht="15" customHeight="1" x14ac:dyDescent="0.2"/>
    <row r="6388" ht="15" customHeight="1" x14ac:dyDescent="0.2"/>
    <row r="6389" ht="15" customHeight="1" x14ac:dyDescent="0.2"/>
    <row r="6390" ht="15" customHeight="1" x14ac:dyDescent="0.2"/>
    <row r="6391" ht="15" customHeight="1" x14ac:dyDescent="0.2"/>
    <row r="6392" ht="15" customHeight="1" x14ac:dyDescent="0.2"/>
    <row r="6393" ht="15" customHeight="1" x14ac:dyDescent="0.2"/>
    <row r="6394" ht="15" customHeight="1" x14ac:dyDescent="0.2"/>
    <row r="6395" ht="15" customHeight="1" x14ac:dyDescent="0.2"/>
    <row r="6396" ht="15" customHeight="1" x14ac:dyDescent="0.2"/>
    <row r="6397" ht="15" customHeight="1" x14ac:dyDescent="0.2"/>
    <row r="6398" ht="15" customHeight="1" x14ac:dyDescent="0.2"/>
    <row r="6399" ht="15" customHeight="1" x14ac:dyDescent="0.2"/>
    <row r="6400" ht="15" customHeight="1" x14ac:dyDescent="0.2"/>
    <row r="6401" ht="15" customHeight="1" x14ac:dyDescent="0.2"/>
    <row r="6402" ht="15" customHeight="1" x14ac:dyDescent="0.2"/>
    <row r="6403" ht="15" customHeight="1" x14ac:dyDescent="0.2"/>
    <row r="6404" ht="15" customHeight="1" x14ac:dyDescent="0.2"/>
    <row r="6405" ht="15" customHeight="1" x14ac:dyDescent="0.2"/>
    <row r="6406" ht="15" customHeight="1" x14ac:dyDescent="0.2"/>
    <row r="6407" ht="15" customHeight="1" x14ac:dyDescent="0.2"/>
    <row r="6408" ht="15" customHeight="1" x14ac:dyDescent="0.2"/>
    <row r="6409" ht="15" customHeight="1" x14ac:dyDescent="0.2"/>
    <row r="6410" ht="15" customHeight="1" x14ac:dyDescent="0.2"/>
    <row r="6411" ht="15" customHeight="1" x14ac:dyDescent="0.2"/>
    <row r="6412" ht="15" customHeight="1" x14ac:dyDescent="0.2"/>
    <row r="6413" ht="15" customHeight="1" x14ac:dyDescent="0.2"/>
    <row r="6414" ht="15" customHeight="1" x14ac:dyDescent="0.2"/>
    <row r="6415" ht="15" customHeight="1" x14ac:dyDescent="0.2"/>
    <row r="6416" ht="15" customHeight="1" x14ac:dyDescent="0.2"/>
    <row r="6417" ht="15" customHeight="1" x14ac:dyDescent="0.2"/>
    <row r="6418" ht="15" customHeight="1" x14ac:dyDescent="0.2"/>
    <row r="6419" ht="15" customHeight="1" x14ac:dyDescent="0.2"/>
    <row r="6420" ht="15" customHeight="1" x14ac:dyDescent="0.2"/>
    <row r="6421" ht="15" customHeight="1" x14ac:dyDescent="0.2"/>
    <row r="6422" ht="15" customHeight="1" x14ac:dyDescent="0.2"/>
    <row r="6423" ht="15" customHeight="1" x14ac:dyDescent="0.2"/>
    <row r="6424" ht="15" customHeight="1" x14ac:dyDescent="0.2"/>
    <row r="6425" ht="15" customHeight="1" x14ac:dyDescent="0.2"/>
    <row r="6426" ht="15" customHeight="1" x14ac:dyDescent="0.2"/>
    <row r="6427" ht="15" customHeight="1" x14ac:dyDescent="0.2"/>
    <row r="6428" ht="15" customHeight="1" x14ac:dyDescent="0.2"/>
    <row r="6429" ht="15" customHeight="1" x14ac:dyDescent="0.2"/>
    <row r="6430" ht="15" customHeight="1" x14ac:dyDescent="0.2"/>
    <row r="6431" ht="15" customHeight="1" x14ac:dyDescent="0.2"/>
    <row r="6432" ht="15" customHeight="1" x14ac:dyDescent="0.2"/>
    <row r="6433" ht="15" customHeight="1" x14ac:dyDescent="0.2"/>
    <row r="6434" ht="15" customHeight="1" x14ac:dyDescent="0.2"/>
    <row r="6435" ht="15" customHeight="1" x14ac:dyDescent="0.2"/>
    <row r="6436" ht="15" customHeight="1" x14ac:dyDescent="0.2"/>
    <row r="6437" ht="15" customHeight="1" x14ac:dyDescent="0.2"/>
    <row r="6438" ht="15" customHeight="1" x14ac:dyDescent="0.2"/>
    <row r="6439" ht="15" customHeight="1" x14ac:dyDescent="0.2"/>
    <row r="6440" ht="15" customHeight="1" x14ac:dyDescent="0.2"/>
    <row r="6441" ht="15" customHeight="1" x14ac:dyDescent="0.2"/>
    <row r="6442" ht="15" customHeight="1" x14ac:dyDescent="0.2"/>
    <row r="6443" ht="15" customHeight="1" x14ac:dyDescent="0.2"/>
    <row r="6444" ht="15" customHeight="1" x14ac:dyDescent="0.2"/>
    <row r="6445" ht="15" customHeight="1" x14ac:dyDescent="0.2"/>
    <row r="6446" ht="15" customHeight="1" x14ac:dyDescent="0.2"/>
    <row r="6447" ht="15" customHeight="1" x14ac:dyDescent="0.2"/>
    <row r="6448" ht="15" customHeight="1" x14ac:dyDescent="0.2"/>
    <row r="6449" ht="15" customHeight="1" x14ac:dyDescent="0.2"/>
    <row r="6450" ht="15" customHeight="1" x14ac:dyDescent="0.2"/>
    <row r="6451" ht="15" customHeight="1" x14ac:dyDescent="0.2"/>
    <row r="6452" ht="15" customHeight="1" x14ac:dyDescent="0.2"/>
    <row r="6453" ht="15" customHeight="1" x14ac:dyDescent="0.2"/>
    <row r="6454" ht="15" customHeight="1" x14ac:dyDescent="0.2"/>
    <row r="6455" ht="15" customHeight="1" x14ac:dyDescent="0.2"/>
    <row r="6456" ht="15" customHeight="1" x14ac:dyDescent="0.2"/>
    <row r="6457" ht="15" customHeight="1" x14ac:dyDescent="0.2"/>
    <row r="6458" ht="15" customHeight="1" x14ac:dyDescent="0.2"/>
    <row r="6459" ht="15" customHeight="1" x14ac:dyDescent="0.2"/>
    <row r="6460" ht="15" customHeight="1" x14ac:dyDescent="0.2"/>
    <row r="6461" ht="15" customHeight="1" x14ac:dyDescent="0.2"/>
    <row r="6462" ht="15" customHeight="1" x14ac:dyDescent="0.2"/>
    <row r="6463" ht="15" customHeight="1" x14ac:dyDescent="0.2"/>
    <row r="6464" ht="15" customHeight="1" x14ac:dyDescent="0.2"/>
    <row r="6465" ht="15" customHeight="1" x14ac:dyDescent="0.2"/>
    <row r="6466" ht="15" customHeight="1" x14ac:dyDescent="0.2"/>
    <row r="6467" ht="15" customHeight="1" x14ac:dyDescent="0.2"/>
    <row r="6468" ht="15" customHeight="1" x14ac:dyDescent="0.2"/>
    <row r="6469" ht="15" customHeight="1" x14ac:dyDescent="0.2"/>
    <row r="6470" ht="15" customHeight="1" x14ac:dyDescent="0.2"/>
    <row r="6471" ht="15" customHeight="1" x14ac:dyDescent="0.2"/>
    <row r="6472" ht="15" customHeight="1" x14ac:dyDescent="0.2"/>
    <row r="6473" ht="15" customHeight="1" x14ac:dyDescent="0.2"/>
    <row r="6474" ht="15" customHeight="1" x14ac:dyDescent="0.2"/>
    <row r="6475" ht="15" customHeight="1" x14ac:dyDescent="0.2"/>
    <row r="6476" ht="15" customHeight="1" x14ac:dyDescent="0.2"/>
    <row r="6477" ht="15" customHeight="1" x14ac:dyDescent="0.2"/>
    <row r="6478" ht="15" customHeight="1" x14ac:dyDescent="0.2"/>
    <row r="6479" ht="15" customHeight="1" x14ac:dyDescent="0.2"/>
    <row r="6480" ht="15" customHeight="1" x14ac:dyDescent="0.2"/>
    <row r="6481" ht="15" customHeight="1" x14ac:dyDescent="0.2"/>
    <row r="6482" ht="15" customHeight="1" x14ac:dyDescent="0.2"/>
    <row r="6483" ht="15" customHeight="1" x14ac:dyDescent="0.2"/>
    <row r="6484" ht="15" customHeight="1" x14ac:dyDescent="0.2"/>
    <row r="6485" ht="15" customHeight="1" x14ac:dyDescent="0.2"/>
    <row r="6486" ht="15" customHeight="1" x14ac:dyDescent="0.2"/>
    <row r="6487" ht="15" customHeight="1" x14ac:dyDescent="0.2"/>
    <row r="6488" ht="15" customHeight="1" x14ac:dyDescent="0.2"/>
    <row r="6489" ht="15" customHeight="1" x14ac:dyDescent="0.2"/>
    <row r="6490" ht="15" customHeight="1" x14ac:dyDescent="0.2"/>
    <row r="6491" ht="15" customHeight="1" x14ac:dyDescent="0.2"/>
    <row r="6492" ht="15" customHeight="1" x14ac:dyDescent="0.2"/>
    <row r="6493" ht="15" customHeight="1" x14ac:dyDescent="0.2"/>
    <row r="6494" ht="15" customHeight="1" x14ac:dyDescent="0.2"/>
    <row r="6495" ht="15" customHeight="1" x14ac:dyDescent="0.2"/>
    <row r="6496" ht="15" customHeight="1" x14ac:dyDescent="0.2"/>
    <row r="6497" ht="15" customHeight="1" x14ac:dyDescent="0.2"/>
    <row r="6498" ht="15" customHeight="1" x14ac:dyDescent="0.2"/>
    <row r="6499" ht="15" customHeight="1" x14ac:dyDescent="0.2"/>
    <row r="6500" ht="15" customHeight="1" x14ac:dyDescent="0.2"/>
    <row r="6501" ht="15" customHeight="1" x14ac:dyDescent="0.2"/>
    <row r="6502" ht="15" customHeight="1" x14ac:dyDescent="0.2"/>
    <row r="6503" ht="15" customHeight="1" x14ac:dyDescent="0.2"/>
    <row r="6504" ht="15" customHeight="1" x14ac:dyDescent="0.2"/>
    <row r="6505" ht="15" customHeight="1" x14ac:dyDescent="0.2"/>
    <row r="6506" ht="15" customHeight="1" x14ac:dyDescent="0.2"/>
    <row r="6507" ht="15" customHeight="1" x14ac:dyDescent="0.2"/>
    <row r="6508" ht="15" customHeight="1" x14ac:dyDescent="0.2"/>
    <row r="6509" ht="15" customHeight="1" x14ac:dyDescent="0.2"/>
    <row r="6510" ht="15" customHeight="1" x14ac:dyDescent="0.2"/>
    <row r="6511" ht="15" customHeight="1" x14ac:dyDescent="0.2"/>
    <row r="6512" ht="15" customHeight="1" x14ac:dyDescent="0.2"/>
    <row r="6513" ht="15" customHeight="1" x14ac:dyDescent="0.2"/>
    <row r="6514" ht="15" customHeight="1" x14ac:dyDescent="0.2"/>
    <row r="6515" ht="15" customHeight="1" x14ac:dyDescent="0.2"/>
    <row r="6516" ht="15" customHeight="1" x14ac:dyDescent="0.2"/>
    <row r="6517" ht="15" customHeight="1" x14ac:dyDescent="0.2"/>
    <row r="6518" ht="15" customHeight="1" x14ac:dyDescent="0.2"/>
    <row r="6519" ht="15" customHeight="1" x14ac:dyDescent="0.2"/>
    <row r="6520" ht="15" customHeight="1" x14ac:dyDescent="0.2"/>
    <row r="6521" ht="15" customHeight="1" x14ac:dyDescent="0.2"/>
    <row r="6522" ht="15" customHeight="1" x14ac:dyDescent="0.2"/>
    <row r="6523" ht="15" customHeight="1" x14ac:dyDescent="0.2"/>
    <row r="6524" ht="15" customHeight="1" x14ac:dyDescent="0.2"/>
    <row r="6525" ht="15" customHeight="1" x14ac:dyDescent="0.2"/>
    <row r="6526" ht="15" customHeight="1" x14ac:dyDescent="0.2"/>
    <row r="6527" ht="15" customHeight="1" x14ac:dyDescent="0.2"/>
    <row r="6528" ht="15" customHeight="1" x14ac:dyDescent="0.2"/>
    <row r="6529" ht="15" customHeight="1" x14ac:dyDescent="0.2"/>
    <row r="6530" ht="15" customHeight="1" x14ac:dyDescent="0.2"/>
    <row r="6531" ht="15" customHeight="1" x14ac:dyDescent="0.2"/>
    <row r="6532" ht="15" customHeight="1" x14ac:dyDescent="0.2"/>
    <row r="6533" ht="15" customHeight="1" x14ac:dyDescent="0.2"/>
    <row r="6534" ht="15" customHeight="1" x14ac:dyDescent="0.2"/>
    <row r="6535" ht="15" customHeight="1" x14ac:dyDescent="0.2"/>
    <row r="6536" ht="15" customHeight="1" x14ac:dyDescent="0.2"/>
    <row r="6537" ht="15" customHeight="1" x14ac:dyDescent="0.2"/>
    <row r="6538" ht="15" customHeight="1" x14ac:dyDescent="0.2"/>
    <row r="6539" ht="15" customHeight="1" x14ac:dyDescent="0.2"/>
    <row r="6540" ht="15" customHeight="1" x14ac:dyDescent="0.2"/>
    <row r="6541" ht="15" customHeight="1" x14ac:dyDescent="0.2"/>
    <row r="6542" ht="15" customHeight="1" x14ac:dyDescent="0.2"/>
    <row r="6543" ht="15" customHeight="1" x14ac:dyDescent="0.2"/>
    <row r="6544" ht="15" customHeight="1" x14ac:dyDescent="0.2"/>
    <row r="6545" ht="15" customHeight="1" x14ac:dyDescent="0.2"/>
    <row r="6546" ht="15" customHeight="1" x14ac:dyDescent="0.2"/>
    <row r="6547" ht="15" customHeight="1" x14ac:dyDescent="0.2"/>
    <row r="6548" ht="15" customHeight="1" x14ac:dyDescent="0.2"/>
    <row r="6549" ht="15" customHeight="1" x14ac:dyDescent="0.2"/>
    <row r="6550" ht="15" customHeight="1" x14ac:dyDescent="0.2"/>
    <row r="6551" ht="15" customHeight="1" x14ac:dyDescent="0.2"/>
    <row r="6552" ht="15" customHeight="1" x14ac:dyDescent="0.2"/>
    <row r="6553" ht="15" customHeight="1" x14ac:dyDescent="0.2"/>
    <row r="6554" ht="15" customHeight="1" x14ac:dyDescent="0.2"/>
    <row r="6555" ht="15" customHeight="1" x14ac:dyDescent="0.2"/>
    <row r="6556" ht="15" customHeight="1" x14ac:dyDescent="0.2"/>
    <row r="6557" ht="15" customHeight="1" x14ac:dyDescent="0.2"/>
    <row r="6558" ht="15" customHeight="1" x14ac:dyDescent="0.2"/>
    <row r="6559" ht="15" customHeight="1" x14ac:dyDescent="0.2"/>
    <row r="6560" ht="15" customHeight="1" x14ac:dyDescent="0.2"/>
    <row r="6561" ht="15" customHeight="1" x14ac:dyDescent="0.2"/>
    <row r="6562" ht="15" customHeight="1" x14ac:dyDescent="0.2"/>
    <row r="6563" ht="15" customHeight="1" x14ac:dyDescent="0.2"/>
    <row r="6564" ht="15" customHeight="1" x14ac:dyDescent="0.2"/>
    <row r="6565" ht="15" customHeight="1" x14ac:dyDescent="0.2"/>
    <row r="6566" ht="15" customHeight="1" x14ac:dyDescent="0.2"/>
    <row r="6567" ht="15" customHeight="1" x14ac:dyDescent="0.2"/>
    <row r="6568" ht="15" customHeight="1" x14ac:dyDescent="0.2"/>
    <row r="6569" ht="15" customHeight="1" x14ac:dyDescent="0.2"/>
    <row r="6570" ht="15" customHeight="1" x14ac:dyDescent="0.2"/>
    <row r="6571" ht="15" customHeight="1" x14ac:dyDescent="0.2"/>
    <row r="6572" ht="15" customHeight="1" x14ac:dyDescent="0.2"/>
    <row r="6573" ht="15" customHeight="1" x14ac:dyDescent="0.2"/>
    <row r="6574" ht="15" customHeight="1" x14ac:dyDescent="0.2"/>
    <row r="6575" ht="15" customHeight="1" x14ac:dyDescent="0.2"/>
    <row r="6576" ht="15" customHeight="1" x14ac:dyDescent="0.2"/>
    <row r="6577" ht="15" customHeight="1" x14ac:dyDescent="0.2"/>
    <row r="6578" ht="15" customHeight="1" x14ac:dyDescent="0.2"/>
    <row r="6579" ht="15" customHeight="1" x14ac:dyDescent="0.2"/>
    <row r="6580" ht="15" customHeight="1" x14ac:dyDescent="0.2"/>
    <row r="6581" ht="15" customHeight="1" x14ac:dyDescent="0.2"/>
    <row r="6582" ht="15" customHeight="1" x14ac:dyDescent="0.2"/>
    <row r="6583" ht="15" customHeight="1" x14ac:dyDescent="0.2"/>
    <row r="6584" ht="15" customHeight="1" x14ac:dyDescent="0.2"/>
    <row r="6585" ht="15" customHeight="1" x14ac:dyDescent="0.2"/>
    <row r="6586" ht="15" customHeight="1" x14ac:dyDescent="0.2"/>
    <row r="6587" ht="15" customHeight="1" x14ac:dyDescent="0.2"/>
    <row r="6588" ht="15" customHeight="1" x14ac:dyDescent="0.2"/>
    <row r="6589" ht="15" customHeight="1" x14ac:dyDescent="0.2"/>
    <row r="6590" ht="15" customHeight="1" x14ac:dyDescent="0.2"/>
    <row r="6591" ht="15" customHeight="1" x14ac:dyDescent="0.2"/>
    <row r="6592" ht="15" customHeight="1" x14ac:dyDescent="0.2"/>
    <row r="6593" ht="15" customHeight="1" x14ac:dyDescent="0.2"/>
    <row r="6594" ht="15" customHeight="1" x14ac:dyDescent="0.2"/>
    <row r="6595" ht="15" customHeight="1" x14ac:dyDescent="0.2"/>
    <row r="6596" ht="15" customHeight="1" x14ac:dyDescent="0.2"/>
    <row r="6597" ht="15" customHeight="1" x14ac:dyDescent="0.2"/>
    <row r="6598" ht="15" customHeight="1" x14ac:dyDescent="0.2"/>
    <row r="6599" ht="15" customHeight="1" x14ac:dyDescent="0.2"/>
    <row r="6600" ht="15" customHeight="1" x14ac:dyDescent="0.2"/>
    <row r="6601" ht="15" customHeight="1" x14ac:dyDescent="0.2"/>
    <row r="6602" ht="15" customHeight="1" x14ac:dyDescent="0.2"/>
    <row r="6603" ht="15" customHeight="1" x14ac:dyDescent="0.2"/>
    <row r="6604" ht="15" customHeight="1" x14ac:dyDescent="0.2"/>
    <row r="6605" ht="15" customHeight="1" x14ac:dyDescent="0.2"/>
    <row r="6606" ht="15" customHeight="1" x14ac:dyDescent="0.2"/>
    <row r="6607" ht="15" customHeight="1" x14ac:dyDescent="0.2"/>
    <row r="6608" ht="15" customHeight="1" x14ac:dyDescent="0.2"/>
    <row r="6609" ht="15" customHeight="1" x14ac:dyDescent="0.2"/>
    <row r="6610" ht="15" customHeight="1" x14ac:dyDescent="0.2"/>
    <row r="6611" ht="15" customHeight="1" x14ac:dyDescent="0.2"/>
    <row r="6612" ht="15" customHeight="1" x14ac:dyDescent="0.2"/>
    <row r="6613" ht="15" customHeight="1" x14ac:dyDescent="0.2"/>
    <row r="6614" ht="15" customHeight="1" x14ac:dyDescent="0.2"/>
    <row r="6615" ht="15" customHeight="1" x14ac:dyDescent="0.2"/>
    <row r="6616" ht="15" customHeight="1" x14ac:dyDescent="0.2"/>
    <row r="6617" ht="15" customHeight="1" x14ac:dyDescent="0.2"/>
    <row r="6618" ht="15" customHeight="1" x14ac:dyDescent="0.2"/>
    <row r="6619" ht="15" customHeight="1" x14ac:dyDescent="0.2"/>
    <row r="6620" ht="15" customHeight="1" x14ac:dyDescent="0.2"/>
    <row r="6621" ht="15" customHeight="1" x14ac:dyDescent="0.2"/>
    <row r="6622" ht="15" customHeight="1" x14ac:dyDescent="0.2"/>
    <row r="6623" ht="15" customHeight="1" x14ac:dyDescent="0.2"/>
    <row r="6624" ht="15" customHeight="1" x14ac:dyDescent="0.2"/>
    <row r="6625" ht="15" customHeight="1" x14ac:dyDescent="0.2"/>
    <row r="6626" ht="15" customHeight="1" x14ac:dyDescent="0.2"/>
    <row r="6627" ht="15" customHeight="1" x14ac:dyDescent="0.2"/>
    <row r="6628" ht="15" customHeight="1" x14ac:dyDescent="0.2"/>
    <row r="6629" ht="15" customHeight="1" x14ac:dyDescent="0.2"/>
    <row r="6630" ht="15" customHeight="1" x14ac:dyDescent="0.2"/>
    <row r="6631" ht="15" customHeight="1" x14ac:dyDescent="0.2"/>
    <row r="6632" ht="15" customHeight="1" x14ac:dyDescent="0.2"/>
    <row r="6633" ht="15" customHeight="1" x14ac:dyDescent="0.2"/>
    <row r="6634" ht="15" customHeight="1" x14ac:dyDescent="0.2"/>
    <row r="6635" ht="15" customHeight="1" x14ac:dyDescent="0.2"/>
    <row r="6636" ht="15" customHeight="1" x14ac:dyDescent="0.2"/>
    <row r="6637" ht="15" customHeight="1" x14ac:dyDescent="0.2"/>
    <row r="6638" ht="15" customHeight="1" x14ac:dyDescent="0.2"/>
    <row r="6639" ht="15" customHeight="1" x14ac:dyDescent="0.2"/>
    <row r="6640" ht="15" customHeight="1" x14ac:dyDescent="0.2"/>
    <row r="6641" ht="15" customHeight="1" x14ac:dyDescent="0.2"/>
    <row r="6642" ht="15" customHeight="1" x14ac:dyDescent="0.2"/>
    <row r="6643" ht="15" customHeight="1" x14ac:dyDescent="0.2"/>
    <row r="6644" ht="15" customHeight="1" x14ac:dyDescent="0.2"/>
    <row r="6645" ht="15" customHeight="1" x14ac:dyDescent="0.2"/>
    <row r="6646" ht="15" customHeight="1" x14ac:dyDescent="0.2"/>
    <row r="6647" ht="15" customHeight="1" x14ac:dyDescent="0.2"/>
    <row r="6648" ht="15" customHeight="1" x14ac:dyDescent="0.2"/>
    <row r="6649" ht="15" customHeight="1" x14ac:dyDescent="0.2"/>
    <row r="6650" ht="15" customHeight="1" x14ac:dyDescent="0.2"/>
    <row r="6651" ht="15" customHeight="1" x14ac:dyDescent="0.2"/>
    <row r="6652" ht="15" customHeight="1" x14ac:dyDescent="0.2"/>
    <row r="6653" ht="15" customHeight="1" x14ac:dyDescent="0.2"/>
    <row r="6654" ht="15" customHeight="1" x14ac:dyDescent="0.2"/>
    <row r="6655" ht="15" customHeight="1" x14ac:dyDescent="0.2"/>
    <row r="6656" ht="15" customHeight="1" x14ac:dyDescent="0.2"/>
    <row r="6657" ht="15" customHeight="1" x14ac:dyDescent="0.2"/>
    <row r="6658" ht="15" customHeight="1" x14ac:dyDescent="0.2"/>
    <row r="6659" ht="15" customHeight="1" x14ac:dyDescent="0.2"/>
    <row r="6660" ht="15" customHeight="1" x14ac:dyDescent="0.2"/>
    <row r="6661" ht="15" customHeight="1" x14ac:dyDescent="0.2"/>
    <row r="6662" ht="15" customHeight="1" x14ac:dyDescent="0.2"/>
    <row r="6663" ht="15" customHeight="1" x14ac:dyDescent="0.2"/>
    <row r="6664" ht="15" customHeight="1" x14ac:dyDescent="0.2"/>
    <row r="6665" ht="15" customHeight="1" x14ac:dyDescent="0.2"/>
    <row r="6666" ht="15" customHeight="1" x14ac:dyDescent="0.2"/>
    <row r="6667" ht="15" customHeight="1" x14ac:dyDescent="0.2"/>
    <row r="6668" ht="15" customHeight="1" x14ac:dyDescent="0.2"/>
    <row r="6669" ht="15" customHeight="1" x14ac:dyDescent="0.2"/>
    <row r="6670" ht="15" customHeight="1" x14ac:dyDescent="0.2"/>
    <row r="6671" ht="15" customHeight="1" x14ac:dyDescent="0.2"/>
    <row r="6672" ht="15" customHeight="1" x14ac:dyDescent="0.2"/>
    <row r="6673" ht="15" customHeight="1" x14ac:dyDescent="0.2"/>
    <row r="6674" ht="15" customHeight="1" x14ac:dyDescent="0.2"/>
    <row r="6675" ht="15" customHeight="1" x14ac:dyDescent="0.2"/>
    <row r="6676" ht="15" customHeight="1" x14ac:dyDescent="0.2"/>
    <row r="6677" ht="15" customHeight="1" x14ac:dyDescent="0.2"/>
    <row r="6678" ht="15" customHeight="1" x14ac:dyDescent="0.2"/>
    <row r="6679" ht="15" customHeight="1" x14ac:dyDescent="0.2"/>
    <row r="6680" ht="15" customHeight="1" x14ac:dyDescent="0.2"/>
    <row r="6681" ht="15" customHeight="1" x14ac:dyDescent="0.2"/>
    <row r="6682" ht="15" customHeight="1" x14ac:dyDescent="0.2"/>
    <row r="6683" ht="15" customHeight="1" x14ac:dyDescent="0.2"/>
    <row r="6684" ht="15" customHeight="1" x14ac:dyDescent="0.2"/>
    <row r="6685" ht="15" customHeight="1" x14ac:dyDescent="0.2"/>
    <row r="6686" ht="15" customHeight="1" x14ac:dyDescent="0.2"/>
    <row r="6687" ht="15" customHeight="1" x14ac:dyDescent="0.2"/>
    <row r="6688" ht="15" customHeight="1" x14ac:dyDescent="0.2"/>
    <row r="6689" ht="15" customHeight="1" x14ac:dyDescent="0.2"/>
    <row r="6690" ht="15" customHeight="1" x14ac:dyDescent="0.2"/>
    <row r="6691" ht="15" customHeight="1" x14ac:dyDescent="0.2"/>
    <row r="6692" ht="15" customHeight="1" x14ac:dyDescent="0.2"/>
    <row r="6693" ht="15" customHeight="1" x14ac:dyDescent="0.2"/>
    <row r="6694" ht="15" customHeight="1" x14ac:dyDescent="0.2"/>
    <row r="6695" ht="15" customHeight="1" x14ac:dyDescent="0.2"/>
    <row r="6696" ht="15" customHeight="1" x14ac:dyDescent="0.2"/>
    <row r="6697" ht="15" customHeight="1" x14ac:dyDescent="0.2"/>
    <row r="6698" ht="15" customHeight="1" x14ac:dyDescent="0.2"/>
    <row r="6699" ht="15" customHeight="1" x14ac:dyDescent="0.2"/>
    <row r="6700" ht="15" customHeight="1" x14ac:dyDescent="0.2"/>
    <row r="6701" ht="15" customHeight="1" x14ac:dyDescent="0.2"/>
    <row r="6702" ht="15" customHeight="1" x14ac:dyDescent="0.2"/>
    <row r="6703" ht="15" customHeight="1" x14ac:dyDescent="0.2"/>
    <row r="6704" ht="15" customHeight="1" x14ac:dyDescent="0.2"/>
    <row r="6705" ht="15" customHeight="1" x14ac:dyDescent="0.2"/>
    <row r="6706" ht="15" customHeight="1" x14ac:dyDescent="0.2"/>
    <row r="6707" ht="15" customHeight="1" x14ac:dyDescent="0.2"/>
    <row r="6708" ht="15" customHeight="1" x14ac:dyDescent="0.2"/>
    <row r="6709" ht="15" customHeight="1" x14ac:dyDescent="0.2"/>
    <row r="6710" ht="15" customHeight="1" x14ac:dyDescent="0.2"/>
    <row r="6711" ht="15" customHeight="1" x14ac:dyDescent="0.2"/>
    <row r="6712" ht="15" customHeight="1" x14ac:dyDescent="0.2"/>
    <row r="6713" ht="15" customHeight="1" x14ac:dyDescent="0.2"/>
    <row r="6714" ht="15" customHeight="1" x14ac:dyDescent="0.2"/>
    <row r="6715" ht="15" customHeight="1" x14ac:dyDescent="0.2"/>
    <row r="6716" ht="15" customHeight="1" x14ac:dyDescent="0.2"/>
    <row r="6717" ht="15" customHeight="1" x14ac:dyDescent="0.2"/>
    <row r="6718" ht="15" customHeight="1" x14ac:dyDescent="0.2"/>
    <row r="6719" ht="15" customHeight="1" x14ac:dyDescent="0.2"/>
    <row r="6720" ht="15" customHeight="1" x14ac:dyDescent="0.2"/>
    <row r="6721" ht="15" customHeight="1" x14ac:dyDescent="0.2"/>
    <row r="6722" ht="15" customHeight="1" x14ac:dyDescent="0.2"/>
    <row r="6723" ht="15" customHeight="1" x14ac:dyDescent="0.2"/>
    <row r="6724" ht="15" customHeight="1" x14ac:dyDescent="0.2"/>
    <row r="6725" ht="15" customHeight="1" x14ac:dyDescent="0.2"/>
    <row r="6726" ht="15" customHeight="1" x14ac:dyDescent="0.2"/>
    <row r="6727" ht="15" customHeight="1" x14ac:dyDescent="0.2"/>
    <row r="6728" ht="15" customHeight="1" x14ac:dyDescent="0.2"/>
    <row r="6729" ht="15" customHeight="1" x14ac:dyDescent="0.2"/>
    <row r="6730" ht="15" customHeight="1" x14ac:dyDescent="0.2"/>
    <row r="6731" ht="15" customHeight="1" x14ac:dyDescent="0.2"/>
    <row r="6732" ht="15" customHeight="1" x14ac:dyDescent="0.2"/>
    <row r="6733" ht="15" customHeight="1" x14ac:dyDescent="0.2"/>
    <row r="6734" ht="15" customHeight="1" x14ac:dyDescent="0.2"/>
    <row r="6735" ht="15" customHeight="1" x14ac:dyDescent="0.2"/>
    <row r="6736" ht="15" customHeight="1" x14ac:dyDescent="0.2"/>
    <row r="6737" ht="15" customHeight="1" x14ac:dyDescent="0.2"/>
    <row r="6738" ht="15" customHeight="1" x14ac:dyDescent="0.2"/>
    <row r="6739" ht="15" customHeight="1" x14ac:dyDescent="0.2"/>
    <row r="6740" ht="15" customHeight="1" x14ac:dyDescent="0.2"/>
    <row r="6741" ht="15" customHeight="1" x14ac:dyDescent="0.2"/>
    <row r="6742" ht="15" customHeight="1" x14ac:dyDescent="0.2"/>
    <row r="6743" ht="15" customHeight="1" x14ac:dyDescent="0.2"/>
    <row r="6744" ht="15" customHeight="1" x14ac:dyDescent="0.2"/>
    <row r="6745" ht="15" customHeight="1" x14ac:dyDescent="0.2"/>
    <row r="6746" ht="15" customHeight="1" x14ac:dyDescent="0.2"/>
    <row r="6747" ht="15" customHeight="1" x14ac:dyDescent="0.2"/>
    <row r="6748" ht="15" customHeight="1" x14ac:dyDescent="0.2"/>
    <row r="6749" ht="15" customHeight="1" x14ac:dyDescent="0.2"/>
    <row r="6750" ht="15" customHeight="1" x14ac:dyDescent="0.2"/>
    <row r="6751" ht="15" customHeight="1" x14ac:dyDescent="0.2"/>
    <row r="6752" ht="15" customHeight="1" x14ac:dyDescent="0.2"/>
    <row r="6753" ht="15" customHeight="1" x14ac:dyDescent="0.2"/>
    <row r="6754" ht="15" customHeight="1" x14ac:dyDescent="0.2"/>
    <row r="6755" ht="15" customHeight="1" x14ac:dyDescent="0.2"/>
    <row r="6756" ht="15" customHeight="1" x14ac:dyDescent="0.2"/>
    <row r="6757" ht="15" customHeight="1" x14ac:dyDescent="0.2"/>
    <row r="6758" ht="15" customHeight="1" x14ac:dyDescent="0.2"/>
    <row r="6759" ht="15" customHeight="1" x14ac:dyDescent="0.2"/>
    <row r="6760" ht="15" customHeight="1" x14ac:dyDescent="0.2"/>
    <row r="6761" ht="15" customHeight="1" x14ac:dyDescent="0.2"/>
    <row r="6762" ht="15" customHeight="1" x14ac:dyDescent="0.2"/>
    <row r="6763" ht="15" customHeight="1" x14ac:dyDescent="0.2"/>
    <row r="6764" ht="15" customHeight="1" x14ac:dyDescent="0.2"/>
    <row r="6765" ht="15" customHeight="1" x14ac:dyDescent="0.2"/>
    <row r="6766" ht="15" customHeight="1" x14ac:dyDescent="0.2"/>
    <row r="6767" ht="15" customHeight="1" x14ac:dyDescent="0.2"/>
    <row r="6768" ht="15" customHeight="1" x14ac:dyDescent="0.2"/>
    <row r="6769" ht="15" customHeight="1" x14ac:dyDescent="0.2"/>
    <row r="6770" ht="15" customHeight="1" x14ac:dyDescent="0.2"/>
    <row r="6771" ht="15" customHeight="1" x14ac:dyDescent="0.2"/>
    <row r="6772" ht="15" customHeight="1" x14ac:dyDescent="0.2"/>
    <row r="6773" ht="15" customHeight="1" x14ac:dyDescent="0.2"/>
    <row r="6774" ht="15" customHeight="1" x14ac:dyDescent="0.2"/>
    <row r="6775" ht="15" customHeight="1" x14ac:dyDescent="0.2"/>
    <row r="6776" ht="15" customHeight="1" x14ac:dyDescent="0.2"/>
    <row r="6777" ht="15" customHeight="1" x14ac:dyDescent="0.2"/>
    <row r="6778" ht="15" customHeight="1" x14ac:dyDescent="0.2"/>
    <row r="6779" ht="15" customHeight="1" x14ac:dyDescent="0.2"/>
    <row r="6780" ht="15" customHeight="1" x14ac:dyDescent="0.2"/>
    <row r="6781" ht="15" customHeight="1" x14ac:dyDescent="0.2"/>
    <row r="6782" ht="15" customHeight="1" x14ac:dyDescent="0.2"/>
    <row r="6783" ht="15" customHeight="1" x14ac:dyDescent="0.2"/>
    <row r="6784" ht="15" customHeight="1" x14ac:dyDescent="0.2"/>
    <row r="6785" ht="15" customHeight="1" x14ac:dyDescent="0.2"/>
    <row r="6786" ht="15" customHeight="1" x14ac:dyDescent="0.2"/>
    <row r="6787" ht="15" customHeight="1" x14ac:dyDescent="0.2"/>
    <row r="6788" ht="15" customHeight="1" x14ac:dyDescent="0.2"/>
    <row r="6789" ht="15" customHeight="1" x14ac:dyDescent="0.2"/>
    <row r="6790" ht="15" customHeight="1" x14ac:dyDescent="0.2"/>
    <row r="6791" ht="15" customHeight="1" x14ac:dyDescent="0.2"/>
    <row r="6792" ht="15" customHeight="1" x14ac:dyDescent="0.2"/>
    <row r="6793" ht="15" customHeight="1" x14ac:dyDescent="0.2"/>
    <row r="6794" ht="15" customHeight="1" x14ac:dyDescent="0.2"/>
    <row r="6795" ht="15" customHeight="1" x14ac:dyDescent="0.2"/>
    <row r="6796" ht="15" customHeight="1" x14ac:dyDescent="0.2"/>
    <row r="6797" ht="15" customHeight="1" x14ac:dyDescent="0.2"/>
    <row r="6798" ht="15" customHeight="1" x14ac:dyDescent="0.2"/>
    <row r="6799" ht="15" customHeight="1" x14ac:dyDescent="0.2"/>
    <row r="6800" ht="15" customHeight="1" x14ac:dyDescent="0.2"/>
    <row r="6801" ht="15" customHeight="1" x14ac:dyDescent="0.2"/>
    <row r="6802" ht="15" customHeight="1" x14ac:dyDescent="0.2"/>
    <row r="6803" ht="15" customHeight="1" x14ac:dyDescent="0.2"/>
    <row r="6804" ht="15" customHeight="1" x14ac:dyDescent="0.2"/>
    <row r="6805" ht="15" customHeight="1" x14ac:dyDescent="0.2"/>
    <row r="6806" ht="15" customHeight="1" x14ac:dyDescent="0.2"/>
    <row r="6807" ht="15" customHeight="1" x14ac:dyDescent="0.2"/>
    <row r="6808" ht="15" customHeight="1" x14ac:dyDescent="0.2"/>
    <row r="6809" ht="15" customHeight="1" x14ac:dyDescent="0.2"/>
    <row r="6810" ht="15" customHeight="1" x14ac:dyDescent="0.2"/>
    <row r="6811" ht="15" customHeight="1" x14ac:dyDescent="0.2"/>
    <row r="6812" ht="15" customHeight="1" x14ac:dyDescent="0.2"/>
    <row r="6813" ht="15" customHeight="1" x14ac:dyDescent="0.2"/>
    <row r="6814" ht="15" customHeight="1" x14ac:dyDescent="0.2"/>
    <row r="6815" ht="15" customHeight="1" x14ac:dyDescent="0.2"/>
    <row r="6816" ht="15" customHeight="1" x14ac:dyDescent="0.2"/>
    <row r="6817" ht="15" customHeight="1" x14ac:dyDescent="0.2"/>
    <row r="6818" ht="15" customHeight="1" x14ac:dyDescent="0.2"/>
    <row r="6819" ht="15" customHeight="1" x14ac:dyDescent="0.2"/>
    <row r="6820" ht="15" customHeight="1" x14ac:dyDescent="0.2"/>
    <row r="6821" ht="15" customHeight="1" x14ac:dyDescent="0.2"/>
    <row r="6822" ht="15" customHeight="1" x14ac:dyDescent="0.2"/>
    <row r="6823" ht="15" customHeight="1" x14ac:dyDescent="0.2"/>
    <row r="6824" ht="15" customHeight="1" x14ac:dyDescent="0.2"/>
    <row r="6825" ht="15" customHeight="1" x14ac:dyDescent="0.2"/>
    <row r="6826" ht="15" customHeight="1" x14ac:dyDescent="0.2"/>
    <row r="6827" ht="15" customHeight="1" x14ac:dyDescent="0.2"/>
    <row r="6828" ht="15" customHeight="1" x14ac:dyDescent="0.2"/>
    <row r="6829" ht="15" customHeight="1" x14ac:dyDescent="0.2"/>
    <row r="6830" ht="15" customHeight="1" x14ac:dyDescent="0.2"/>
    <row r="6831" ht="15" customHeight="1" x14ac:dyDescent="0.2"/>
    <row r="6832" ht="15" customHeight="1" x14ac:dyDescent="0.2"/>
    <row r="6833" ht="15" customHeight="1" x14ac:dyDescent="0.2"/>
    <row r="6834" ht="15" customHeight="1" x14ac:dyDescent="0.2"/>
    <row r="6835" ht="15" customHeight="1" x14ac:dyDescent="0.2"/>
    <row r="6836" ht="15" customHeight="1" x14ac:dyDescent="0.2"/>
    <row r="6837" ht="15" customHeight="1" x14ac:dyDescent="0.2"/>
    <row r="6838" ht="15" customHeight="1" x14ac:dyDescent="0.2"/>
    <row r="6839" ht="15" customHeight="1" x14ac:dyDescent="0.2"/>
    <row r="6840" ht="15" customHeight="1" x14ac:dyDescent="0.2"/>
    <row r="6841" ht="15" customHeight="1" x14ac:dyDescent="0.2"/>
    <row r="6842" ht="15" customHeight="1" x14ac:dyDescent="0.2"/>
    <row r="6843" ht="15" customHeight="1" x14ac:dyDescent="0.2"/>
    <row r="6844" ht="15" customHeight="1" x14ac:dyDescent="0.2"/>
    <row r="6845" ht="15" customHeight="1" x14ac:dyDescent="0.2"/>
    <row r="6846" ht="15" customHeight="1" x14ac:dyDescent="0.2"/>
    <row r="6847" ht="15" customHeight="1" x14ac:dyDescent="0.2"/>
    <row r="6848" ht="15" customHeight="1" x14ac:dyDescent="0.2"/>
    <row r="6849" ht="15" customHeight="1" x14ac:dyDescent="0.2"/>
    <row r="6850" ht="15" customHeight="1" x14ac:dyDescent="0.2"/>
    <row r="6851" ht="15" customHeight="1" x14ac:dyDescent="0.2"/>
    <row r="6852" ht="15" customHeight="1" x14ac:dyDescent="0.2"/>
    <row r="6853" ht="15" customHeight="1" x14ac:dyDescent="0.2"/>
    <row r="6854" ht="15" customHeight="1" x14ac:dyDescent="0.2"/>
    <row r="6855" ht="15" customHeight="1" x14ac:dyDescent="0.2"/>
    <row r="6856" ht="15" customHeight="1" x14ac:dyDescent="0.2"/>
    <row r="6857" ht="15" customHeight="1" x14ac:dyDescent="0.2"/>
    <row r="6858" ht="15" customHeight="1" x14ac:dyDescent="0.2"/>
    <row r="6859" ht="15" customHeight="1" x14ac:dyDescent="0.2"/>
    <row r="6860" ht="15" customHeight="1" x14ac:dyDescent="0.2"/>
    <row r="6861" ht="15" customHeight="1" x14ac:dyDescent="0.2"/>
    <row r="6862" ht="15" customHeight="1" x14ac:dyDescent="0.2"/>
    <row r="6863" ht="15" customHeight="1" x14ac:dyDescent="0.2"/>
    <row r="6864" ht="15" customHeight="1" x14ac:dyDescent="0.2"/>
    <row r="6865" ht="15" customHeight="1" x14ac:dyDescent="0.2"/>
    <row r="6866" ht="15" customHeight="1" x14ac:dyDescent="0.2"/>
    <row r="6867" ht="15" customHeight="1" x14ac:dyDescent="0.2"/>
    <row r="6868" ht="15" customHeight="1" x14ac:dyDescent="0.2"/>
    <row r="6869" ht="15" customHeight="1" x14ac:dyDescent="0.2"/>
    <row r="6870" ht="15" customHeight="1" x14ac:dyDescent="0.2"/>
    <row r="6871" ht="15" customHeight="1" x14ac:dyDescent="0.2"/>
    <row r="6872" ht="15" customHeight="1" x14ac:dyDescent="0.2"/>
    <row r="6873" ht="15" customHeight="1" x14ac:dyDescent="0.2"/>
    <row r="6874" ht="15" customHeight="1" x14ac:dyDescent="0.2"/>
    <row r="6875" ht="15" customHeight="1" x14ac:dyDescent="0.2"/>
    <row r="6876" ht="15" customHeight="1" x14ac:dyDescent="0.2"/>
    <row r="6877" ht="15" customHeight="1" x14ac:dyDescent="0.2"/>
    <row r="6878" ht="15" customHeight="1" x14ac:dyDescent="0.2"/>
    <row r="6879" ht="15" customHeight="1" x14ac:dyDescent="0.2"/>
    <row r="6880" ht="15" customHeight="1" x14ac:dyDescent="0.2"/>
    <row r="6881" ht="15" customHeight="1" x14ac:dyDescent="0.2"/>
    <row r="6882" ht="15" customHeight="1" x14ac:dyDescent="0.2"/>
    <row r="6883" ht="15" customHeight="1" x14ac:dyDescent="0.2"/>
    <row r="6884" ht="15" customHeight="1" x14ac:dyDescent="0.2"/>
    <row r="6885" ht="15" customHeight="1" x14ac:dyDescent="0.2"/>
    <row r="6886" ht="15" customHeight="1" x14ac:dyDescent="0.2"/>
    <row r="6887" ht="15" customHeight="1" x14ac:dyDescent="0.2"/>
    <row r="6888" ht="15" customHeight="1" x14ac:dyDescent="0.2"/>
    <row r="6889" ht="15" customHeight="1" x14ac:dyDescent="0.2"/>
    <row r="6890" ht="15" customHeight="1" x14ac:dyDescent="0.2"/>
    <row r="6891" ht="15" customHeight="1" x14ac:dyDescent="0.2"/>
    <row r="6892" ht="15" customHeight="1" x14ac:dyDescent="0.2"/>
    <row r="6893" ht="15" customHeight="1" x14ac:dyDescent="0.2"/>
    <row r="6894" ht="15" customHeight="1" x14ac:dyDescent="0.2"/>
    <row r="6895" ht="15" customHeight="1" x14ac:dyDescent="0.2"/>
    <row r="6896" ht="15" customHeight="1" x14ac:dyDescent="0.2"/>
    <row r="6897" ht="15" customHeight="1" x14ac:dyDescent="0.2"/>
    <row r="6898" ht="15" customHeight="1" x14ac:dyDescent="0.2"/>
    <row r="6899" ht="15" customHeight="1" x14ac:dyDescent="0.2"/>
    <row r="6900" ht="15" customHeight="1" x14ac:dyDescent="0.2"/>
    <row r="6901" ht="15" customHeight="1" x14ac:dyDescent="0.2"/>
    <row r="6902" ht="15" customHeight="1" x14ac:dyDescent="0.2"/>
    <row r="6903" ht="15" customHeight="1" x14ac:dyDescent="0.2"/>
    <row r="6904" ht="15" customHeight="1" x14ac:dyDescent="0.2"/>
    <row r="6905" ht="15" customHeight="1" x14ac:dyDescent="0.2"/>
    <row r="6906" ht="15" customHeight="1" x14ac:dyDescent="0.2"/>
    <row r="6907" ht="15" customHeight="1" x14ac:dyDescent="0.2"/>
    <row r="6908" ht="15" customHeight="1" x14ac:dyDescent="0.2"/>
    <row r="6909" ht="15" customHeight="1" x14ac:dyDescent="0.2"/>
    <row r="6910" ht="15" customHeight="1" x14ac:dyDescent="0.2"/>
    <row r="6911" ht="15" customHeight="1" x14ac:dyDescent="0.2"/>
    <row r="6912" ht="15" customHeight="1" x14ac:dyDescent="0.2"/>
    <row r="6913" ht="15" customHeight="1" x14ac:dyDescent="0.2"/>
    <row r="6914" ht="15" customHeight="1" x14ac:dyDescent="0.2"/>
    <row r="6915" ht="15" customHeight="1" x14ac:dyDescent="0.2"/>
    <row r="6916" ht="15" customHeight="1" x14ac:dyDescent="0.2"/>
    <row r="6917" ht="15" customHeight="1" x14ac:dyDescent="0.2"/>
    <row r="6918" ht="15" customHeight="1" x14ac:dyDescent="0.2"/>
    <row r="6919" ht="15" customHeight="1" x14ac:dyDescent="0.2"/>
    <row r="6920" ht="15" customHeight="1" x14ac:dyDescent="0.2"/>
    <row r="6921" ht="15" customHeight="1" x14ac:dyDescent="0.2"/>
    <row r="6922" ht="15" customHeight="1" x14ac:dyDescent="0.2"/>
    <row r="6923" ht="15" customHeight="1" x14ac:dyDescent="0.2"/>
    <row r="6924" ht="15" customHeight="1" x14ac:dyDescent="0.2"/>
    <row r="6925" ht="15" customHeight="1" x14ac:dyDescent="0.2"/>
    <row r="6926" ht="15" customHeight="1" x14ac:dyDescent="0.2"/>
    <row r="6927" ht="15" customHeight="1" x14ac:dyDescent="0.2"/>
    <row r="6928" ht="15" customHeight="1" x14ac:dyDescent="0.2"/>
    <row r="6929" ht="15" customHeight="1" x14ac:dyDescent="0.2"/>
    <row r="6930" ht="15" customHeight="1" x14ac:dyDescent="0.2"/>
    <row r="6931" ht="15" customHeight="1" x14ac:dyDescent="0.2"/>
    <row r="6932" ht="15" customHeight="1" x14ac:dyDescent="0.2"/>
    <row r="6933" ht="15" customHeight="1" x14ac:dyDescent="0.2"/>
    <row r="6934" ht="15" customHeight="1" x14ac:dyDescent="0.2"/>
    <row r="6935" ht="15" customHeight="1" x14ac:dyDescent="0.2"/>
    <row r="6936" ht="15" customHeight="1" x14ac:dyDescent="0.2"/>
    <row r="6937" ht="15" customHeight="1" x14ac:dyDescent="0.2"/>
    <row r="6938" ht="15" customHeight="1" x14ac:dyDescent="0.2"/>
    <row r="6939" ht="15" customHeight="1" x14ac:dyDescent="0.2"/>
    <row r="6940" ht="15" customHeight="1" x14ac:dyDescent="0.2"/>
    <row r="6941" ht="15" customHeight="1" x14ac:dyDescent="0.2"/>
    <row r="6942" ht="15" customHeight="1" x14ac:dyDescent="0.2"/>
    <row r="6943" ht="15" customHeight="1" x14ac:dyDescent="0.2"/>
    <row r="6944" ht="15" customHeight="1" x14ac:dyDescent="0.2"/>
    <row r="6945" ht="15" customHeight="1" x14ac:dyDescent="0.2"/>
    <row r="6946" ht="15" customHeight="1" x14ac:dyDescent="0.2"/>
    <row r="6947" ht="15" customHeight="1" x14ac:dyDescent="0.2"/>
    <row r="6948" ht="15" customHeight="1" x14ac:dyDescent="0.2"/>
    <row r="6949" ht="15" customHeight="1" x14ac:dyDescent="0.2"/>
    <row r="6950" ht="15" customHeight="1" x14ac:dyDescent="0.2"/>
    <row r="6951" ht="15" customHeight="1" x14ac:dyDescent="0.2"/>
    <row r="6952" ht="15" customHeight="1" x14ac:dyDescent="0.2"/>
    <row r="6953" ht="15" customHeight="1" x14ac:dyDescent="0.2"/>
    <row r="6954" ht="15" customHeight="1" x14ac:dyDescent="0.2"/>
    <row r="6955" ht="15" customHeight="1" x14ac:dyDescent="0.2"/>
    <row r="6956" ht="15" customHeight="1" x14ac:dyDescent="0.2"/>
    <row r="6957" ht="15" customHeight="1" x14ac:dyDescent="0.2"/>
    <row r="6958" ht="15" customHeight="1" x14ac:dyDescent="0.2"/>
    <row r="6959" ht="15" customHeight="1" x14ac:dyDescent="0.2"/>
    <row r="6960" ht="15" customHeight="1" x14ac:dyDescent="0.2"/>
    <row r="6961" ht="15" customHeight="1" x14ac:dyDescent="0.2"/>
    <row r="6962" ht="15" customHeight="1" x14ac:dyDescent="0.2"/>
    <row r="6963" ht="15" customHeight="1" x14ac:dyDescent="0.2"/>
    <row r="6964" ht="15" customHeight="1" x14ac:dyDescent="0.2"/>
    <row r="6965" ht="15" customHeight="1" x14ac:dyDescent="0.2"/>
    <row r="6966" ht="15" customHeight="1" x14ac:dyDescent="0.2"/>
    <row r="6967" ht="15" customHeight="1" x14ac:dyDescent="0.2"/>
    <row r="6968" ht="15" customHeight="1" x14ac:dyDescent="0.2"/>
    <row r="6969" ht="15" customHeight="1" x14ac:dyDescent="0.2"/>
    <row r="6970" ht="15" customHeight="1" x14ac:dyDescent="0.2"/>
    <row r="6971" ht="15" customHeight="1" x14ac:dyDescent="0.2"/>
    <row r="6972" ht="15" customHeight="1" x14ac:dyDescent="0.2"/>
    <row r="6973" ht="15" customHeight="1" x14ac:dyDescent="0.2"/>
    <row r="6974" ht="15" customHeight="1" x14ac:dyDescent="0.2"/>
    <row r="6975" ht="15" customHeight="1" x14ac:dyDescent="0.2"/>
    <row r="6976" ht="15" customHeight="1" x14ac:dyDescent="0.2"/>
    <row r="6977" ht="15" customHeight="1" x14ac:dyDescent="0.2"/>
    <row r="6978" ht="15" customHeight="1" x14ac:dyDescent="0.2"/>
    <row r="6979" ht="15" customHeight="1" x14ac:dyDescent="0.2"/>
    <row r="6980" ht="15" customHeight="1" x14ac:dyDescent="0.2"/>
    <row r="6981" ht="15" customHeight="1" x14ac:dyDescent="0.2"/>
    <row r="6982" ht="15" customHeight="1" x14ac:dyDescent="0.2"/>
    <row r="6983" ht="15" customHeight="1" x14ac:dyDescent="0.2"/>
    <row r="6984" ht="15" customHeight="1" x14ac:dyDescent="0.2"/>
    <row r="6985" ht="15" customHeight="1" x14ac:dyDescent="0.2"/>
    <row r="6986" ht="15" customHeight="1" x14ac:dyDescent="0.2"/>
    <row r="6987" ht="15" customHeight="1" x14ac:dyDescent="0.2"/>
    <row r="6988" ht="15" customHeight="1" x14ac:dyDescent="0.2"/>
    <row r="6989" ht="15" customHeight="1" x14ac:dyDescent="0.2"/>
    <row r="6990" ht="15" customHeight="1" x14ac:dyDescent="0.2"/>
    <row r="6991" ht="15" customHeight="1" x14ac:dyDescent="0.2"/>
    <row r="6992" ht="15" customHeight="1" x14ac:dyDescent="0.2"/>
    <row r="6993" ht="15" customHeight="1" x14ac:dyDescent="0.2"/>
    <row r="6994" ht="15" customHeight="1" x14ac:dyDescent="0.2"/>
    <row r="6995" ht="15" customHeight="1" x14ac:dyDescent="0.2"/>
    <row r="6996" ht="15" customHeight="1" x14ac:dyDescent="0.2"/>
    <row r="6997" ht="15" customHeight="1" x14ac:dyDescent="0.2"/>
    <row r="6998" ht="15" customHeight="1" x14ac:dyDescent="0.2"/>
    <row r="6999" ht="15" customHeight="1" x14ac:dyDescent="0.2"/>
    <row r="7000" ht="15" customHeight="1" x14ac:dyDescent="0.2"/>
    <row r="7001" ht="15" customHeight="1" x14ac:dyDescent="0.2"/>
    <row r="7002" ht="15" customHeight="1" x14ac:dyDescent="0.2"/>
    <row r="7003" ht="15" customHeight="1" x14ac:dyDescent="0.2"/>
    <row r="7004" ht="15" customHeight="1" x14ac:dyDescent="0.2"/>
    <row r="7005" ht="15" customHeight="1" x14ac:dyDescent="0.2"/>
    <row r="7006" ht="15" customHeight="1" x14ac:dyDescent="0.2"/>
    <row r="7007" ht="15" customHeight="1" x14ac:dyDescent="0.2"/>
    <row r="7008" ht="15" customHeight="1" x14ac:dyDescent="0.2"/>
    <row r="7009" ht="15" customHeight="1" x14ac:dyDescent="0.2"/>
    <row r="7010" ht="15" customHeight="1" x14ac:dyDescent="0.2"/>
    <row r="7011" ht="15" customHeight="1" x14ac:dyDescent="0.2"/>
    <row r="7012" ht="15" customHeight="1" x14ac:dyDescent="0.2"/>
    <row r="7013" ht="15" customHeight="1" x14ac:dyDescent="0.2"/>
    <row r="7014" ht="15" customHeight="1" x14ac:dyDescent="0.2"/>
    <row r="7015" ht="15" customHeight="1" x14ac:dyDescent="0.2"/>
    <row r="7016" ht="15" customHeight="1" x14ac:dyDescent="0.2"/>
    <row r="7017" ht="15" customHeight="1" x14ac:dyDescent="0.2"/>
    <row r="7018" ht="15" customHeight="1" x14ac:dyDescent="0.2"/>
    <row r="7019" ht="15" customHeight="1" x14ac:dyDescent="0.2"/>
    <row r="7020" ht="15" customHeight="1" x14ac:dyDescent="0.2"/>
    <row r="7021" ht="15" customHeight="1" x14ac:dyDescent="0.2"/>
    <row r="7022" ht="15" customHeight="1" x14ac:dyDescent="0.2"/>
    <row r="7023" ht="15" customHeight="1" x14ac:dyDescent="0.2"/>
    <row r="7024" ht="15" customHeight="1" x14ac:dyDescent="0.2"/>
    <row r="7025" ht="15" customHeight="1" x14ac:dyDescent="0.2"/>
    <row r="7026" ht="15" customHeight="1" x14ac:dyDescent="0.2"/>
    <row r="7027" ht="15" customHeight="1" x14ac:dyDescent="0.2"/>
    <row r="7028" ht="15" customHeight="1" x14ac:dyDescent="0.2"/>
    <row r="7029" ht="15" customHeight="1" x14ac:dyDescent="0.2"/>
    <row r="7030" ht="15" customHeight="1" x14ac:dyDescent="0.2"/>
    <row r="7031" ht="15" customHeight="1" x14ac:dyDescent="0.2"/>
    <row r="7032" ht="15" customHeight="1" x14ac:dyDescent="0.2"/>
    <row r="7033" ht="15" customHeight="1" x14ac:dyDescent="0.2"/>
    <row r="7034" ht="15" customHeight="1" x14ac:dyDescent="0.2"/>
    <row r="7035" ht="15" customHeight="1" x14ac:dyDescent="0.2"/>
    <row r="7036" ht="15" customHeight="1" x14ac:dyDescent="0.2"/>
    <row r="7037" ht="15" customHeight="1" x14ac:dyDescent="0.2"/>
    <row r="7038" ht="15" customHeight="1" x14ac:dyDescent="0.2"/>
    <row r="7039" ht="15" customHeight="1" x14ac:dyDescent="0.2"/>
    <row r="7040" ht="15" customHeight="1" x14ac:dyDescent="0.2"/>
    <row r="7041" ht="15" customHeight="1" x14ac:dyDescent="0.2"/>
    <row r="7042" ht="15" customHeight="1" x14ac:dyDescent="0.2"/>
    <row r="7043" ht="15" customHeight="1" x14ac:dyDescent="0.2"/>
    <row r="7044" ht="15" customHeight="1" x14ac:dyDescent="0.2"/>
    <row r="7045" ht="15" customHeight="1" x14ac:dyDescent="0.2"/>
    <row r="7046" ht="15" customHeight="1" x14ac:dyDescent="0.2"/>
    <row r="7047" ht="15" customHeight="1" x14ac:dyDescent="0.2"/>
    <row r="7048" ht="15" customHeight="1" x14ac:dyDescent="0.2"/>
    <row r="7049" ht="15" customHeight="1" x14ac:dyDescent="0.2"/>
    <row r="7050" ht="15" customHeight="1" x14ac:dyDescent="0.2"/>
    <row r="7051" ht="15" customHeight="1" x14ac:dyDescent="0.2"/>
    <row r="7052" ht="15" customHeight="1" x14ac:dyDescent="0.2"/>
    <row r="7053" ht="15" customHeight="1" x14ac:dyDescent="0.2"/>
    <row r="7054" ht="15" customHeight="1" x14ac:dyDescent="0.2"/>
    <row r="7055" ht="15" customHeight="1" x14ac:dyDescent="0.2"/>
    <row r="7056" ht="15" customHeight="1" x14ac:dyDescent="0.2"/>
    <row r="7057" ht="15" customHeight="1" x14ac:dyDescent="0.2"/>
    <row r="7058" ht="15" customHeight="1" x14ac:dyDescent="0.2"/>
    <row r="7059" ht="15" customHeight="1" x14ac:dyDescent="0.2"/>
    <row r="7060" ht="15" customHeight="1" x14ac:dyDescent="0.2"/>
    <row r="7061" ht="15" customHeight="1" x14ac:dyDescent="0.2"/>
    <row r="7062" ht="15" customHeight="1" x14ac:dyDescent="0.2"/>
    <row r="7063" ht="15" customHeight="1" x14ac:dyDescent="0.2"/>
    <row r="7064" ht="15" customHeight="1" x14ac:dyDescent="0.2"/>
    <row r="7065" ht="15" customHeight="1" x14ac:dyDescent="0.2"/>
    <row r="7066" ht="15" customHeight="1" x14ac:dyDescent="0.2"/>
    <row r="7067" ht="15" customHeight="1" x14ac:dyDescent="0.2"/>
    <row r="7068" ht="15" customHeight="1" x14ac:dyDescent="0.2"/>
    <row r="7069" ht="15" customHeight="1" x14ac:dyDescent="0.2"/>
    <row r="7070" ht="15" customHeight="1" x14ac:dyDescent="0.2"/>
    <row r="7071" ht="15" customHeight="1" x14ac:dyDescent="0.2"/>
    <row r="7072" ht="15" customHeight="1" x14ac:dyDescent="0.2"/>
    <row r="7073" ht="15" customHeight="1" x14ac:dyDescent="0.2"/>
    <row r="7074" ht="15" customHeight="1" x14ac:dyDescent="0.2"/>
    <row r="7075" ht="15" customHeight="1" x14ac:dyDescent="0.2"/>
    <row r="7076" ht="15" customHeight="1" x14ac:dyDescent="0.2"/>
    <row r="7077" ht="15" customHeight="1" x14ac:dyDescent="0.2"/>
    <row r="7078" ht="15" customHeight="1" x14ac:dyDescent="0.2"/>
    <row r="7079" ht="15" customHeight="1" x14ac:dyDescent="0.2"/>
    <row r="7080" ht="15" customHeight="1" x14ac:dyDescent="0.2"/>
    <row r="7081" ht="15" customHeight="1" x14ac:dyDescent="0.2"/>
    <row r="7082" ht="15" customHeight="1" x14ac:dyDescent="0.2"/>
    <row r="7083" ht="15" customHeight="1" x14ac:dyDescent="0.2"/>
    <row r="7084" ht="15" customHeight="1" x14ac:dyDescent="0.2"/>
    <row r="7085" ht="15" customHeight="1" x14ac:dyDescent="0.2"/>
    <row r="7086" ht="15" customHeight="1" x14ac:dyDescent="0.2"/>
    <row r="7087" ht="15" customHeight="1" x14ac:dyDescent="0.2"/>
    <row r="7088" ht="15" customHeight="1" x14ac:dyDescent="0.2"/>
    <row r="7089" ht="15" customHeight="1" x14ac:dyDescent="0.2"/>
    <row r="7090" ht="15" customHeight="1" x14ac:dyDescent="0.2"/>
    <row r="7091" ht="15" customHeight="1" x14ac:dyDescent="0.2"/>
    <row r="7092" ht="15" customHeight="1" x14ac:dyDescent="0.2"/>
    <row r="7093" ht="15" customHeight="1" x14ac:dyDescent="0.2"/>
    <row r="7094" ht="15" customHeight="1" x14ac:dyDescent="0.2"/>
    <row r="7095" ht="15" customHeight="1" x14ac:dyDescent="0.2"/>
    <row r="7096" ht="15" customHeight="1" x14ac:dyDescent="0.2"/>
    <row r="7097" ht="15" customHeight="1" x14ac:dyDescent="0.2"/>
    <row r="7098" ht="15" customHeight="1" x14ac:dyDescent="0.2"/>
    <row r="7099" ht="15" customHeight="1" x14ac:dyDescent="0.2"/>
    <row r="7100" ht="15" customHeight="1" x14ac:dyDescent="0.2"/>
    <row r="7101" ht="15" customHeight="1" x14ac:dyDescent="0.2"/>
    <row r="7102" ht="15" customHeight="1" x14ac:dyDescent="0.2"/>
    <row r="7103" ht="15" customHeight="1" x14ac:dyDescent="0.2"/>
    <row r="7104" ht="15" customHeight="1" x14ac:dyDescent="0.2"/>
    <row r="7105" ht="15" customHeight="1" x14ac:dyDescent="0.2"/>
    <row r="7106" ht="15" customHeight="1" x14ac:dyDescent="0.2"/>
    <row r="7107" ht="15" customHeight="1" x14ac:dyDescent="0.2"/>
    <row r="7108" ht="15" customHeight="1" x14ac:dyDescent="0.2"/>
    <row r="7109" ht="15" customHeight="1" x14ac:dyDescent="0.2"/>
    <row r="7110" ht="15" customHeight="1" x14ac:dyDescent="0.2"/>
    <row r="7111" ht="15" customHeight="1" x14ac:dyDescent="0.2"/>
    <row r="7112" ht="15" customHeight="1" x14ac:dyDescent="0.2"/>
    <row r="7113" ht="15" customHeight="1" x14ac:dyDescent="0.2"/>
    <row r="7114" ht="15" customHeight="1" x14ac:dyDescent="0.2"/>
    <row r="7115" ht="15" customHeight="1" x14ac:dyDescent="0.2"/>
    <row r="7116" ht="15" customHeight="1" x14ac:dyDescent="0.2"/>
    <row r="7117" ht="15" customHeight="1" x14ac:dyDescent="0.2"/>
    <row r="7118" ht="15" customHeight="1" x14ac:dyDescent="0.2"/>
    <row r="7119" ht="15" customHeight="1" x14ac:dyDescent="0.2"/>
    <row r="7120" ht="15" customHeight="1" x14ac:dyDescent="0.2"/>
    <row r="7121" ht="15" customHeight="1" x14ac:dyDescent="0.2"/>
    <row r="7122" ht="15" customHeight="1" x14ac:dyDescent="0.2"/>
    <row r="7123" ht="15" customHeight="1" x14ac:dyDescent="0.2"/>
    <row r="7124" ht="15" customHeight="1" x14ac:dyDescent="0.2"/>
    <row r="7125" ht="15" customHeight="1" x14ac:dyDescent="0.2"/>
    <row r="7126" ht="15" customHeight="1" x14ac:dyDescent="0.2"/>
    <row r="7127" ht="15" customHeight="1" x14ac:dyDescent="0.2"/>
    <row r="7128" ht="15" customHeight="1" x14ac:dyDescent="0.2"/>
    <row r="7129" ht="15" customHeight="1" x14ac:dyDescent="0.2"/>
    <row r="7130" ht="15" customHeight="1" x14ac:dyDescent="0.2"/>
    <row r="7131" ht="15" customHeight="1" x14ac:dyDescent="0.2"/>
    <row r="7132" ht="15" customHeight="1" x14ac:dyDescent="0.2"/>
    <row r="7133" ht="15" customHeight="1" x14ac:dyDescent="0.2"/>
    <row r="7134" ht="15" customHeight="1" x14ac:dyDescent="0.2"/>
    <row r="7135" ht="15" customHeight="1" x14ac:dyDescent="0.2"/>
    <row r="7136" ht="15" customHeight="1" x14ac:dyDescent="0.2"/>
    <row r="7137" ht="15" customHeight="1" x14ac:dyDescent="0.2"/>
    <row r="7138" ht="15" customHeight="1" x14ac:dyDescent="0.2"/>
    <row r="7139" ht="15" customHeight="1" x14ac:dyDescent="0.2"/>
    <row r="7140" ht="15" customHeight="1" x14ac:dyDescent="0.2"/>
    <row r="7141" ht="15" customHeight="1" x14ac:dyDescent="0.2"/>
    <row r="7142" ht="15" customHeight="1" x14ac:dyDescent="0.2"/>
    <row r="7143" ht="15" customHeight="1" x14ac:dyDescent="0.2"/>
    <row r="7144" ht="15" customHeight="1" x14ac:dyDescent="0.2"/>
    <row r="7145" ht="15" customHeight="1" x14ac:dyDescent="0.2"/>
    <row r="7146" ht="15" customHeight="1" x14ac:dyDescent="0.2"/>
    <row r="7147" ht="15" customHeight="1" x14ac:dyDescent="0.2"/>
    <row r="7148" ht="15" customHeight="1" x14ac:dyDescent="0.2"/>
    <row r="7149" ht="15" customHeight="1" x14ac:dyDescent="0.2"/>
    <row r="7150" ht="15" customHeight="1" x14ac:dyDescent="0.2"/>
    <row r="7151" ht="15" customHeight="1" x14ac:dyDescent="0.2"/>
    <row r="7152" ht="15" customHeight="1" x14ac:dyDescent="0.2"/>
    <row r="7153" ht="15" customHeight="1" x14ac:dyDescent="0.2"/>
    <row r="7154" ht="15" customHeight="1" x14ac:dyDescent="0.2"/>
    <row r="7155" ht="15" customHeight="1" x14ac:dyDescent="0.2"/>
    <row r="7156" ht="15" customHeight="1" x14ac:dyDescent="0.2"/>
    <row r="7157" ht="15" customHeight="1" x14ac:dyDescent="0.2"/>
    <row r="7158" ht="15" customHeight="1" x14ac:dyDescent="0.2"/>
    <row r="7159" ht="15" customHeight="1" x14ac:dyDescent="0.2"/>
    <row r="7160" ht="15" customHeight="1" x14ac:dyDescent="0.2"/>
    <row r="7161" ht="15" customHeight="1" x14ac:dyDescent="0.2"/>
    <row r="7162" ht="15" customHeight="1" x14ac:dyDescent="0.2"/>
    <row r="7163" ht="15" customHeight="1" x14ac:dyDescent="0.2"/>
    <row r="7164" ht="15" customHeight="1" x14ac:dyDescent="0.2"/>
    <row r="7165" ht="15" customHeight="1" x14ac:dyDescent="0.2"/>
    <row r="7166" ht="15" customHeight="1" x14ac:dyDescent="0.2"/>
    <row r="7167" ht="15" customHeight="1" x14ac:dyDescent="0.2"/>
    <row r="7168" ht="15" customHeight="1" x14ac:dyDescent="0.2"/>
    <row r="7169" ht="15" customHeight="1" x14ac:dyDescent="0.2"/>
    <row r="7170" ht="15" customHeight="1" x14ac:dyDescent="0.2"/>
    <row r="7171" ht="15" customHeight="1" x14ac:dyDescent="0.2"/>
    <row r="7172" ht="15" customHeight="1" x14ac:dyDescent="0.2"/>
    <row r="7173" ht="15" customHeight="1" x14ac:dyDescent="0.2"/>
    <row r="7174" ht="15" customHeight="1" x14ac:dyDescent="0.2"/>
    <row r="7175" ht="15" customHeight="1" x14ac:dyDescent="0.2"/>
    <row r="7176" ht="15" customHeight="1" x14ac:dyDescent="0.2"/>
    <row r="7177" ht="15" customHeight="1" x14ac:dyDescent="0.2"/>
    <row r="7178" ht="15" customHeight="1" x14ac:dyDescent="0.2"/>
    <row r="7179" ht="15" customHeight="1" x14ac:dyDescent="0.2"/>
    <row r="7180" ht="15" customHeight="1" x14ac:dyDescent="0.2"/>
    <row r="7181" ht="15" customHeight="1" x14ac:dyDescent="0.2"/>
    <row r="7182" ht="15" customHeight="1" x14ac:dyDescent="0.2"/>
    <row r="7183" ht="15" customHeight="1" x14ac:dyDescent="0.2"/>
    <row r="7184" ht="15" customHeight="1" x14ac:dyDescent="0.2"/>
    <row r="7185" ht="15" customHeight="1" x14ac:dyDescent="0.2"/>
    <row r="7186" ht="15" customHeight="1" x14ac:dyDescent="0.2"/>
    <row r="7187" ht="15" customHeight="1" x14ac:dyDescent="0.2"/>
    <row r="7188" ht="15" customHeight="1" x14ac:dyDescent="0.2"/>
    <row r="7189" ht="15" customHeight="1" x14ac:dyDescent="0.2"/>
    <row r="7190" ht="15" customHeight="1" x14ac:dyDescent="0.2"/>
    <row r="7191" ht="15" customHeight="1" x14ac:dyDescent="0.2"/>
    <row r="7192" ht="15" customHeight="1" x14ac:dyDescent="0.2"/>
    <row r="7193" ht="15" customHeight="1" x14ac:dyDescent="0.2"/>
    <row r="7194" ht="15" customHeight="1" x14ac:dyDescent="0.2"/>
    <row r="7195" ht="15" customHeight="1" x14ac:dyDescent="0.2"/>
    <row r="7196" ht="15" customHeight="1" x14ac:dyDescent="0.2"/>
    <row r="7197" ht="15" customHeight="1" x14ac:dyDescent="0.2"/>
    <row r="7198" ht="15" customHeight="1" x14ac:dyDescent="0.2"/>
    <row r="7199" ht="15" customHeight="1" x14ac:dyDescent="0.2"/>
    <row r="7200" ht="15" customHeight="1" x14ac:dyDescent="0.2"/>
    <row r="7201" ht="15" customHeight="1" x14ac:dyDescent="0.2"/>
    <row r="7202" ht="15" customHeight="1" x14ac:dyDescent="0.2"/>
    <row r="7203" ht="15" customHeight="1" x14ac:dyDescent="0.2"/>
    <row r="7204" ht="15" customHeight="1" x14ac:dyDescent="0.2"/>
    <row r="7205" ht="15" customHeight="1" x14ac:dyDescent="0.2"/>
    <row r="7206" ht="15" customHeight="1" x14ac:dyDescent="0.2"/>
    <row r="7207" ht="15" customHeight="1" x14ac:dyDescent="0.2"/>
    <row r="7208" ht="15" customHeight="1" x14ac:dyDescent="0.2"/>
    <row r="7209" ht="15" customHeight="1" x14ac:dyDescent="0.2"/>
    <row r="7210" ht="15" customHeight="1" x14ac:dyDescent="0.2"/>
    <row r="7211" ht="15" customHeight="1" x14ac:dyDescent="0.2"/>
    <row r="7212" ht="15" customHeight="1" x14ac:dyDescent="0.2"/>
    <row r="7213" ht="15" customHeight="1" x14ac:dyDescent="0.2"/>
    <row r="7214" ht="15" customHeight="1" x14ac:dyDescent="0.2"/>
    <row r="7215" ht="15" customHeight="1" x14ac:dyDescent="0.2"/>
    <row r="7216" ht="15" customHeight="1" x14ac:dyDescent="0.2"/>
    <row r="7217" ht="15" customHeight="1" x14ac:dyDescent="0.2"/>
    <row r="7218" ht="15" customHeight="1" x14ac:dyDescent="0.2"/>
    <row r="7219" ht="15" customHeight="1" x14ac:dyDescent="0.2"/>
    <row r="7220" ht="15" customHeight="1" x14ac:dyDescent="0.2"/>
    <row r="7221" ht="15" customHeight="1" x14ac:dyDescent="0.2"/>
    <row r="7222" ht="15" customHeight="1" x14ac:dyDescent="0.2"/>
    <row r="7223" ht="15" customHeight="1" x14ac:dyDescent="0.2"/>
    <row r="7224" ht="15" customHeight="1" x14ac:dyDescent="0.2"/>
    <row r="7225" ht="15" customHeight="1" x14ac:dyDescent="0.2"/>
    <row r="7226" ht="15" customHeight="1" x14ac:dyDescent="0.2"/>
    <row r="7227" ht="15" customHeight="1" x14ac:dyDescent="0.2"/>
    <row r="7228" ht="15" customHeight="1" x14ac:dyDescent="0.2"/>
    <row r="7229" ht="15" customHeight="1" x14ac:dyDescent="0.2"/>
    <row r="7230" ht="15" customHeight="1" x14ac:dyDescent="0.2"/>
    <row r="7231" ht="15" customHeight="1" x14ac:dyDescent="0.2"/>
    <row r="7232" ht="15" customHeight="1" x14ac:dyDescent="0.2"/>
    <row r="7233" ht="15" customHeight="1" x14ac:dyDescent="0.2"/>
    <row r="7234" ht="15" customHeight="1" x14ac:dyDescent="0.2"/>
    <row r="7235" ht="15" customHeight="1" x14ac:dyDescent="0.2"/>
    <row r="7236" ht="15" customHeight="1" x14ac:dyDescent="0.2"/>
    <row r="7237" ht="15" customHeight="1" x14ac:dyDescent="0.2"/>
    <row r="7238" ht="15" customHeight="1" x14ac:dyDescent="0.2"/>
    <row r="7239" ht="15" customHeight="1" x14ac:dyDescent="0.2"/>
    <row r="7240" ht="15" customHeight="1" x14ac:dyDescent="0.2"/>
    <row r="7241" ht="15" customHeight="1" x14ac:dyDescent="0.2"/>
    <row r="7242" ht="15" customHeight="1" x14ac:dyDescent="0.2"/>
    <row r="7243" ht="15" customHeight="1" x14ac:dyDescent="0.2"/>
    <row r="7244" ht="15" customHeight="1" x14ac:dyDescent="0.2"/>
    <row r="7245" ht="15" customHeight="1" x14ac:dyDescent="0.2"/>
    <row r="7246" ht="15" customHeight="1" x14ac:dyDescent="0.2"/>
    <row r="7247" ht="15" customHeight="1" x14ac:dyDescent="0.2"/>
    <row r="7248" ht="15" customHeight="1" x14ac:dyDescent="0.2"/>
    <row r="7249" ht="15" customHeight="1" x14ac:dyDescent="0.2"/>
    <row r="7250" ht="15" customHeight="1" x14ac:dyDescent="0.2"/>
    <row r="7251" ht="15" customHeight="1" x14ac:dyDescent="0.2"/>
    <row r="7252" ht="15" customHeight="1" x14ac:dyDescent="0.2"/>
    <row r="7253" ht="15" customHeight="1" x14ac:dyDescent="0.2"/>
    <row r="7254" ht="15" customHeight="1" x14ac:dyDescent="0.2"/>
    <row r="7255" ht="15" customHeight="1" x14ac:dyDescent="0.2"/>
    <row r="7256" ht="15" customHeight="1" x14ac:dyDescent="0.2"/>
    <row r="7257" ht="15" customHeight="1" x14ac:dyDescent="0.2"/>
    <row r="7258" ht="15" customHeight="1" x14ac:dyDescent="0.2"/>
    <row r="7259" ht="15" customHeight="1" x14ac:dyDescent="0.2"/>
    <row r="7260" ht="15" customHeight="1" x14ac:dyDescent="0.2"/>
    <row r="7261" ht="15" customHeight="1" x14ac:dyDescent="0.2"/>
    <row r="7262" ht="15" customHeight="1" x14ac:dyDescent="0.2"/>
    <row r="7263" ht="15" customHeight="1" x14ac:dyDescent="0.2"/>
    <row r="7264" ht="15" customHeight="1" x14ac:dyDescent="0.2"/>
    <row r="7265" ht="15" customHeight="1" x14ac:dyDescent="0.2"/>
    <row r="7266" ht="15" customHeight="1" x14ac:dyDescent="0.2"/>
    <row r="7267" ht="15" customHeight="1" x14ac:dyDescent="0.2"/>
    <row r="7268" ht="15" customHeight="1" x14ac:dyDescent="0.2"/>
    <row r="7269" ht="15" customHeight="1" x14ac:dyDescent="0.2"/>
    <row r="7270" ht="15" customHeight="1" x14ac:dyDescent="0.2"/>
    <row r="7271" ht="15" customHeight="1" x14ac:dyDescent="0.2"/>
    <row r="7272" ht="15" customHeight="1" x14ac:dyDescent="0.2"/>
    <row r="7273" ht="15" customHeight="1" x14ac:dyDescent="0.2"/>
    <row r="7274" ht="15" customHeight="1" x14ac:dyDescent="0.2"/>
    <row r="7275" ht="15" customHeight="1" x14ac:dyDescent="0.2"/>
    <row r="7276" ht="15" customHeight="1" x14ac:dyDescent="0.2"/>
    <row r="7277" ht="15" customHeight="1" x14ac:dyDescent="0.2"/>
    <row r="7278" ht="15" customHeight="1" x14ac:dyDescent="0.2"/>
    <row r="7279" ht="15" customHeight="1" x14ac:dyDescent="0.2"/>
    <row r="7280" ht="15" customHeight="1" x14ac:dyDescent="0.2"/>
    <row r="7281" ht="15" customHeight="1" x14ac:dyDescent="0.2"/>
    <row r="7282" ht="15" customHeight="1" x14ac:dyDescent="0.2"/>
    <row r="7283" ht="15" customHeight="1" x14ac:dyDescent="0.2"/>
    <row r="7284" ht="15" customHeight="1" x14ac:dyDescent="0.2"/>
    <row r="7285" ht="15" customHeight="1" x14ac:dyDescent="0.2"/>
    <row r="7286" ht="15" customHeight="1" x14ac:dyDescent="0.2"/>
    <row r="7287" ht="15" customHeight="1" x14ac:dyDescent="0.2"/>
    <row r="7288" ht="15" customHeight="1" x14ac:dyDescent="0.2"/>
    <row r="7289" ht="15" customHeight="1" x14ac:dyDescent="0.2"/>
    <row r="7290" ht="15" customHeight="1" x14ac:dyDescent="0.2"/>
    <row r="7291" ht="15" customHeight="1" x14ac:dyDescent="0.2"/>
    <row r="7292" ht="15" customHeight="1" x14ac:dyDescent="0.2"/>
    <row r="7293" ht="15" customHeight="1" x14ac:dyDescent="0.2"/>
    <row r="7294" ht="15" customHeight="1" x14ac:dyDescent="0.2"/>
    <row r="7295" ht="15" customHeight="1" x14ac:dyDescent="0.2"/>
    <row r="7296" ht="15" customHeight="1" x14ac:dyDescent="0.2"/>
    <row r="7297" ht="15" customHeight="1" x14ac:dyDescent="0.2"/>
    <row r="7298" ht="15" customHeight="1" x14ac:dyDescent="0.2"/>
    <row r="7299" ht="15" customHeight="1" x14ac:dyDescent="0.2"/>
    <row r="7300" ht="15" customHeight="1" x14ac:dyDescent="0.2"/>
    <row r="7301" ht="15" customHeight="1" x14ac:dyDescent="0.2"/>
    <row r="7302" ht="15" customHeight="1" x14ac:dyDescent="0.2"/>
    <row r="7303" ht="15" customHeight="1" x14ac:dyDescent="0.2"/>
    <row r="7304" ht="15" customHeight="1" x14ac:dyDescent="0.2"/>
    <row r="7305" ht="15" customHeight="1" x14ac:dyDescent="0.2"/>
    <row r="7306" ht="15" customHeight="1" x14ac:dyDescent="0.2"/>
    <row r="7307" ht="15" customHeight="1" x14ac:dyDescent="0.2"/>
    <row r="7308" ht="15" customHeight="1" x14ac:dyDescent="0.2"/>
    <row r="7309" ht="15" customHeight="1" x14ac:dyDescent="0.2"/>
    <row r="7310" ht="15" customHeight="1" x14ac:dyDescent="0.2"/>
    <row r="7311" ht="15" customHeight="1" x14ac:dyDescent="0.2"/>
    <row r="7312" ht="15" customHeight="1" x14ac:dyDescent="0.2"/>
    <row r="7313" ht="15" customHeight="1" x14ac:dyDescent="0.2"/>
    <row r="7314" ht="15" customHeight="1" x14ac:dyDescent="0.2"/>
    <row r="7315" ht="15" customHeight="1" x14ac:dyDescent="0.2"/>
    <row r="7316" ht="15" customHeight="1" x14ac:dyDescent="0.2"/>
    <row r="7317" ht="15" customHeight="1" x14ac:dyDescent="0.2"/>
    <row r="7318" ht="15" customHeight="1" x14ac:dyDescent="0.2"/>
    <row r="7319" ht="15" customHeight="1" x14ac:dyDescent="0.2"/>
    <row r="7320" ht="15" customHeight="1" x14ac:dyDescent="0.2"/>
    <row r="7321" ht="15" customHeight="1" x14ac:dyDescent="0.2"/>
    <row r="7322" ht="15" customHeight="1" x14ac:dyDescent="0.2"/>
    <row r="7323" ht="15" customHeight="1" x14ac:dyDescent="0.2"/>
    <row r="7324" ht="15" customHeight="1" x14ac:dyDescent="0.2"/>
    <row r="7325" ht="15" customHeight="1" x14ac:dyDescent="0.2"/>
    <row r="7326" ht="15" customHeight="1" x14ac:dyDescent="0.2"/>
    <row r="7327" ht="15" customHeight="1" x14ac:dyDescent="0.2"/>
    <row r="7328" ht="15" customHeight="1" x14ac:dyDescent="0.2"/>
    <row r="7329" ht="15" customHeight="1" x14ac:dyDescent="0.2"/>
    <row r="7330" ht="15" customHeight="1" x14ac:dyDescent="0.2"/>
    <row r="7331" ht="15" customHeight="1" x14ac:dyDescent="0.2"/>
    <row r="7332" ht="15" customHeight="1" x14ac:dyDescent="0.2"/>
    <row r="7333" ht="15" customHeight="1" x14ac:dyDescent="0.2"/>
    <row r="7334" ht="15" customHeight="1" x14ac:dyDescent="0.2"/>
    <row r="7335" ht="15" customHeight="1" x14ac:dyDescent="0.2"/>
    <row r="7336" ht="15" customHeight="1" x14ac:dyDescent="0.2"/>
    <row r="7337" ht="15" customHeight="1" x14ac:dyDescent="0.2"/>
    <row r="7338" ht="15" customHeight="1" x14ac:dyDescent="0.2"/>
    <row r="7339" ht="15" customHeight="1" x14ac:dyDescent="0.2"/>
    <row r="7340" ht="15" customHeight="1" x14ac:dyDescent="0.2"/>
    <row r="7341" ht="15" customHeight="1" x14ac:dyDescent="0.2"/>
    <row r="7342" ht="15" customHeight="1" x14ac:dyDescent="0.2"/>
    <row r="7343" ht="15" customHeight="1" x14ac:dyDescent="0.2"/>
    <row r="7344" ht="15" customHeight="1" x14ac:dyDescent="0.2"/>
    <row r="7345" ht="15" customHeight="1" x14ac:dyDescent="0.2"/>
    <row r="7346" ht="15" customHeight="1" x14ac:dyDescent="0.2"/>
    <row r="7347" ht="15" customHeight="1" x14ac:dyDescent="0.2"/>
    <row r="7348" ht="15" customHeight="1" x14ac:dyDescent="0.2"/>
    <row r="7349" ht="15" customHeight="1" x14ac:dyDescent="0.2"/>
    <row r="7350" ht="15" customHeight="1" x14ac:dyDescent="0.2"/>
    <row r="7351" ht="15" customHeight="1" x14ac:dyDescent="0.2"/>
    <row r="7352" ht="15" customHeight="1" x14ac:dyDescent="0.2"/>
    <row r="7353" ht="15" customHeight="1" x14ac:dyDescent="0.2"/>
    <row r="7354" ht="15" customHeight="1" x14ac:dyDescent="0.2"/>
    <row r="7355" ht="15" customHeight="1" x14ac:dyDescent="0.2"/>
    <row r="7356" ht="15" customHeight="1" x14ac:dyDescent="0.2"/>
    <row r="7357" ht="15" customHeight="1" x14ac:dyDescent="0.2"/>
    <row r="7358" ht="15" customHeight="1" x14ac:dyDescent="0.2"/>
    <row r="7359" ht="15" customHeight="1" x14ac:dyDescent="0.2"/>
    <row r="7360" ht="15" customHeight="1" x14ac:dyDescent="0.2"/>
    <row r="7361" ht="15" customHeight="1" x14ac:dyDescent="0.2"/>
    <row r="7362" ht="15" customHeight="1" x14ac:dyDescent="0.2"/>
    <row r="7363" ht="15" customHeight="1" x14ac:dyDescent="0.2"/>
    <row r="7364" ht="15" customHeight="1" x14ac:dyDescent="0.2"/>
    <row r="7365" ht="15" customHeight="1" x14ac:dyDescent="0.2"/>
    <row r="7366" ht="15" customHeight="1" x14ac:dyDescent="0.2"/>
    <row r="7367" ht="15" customHeight="1" x14ac:dyDescent="0.2"/>
    <row r="7368" ht="15" customHeight="1" x14ac:dyDescent="0.2"/>
    <row r="7369" ht="15" customHeight="1" x14ac:dyDescent="0.2"/>
    <row r="7370" ht="15" customHeight="1" x14ac:dyDescent="0.2"/>
    <row r="7371" ht="15" customHeight="1" x14ac:dyDescent="0.2"/>
    <row r="7372" ht="15" customHeight="1" x14ac:dyDescent="0.2"/>
    <row r="7373" ht="15" customHeight="1" x14ac:dyDescent="0.2"/>
    <row r="7374" ht="15" customHeight="1" x14ac:dyDescent="0.2"/>
    <row r="7375" ht="15" customHeight="1" x14ac:dyDescent="0.2"/>
    <row r="7376" ht="15" customHeight="1" x14ac:dyDescent="0.2"/>
    <row r="7377" ht="15" customHeight="1" x14ac:dyDescent="0.2"/>
    <row r="7378" ht="15" customHeight="1" x14ac:dyDescent="0.2"/>
    <row r="7379" ht="15" customHeight="1" x14ac:dyDescent="0.2"/>
    <row r="7380" ht="15" customHeight="1" x14ac:dyDescent="0.2"/>
    <row r="7381" ht="15" customHeight="1" x14ac:dyDescent="0.2"/>
    <row r="7382" ht="15" customHeight="1" x14ac:dyDescent="0.2"/>
    <row r="7383" ht="15" customHeight="1" x14ac:dyDescent="0.2"/>
    <row r="7384" ht="15" customHeight="1" x14ac:dyDescent="0.2"/>
    <row r="7385" ht="15" customHeight="1" x14ac:dyDescent="0.2"/>
    <row r="7386" ht="15" customHeight="1" x14ac:dyDescent="0.2"/>
    <row r="7387" ht="15" customHeight="1" x14ac:dyDescent="0.2"/>
    <row r="7388" ht="15" customHeight="1" x14ac:dyDescent="0.2"/>
    <row r="7389" ht="15" customHeight="1" x14ac:dyDescent="0.2"/>
    <row r="7390" ht="15" customHeight="1" x14ac:dyDescent="0.2"/>
    <row r="7391" ht="15" customHeight="1" x14ac:dyDescent="0.2"/>
    <row r="7392" ht="15" customHeight="1" x14ac:dyDescent="0.2"/>
    <row r="7393" ht="15" customHeight="1" x14ac:dyDescent="0.2"/>
    <row r="7394" ht="15" customHeight="1" x14ac:dyDescent="0.2"/>
    <row r="7395" ht="15" customHeight="1" x14ac:dyDescent="0.2"/>
    <row r="7396" ht="15" customHeight="1" x14ac:dyDescent="0.2"/>
    <row r="7397" ht="15" customHeight="1" x14ac:dyDescent="0.2"/>
    <row r="7398" ht="15" customHeight="1" x14ac:dyDescent="0.2"/>
    <row r="7399" ht="15" customHeight="1" x14ac:dyDescent="0.2"/>
    <row r="7400" ht="15" customHeight="1" x14ac:dyDescent="0.2"/>
    <row r="7401" ht="15" customHeight="1" x14ac:dyDescent="0.2"/>
    <row r="7402" ht="15" customHeight="1" x14ac:dyDescent="0.2"/>
    <row r="7403" ht="15" customHeight="1" x14ac:dyDescent="0.2"/>
    <row r="7404" ht="15" customHeight="1" x14ac:dyDescent="0.2"/>
    <row r="7405" ht="15" customHeight="1" x14ac:dyDescent="0.2"/>
    <row r="7406" ht="15" customHeight="1" x14ac:dyDescent="0.2"/>
    <row r="7407" ht="15" customHeight="1" x14ac:dyDescent="0.2"/>
    <row r="7408" ht="15" customHeight="1" x14ac:dyDescent="0.2"/>
    <row r="7409" ht="15" customHeight="1" x14ac:dyDescent="0.2"/>
    <row r="7410" ht="15" customHeight="1" x14ac:dyDescent="0.2"/>
    <row r="7411" ht="15" customHeight="1" x14ac:dyDescent="0.2"/>
    <row r="7412" ht="15" customHeight="1" x14ac:dyDescent="0.2"/>
    <row r="7413" ht="15" customHeight="1" x14ac:dyDescent="0.2"/>
    <row r="7414" ht="15" customHeight="1" x14ac:dyDescent="0.2"/>
    <row r="7415" ht="15" customHeight="1" x14ac:dyDescent="0.2"/>
    <row r="7416" ht="15" customHeight="1" x14ac:dyDescent="0.2"/>
    <row r="7417" ht="15" customHeight="1" x14ac:dyDescent="0.2"/>
    <row r="7418" ht="15" customHeight="1" x14ac:dyDescent="0.2"/>
    <row r="7419" ht="15" customHeight="1" x14ac:dyDescent="0.2"/>
    <row r="7420" ht="15" customHeight="1" x14ac:dyDescent="0.2"/>
    <row r="7421" ht="15" customHeight="1" x14ac:dyDescent="0.2"/>
    <row r="7422" ht="15" customHeight="1" x14ac:dyDescent="0.2"/>
    <row r="7423" ht="15" customHeight="1" x14ac:dyDescent="0.2"/>
    <row r="7424" ht="15" customHeight="1" x14ac:dyDescent="0.2"/>
    <row r="7425" ht="15" customHeight="1" x14ac:dyDescent="0.2"/>
    <row r="7426" ht="15" customHeight="1" x14ac:dyDescent="0.2"/>
    <row r="7427" ht="15" customHeight="1" x14ac:dyDescent="0.2"/>
    <row r="7428" ht="15" customHeight="1" x14ac:dyDescent="0.2"/>
    <row r="7429" ht="15" customHeight="1" x14ac:dyDescent="0.2"/>
    <row r="7430" ht="15" customHeight="1" x14ac:dyDescent="0.2"/>
    <row r="7431" ht="15" customHeight="1" x14ac:dyDescent="0.2"/>
    <row r="7432" ht="15" customHeight="1" x14ac:dyDescent="0.2"/>
    <row r="7433" ht="15" customHeight="1" x14ac:dyDescent="0.2"/>
    <row r="7434" ht="15" customHeight="1" x14ac:dyDescent="0.2"/>
    <row r="7435" ht="15" customHeight="1" x14ac:dyDescent="0.2"/>
    <row r="7436" ht="15" customHeight="1" x14ac:dyDescent="0.2"/>
    <row r="7437" ht="15" customHeight="1" x14ac:dyDescent="0.2"/>
    <row r="7438" ht="15" customHeight="1" x14ac:dyDescent="0.2"/>
    <row r="7439" ht="15" customHeight="1" x14ac:dyDescent="0.2"/>
    <row r="7440" ht="15" customHeight="1" x14ac:dyDescent="0.2"/>
    <row r="7441" ht="15" customHeight="1" x14ac:dyDescent="0.2"/>
    <row r="7442" ht="15" customHeight="1" x14ac:dyDescent="0.2"/>
    <row r="7443" ht="15" customHeight="1" x14ac:dyDescent="0.2"/>
    <row r="7444" ht="15" customHeight="1" x14ac:dyDescent="0.2"/>
    <row r="7445" ht="15" customHeight="1" x14ac:dyDescent="0.2"/>
    <row r="7446" ht="15" customHeight="1" x14ac:dyDescent="0.2"/>
    <row r="7447" ht="15" customHeight="1" x14ac:dyDescent="0.2"/>
    <row r="7448" ht="15" customHeight="1" x14ac:dyDescent="0.2"/>
    <row r="7449" ht="15" customHeight="1" x14ac:dyDescent="0.2"/>
    <row r="7450" ht="15" customHeight="1" x14ac:dyDescent="0.2"/>
    <row r="7451" ht="15" customHeight="1" x14ac:dyDescent="0.2"/>
    <row r="7452" ht="15" customHeight="1" x14ac:dyDescent="0.2"/>
    <row r="7453" ht="15" customHeight="1" x14ac:dyDescent="0.2"/>
    <row r="7454" ht="15" customHeight="1" x14ac:dyDescent="0.2"/>
    <row r="7455" ht="15" customHeight="1" x14ac:dyDescent="0.2"/>
    <row r="7456" ht="15" customHeight="1" x14ac:dyDescent="0.2"/>
    <row r="7457" ht="15" customHeight="1" x14ac:dyDescent="0.2"/>
    <row r="7458" ht="15" customHeight="1" x14ac:dyDescent="0.2"/>
    <row r="7459" ht="15" customHeight="1" x14ac:dyDescent="0.2"/>
    <row r="7460" ht="15" customHeight="1" x14ac:dyDescent="0.2"/>
    <row r="7461" ht="15" customHeight="1" x14ac:dyDescent="0.2"/>
    <row r="7462" ht="15" customHeight="1" x14ac:dyDescent="0.2"/>
    <row r="7463" ht="15" customHeight="1" x14ac:dyDescent="0.2"/>
    <row r="7464" ht="15" customHeight="1" x14ac:dyDescent="0.2"/>
    <row r="7465" ht="15" customHeight="1" x14ac:dyDescent="0.2"/>
    <row r="7466" ht="15" customHeight="1" x14ac:dyDescent="0.2"/>
    <row r="7467" ht="15" customHeight="1" x14ac:dyDescent="0.2"/>
    <row r="7468" ht="15" customHeight="1" x14ac:dyDescent="0.2"/>
    <row r="7469" ht="15" customHeight="1" x14ac:dyDescent="0.2"/>
    <row r="7470" ht="15" customHeight="1" x14ac:dyDescent="0.2"/>
    <row r="7471" ht="15" customHeight="1" x14ac:dyDescent="0.2"/>
    <row r="7472" ht="15" customHeight="1" x14ac:dyDescent="0.2"/>
    <row r="7473" ht="15" customHeight="1" x14ac:dyDescent="0.2"/>
    <row r="7474" ht="15" customHeight="1" x14ac:dyDescent="0.2"/>
    <row r="7475" ht="15" customHeight="1" x14ac:dyDescent="0.2"/>
    <row r="7476" ht="15" customHeight="1" x14ac:dyDescent="0.2"/>
    <row r="7477" ht="15" customHeight="1" x14ac:dyDescent="0.2"/>
    <row r="7478" ht="15" customHeight="1" x14ac:dyDescent="0.2"/>
    <row r="7479" ht="15" customHeight="1" x14ac:dyDescent="0.2"/>
    <row r="7480" ht="15" customHeight="1" x14ac:dyDescent="0.2"/>
    <row r="7481" ht="15" customHeight="1" x14ac:dyDescent="0.2"/>
    <row r="7482" ht="15" customHeight="1" x14ac:dyDescent="0.2"/>
    <row r="7483" ht="15" customHeight="1" x14ac:dyDescent="0.2"/>
    <row r="7484" ht="15" customHeight="1" x14ac:dyDescent="0.2"/>
    <row r="7485" ht="15" customHeight="1" x14ac:dyDescent="0.2"/>
    <row r="7486" ht="15" customHeight="1" x14ac:dyDescent="0.2"/>
    <row r="7487" ht="15" customHeight="1" x14ac:dyDescent="0.2"/>
    <row r="7488" ht="15" customHeight="1" x14ac:dyDescent="0.2"/>
    <row r="7489" ht="15" customHeight="1" x14ac:dyDescent="0.2"/>
    <row r="7490" ht="15" customHeight="1" x14ac:dyDescent="0.2"/>
    <row r="7491" ht="15" customHeight="1" x14ac:dyDescent="0.2"/>
    <row r="7492" ht="15" customHeight="1" x14ac:dyDescent="0.2"/>
    <row r="7493" ht="15" customHeight="1" x14ac:dyDescent="0.2"/>
    <row r="7494" ht="15" customHeight="1" x14ac:dyDescent="0.2"/>
    <row r="7495" ht="15" customHeight="1" x14ac:dyDescent="0.2"/>
    <row r="7496" ht="15" customHeight="1" x14ac:dyDescent="0.2"/>
    <row r="7497" ht="15" customHeight="1" x14ac:dyDescent="0.2"/>
    <row r="7498" ht="15" customHeight="1" x14ac:dyDescent="0.2"/>
    <row r="7499" ht="15" customHeight="1" x14ac:dyDescent="0.2"/>
    <row r="7500" ht="15" customHeight="1" x14ac:dyDescent="0.2"/>
    <row r="7501" ht="15" customHeight="1" x14ac:dyDescent="0.2"/>
    <row r="7502" ht="15" customHeight="1" x14ac:dyDescent="0.2"/>
    <row r="7503" ht="15" customHeight="1" x14ac:dyDescent="0.2"/>
    <row r="7504" ht="15" customHeight="1" x14ac:dyDescent="0.2"/>
    <row r="7505" ht="15" customHeight="1" x14ac:dyDescent="0.2"/>
    <row r="7506" ht="15" customHeight="1" x14ac:dyDescent="0.2"/>
    <row r="7507" ht="15" customHeight="1" x14ac:dyDescent="0.2"/>
    <row r="7508" ht="15" customHeight="1" x14ac:dyDescent="0.2"/>
    <row r="7509" ht="15" customHeight="1" x14ac:dyDescent="0.2"/>
    <row r="7510" ht="15" customHeight="1" x14ac:dyDescent="0.2"/>
    <row r="7511" ht="15" customHeight="1" x14ac:dyDescent="0.2"/>
    <row r="7512" ht="15" customHeight="1" x14ac:dyDescent="0.2"/>
    <row r="7513" ht="15" customHeight="1" x14ac:dyDescent="0.2"/>
    <row r="7514" ht="15" customHeight="1" x14ac:dyDescent="0.2"/>
    <row r="7515" ht="15" customHeight="1" x14ac:dyDescent="0.2"/>
    <row r="7516" ht="15" customHeight="1" x14ac:dyDescent="0.2"/>
    <row r="7517" ht="15" customHeight="1" x14ac:dyDescent="0.2"/>
    <row r="7518" ht="15" customHeight="1" x14ac:dyDescent="0.2"/>
    <row r="7519" ht="15" customHeight="1" x14ac:dyDescent="0.2"/>
    <row r="7520" ht="15" customHeight="1" x14ac:dyDescent="0.2"/>
    <row r="7521" ht="15" customHeight="1" x14ac:dyDescent="0.2"/>
    <row r="7522" ht="15" customHeight="1" x14ac:dyDescent="0.2"/>
    <row r="7523" ht="15" customHeight="1" x14ac:dyDescent="0.2"/>
    <row r="7524" ht="15" customHeight="1" x14ac:dyDescent="0.2"/>
    <row r="7525" ht="15" customHeight="1" x14ac:dyDescent="0.2"/>
    <row r="7526" ht="15" customHeight="1" x14ac:dyDescent="0.2"/>
    <row r="7527" ht="15" customHeight="1" x14ac:dyDescent="0.2"/>
    <row r="7528" ht="15" customHeight="1" x14ac:dyDescent="0.2"/>
    <row r="7529" ht="15" customHeight="1" x14ac:dyDescent="0.2"/>
    <row r="7530" ht="15" customHeight="1" x14ac:dyDescent="0.2"/>
    <row r="7531" ht="15" customHeight="1" x14ac:dyDescent="0.2"/>
    <row r="7532" ht="15" customHeight="1" x14ac:dyDescent="0.2"/>
    <row r="7533" ht="15" customHeight="1" x14ac:dyDescent="0.2"/>
    <row r="7534" ht="15" customHeight="1" x14ac:dyDescent="0.2"/>
    <row r="7535" ht="15" customHeight="1" x14ac:dyDescent="0.2"/>
    <row r="7536" ht="15" customHeight="1" x14ac:dyDescent="0.2"/>
    <row r="7537" ht="15" customHeight="1" x14ac:dyDescent="0.2"/>
    <row r="7538" ht="15" customHeight="1" x14ac:dyDescent="0.2"/>
    <row r="7539" ht="15" customHeight="1" x14ac:dyDescent="0.2"/>
    <row r="7540" ht="15" customHeight="1" x14ac:dyDescent="0.2"/>
    <row r="7541" ht="15" customHeight="1" x14ac:dyDescent="0.2"/>
    <row r="7542" ht="15" customHeight="1" x14ac:dyDescent="0.2"/>
    <row r="7543" ht="15" customHeight="1" x14ac:dyDescent="0.2"/>
    <row r="7544" ht="15" customHeight="1" x14ac:dyDescent="0.2"/>
    <row r="7545" ht="15" customHeight="1" x14ac:dyDescent="0.2"/>
    <row r="7546" ht="15" customHeight="1" x14ac:dyDescent="0.2"/>
    <row r="7547" ht="15" customHeight="1" x14ac:dyDescent="0.2"/>
    <row r="7548" ht="15" customHeight="1" x14ac:dyDescent="0.2"/>
    <row r="7549" ht="15" customHeight="1" x14ac:dyDescent="0.2"/>
    <row r="7550" ht="15" customHeight="1" x14ac:dyDescent="0.2"/>
    <row r="7551" ht="15" customHeight="1" x14ac:dyDescent="0.2"/>
    <row r="7552" ht="15" customHeight="1" x14ac:dyDescent="0.2"/>
    <row r="7553" ht="15" customHeight="1" x14ac:dyDescent="0.2"/>
    <row r="7554" ht="15" customHeight="1" x14ac:dyDescent="0.2"/>
    <row r="7555" ht="15" customHeight="1" x14ac:dyDescent="0.2"/>
    <row r="7556" ht="15" customHeight="1" x14ac:dyDescent="0.2"/>
    <row r="7557" ht="15" customHeight="1" x14ac:dyDescent="0.2"/>
    <row r="7558" ht="15" customHeight="1" x14ac:dyDescent="0.2"/>
    <row r="7559" ht="15" customHeight="1" x14ac:dyDescent="0.2"/>
    <row r="7560" ht="15" customHeight="1" x14ac:dyDescent="0.2"/>
    <row r="7561" ht="15" customHeight="1" x14ac:dyDescent="0.2"/>
    <row r="7562" ht="15" customHeight="1" x14ac:dyDescent="0.2"/>
    <row r="7563" ht="15" customHeight="1" x14ac:dyDescent="0.2"/>
    <row r="7564" ht="15" customHeight="1" x14ac:dyDescent="0.2"/>
    <row r="7565" ht="15" customHeight="1" x14ac:dyDescent="0.2"/>
    <row r="7566" ht="15" customHeight="1" x14ac:dyDescent="0.2"/>
    <row r="7567" ht="15" customHeight="1" x14ac:dyDescent="0.2"/>
    <row r="7568" ht="15" customHeight="1" x14ac:dyDescent="0.2"/>
    <row r="7569" ht="15" customHeight="1" x14ac:dyDescent="0.2"/>
    <row r="7570" ht="15" customHeight="1" x14ac:dyDescent="0.2"/>
    <row r="7571" ht="15" customHeight="1" x14ac:dyDescent="0.2"/>
    <row r="7572" ht="15" customHeight="1" x14ac:dyDescent="0.2"/>
    <row r="7573" ht="15" customHeight="1" x14ac:dyDescent="0.2"/>
    <row r="7574" ht="15" customHeight="1" x14ac:dyDescent="0.2"/>
    <row r="7575" ht="15" customHeight="1" x14ac:dyDescent="0.2"/>
    <row r="7576" ht="15" customHeight="1" x14ac:dyDescent="0.2"/>
    <row r="7577" ht="15" customHeight="1" x14ac:dyDescent="0.2"/>
    <row r="7578" ht="15" customHeight="1" x14ac:dyDescent="0.2"/>
    <row r="7579" ht="15" customHeight="1" x14ac:dyDescent="0.2"/>
    <row r="7580" ht="15" customHeight="1" x14ac:dyDescent="0.2"/>
    <row r="7581" ht="15" customHeight="1" x14ac:dyDescent="0.2"/>
    <row r="7582" ht="15" customHeight="1" x14ac:dyDescent="0.2"/>
    <row r="7583" ht="15" customHeight="1" x14ac:dyDescent="0.2"/>
    <row r="7584" ht="15" customHeight="1" x14ac:dyDescent="0.2"/>
    <row r="7585" ht="15" customHeight="1" x14ac:dyDescent="0.2"/>
    <row r="7586" ht="15" customHeight="1" x14ac:dyDescent="0.2"/>
    <row r="7587" ht="15" customHeight="1" x14ac:dyDescent="0.2"/>
    <row r="7588" ht="15" customHeight="1" x14ac:dyDescent="0.2"/>
    <row r="7589" ht="15" customHeight="1" x14ac:dyDescent="0.2"/>
    <row r="7590" ht="15" customHeight="1" x14ac:dyDescent="0.2"/>
    <row r="7591" ht="15" customHeight="1" x14ac:dyDescent="0.2"/>
    <row r="7592" ht="15" customHeight="1" x14ac:dyDescent="0.2"/>
    <row r="7593" ht="15" customHeight="1" x14ac:dyDescent="0.2"/>
    <row r="7594" ht="15" customHeight="1" x14ac:dyDescent="0.2"/>
    <row r="7595" ht="15" customHeight="1" x14ac:dyDescent="0.2"/>
    <row r="7596" ht="15" customHeight="1" x14ac:dyDescent="0.2"/>
    <row r="7597" ht="15" customHeight="1" x14ac:dyDescent="0.2"/>
    <row r="7598" ht="15" customHeight="1" x14ac:dyDescent="0.2"/>
    <row r="7599" ht="15" customHeight="1" x14ac:dyDescent="0.2"/>
    <row r="7600" ht="15" customHeight="1" x14ac:dyDescent="0.2"/>
    <row r="7601" ht="15" customHeight="1" x14ac:dyDescent="0.2"/>
    <row r="7602" ht="15" customHeight="1" x14ac:dyDescent="0.2"/>
    <row r="7603" ht="15" customHeight="1" x14ac:dyDescent="0.2"/>
    <row r="7604" ht="15" customHeight="1" x14ac:dyDescent="0.2"/>
    <row r="7605" ht="15" customHeight="1" x14ac:dyDescent="0.2"/>
    <row r="7606" ht="15" customHeight="1" x14ac:dyDescent="0.2"/>
    <row r="7607" ht="15" customHeight="1" x14ac:dyDescent="0.2"/>
    <row r="7608" ht="15" customHeight="1" x14ac:dyDescent="0.2"/>
    <row r="7609" ht="15" customHeight="1" x14ac:dyDescent="0.2"/>
    <row r="7610" ht="15" customHeight="1" x14ac:dyDescent="0.2"/>
    <row r="7611" ht="15" customHeight="1" x14ac:dyDescent="0.2"/>
    <row r="7612" ht="15" customHeight="1" x14ac:dyDescent="0.2"/>
    <row r="7613" ht="15" customHeight="1" x14ac:dyDescent="0.2"/>
    <row r="7614" ht="15" customHeight="1" x14ac:dyDescent="0.2"/>
    <row r="7615" ht="15" customHeight="1" x14ac:dyDescent="0.2"/>
    <row r="7616" ht="15" customHeight="1" x14ac:dyDescent="0.2"/>
    <row r="7617" ht="15" customHeight="1" x14ac:dyDescent="0.2"/>
    <row r="7618" ht="15" customHeight="1" x14ac:dyDescent="0.2"/>
    <row r="7619" ht="15" customHeight="1" x14ac:dyDescent="0.2"/>
    <row r="7620" ht="15" customHeight="1" x14ac:dyDescent="0.2"/>
    <row r="7621" ht="15" customHeight="1" x14ac:dyDescent="0.2"/>
    <row r="7622" ht="15" customHeight="1" x14ac:dyDescent="0.2"/>
    <row r="7623" ht="15" customHeight="1" x14ac:dyDescent="0.2"/>
    <row r="7624" ht="15" customHeight="1" x14ac:dyDescent="0.2"/>
    <row r="7625" ht="15" customHeight="1" x14ac:dyDescent="0.2"/>
    <row r="7626" ht="15" customHeight="1" x14ac:dyDescent="0.2"/>
    <row r="7627" ht="15" customHeight="1" x14ac:dyDescent="0.2"/>
    <row r="7628" ht="15" customHeight="1" x14ac:dyDescent="0.2"/>
    <row r="7629" ht="15" customHeight="1" x14ac:dyDescent="0.2"/>
    <row r="7630" ht="15" customHeight="1" x14ac:dyDescent="0.2"/>
    <row r="7631" ht="15" customHeight="1" x14ac:dyDescent="0.2"/>
    <row r="7632" ht="15" customHeight="1" x14ac:dyDescent="0.2"/>
    <row r="7633" ht="15" customHeight="1" x14ac:dyDescent="0.2"/>
    <row r="7634" ht="15" customHeight="1" x14ac:dyDescent="0.2"/>
    <row r="7635" ht="15" customHeight="1" x14ac:dyDescent="0.2"/>
    <row r="7636" ht="15" customHeight="1" x14ac:dyDescent="0.2"/>
    <row r="7637" ht="15" customHeight="1" x14ac:dyDescent="0.2"/>
    <row r="7638" ht="15" customHeight="1" x14ac:dyDescent="0.2"/>
    <row r="7639" ht="15" customHeight="1" x14ac:dyDescent="0.2"/>
    <row r="7640" ht="15" customHeight="1" x14ac:dyDescent="0.2"/>
    <row r="7641" ht="15" customHeight="1" x14ac:dyDescent="0.2"/>
    <row r="7642" ht="15" customHeight="1" x14ac:dyDescent="0.2"/>
    <row r="7643" ht="15" customHeight="1" x14ac:dyDescent="0.2"/>
    <row r="7644" ht="15" customHeight="1" x14ac:dyDescent="0.2"/>
    <row r="7645" ht="15" customHeight="1" x14ac:dyDescent="0.2"/>
    <row r="7646" ht="15" customHeight="1" x14ac:dyDescent="0.2"/>
    <row r="7647" ht="15" customHeight="1" x14ac:dyDescent="0.2"/>
    <row r="7648" ht="15" customHeight="1" x14ac:dyDescent="0.2"/>
    <row r="7649" ht="15" customHeight="1" x14ac:dyDescent="0.2"/>
    <row r="7650" ht="15" customHeight="1" x14ac:dyDescent="0.2"/>
    <row r="7651" ht="15" customHeight="1" x14ac:dyDescent="0.2"/>
    <row r="7652" ht="15" customHeight="1" x14ac:dyDescent="0.2"/>
    <row r="7653" ht="15" customHeight="1" x14ac:dyDescent="0.2"/>
    <row r="7654" ht="15" customHeight="1" x14ac:dyDescent="0.2"/>
    <row r="7655" ht="15" customHeight="1" x14ac:dyDescent="0.2"/>
    <row r="7656" ht="15" customHeight="1" x14ac:dyDescent="0.2"/>
    <row r="7657" ht="15" customHeight="1" x14ac:dyDescent="0.2"/>
    <row r="7658" ht="15" customHeight="1" x14ac:dyDescent="0.2"/>
    <row r="7659" ht="15" customHeight="1" x14ac:dyDescent="0.2"/>
    <row r="7660" ht="15" customHeight="1" x14ac:dyDescent="0.2"/>
    <row r="7661" ht="15" customHeight="1" x14ac:dyDescent="0.2"/>
    <row r="7662" ht="15" customHeight="1" x14ac:dyDescent="0.2"/>
    <row r="7663" ht="15" customHeight="1" x14ac:dyDescent="0.2"/>
    <row r="7664" ht="15" customHeight="1" x14ac:dyDescent="0.2"/>
    <row r="7665" ht="15" customHeight="1" x14ac:dyDescent="0.2"/>
    <row r="7666" ht="15" customHeight="1" x14ac:dyDescent="0.2"/>
    <row r="7667" ht="15" customHeight="1" x14ac:dyDescent="0.2"/>
    <row r="7668" ht="15" customHeight="1" x14ac:dyDescent="0.2"/>
    <row r="7669" ht="15" customHeight="1" x14ac:dyDescent="0.2"/>
    <row r="7670" ht="15" customHeight="1" x14ac:dyDescent="0.2"/>
    <row r="7671" ht="15" customHeight="1" x14ac:dyDescent="0.2"/>
    <row r="7672" ht="15" customHeight="1" x14ac:dyDescent="0.2"/>
    <row r="7673" ht="15" customHeight="1" x14ac:dyDescent="0.2"/>
    <row r="7674" ht="15" customHeight="1" x14ac:dyDescent="0.2"/>
    <row r="7675" ht="15" customHeight="1" x14ac:dyDescent="0.2"/>
    <row r="7676" ht="15" customHeight="1" x14ac:dyDescent="0.2"/>
    <row r="7677" ht="15" customHeight="1" x14ac:dyDescent="0.2"/>
    <row r="7678" ht="15" customHeight="1" x14ac:dyDescent="0.2"/>
    <row r="7679" ht="15" customHeight="1" x14ac:dyDescent="0.2"/>
    <row r="7680" ht="15" customHeight="1" x14ac:dyDescent="0.2"/>
    <row r="7681" ht="15" customHeight="1" x14ac:dyDescent="0.2"/>
    <row r="7682" ht="15" customHeight="1" x14ac:dyDescent="0.2"/>
    <row r="7683" ht="15" customHeight="1" x14ac:dyDescent="0.2"/>
    <row r="7684" ht="15" customHeight="1" x14ac:dyDescent="0.2"/>
    <row r="7685" ht="15" customHeight="1" x14ac:dyDescent="0.2"/>
    <row r="7686" ht="15" customHeight="1" x14ac:dyDescent="0.2"/>
    <row r="7687" ht="15" customHeight="1" x14ac:dyDescent="0.2"/>
    <row r="7688" ht="15" customHeight="1" x14ac:dyDescent="0.2"/>
    <row r="7689" ht="15" customHeight="1" x14ac:dyDescent="0.2"/>
    <row r="7690" ht="15" customHeight="1" x14ac:dyDescent="0.2"/>
    <row r="7691" ht="15" customHeight="1" x14ac:dyDescent="0.2"/>
    <row r="7692" ht="15" customHeight="1" x14ac:dyDescent="0.2"/>
    <row r="7693" ht="15" customHeight="1" x14ac:dyDescent="0.2"/>
    <row r="7694" ht="15" customHeight="1" x14ac:dyDescent="0.2"/>
    <row r="7695" ht="15" customHeight="1" x14ac:dyDescent="0.2"/>
    <row r="7696" ht="15" customHeight="1" x14ac:dyDescent="0.2"/>
    <row r="7697" ht="15" customHeight="1" x14ac:dyDescent="0.2"/>
    <row r="7698" ht="15" customHeight="1" x14ac:dyDescent="0.2"/>
    <row r="7699" ht="15" customHeight="1" x14ac:dyDescent="0.2"/>
    <row r="7700" ht="15" customHeight="1" x14ac:dyDescent="0.2"/>
    <row r="7701" ht="15" customHeight="1" x14ac:dyDescent="0.2"/>
    <row r="7702" ht="15" customHeight="1" x14ac:dyDescent="0.2"/>
    <row r="7703" ht="15" customHeight="1" x14ac:dyDescent="0.2"/>
    <row r="7704" ht="15" customHeight="1" x14ac:dyDescent="0.2"/>
    <row r="7705" ht="15" customHeight="1" x14ac:dyDescent="0.2"/>
    <row r="7706" ht="15" customHeight="1" x14ac:dyDescent="0.2"/>
    <row r="7707" ht="15" customHeight="1" x14ac:dyDescent="0.2"/>
    <row r="7708" ht="15" customHeight="1" x14ac:dyDescent="0.2"/>
    <row r="7709" ht="15" customHeight="1" x14ac:dyDescent="0.2"/>
    <row r="7710" ht="15" customHeight="1" x14ac:dyDescent="0.2"/>
    <row r="7711" ht="15" customHeight="1" x14ac:dyDescent="0.2"/>
    <row r="7712" ht="15" customHeight="1" x14ac:dyDescent="0.2"/>
    <row r="7713" ht="15" customHeight="1" x14ac:dyDescent="0.2"/>
    <row r="7714" ht="15" customHeight="1" x14ac:dyDescent="0.2"/>
    <row r="7715" ht="15" customHeight="1" x14ac:dyDescent="0.2"/>
    <row r="7716" ht="15" customHeight="1" x14ac:dyDescent="0.2"/>
    <row r="7717" ht="15" customHeight="1" x14ac:dyDescent="0.2"/>
    <row r="7718" ht="15" customHeight="1" x14ac:dyDescent="0.2"/>
    <row r="7719" ht="15" customHeight="1" x14ac:dyDescent="0.2"/>
    <row r="7720" ht="15" customHeight="1" x14ac:dyDescent="0.2"/>
    <row r="7721" ht="15" customHeight="1" x14ac:dyDescent="0.2"/>
    <row r="7722" ht="15" customHeight="1" x14ac:dyDescent="0.2"/>
    <row r="7723" ht="15" customHeight="1" x14ac:dyDescent="0.2"/>
    <row r="7724" ht="15" customHeight="1" x14ac:dyDescent="0.2"/>
    <row r="7725" ht="15" customHeight="1" x14ac:dyDescent="0.2"/>
    <row r="7726" ht="15" customHeight="1" x14ac:dyDescent="0.2"/>
    <row r="7727" ht="15" customHeight="1" x14ac:dyDescent="0.2"/>
    <row r="7728" ht="15" customHeight="1" x14ac:dyDescent="0.2"/>
    <row r="7729" ht="15" customHeight="1" x14ac:dyDescent="0.2"/>
    <row r="7730" ht="15" customHeight="1" x14ac:dyDescent="0.2"/>
    <row r="7731" ht="15" customHeight="1" x14ac:dyDescent="0.2"/>
    <row r="7732" ht="15" customHeight="1" x14ac:dyDescent="0.2"/>
    <row r="7733" ht="15" customHeight="1" x14ac:dyDescent="0.2"/>
    <row r="7734" ht="15" customHeight="1" x14ac:dyDescent="0.2"/>
    <row r="7735" ht="15" customHeight="1" x14ac:dyDescent="0.2"/>
    <row r="7736" ht="15" customHeight="1" x14ac:dyDescent="0.2"/>
    <row r="7737" ht="15" customHeight="1" x14ac:dyDescent="0.2"/>
    <row r="7738" ht="15" customHeight="1" x14ac:dyDescent="0.2"/>
    <row r="7739" ht="15" customHeight="1" x14ac:dyDescent="0.2"/>
    <row r="7740" ht="15" customHeight="1" x14ac:dyDescent="0.2"/>
    <row r="7741" ht="15" customHeight="1" x14ac:dyDescent="0.2"/>
    <row r="7742" ht="15" customHeight="1" x14ac:dyDescent="0.2"/>
    <row r="7743" ht="15" customHeight="1" x14ac:dyDescent="0.2"/>
    <row r="7744" ht="15" customHeight="1" x14ac:dyDescent="0.2"/>
    <row r="7745" ht="15" customHeight="1" x14ac:dyDescent="0.2"/>
    <row r="7746" ht="15" customHeight="1" x14ac:dyDescent="0.2"/>
    <row r="7747" ht="15" customHeight="1" x14ac:dyDescent="0.2"/>
    <row r="7748" ht="15" customHeight="1" x14ac:dyDescent="0.2"/>
    <row r="7749" ht="15" customHeight="1" x14ac:dyDescent="0.2"/>
    <row r="7750" ht="15" customHeight="1" x14ac:dyDescent="0.2"/>
    <row r="7751" ht="15" customHeight="1" x14ac:dyDescent="0.2"/>
    <row r="7752" ht="15" customHeight="1" x14ac:dyDescent="0.2"/>
    <row r="7753" ht="15" customHeight="1" x14ac:dyDescent="0.2"/>
    <row r="7754" ht="15" customHeight="1" x14ac:dyDescent="0.2"/>
    <row r="7755" ht="15" customHeight="1" x14ac:dyDescent="0.2"/>
    <row r="7756" ht="15" customHeight="1" x14ac:dyDescent="0.2"/>
    <row r="7757" ht="15" customHeight="1" x14ac:dyDescent="0.2"/>
    <row r="7758" ht="15" customHeight="1" x14ac:dyDescent="0.2"/>
    <row r="7759" ht="15" customHeight="1" x14ac:dyDescent="0.2"/>
    <row r="7760" ht="15" customHeight="1" x14ac:dyDescent="0.2"/>
    <row r="7761" ht="15" customHeight="1" x14ac:dyDescent="0.2"/>
    <row r="7762" ht="15" customHeight="1" x14ac:dyDescent="0.2"/>
    <row r="7763" ht="15" customHeight="1" x14ac:dyDescent="0.2"/>
    <row r="7764" ht="15" customHeight="1" x14ac:dyDescent="0.2"/>
    <row r="7765" ht="15" customHeight="1" x14ac:dyDescent="0.2"/>
    <row r="7766" ht="15" customHeight="1" x14ac:dyDescent="0.2"/>
    <row r="7767" ht="15" customHeight="1" x14ac:dyDescent="0.2"/>
    <row r="7768" ht="15" customHeight="1" x14ac:dyDescent="0.2"/>
    <row r="7769" ht="15" customHeight="1" x14ac:dyDescent="0.2"/>
    <row r="7770" ht="15" customHeight="1" x14ac:dyDescent="0.2"/>
    <row r="7771" ht="15" customHeight="1" x14ac:dyDescent="0.2"/>
    <row r="7772" ht="15" customHeight="1" x14ac:dyDescent="0.2"/>
    <row r="7773" ht="15" customHeight="1" x14ac:dyDescent="0.2"/>
    <row r="7774" ht="15" customHeight="1" x14ac:dyDescent="0.2"/>
    <row r="7775" ht="15" customHeight="1" x14ac:dyDescent="0.2"/>
    <row r="7776" ht="15" customHeight="1" x14ac:dyDescent="0.2"/>
    <row r="7777" ht="15" customHeight="1" x14ac:dyDescent="0.2"/>
    <row r="7778" ht="15" customHeight="1" x14ac:dyDescent="0.2"/>
    <row r="7779" ht="15" customHeight="1" x14ac:dyDescent="0.2"/>
    <row r="7780" ht="15" customHeight="1" x14ac:dyDescent="0.2"/>
    <row r="7781" ht="15" customHeight="1" x14ac:dyDescent="0.2"/>
    <row r="7782" ht="15" customHeight="1" x14ac:dyDescent="0.2"/>
    <row r="7783" ht="15" customHeight="1" x14ac:dyDescent="0.2"/>
    <row r="7784" ht="15" customHeight="1" x14ac:dyDescent="0.2"/>
    <row r="7785" ht="15" customHeight="1" x14ac:dyDescent="0.2"/>
    <row r="7786" ht="15" customHeight="1" x14ac:dyDescent="0.2"/>
    <row r="7787" ht="15" customHeight="1" x14ac:dyDescent="0.2"/>
    <row r="7788" ht="15" customHeight="1" x14ac:dyDescent="0.2"/>
    <row r="7789" ht="15" customHeight="1" x14ac:dyDescent="0.2"/>
    <row r="7790" ht="15" customHeight="1" x14ac:dyDescent="0.2"/>
    <row r="7791" ht="15" customHeight="1" x14ac:dyDescent="0.2"/>
    <row r="7792" ht="15" customHeight="1" x14ac:dyDescent="0.2"/>
    <row r="7793" ht="15" customHeight="1" x14ac:dyDescent="0.2"/>
    <row r="7794" ht="15" customHeight="1" x14ac:dyDescent="0.2"/>
    <row r="7795" ht="15" customHeight="1" x14ac:dyDescent="0.2"/>
    <row r="7796" ht="15" customHeight="1" x14ac:dyDescent="0.2"/>
    <row r="7797" ht="15" customHeight="1" x14ac:dyDescent="0.2"/>
    <row r="7798" ht="15" customHeight="1" x14ac:dyDescent="0.2"/>
    <row r="7799" ht="15" customHeight="1" x14ac:dyDescent="0.2"/>
    <row r="7800" ht="15" customHeight="1" x14ac:dyDescent="0.2"/>
    <row r="7801" ht="15" customHeight="1" x14ac:dyDescent="0.2"/>
    <row r="7802" ht="15" customHeight="1" x14ac:dyDescent="0.2"/>
    <row r="7803" ht="15" customHeight="1" x14ac:dyDescent="0.2"/>
    <row r="7804" ht="15" customHeight="1" x14ac:dyDescent="0.2"/>
    <row r="7805" ht="15" customHeight="1" x14ac:dyDescent="0.2"/>
    <row r="7806" ht="15" customHeight="1" x14ac:dyDescent="0.2"/>
    <row r="7807" ht="15" customHeight="1" x14ac:dyDescent="0.2"/>
    <row r="7808" ht="15" customHeight="1" x14ac:dyDescent="0.2"/>
    <row r="7809" ht="15" customHeight="1" x14ac:dyDescent="0.2"/>
    <row r="7810" ht="15" customHeight="1" x14ac:dyDescent="0.2"/>
    <row r="7811" ht="15" customHeight="1" x14ac:dyDescent="0.2"/>
    <row r="7812" ht="15" customHeight="1" x14ac:dyDescent="0.2"/>
    <row r="7813" ht="15" customHeight="1" x14ac:dyDescent="0.2"/>
    <row r="7814" ht="15" customHeight="1" x14ac:dyDescent="0.2"/>
    <row r="7815" ht="15" customHeight="1" x14ac:dyDescent="0.2"/>
    <row r="7816" ht="15" customHeight="1" x14ac:dyDescent="0.2"/>
    <row r="7817" ht="15" customHeight="1" x14ac:dyDescent="0.2"/>
    <row r="7818" ht="15" customHeight="1" x14ac:dyDescent="0.2"/>
    <row r="7819" ht="15" customHeight="1" x14ac:dyDescent="0.2"/>
    <row r="7820" ht="15" customHeight="1" x14ac:dyDescent="0.2"/>
    <row r="7821" ht="15" customHeight="1" x14ac:dyDescent="0.2"/>
    <row r="7822" ht="15" customHeight="1" x14ac:dyDescent="0.2"/>
    <row r="7823" ht="15" customHeight="1" x14ac:dyDescent="0.2"/>
    <row r="7824" ht="15" customHeight="1" x14ac:dyDescent="0.2"/>
    <row r="7825" ht="15" customHeight="1" x14ac:dyDescent="0.2"/>
    <row r="7826" ht="15" customHeight="1" x14ac:dyDescent="0.2"/>
    <row r="7827" ht="15" customHeight="1" x14ac:dyDescent="0.2"/>
    <row r="7828" ht="15" customHeight="1" x14ac:dyDescent="0.2"/>
    <row r="7829" ht="15" customHeight="1" x14ac:dyDescent="0.2"/>
    <row r="7830" ht="15" customHeight="1" x14ac:dyDescent="0.2"/>
    <row r="7831" ht="15" customHeight="1" x14ac:dyDescent="0.2"/>
    <row r="7832" ht="15" customHeight="1" x14ac:dyDescent="0.2"/>
    <row r="7833" ht="15" customHeight="1" x14ac:dyDescent="0.2"/>
    <row r="7834" ht="15" customHeight="1" x14ac:dyDescent="0.2"/>
    <row r="7835" ht="15" customHeight="1" x14ac:dyDescent="0.2"/>
    <row r="7836" ht="15" customHeight="1" x14ac:dyDescent="0.2"/>
    <row r="7837" ht="15" customHeight="1" x14ac:dyDescent="0.2"/>
    <row r="7838" ht="15" customHeight="1" x14ac:dyDescent="0.2"/>
    <row r="7839" ht="15" customHeight="1" x14ac:dyDescent="0.2"/>
    <row r="7840" ht="15" customHeight="1" x14ac:dyDescent="0.2"/>
    <row r="7841" ht="15" customHeight="1" x14ac:dyDescent="0.2"/>
    <row r="7842" ht="15" customHeight="1" x14ac:dyDescent="0.2"/>
    <row r="7843" ht="15" customHeight="1" x14ac:dyDescent="0.2"/>
    <row r="7844" ht="15" customHeight="1" x14ac:dyDescent="0.2"/>
    <row r="7845" ht="15" customHeight="1" x14ac:dyDescent="0.2"/>
    <row r="7846" ht="15" customHeight="1" x14ac:dyDescent="0.2"/>
    <row r="7847" ht="15" customHeight="1" x14ac:dyDescent="0.2"/>
    <row r="7848" ht="15" customHeight="1" x14ac:dyDescent="0.2"/>
    <row r="7849" ht="15" customHeight="1" x14ac:dyDescent="0.2"/>
    <row r="7850" ht="15" customHeight="1" x14ac:dyDescent="0.2"/>
    <row r="7851" ht="15" customHeight="1" x14ac:dyDescent="0.2"/>
    <row r="7852" ht="15" customHeight="1" x14ac:dyDescent="0.2"/>
    <row r="7853" ht="15" customHeight="1" x14ac:dyDescent="0.2"/>
    <row r="7854" ht="15" customHeight="1" x14ac:dyDescent="0.2"/>
    <row r="7855" ht="15" customHeight="1" x14ac:dyDescent="0.2"/>
    <row r="7856" ht="15" customHeight="1" x14ac:dyDescent="0.2"/>
    <row r="7857" ht="15" customHeight="1" x14ac:dyDescent="0.2"/>
    <row r="7858" ht="15" customHeight="1" x14ac:dyDescent="0.2"/>
    <row r="7859" ht="15" customHeight="1" x14ac:dyDescent="0.2"/>
    <row r="7860" ht="15" customHeight="1" x14ac:dyDescent="0.2"/>
    <row r="7861" ht="15" customHeight="1" x14ac:dyDescent="0.2"/>
    <row r="7862" ht="15" customHeight="1" x14ac:dyDescent="0.2"/>
    <row r="7863" ht="15" customHeight="1" x14ac:dyDescent="0.2"/>
    <row r="7864" ht="15" customHeight="1" x14ac:dyDescent="0.2"/>
    <row r="7865" ht="15" customHeight="1" x14ac:dyDescent="0.2"/>
    <row r="7866" ht="15" customHeight="1" x14ac:dyDescent="0.2"/>
    <row r="7867" ht="15" customHeight="1" x14ac:dyDescent="0.2"/>
    <row r="7868" ht="15" customHeight="1" x14ac:dyDescent="0.2"/>
    <row r="7869" ht="15" customHeight="1" x14ac:dyDescent="0.2"/>
    <row r="7870" ht="15" customHeight="1" x14ac:dyDescent="0.2"/>
    <row r="7871" ht="15" customHeight="1" x14ac:dyDescent="0.2"/>
    <row r="7872" ht="15" customHeight="1" x14ac:dyDescent="0.2"/>
    <row r="7873" ht="15" customHeight="1" x14ac:dyDescent="0.2"/>
    <row r="7874" ht="15" customHeight="1" x14ac:dyDescent="0.2"/>
    <row r="7875" ht="15" customHeight="1" x14ac:dyDescent="0.2"/>
    <row r="7876" ht="15" customHeight="1" x14ac:dyDescent="0.2"/>
    <row r="7877" ht="15" customHeight="1" x14ac:dyDescent="0.2"/>
    <row r="7878" ht="15" customHeight="1" x14ac:dyDescent="0.2"/>
    <row r="7879" ht="15" customHeight="1" x14ac:dyDescent="0.2"/>
    <row r="7880" ht="15" customHeight="1" x14ac:dyDescent="0.2"/>
    <row r="7881" ht="15" customHeight="1" x14ac:dyDescent="0.2"/>
    <row r="7882" ht="15" customHeight="1" x14ac:dyDescent="0.2"/>
    <row r="7883" ht="15" customHeight="1" x14ac:dyDescent="0.2"/>
    <row r="7884" ht="15" customHeight="1" x14ac:dyDescent="0.2"/>
    <row r="7885" ht="15" customHeight="1" x14ac:dyDescent="0.2"/>
    <row r="7886" ht="15" customHeight="1" x14ac:dyDescent="0.2"/>
    <row r="7887" ht="15" customHeight="1" x14ac:dyDescent="0.2"/>
    <row r="7888" ht="15" customHeight="1" x14ac:dyDescent="0.2"/>
    <row r="7889" ht="15" customHeight="1" x14ac:dyDescent="0.2"/>
    <row r="7890" ht="15" customHeight="1" x14ac:dyDescent="0.2"/>
    <row r="7891" ht="15" customHeight="1" x14ac:dyDescent="0.2"/>
    <row r="7892" ht="15" customHeight="1" x14ac:dyDescent="0.2"/>
    <row r="7893" ht="15" customHeight="1" x14ac:dyDescent="0.2"/>
    <row r="7894" ht="15" customHeight="1" x14ac:dyDescent="0.2"/>
    <row r="7895" ht="15" customHeight="1" x14ac:dyDescent="0.2"/>
    <row r="7896" ht="15" customHeight="1" x14ac:dyDescent="0.2"/>
    <row r="7897" ht="15" customHeight="1" x14ac:dyDescent="0.2"/>
    <row r="7898" ht="15" customHeight="1" x14ac:dyDescent="0.2"/>
    <row r="7899" ht="15" customHeight="1" x14ac:dyDescent="0.2"/>
    <row r="7900" ht="15" customHeight="1" x14ac:dyDescent="0.2"/>
    <row r="7901" ht="15" customHeight="1" x14ac:dyDescent="0.2"/>
    <row r="7902" ht="15" customHeight="1" x14ac:dyDescent="0.2"/>
    <row r="7903" ht="15" customHeight="1" x14ac:dyDescent="0.2"/>
    <row r="7904" ht="15" customHeight="1" x14ac:dyDescent="0.2"/>
    <row r="7905" ht="15" customHeight="1" x14ac:dyDescent="0.2"/>
    <row r="7906" ht="15" customHeight="1" x14ac:dyDescent="0.2"/>
    <row r="7907" ht="15" customHeight="1" x14ac:dyDescent="0.2"/>
    <row r="7908" ht="15" customHeight="1" x14ac:dyDescent="0.2"/>
    <row r="7909" ht="15" customHeight="1" x14ac:dyDescent="0.2"/>
    <row r="7910" ht="15" customHeight="1" x14ac:dyDescent="0.2"/>
    <row r="7911" ht="15" customHeight="1" x14ac:dyDescent="0.2"/>
    <row r="7912" ht="15" customHeight="1" x14ac:dyDescent="0.2"/>
    <row r="7913" ht="15" customHeight="1" x14ac:dyDescent="0.2"/>
    <row r="7914" ht="15" customHeight="1" x14ac:dyDescent="0.2"/>
    <row r="7915" ht="15" customHeight="1" x14ac:dyDescent="0.2"/>
    <row r="7916" ht="15" customHeight="1" x14ac:dyDescent="0.2"/>
    <row r="7917" ht="15" customHeight="1" x14ac:dyDescent="0.2"/>
    <row r="7918" ht="15" customHeight="1" x14ac:dyDescent="0.2"/>
    <row r="7919" ht="15" customHeight="1" x14ac:dyDescent="0.2"/>
    <row r="7920" ht="15" customHeight="1" x14ac:dyDescent="0.2"/>
    <row r="7921" ht="15" customHeight="1" x14ac:dyDescent="0.2"/>
    <row r="7922" ht="15" customHeight="1" x14ac:dyDescent="0.2"/>
    <row r="7923" ht="15" customHeight="1" x14ac:dyDescent="0.2"/>
    <row r="7924" ht="15" customHeight="1" x14ac:dyDescent="0.2"/>
    <row r="7925" ht="15" customHeight="1" x14ac:dyDescent="0.2"/>
    <row r="7926" ht="15" customHeight="1" x14ac:dyDescent="0.2"/>
    <row r="7927" ht="15" customHeight="1" x14ac:dyDescent="0.2"/>
    <row r="7928" ht="15" customHeight="1" x14ac:dyDescent="0.2"/>
    <row r="7929" ht="15" customHeight="1" x14ac:dyDescent="0.2"/>
    <row r="7930" ht="15" customHeight="1" x14ac:dyDescent="0.2"/>
    <row r="7931" ht="15" customHeight="1" x14ac:dyDescent="0.2"/>
    <row r="7932" ht="15" customHeight="1" x14ac:dyDescent="0.2"/>
    <row r="7933" ht="15" customHeight="1" x14ac:dyDescent="0.2"/>
    <row r="7934" ht="15" customHeight="1" x14ac:dyDescent="0.2"/>
    <row r="7935" ht="15" customHeight="1" x14ac:dyDescent="0.2"/>
    <row r="7936" ht="15" customHeight="1" x14ac:dyDescent="0.2"/>
    <row r="7937" ht="15" customHeight="1" x14ac:dyDescent="0.2"/>
    <row r="7938" ht="15" customHeight="1" x14ac:dyDescent="0.2"/>
    <row r="7939" ht="15" customHeight="1" x14ac:dyDescent="0.2"/>
    <row r="7940" ht="15" customHeight="1" x14ac:dyDescent="0.2"/>
    <row r="7941" ht="15" customHeight="1" x14ac:dyDescent="0.2"/>
    <row r="7942" ht="15" customHeight="1" x14ac:dyDescent="0.2"/>
    <row r="7943" ht="15" customHeight="1" x14ac:dyDescent="0.2"/>
    <row r="7944" ht="15" customHeight="1" x14ac:dyDescent="0.2"/>
    <row r="7945" ht="15" customHeight="1" x14ac:dyDescent="0.2"/>
    <row r="7946" ht="15" customHeight="1" x14ac:dyDescent="0.2"/>
    <row r="7947" ht="15" customHeight="1" x14ac:dyDescent="0.2"/>
    <row r="7948" ht="15" customHeight="1" x14ac:dyDescent="0.2"/>
    <row r="7949" ht="15" customHeight="1" x14ac:dyDescent="0.2"/>
    <row r="7950" ht="15" customHeight="1" x14ac:dyDescent="0.2"/>
    <row r="7951" ht="15" customHeight="1" x14ac:dyDescent="0.2"/>
    <row r="7952" ht="15" customHeight="1" x14ac:dyDescent="0.2"/>
    <row r="7953" ht="15" customHeight="1" x14ac:dyDescent="0.2"/>
    <row r="7954" ht="15" customHeight="1" x14ac:dyDescent="0.2"/>
    <row r="7955" ht="15" customHeight="1" x14ac:dyDescent="0.2"/>
    <row r="7956" ht="15" customHeight="1" x14ac:dyDescent="0.2"/>
    <row r="7957" ht="15" customHeight="1" x14ac:dyDescent="0.2"/>
    <row r="7958" ht="15" customHeight="1" x14ac:dyDescent="0.2"/>
    <row r="7959" ht="15" customHeight="1" x14ac:dyDescent="0.2"/>
    <row r="7960" ht="15" customHeight="1" x14ac:dyDescent="0.2"/>
    <row r="7961" ht="15" customHeight="1" x14ac:dyDescent="0.2"/>
    <row r="7962" ht="15" customHeight="1" x14ac:dyDescent="0.2"/>
    <row r="7963" ht="15" customHeight="1" x14ac:dyDescent="0.2"/>
    <row r="7964" ht="15" customHeight="1" x14ac:dyDescent="0.2"/>
    <row r="7965" ht="15" customHeight="1" x14ac:dyDescent="0.2"/>
    <row r="7966" ht="15" customHeight="1" x14ac:dyDescent="0.2"/>
    <row r="7967" ht="15" customHeight="1" x14ac:dyDescent="0.2"/>
    <row r="7968" ht="15" customHeight="1" x14ac:dyDescent="0.2"/>
    <row r="7969" ht="15" customHeight="1" x14ac:dyDescent="0.2"/>
    <row r="7970" ht="15" customHeight="1" x14ac:dyDescent="0.2"/>
    <row r="7971" ht="15" customHeight="1" x14ac:dyDescent="0.2"/>
    <row r="7972" ht="15" customHeight="1" x14ac:dyDescent="0.2"/>
    <row r="7973" ht="15" customHeight="1" x14ac:dyDescent="0.2"/>
    <row r="7974" ht="15" customHeight="1" x14ac:dyDescent="0.2"/>
    <row r="7975" ht="15" customHeight="1" x14ac:dyDescent="0.2"/>
    <row r="7976" ht="15" customHeight="1" x14ac:dyDescent="0.2"/>
    <row r="7977" ht="15" customHeight="1" x14ac:dyDescent="0.2"/>
    <row r="7978" ht="15" customHeight="1" x14ac:dyDescent="0.2"/>
    <row r="7979" ht="15" customHeight="1" x14ac:dyDescent="0.2"/>
    <row r="7980" ht="15" customHeight="1" x14ac:dyDescent="0.2"/>
    <row r="7981" ht="15" customHeight="1" x14ac:dyDescent="0.2"/>
    <row r="7982" ht="15" customHeight="1" x14ac:dyDescent="0.2"/>
    <row r="7983" ht="15" customHeight="1" x14ac:dyDescent="0.2"/>
    <row r="7984" ht="15" customHeight="1" x14ac:dyDescent="0.2"/>
    <row r="7985" ht="15" customHeight="1" x14ac:dyDescent="0.2"/>
    <row r="7986" ht="15" customHeight="1" x14ac:dyDescent="0.2"/>
    <row r="7987" ht="15" customHeight="1" x14ac:dyDescent="0.2"/>
    <row r="7988" ht="15" customHeight="1" x14ac:dyDescent="0.2"/>
    <row r="7989" ht="15" customHeight="1" x14ac:dyDescent="0.2"/>
    <row r="7990" ht="15" customHeight="1" x14ac:dyDescent="0.2"/>
    <row r="7991" ht="15" customHeight="1" x14ac:dyDescent="0.2"/>
    <row r="7992" ht="15" customHeight="1" x14ac:dyDescent="0.2"/>
    <row r="7993" ht="15" customHeight="1" x14ac:dyDescent="0.2"/>
    <row r="7994" ht="15" customHeight="1" x14ac:dyDescent="0.2"/>
    <row r="7995" ht="15" customHeight="1" x14ac:dyDescent="0.2"/>
    <row r="7996" ht="15" customHeight="1" x14ac:dyDescent="0.2"/>
    <row r="7997" ht="15" customHeight="1" x14ac:dyDescent="0.2"/>
    <row r="7998" ht="15" customHeight="1" x14ac:dyDescent="0.2"/>
    <row r="7999" ht="15" customHeight="1" x14ac:dyDescent="0.2"/>
    <row r="8000" ht="15" customHeight="1" x14ac:dyDescent="0.2"/>
    <row r="8001" ht="15" customHeight="1" x14ac:dyDescent="0.2"/>
    <row r="8002" ht="15" customHeight="1" x14ac:dyDescent="0.2"/>
    <row r="8003" ht="15" customHeight="1" x14ac:dyDescent="0.2"/>
    <row r="8004" ht="15" customHeight="1" x14ac:dyDescent="0.2"/>
    <row r="8005" ht="15" customHeight="1" x14ac:dyDescent="0.2"/>
    <row r="8006" ht="15" customHeight="1" x14ac:dyDescent="0.2"/>
    <row r="8007" ht="15" customHeight="1" x14ac:dyDescent="0.2"/>
    <row r="8008" ht="15" customHeight="1" x14ac:dyDescent="0.2"/>
    <row r="8009" ht="15" customHeight="1" x14ac:dyDescent="0.2"/>
    <row r="8010" ht="15" customHeight="1" x14ac:dyDescent="0.2"/>
    <row r="8011" ht="15" customHeight="1" x14ac:dyDescent="0.2"/>
    <row r="8012" ht="15" customHeight="1" x14ac:dyDescent="0.2"/>
    <row r="8013" ht="15" customHeight="1" x14ac:dyDescent="0.2"/>
    <row r="8014" ht="15" customHeight="1" x14ac:dyDescent="0.2"/>
    <row r="8015" ht="15" customHeight="1" x14ac:dyDescent="0.2"/>
    <row r="8016" ht="15" customHeight="1" x14ac:dyDescent="0.2"/>
    <row r="8017" ht="15" customHeight="1" x14ac:dyDescent="0.2"/>
    <row r="8018" ht="15" customHeight="1" x14ac:dyDescent="0.2"/>
    <row r="8019" ht="15" customHeight="1" x14ac:dyDescent="0.2"/>
    <row r="8020" ht="15" customHeight="1" x14ac:dyDescent="0.2"/>
    <row r="8021" ht="15" customHeight="1" x14ac:dyDescent="0.2"/>
    <row r="8022" ht="15" customHeight="1" x14ac:dyDescent="0.2"/>
    <row r="8023" ht="15" customHeight="1" x14ac:dyDescent="0.2"/>
    <row r="8024" ht="15" customHeight="1" x14ac:dyDescent="0.2"/>
    <row r="8025" ht="15" customHeight="1" x14ac:dyDescent="0.2"/>
    <row r="8026" ht="15" customHeight="1" x14ac:dyDescent="0.2"/>
    <row r="8027" ht="15" customHeight="1" x14ac:dyDescent="0.2"/>
    <row r="8028" ht="15" customHeight="1" x14ac:dyDescent="0.2"/>
    <row r="8029" ht="15" customHeight="1" x14ac:dyDescent="0.2"/>
    <row r="8030" ht="15" customHeight="1" x14ac:dyDescent="0.2"/>
    <row r="8031" ht="15" customHeight="1" x14ac:dyDescent="0.2"/>
    <row r="8032" ht="15" customHeight="1" x14ac:dyDescent="0.2"/>
    <row r="8033" ht="15" customHeight="1" x14ac:dyDescent="0.2"/>
    <row r="8034" ht="15" customHeight="1" x14ac:dyDescent="0.2"/>
    <row r="8035" ht="15" customHeight="1" x14ac:dyDescent="0.2"/>
    <row r="8036" ht="15" customHeight="1" x14ac:dyDescent="0.2"/>
    <row r="8037" ht="15" customHeight="1" x14ac:dyDescent="0.2"/>
    <row r="8038" ht="15" customHeight="1" x14ac:dyDescent="0.2"/>
    <row r="8039" ht="15" customHeight="1" x14ac:dyDescent="0.2"/>
    <row r="8040" ht="15" customHeight="1" x14ac:dyDescent="0.2"/>
    <row r="8041" ht="15" customHeight="1" x14ac:dyDescent="0.2"/>
    <row r="8042" ht="15" customHeight="1" x14ac:dyDescent="0.2"/>
    <row r="8043" ht="15" customHeight="1" x14ac:dyDescent="0.2"/>
    <row r="8044" ht="15" customHeight="1" x14ac:dyDescent="0.2"/>
    <row r="8045" ht="15" customHeight="1" x14ac:dyDescent="0.2"/>
    <row r="8046" ht="15" customHeight="1" x14ac:dyDescent="0.2"/>
    <row r="8047" ht="15" customHeight="1" x14ac:dyDescent="0.2"/>
    <row r="8048" ht="15" customHeight="1" x14ac:dyDescent="0.2"/>
    <row r="8049" ht="15" customHeight="1" x14ac:dyDescent="0.2"/>
    <row r="8050" ht="15" customHeight="1" x14ac:dyDescent="0.2"/>
    <row r="8051" ht="15" customHeight="1" x14ac:dyDescent="0.2"/>
    <row r="8052" ht="15" customHeight="1" x14ac:dyDescent="0.2"/>
    <row r="8053" ht="15" customHeight="1" x14ac:dyDescent="0.2"/>
    <row r="8054" ht="15" customHeight="1" x14ac:dyDescent="0.2"/>
    <row r="8055" ht="15" customHeight="1" x14ac:dyDescent="0.2"/>
    <row r="8056" ht="15" customHeight="1" x14ac:dyDescent="0.2"/>
    <row r="8057" ht="15" customHeight="1" x14ac:dyDescent="0.2"/>
    <row r="8058" ht="15" customHeight="1" x14ac:dyDescent="0.2"/>
    <row r="8059" ht="15" customHeight="1" x14ac:dyDescent="0.2"/>
    <row r="8060" ht="15" customHeight="1" x14ac:dyDescent="0.2"/>
    <row r="8061" ht="15" customHeight="1" x14ac:dyDescent="0.2"/>
    <row r="8062" ht="15" customHeight="1" x14ac:dyDescent="0.2"/>
    <row r="8063" ht="15" customHeight="1" x14ac:dyDescent="0.2"/>
    <row r="8064" ht="15" customHeight="1" x14ac:dyDescent="0.2"/>
    <row r="8065" ht="15" customHeight="1" x14ac:dyDescent="0.2"/>
    <row r="8066" ht="15" customHeight="1" x14ac:dyDescent="0.2"/>
    <row r="8067" ht="15" customHeight="1" x14ac:dyDescent="0.2"/>
    <row r="8068" ht="15" customHeight="1" x14ac:dyDescent="0.2"/>
    <row r="8069" ht="15" customHeight="1" x14ac:dyDescent="0.2"/>
    <row r="8070" ht="15" customHeight="1" x14ac:dyDescent="0.2"/>
    <row r="8071" ht="15" customHeight="1" x14ac:dyDescent="0.2"/>
    <row r="8072" ht="15" customHeight="1" x14ac:dyDescent="0.2"/>
    <row r="8073" ht="15" customHeight="1" x14ac:dyDescent="0.2"/>
    <row r="8074" ht="15" customHeight="1" x14ac:dyDescent="0.2"/>
    <row r="8075" ht="15" customHeight="1" x14ac:dyDescent="0.2"/>
    <row r="8076" ht="15" customHeight="1" x14ac:dyDescent="0.2"/>
    <row r="8077" ht="15" customHeight="1" x14ac:dyDescent="0.2"/>
    <row r="8078" ht="15" customHeight="1" x14ac:dyDescent="0.2"/>
    <row r="8079" ht="15" customHeight="1" x14ac:dyDescent="0.2"/>
    <row r="8080" ht="15" customHeight="1" x14ac:dyDescent="0.2"/>
    <row r="8081" ht="15" customHeight="1" x14ac:dyDescent="0.2"/>
    <row r="8082" ht="15" customHeight="1" x14ac:dyDescent="0.2"/>
    <row r="8083" ht="15" customHeight="1" x14ac:dyDescent="0.2"/>
    <row r="8084" ht="15" customHeight="1" x14ac:dyDescent="0.2"/>
    <row r="8085" ht="15" customHeight="1" x14ac:dyDescent="0.2"/>
    <row r="8086" ht="15" customHeight="1" x14ac:dyDescent="0.2"/>
    <row r="8087" ht="15" customHeight="1" x14ac:dyDescent="0.2"/>
    <row r="8088" ht="15" customHeight="1" x14ac:dyDescent="0.2"/>
    <row r="8089" ht="15" customHeight="1" x14ac:dyDescent="0.2"/>
    <row r="8090" ht="15" customHeight="1" x14ac:dyDescent="0.2"/>
    <row r="8091" ht="15" customHeight="1" x14ac:dyDescent="0.2"/>
    <row r="8092" ht="15" customHeight="1" x14ac:dyDescent="0.2"/>
    <row r="8093" ht="15" customHeight="1" x14ac:dyDescent="0.2"/>
    <row r="8094" ht="15" customHeight="1" x14ac:dyDescent="0.2"/>
    <row r="8095" ht="15" customHeight="1" x14ac:dyDescent="0.2"/>
    <row r="8096" ht="15" customHeight="1" x14ac:dyDescent="0.2"/>
    <row r="8097" ht="15" customHeight="1" x14ac:dyDescent="0.2"/>
    <row r="8098" ht="15" customHeight="1" x14ac:dyDescent="0.2"/>
    <row r="8099" ht="15" customHeight="1" x14ac:dyDescent="0.2"/>
    <row r="8100" ht="15" customHeight="1" x14ac:dyDescent="0.2"/>
    <row r="8101" ht="15" customHeight="1" x14ac:dyDescent="0.2"/>
    <row r="8102" ht="15" customHeight="1" x14ac:dyDescent="0.2"/>
    <row r="8103" ht="15" customHeight="1" x14ac:dyDescent="0.2"/>
    <row r="8104" ht="15" customHeight="1" x14ac:dyDescent="0.2"/>
    <row r="8105" ht="15" customHeight="1" x14ac:dyDescent="0.2"/>
    <row r="8106" ht="15" customHeight="1" x14ac:dyDescent="0.2"/>
    <row r="8107" ht="15" customHeight="1" x14ac:dyDescent="0.2"/>
    <row r="8108" ht="15" customHeight="1" x14ac:dyDescent="0.2"/>
    <row r="8109" ht="15" customHeight="1" x14ac:dyDescent="0.2"/>
    <row r="8110" ht="15" customHeight="1" x14ac:dyDescent="0.2"/>
    <row r="8111" ht="15" customHeight="1" x14ac:dyDescent="0.2"/>
    <row r="8112" ht="15" customHeight="1" x14ac:dyDescent="0.2"/>
    <row r="8113" ht="15" customHeight="1" x14ac:dyDescent="0.2"/>
    <row r="8114" ht="15" customHeight="1" x14ac:dyDescent="0.2"/>
    <row r="8115" ht="15" customHeight="1" x14ac:dyDescent="0.2"/>
    <row r="8116" ht="15" customHeight="1" x14ac:dyDescent="0.2"/>
    <row r="8117" ht="15" customHeight="1" x14ac:dyDescent="0.2"/>
    <row r="8118" ht="15" customHeight="1" x14ac:dyDescent="0.2"/>
    <row r="8119" ht="15" customHeight="1" x14ac:dyDescent="0.2"/>
    <row r="8120" ht="15" customHeight="1" x14ac:dyDescent="0.2"/>
    <row r="8121" ht="15" customHeight="1" x14ac:dyDescent="0.2"/>
    <row r="8122" ht="15" customHeight="1" x14ac:dyDescent="0.2"/>
    <row r="8123" ht="15" customHeight="1" x14ac:dyDescent="0.2"/>
    <row r="8124" ht="15" customHeight="1" x14ac:dyDescent="0.2"/>
    <row r="8125" ht="15" customHeight="1" x14ac:dyDescent="0.2"/>
    <row r="8126" ht="15" customHeight="1" x14ac:dyDescent="0.2"/>
    <row r="8127" ht="15" customHeight="1" x14ac:dyDescent="0.2"/>
    <row r="8128" ht="15" customHeight="1" x14ac:dyDescent="0.2"/>
    <row r="8129" ht="15" customHeight="1" x14ac:dyDescent="0.2"/>
    <row r="8130" ht="15" customHeight="1" x14ac:dyDescent="0.2"/>
    <row r="8131" ht="15" customHeight="1" x14ac:dyDescent="0.2"/>
    <row r="8132" ht="15" customHeight="1" x14ac:dyDescent="0.2"/>
    <row r="8133" ht="15" customHeight="1" x14ac:dyDescent="0.2"/>
    <row r="8134" ht="15" customHeight="1" x14ac:dyDescent="0.2"/>
    <row r="8135" ht="15" customHeight="1" x14ac:dyDescent="0.2"/>
    <row r="8136" ht="15" customHeight="1" x14ac:dyDescent="0.2"/>
    <row r="8137" ht="15" customHeight="1" x14ac:dyDescent="0.2"/>
    <row r="8138" ht="15" customHeight="1" x14ac:dyDescent="0.2"/>
    <row r="8139" ht="15" customHeight="1" x14ac:dyDescent="0.2"/>
    <row r="8140" ht="15" customHeight="1" x14ac:dyDescent="0.2"/>
    <row r="8141" ht="15" customHeight="1" x14ac:dyDescent="0.2"/>
    <row r="8142" ht="15" customHeight="1" x14ac:dyDescent="0.2"/>
    <row r="8143" ht="15" customHeight="1" x14ac:dyDescent="0.2"/>
    <row r="8144" ht="15" customHeight="1" x14ac:dyDescent="0.2"/>
    <row r="8145" ht="15" customHeight="1" x14ac:dyDescent="0.2"/>
    <row r="8146" ht="15" customHeight="1" x14ac:dyDescent="0.2"/>
    <row r="8147" ht="15" customHeight="1" x14ac:dyDescent="0.2"/>
    <row r="8148" ht="15" customHeight="1" x14ac:dyDescent="0.2"/>
    <row r="8149" ht="15" customHeight="1" x14ac:dyDescent="0.2"/>
    <row r="8150" ht="15" customHeight="1" x14ac:dyDescent="0.2"/>
    <row r="8151" ht="15" customHeight="1" x14ac:dyDescent="0.2"/>
    <row r="8152" ht="15" customHeight="1" x14ac:dyDescent="0.2"/>
    <row r="8153" ht="15" customHeight="1" x14ac:dyDescent="0.2"/>
    <row r="8154" ht="15" customHeight="1" x14ac:dyDescent="0.2"/>
    <row r="8155" ht="15" customHeight="1" x14ac:dyDescent="0.2"/>
    <row r="8156" ht="15" customHeight="1" x14ac:dyDescent="0.2"/>
    <row r="8157" ht="15" customHeight="1" x14ac:dyDescent="0.2"/>
    <row r="8158" ht="15" customHeight="1" x14ac:dyDescent="0.2"/>
    <row r="8159" ht="15" customHeight="1" x14ac:dyDescent="0.2"/>
    <row r="8160" ht="15" customHeight="1" x14ac:dyDescent="0.2"/>
    <row r="8161" ht="15" customHeight="1" x14ac:dyDescent="0.2"/>
    <row r="8162" ht="15" customHeight="1" x14ac:dyDescent="0.2"/>
    <row r="8163" ht="15" customHeight="1" x14ac:dyDescent="0.2"/>
    <row r="8164" ht="15" customHeight="1" x14ac:dyDescent="0.2"/>
    <row r="8165" ht="15" customHeight="1" x14ac:dyDescent="0.2"/>
    <row r="8166" ht="15" customHeight="1" x14ac:dyDescent="0.2"/>
    <row r="8167" ht="15" customHeight="1" x14ac:dyDescent="0.2"/>
    <row r="8168" ht="15" customHeight="1" x14ac:dyDescent="0.2"/>
    <row r="8169" ht="15" customHeight="1" x14ac:dyDescent="0.2"/>
    <row r="8170" ht="15" customHeight="1" x14ac:dyDescent="0.2"/>
    <row r="8171" ht="15" customHeight="1" x14ac:dyDescent="0.2"/>
    <row r="8172" ht="15" customHeight="1" x14ac:dyDescent="0.2"/>
    <row r="8173" ht="15" customHeight="1" x14ac:dyDescent="0.2"/>
    <row r="8174" ht="15" customHeight="1" x14ac:dyDescent="0.2"/>
    <row r="8175" ht="15" customHeight="1" x14ac:dyDescent="0.2"/>
    <row r="8176" ht="15" customHeight="1" x14ac:dyDescent="0.2"/>
    <row r="8177" ht="15" customHeight="1" x14ac:dyDescent="0.2"/>
    <row r="8178" ht="15" customHeight="1" x14ac:dyDescent="0.2"/>
    <row r="8179" ht="15" customHeight="1" x14ac:dyDescent="0.2"/>
    <row r="8180" ht="15" customHeight="1" x14ac:dyDescent="0.2"/>
    <row r="8181" ht="15" customHeight="1" x14ac:dyDescent="0.2"/>
    <row r="8182" ht="15" customHeight="1" x14ac:dyDescent="0.2"/>
    <row r="8183" ht="15" customHeight="1" x14ac:dyDescent="0.2"/>
    <row r="8184" ht="15" customHeight="1" x14ac:dyDescent="0.2"/>
    <row r="8185" ht="15" customHeight="1" x14ac:dyDescent="0.2"/>
    <row r="8186" ht="15" customHeight="1" x14ac:dyDescent="0.2"/>
    <row r="8187" ht="15" customHeight="1" x14ac:dyDescent="0.2"/>
    <row r="8188" ht="15" customHeight="1" x14ac:dyDescent="0.2"/>
    <row r="8189" ht="15" customHeight="1" x14ac:dyDescent="0.2"/>
    <row r="8190" ht="15" customHeight="1" x14ac:dyDescent="0.2"/>
    <row r="8191" ht="15" customHeight="1" x14ac:dyDescent="0.2"/>
    <row r="8192" ht="15" customHeight="1" x14ac:dyDescent="0.2"/>
    <row r="8193" ht="15" customHeight="1" x14ac:dyDescent="0.2"/>
    <row r="8194" ht="15" customHeight="1" x14ac:dyDescent="0.2"/>
    <row r="8195" ht="15" customHeight="1" x14ac:dyDescent="0.2"/>
    <row r="8196" ht="15" customHeight="1" x14ac:dyDescent="0.2"/>
    <row r="8197" ht="15" customHeight="1" x14ac:dyDescent="0.2"/>
    <row r="8198" ht="15" customHeight="1" x14ac:dyDescent="0.2"/>
    <row r="8199" ht="15" customHeight="1" x14ac:dyDescent="0.2"/>
    <row r="8200" ht="15" customHeight="1" x14ac:dyDescent="0.2"/>
    <row r="8201" ht="15" customHeight="1" x14ac:dyDescent="0.2"/>
    <row r="8202" ht="15" customHeight="1" x14ac:dyDescent="0.2"/>
    <row r="8203" ht="15" customHeight="1" x14ac:dyDescent="0.2"/>
    <row r="8204" ht="15" customHeight="1" x14ac:dyDescent="0.2"/>
    <row r="8205" ht="15" customHeight="1" x14ac:dyDescent="0.2"/>
    <row r="8206" ht="15" customHeight="1" x14ac:dyDescent="0.2"/>
    <row r="8207" ht="15" customHeight="1" x14ac:dyDescent="0.2"/>
    <row r="8208" ht="15" customHeight="1" x14ac:dyDescent="0.2"/>
    <row r="8209" ht="15" customHeight="1" x14ac:dyDescent="0.2"/>
    <row r="8210" ht="15" customHeight="1" x14ac:dyDescent="0.2"/>
    <row r="8211" ht="15" customHeight="1" x14ac:dyDescent="0.2"/>
    <row r="8212" ht="15" customHeight="1" x14ac:dyDescent="0.2"/>
    <row r="8213" ht="15" customHeight="1" x14ac:dyDescent="0.2"/>
    <row r="8214" ht="15" customHeight="1" x14ac:dyDescent="0.2"/>
    <row r="8215" ht="15" customHeight="1" x14ac:dyDescent="0.2"/>
    <row r="8216" ht="15" customHeight="1" x14ac:dyDescent="0.2"/>
    <row r="8217" ht="15" customHeight="1" x14ac:dyDescent="0.2"/>
    <row r="8218" ht="15" customHeight="1" x14ac:dyDescent="0.2"/>
    <row r="8219" ht="15" customHeight="1" x14ac:dyDescent="0.2"/>
    <row r="8220" ht="15" customHeight="1" x14ac:dyDescent="0.2"/>
    <row r="8221" ht="15" customHeight="1" x14ac:dyDescent="0.2"/>
    <row r="8222" ht="15" customHeight="1" x14ac:dyDescent="0.2"/>
    <row r="8223" ht="15" customHeight="1" x14ac:dyDescent="0.2"/>
    <row r="8224" ht="15" customHeight="1" x14ac:dyDescent="0.2"/>
    <row r="8225" ht="15" customHeight="1" x14ac:dyDescent="0.2"/>
    <row r="8226" ht="15" customHeight="1" x14ac:dyDescent="0.2"/>
    <row r="8227" ht="15" customHeight="1" x14ac:dyDescent="0.2"/>
    <row r="8228" ht="15" customHeight="1" x14ac:dyDescent="0.2"/>
    <row r="8229" ht="15" customHeight="1" x14ac:dyDescent="0.2"/>
    <row r="8230" ht="15" customHeight="1" x14ac:dyDescent="0.2"/>
    <row r="8231" ht="15" customHeight="1" x14ac:dyDescent="0.2"/>
    <row r="8232" ht="15" customHeight="1" x14ac:dyDescent="0.2"/>
    <row r="8233" ht="15" customHeight="1" x14ac:dyDescent="0.2"/>
    <row r="8234" ht="15" customHeight="1" x14ac:dyDescent="0.2"/>
    <row r="8235" ht="15" customHeight="1" x14ac:dyDescent="0.2"/>
    <row r="8236" ht="15" customHeight="1" x14ac:dyDescent="0.2"/>
    <row r="8237" ht="15" customHeight="1" x14ac:dyDescent="0.2"/>
    <row r="8238" ht="15" customHeight="1" x14ac:dyDescent="0.2"/>
    <row r="8239" ht="15" customHeight="1" x14ac:dyDescent="0.2"/>
    <row r="8240" ht="15" customHeight="1" x14ac:dyDescent="0.2"/>
    <row r="8241" ht="15" customHeight="1" x14ac:dyDescent="0.2"/>
    <row r="8242" ht="15" customHeight="1" x14ac:dyDescent="0.2"/>
    <row r="8243" ht="15" customHeight="1" x14ac:dyDescent="0.2"/>
    <row r="8244" ht="15" customHeight="1" x14ac:dyDescent="0.2"/>
    <row r="8245" ht="15" customHeight="1" x14ac:dyDescent="0.2"/>
    <row r="8246" ht="15" customHeight="1" x14ac:dyDescent="0.2"/>
    <row r="8247" ht="15" customHeight="1" x14ac:dyDescent="0.2"/>
    <row r="8248" ht="15" customHeight="1" x14ac:dyDescent="0.2"/>
    <row r="8249" ht="15" customHeight="1" x14ac:dyDescent="0.2"/>
    <row r="8250" ht="15" customHeight="1" x14ac:dyDescent="0.2"/>
    <row r="8251" ht="15" customHeight="1" x14ac:dyDescent="0.2"/>
    <row r="8252" ht="15" customHeight="1" x14ac:dyDescent="0.2"/>
    <row r="8253" ht="15" customHeight="1" x14ac:dyDescent="0.2"/>
    <row r="8254" ht="15" customHeight="1" x14ac:dyDescent="0.2"/>
    <row r="8255" ht="15" customHeight="1" x14ac:dyDescent="0.2"/>
    <row r="8256" ht="15" customHeight="1" x14ac:dyDescent="0.2"/>
    <row r="8257" ht="15" customHeight="1" x14ac:dyDescent="0.2"/>
    <row r="8258" ht="15" customHeight="1" x14ac:dyDescent="0.2"/>
    <row r="8259" ht="15" customHeight="1" x14ac:dyDescent="0.2"/>
    <row r="8260" ht="15" customHeight="1" x14ac:dyDescent="0.2"/>
    <row r="8261" ht="15" customHeight="1" x14ac:dyDescent="0.2"/>
    <row r="8262" ht="15" customHeight="1" x14ac:dyDescent="0.2"/>
    <row r="8263" ht="15" customHeight="1" x14ac:dyDescent="0.2"/>
    <row r="8264" ht="15" customHeight="1" x14ac:dyDescent="0.2"/>
    <row r="8265" ht="15" customHeight="1" x14ac:dyDescent="0.2"/>
    <row r="8266" ht="15" customHeight="1" x14ac:dyDescent="0.2"/>
    <row r="8267" ht="15" customHeight="1" x14ac:dyDescent="0.2"/>
    <row r="8268" ht="15" customHeight="1" x14ac:dyDescent="0.2"/>
    <row r="8269" ht="15" customHeight="1" x14ac:dyDescent="0.2"/>
    <row r="8270" ht="15" customHeight="1" x14ac:dyDescent="0.2"/>
    <row r="8271" ht="15" customHeight="1" x14ac:dyDescent="0.2"/>
    <row r="8272" ht="15" customHeight="1" x14ac:dyDescent="0.2"/>
    <row r="8273" ht="15" customHeight="1" x14ac:dyDescent="0.2"/>
    <row r="8274" ht="15" customHeight="1" x14ac:dyDescent="0.2"/>
    <row r="8275" ht="15" customHeight="1" x14ac:dyDescent="0.2"/>
    <row r="8276" ht="15" customHeight="1" x14ac:dyDescent="0.2"/>
    <row r="8277" ht="15" customHeight="1" x14ac:dyDescent="0.2"/>
    <row r="8278" ht="15" customHeight="1" x14ac:dyDescent="0.2"/>
    <row r="8279" ht="15" customHeight="1" x14ac:dyDescent="0.2"/>
    <row r="8280" ht="15" customHeight="1" x14ac:dyDescent="0.2"/>
    <row r="8281" ht="15" customHeight="1" x14ac:dyDescent="0.2"/>
    <row r="8282" ht="15" customHeight="1" x14ac:dyDescent="0.2"/>
    <row r="8283" ht="15" customHeight="1" x14ac:dyDescent="0.2"/>
    <row r="8284" ht="15" customHeight="1" x14ac:dyDescent="0.2"/>
    <row r="8285" ht="15" customHeight="1" x14ac:dyDescent="0.2"/>
    <row r="8286" ht="15" customHeight="1" x14ac:dyDescent="0.2"/>
    <row r="8287" ht="15" customHeight="1" x14ac:dyDescent="0.2"/>
    <row r="8288" ht="15" customHeight="1" x14ac:dyDescent="0.2"/>
    <row r="8289" ht="15" customHeight="1" x14ac:dyDescent="0.2"/>
    <row r="8290" ht="15" customHeight="1" x14ac:dyDescent="0.2"/>
    <row r="8291" ht="15" customHeight="1" x14ac:dyDescent="0.2"/>
    <row r="8292" ht="15" customHeight="1" x14ac:dyDescent="0.2"/>
    <row r="8293" ht="15" customHeight="1" x14ac:dyDescent="0.2"/>
    <row r="8294" ht="15" customHeight="1" x14ac:dyDescent="0.2"/>
    <row r="8295" ht="15" customHeight="1" x14ac:dyDescent="0.2"/>
    <row r="8296" ht="15" customHeight="1" x14ac:dyDescent="0.2"/>
    <row r="8297" ht="15" customHeight="1" x14ac:dyDescent="0.2"/>
    <row r="8298" ht="15" customHeight="1" x14ac:dyDescent="0.2"/>
    <row r="8299" ht="15" customHeight="1" x14ac:dyDescent="0.2"/>
    <row r="8300" ht="15" customHeight="1" x14ac:dyDescent="0.2"/>
    <row r="8301" ht="15" customHeight="1" x14ac:dyDescent="0.2"/>
    <row r="8302" ht="15" customHeight="1" x14ac:dyDescent="0.2"/>
    <row r="8303" ht="15" customHeight="1" x14ac:dyDescent="0.2"/>
    <row r="8304" ht="15" customHeight="1" x14ac:dyDescent="0.2"/>
    <row r="8305" ht="15" customHeight="1" x14ac:dyDescent="0.2"/>
    <row r="8306" ht="15" customHeight="1" x14ac:dyDescent="0.2"/>
    <row r="8307" ht="15" customHeight="1" x14ac:dyDescent="0.2"/>
    <row r="8308" ht="15" customHeight="1" x14ac:dyDescent="0.2"/>
    <row r="8309" ht="15" customHeight="1" x14ac:dyDescent="0.2"/>
    <row r="8310" ht="15" customHeight="1" x14ac:dyDescent="0.2"/>
    <row r="8311" ht="15" customHeight="1" x14ac:dyDescent="0.2"/>
    <row r="8312" ht="15" customHeight="1" x14ac:dyDescent="0.2"/>
    <row r="8313" ht="15" customHeight="1" x14ac:dyDescent="0.2"/>
    <row r="8314" ht="15" customHeight="1" x14ac:dyDescent="0.2"/>
    <row r="8315" ht="15" customHeight="1" x14ac:dyDescent="0.2"/>
    <row r="8316" ht="15" customHeight="1" x14ac:dyDescent="0.2"/>
    <row r="8317" ht="15" customHeight="1" x14ac:dyDescent="0.2"/>
    <row r="8318" ht="15" customHeight="1" x14ac:dyDescent="0.2"/>
    <row r="8319" ht="15" customHeight="1" x14ac:dyDescent="0.2"/>
    <row r="8320" ht="15" customHeight="1" x14ac:dyDescent="0.2"/>
    <row r="8321" ht="15" customHeight="1" x14ac:dyDescent="0.2"/>
    <row r="8322" ht="15" customHeight="1" x14ac:dyDescent="0.2"/>
    <row r="8323" ht="15" customHeight="1" x14ac:dyDescent="0.2"/>
    <row r="8324" ht="15" customHeight="1" x14ac:dyDescent="0.2"/>
    <row r="8325" ht="15" customHeight="1" x14ac:dyDescent="0.2"/>
    <row r="8326" ht="15" customHeight="1" x14ac:dyDescent="0.2"/>
    <row r="8327" ht="15" customHeight="1" x14ac:dyDescent="0.2"/>
    <row r="8328" ht="15" customHeight="1" x14ac:dyDescent="0.2"/>
    <row r="8329" ht="15" customHeight="1" x14ac:dyDescent="0.2"/>
    <row r="8330" ht="15" customHeight="1" x14ac:dyDescent="0.2"/>
    <row r="8331" ht="15" customHeight="1" x14ac:dyDescent="0.2"/>
    <row r="8332" ht="15" customHeight="1" x14ac:dyDescent="0.2"/>
    <row r="8333" ht="15" customHeight="1" x14ac:dyDescent="0.2"/>
    <row r="8334" ht="15" customHeight="1" x14ac:dyDescent="0.2"/>
    <row r="8335" ht="15" customHeight="1" x14ac:dyDescent="0.2"/>
    <row r="8336" ht="15" customHeight="1" x14ac:dyDescent="0.2"/>
    <row r="8337" ht="15" customHeight="1" x14ac:dyDescent="0.2"/>
    <row r="8338" ht="15" customHeight="1" x14ac:dyDescent="0.2"/>
    <row r="8339" ht="15" customHeight="1" x14ac:dyDescent="0.2"/>
    <row r="8340" ht="15" customHeight="1" x14ac:dyDescent="0.2"/>
    <row r="8341" ht="15" customHeight="1" x14ac:dyDescent="0.2"/>
    <row r="8342" ht="15" customHeight="1" x14ac:dyDescent="0.2"/>
    <row r="8343" ht="15" customHeight="1" x14ac:dyDescent="0.2"/>
    <row r="8344" ht="15" customHeight="1" x14ac:dyDescent="0.2"/>
    <row r="8345" ht="15" customHeight="1" x14ac:dyDescent="0.2"/>
    <row r="8346" ht="15" customHeight="1" x14ac:dyDescent="0.2"/>
    <row r="8347" ht="15" customHeight="1" x14ac:dyDescent="0.2"/>
    <row r="8348" ht="15" customHeight="1" x14ac:dyDescent="0.2"/>
    <row r="8349" ht="15" customHeight="1" x14ac:dyDescent="0.2"/>
    <row r="8350" ht="15" customHeight="1" x14ac:dyDescent="0.2"/>
    <row r="8351" ht="15" customHeight="1" x14ac:dyDescent="0.2"/>
    <row r="8352" ht="15" customHeight="1" x14ac:dyDescent="0.2"/>
    <row r="8353" ht="15" customHeight="1" x14ac:dyDescent="0.2"/>
    <row r="8354" ht="15" customHeight="1" x14ac:dyDescent="0.2"/>
    <row r="8355" ht="15" customHeight="1" x14ac:dyDescent="0.2"/>
    <row r="8356" ht="15" customHeight="1" x14ac:dyDescent="0.2"/>
    <row r="8357" ht="15" customHeight="1" x14ac:dyDescent="0.2"/>
    <row r="8358" ht="15" customHeight="1" x14ac:dyDescent="0.2"/>
    <row r="8359" ht="15" customHeight="1" x14ac:dyDescent="0.2"/>
    <row r="8360" ht="15" customHeight="1" x14ac:dyDescent="0.2"/>
    <row r="8361" ht="15" customHeight="1" x14ac:dyDescent="0.2"/>
    <row r="8362" ht="15" customHeight="1" x14ac:dyDescent="0.2"/>
    <row r="8363" ht="15" customHeight="1" x14ac:dyDescent="0.2"/>
    <row r="8364" ht="15" customHeight="1" x14ac:dyDescent="0.2"/>
    <row r="8365" ht="15" customHeight="1" x14ac:dyDescent="0.2"/>
    <row r="8366" ht="15" customHeight="1" x14ac:dyDescent="0.2"/>
    <row r="8367" ht="15" customHeight="1" x14ac:dyDescent="0.2"/>
    <row r="8368" ht="15" customHeight="1" x14ac:dyDescent="0.2"/>
    <row r="8369" ht="15" customHeight="1" x14ac:dyDescent="0.2"/>
    <row r="8370" ht="15" customHeight="1" x14ac:dyDescent="0.2"/>
    <row r="8371" ht="15" customHeight="1" x14ac:dyDescent="0.2"/>
    <row r="8372" ht="15" customHeight="1" x14ac:dyDescent="0.2"/>
    <row r="8373" ht="15" customHeight="1" x14ac:dyDescent="0.2"/>
    <row r="8374" ht="15" customHeight="1" x14ac:dyDescent="0.2"/>
    <row r="8375" ht="15" customHeight="1" x14ac:dyDescent="0.2"/>
    <row r="8376" ht="15" customHeight="1" x14ac:dyDescent="0.2"/>
    <row r="8377" ht="15" customHeight="1" x14ac:dyDescent="0.2"/>
    <row r="8378" ht="15" customHeight="1" x14ac:dyDescent="0.2"/>
    <row r="8379" ht="15" customHeight="1" x14ac:dyDescent="0.2"/>
    <row r="8380" ht="15" customHeight="1" x14ac:dyDescent="0.2"/>
    <row r="8381" ht="15" customHeight="1" x14ac:dyDescent="0.2"/>
    <row r="8382" ht="15" customHeight="1" x14ac:dyDescent="0.2"/>
    <row r="8383" ht="15" customHeight="1" x14ac:dyDescent="0.2"/>
    <row r="8384" ht="15" customHeight="1" x14ac:dyDescent="0.2"/>
    <row r="8385" ht="15" customHeight="1" x14ac:dyDescent="0.2"/>
    <row r="8386" ht="15" customHeight="1" x14ac:dyDescent="0.2"/>
    <row r="8387" ht="15" customHeight="1" x14ac:dyDescent="0.2"/>
    <row r="8388" ht="15" customHeight="1" x14ac:dyDescent="0.2"/>
    <row r="8389" ht="15" customHeight="1" x14ac:dyDescent="0.2"/>
    <row r="8390" ht="15" customHeight="1" x14ac:dyDescent="0.2"/>
    <row r="8391" ht="15" customHeight="1" x14ac:dyDescent="0.2"/>
    <row r="8392" ht="15" customHeight="1" x14ac:dyDescent="0.2"/>
    <row r="8393" ht="15" customHeight="1" x14ac:dyDescent="0.2"/>
    <row r="8394" ht="15" customHeight="1" x14ac:dyDescent="0.2"/>
    <row r="8395" ht="15" customHeight="1" x14ac:dyDescent="0.2"/>
    <row r="8396" ht="15" customHeight="1" x14ac:dyDescent="0.2"/>
    <row r="8397" ht="15" customHeight="1" x14ac:dyDescent="0.2"/>
    <row r="8398" ht="15" customHeight="1" x14ac:dyDescent="0.2"/>
    <row r="8399" ht="15" customHeight="1" x14ac:dyDescent="0.2"/>
    <row r="8400" ht="15" customHeight="1" x14ac:dyDescent="0.2"/>
    <row r="8401" ht="15" customHeight="1" x14ac:dyDescent="0.2"/>
    <row r="8402" ht="15" customHeight="1" x14ac:dyDescent="0.2"/>
    <row r="8403" ht="15" customHeight="1" x14ac:dyDescent="0.2"/>
    <row r="8404" ht="15" customHeight="1" x14ac:dyDescent="0.2"/>
    <row r="8405" ht="15" customHeight="1" x14ac:dyDescent="0.2"/>
    <row r="8406" ht="15" customHeight="1" x14ac:dyDescent="0.2"/>
    <row r="8407" ht="15" customHeight="1" x14ac:dyDescent="0.2"/>
    <row r="8408" ht="15" customHeight="1" x14ac:dyDescent="0.2"/>
    <row r="8409" ht="15" customHeight="1" x14ac:dyDescent="0.2"/>
    <row r="8410" ht="15" customHeight="1" x14ac:dyDescent="0.2"/>
    <row r="8411" ht="15" customHeight="1" x14ac:dyDescent="0.2"/>
    <row r="8412" ht="15" customHeight="1" x14ac:dyDescent="0.2"/>
    <row r="8413" ht="15" customHeight="1" x14ac:dyDescent="0.2"/>
    <row r="8414" ht="15" customHeight="1" x14ac:dyDescent="0.2"/>
    <row r="8415" ht="15" customHeight="1" x14ac:dyDescent="0.2"/>
    <row r="8416" ht="15" customHeight="1" x14ac:dyDescent="0.2"/>
    <row r="8417" ht="15" customHeight="1" x14ac:dyDescent="0.2"/>
    <row r="8418" ht="15" customHeight="1" x14ac:dyDescent="0.2"/>
    <row r="8419" ht="15" customHeight="1" x14ac:dyDescent="0.2"/>
    <row r="8420" ht="15" customHeight="1" x14ac:dyDescent="0.2"/>
    <row r="8421" ht="15" customHeight="1" x14ac:dyDescent="0.2"/>
    <row r="8422" ht="15" customHeight="1" x14ac:dyDescent="0.2"/>
    <row r="8423" ht="15" customHeight="1" x14ac:dyDescent="0.2"/>
    <row r="8424" ht="15" customHeight="1" x14ac:dyDescent="0.2"/>
    <row r="8425" ht="15" customHeight="1" x14ac:dyDescent="0.2"/>
    <row r="8426" ht="15" customHeight="1" x14ac:dyDescent="0.2"/>
    <row r="8427" ht="15" customHeight="1" x14ac:dyDescent="0.2"/>
    <row r="8428" ht="15" customHeight="1" x14ac:dyDescent="0.2"/>
    <row r="8429" ht="15" customHeight="1" x14ac:dyDescent="0.2"/>
    <row r="8430" ht="15" customHeight="1" x14ac:dyDescent="0.2"/>
    <row r="8431" ht="15" customHeight="1" x14ac:dyDescent="0.2"/>
    <row r="8432" ht="15" customHeight="1" x14ac:dyDescent="0.2"/>
    <row r="8433" ht="15" customHeight="1" x14ac:dyDescent="0.2"/>
    <row r="8434" ht="15" customHeight="1" x14ac:dyDescent="0.2"/>
    <row r="8435" ht="15" customHeight="1" x14ac:dyDescent="0.2"/>
    <row r="8436" ht="15" customHeight="1" x14ac:dyDescent="0.2"/>
    <row r="8437" ht="15" customHeight="1" x14ac:dyDescent="0.2"/>
    <row r="8438" ht="15" customHeight="1" x14ac:dyDescent="0.2"/>
    <row r="8439" ht="15" customHeight="1" x14ac:dyDescent="0.2"/>
    <row r="8440" ht="15" customHeight="1" x14ac:dyDescent="0.2"/>
    <row r="8441" ht="15" customHeight="1" x14ac:dyDescent="0.2"/>
    <row r="8442" ht="15" customHeight="1" x14ac:dyDescent="0.2"/>
    <row r="8443" ht="15" customHeight="1" x14ac:dyDescent="0.2"/>
    <row r="8444" ht="15" customHeight="1" x14ac:dyDescent="0.2"/>
    <row r="8445" ht="15" customHeight="1" x14ac:dyDescent="0.2"/>
    <row r="8446" ht="15" customHeight="1" x14ac:dyDescent="0.2"/>
    <row r="8447" ht="15" customHeight="1" x14ac:dyDescent="0.2"/>
    <row r="8448" ht="15" customHeight="1" x14ac:dyDescent="0.2"/>
    <row r="8449" ht="15" customHeight="1" x14ac:dyDescent="0.2"/>
    <row r="8450" ht="15" customHeight="1" x14ac:dyDescent="0.2"/>
    <row r="8451" ht="15" customHeight="1" x14ac:dyDescent="0.2"/>
    <row r="8452" ht="15" customHeight="1" x14ac:dyDescent="0.2"/>
    <row r="8453" ht="15" customHeight="1" x14ac:dyDescent="0.2"/>
    <row r="8454" ht="15" customHeight="1" x14ac:dyDescent="0.2"/>
    <row r="8455" ht="15" customHeight="1" x14ac:dyDescent="0.2"/>
    <row r="8456" ht="15" customHeight="1" x14ac:dyDescent="0.2"/>
    <row r="8457" ht="15" customHeight="1" x14ac:dyDescent="0.2"/>
    <row r="8458" ht="15" customHeight="1" x14ac:dyDescent="0.2"/>
    <row r="8459" ht="15" customHeight="1" x14ac:dyDescent="0.2"/>
    <row r="8460" ht="15" customHeight="1" x14ac:dyDescent="0.2"/>
    <row r="8461" ht="15" customHeight="1" x14ac:dyDescent="0.2"/>
    <row r="8462" ht="15" customHeight="1" x14ac:dyDescent="0.2"/>
    <row r="8463" ht="15" customHeight="1" x14ac:dyDescent="0.2"/>
    <row r="8464" ht="15" customHeight="1" x14ac:dyDescent="0.2"/>
    <row r="8465" ht="15" customHeight="1" x14ac:dyDescent="0.2"/>
    <row r="8466" ht="15" customHeight="1" x14ac:dyDescent="0.2"/>
    <row r="8467" ht="15" customHeight="1" x14ac:dyDescent="0.2"/>
    <row r="8468" ht="15" customHeight="1" x14ac:dyDescent="0.2"/>
    <row r="8469" ht="15" customHeight="1" x14ac:dyDescent="0.2"/>
    <row r="8470" ht="15" customHeight="1" x14ac:dyDescent="0.2"/>
    <row r="8471" ht="15" customHeight="1" x14ac:dyDescent="0.2"/>
    <row r="8472" ht="15" customHeight="1" x14ac:dyDescent="0.2"/>
    <row r="8473" ht="15" customHeight="1" x14ac:dyDescent="0.2"/>
    <row r="8474" ht="15" customHeight="1" x14ac:dyDescent="0.2"/>
    <row r="8475" ht="15" customHeight="1" x14ac:dyDescent="0.2"/>
    <row r="8476" ht="15" customHeight="1" x14ac:dyDescent="0.2"/>
    <row r="8477" ht="15" customHeight="1" x14ac:dyDescent="0.2"/>
    <row r="8478" ht="15" customHeight="1" x14ac:dyDescent="0.2"/>
    <row r="8479" ht="15" customHeight="1" x14ac:dyDescent="0.2"/>
    <row r="8480" ht="15" customHeight="1" x14ac:dyDescent="0.2"/>
    <row r="8481" ht="15" customHeight="1" x14ac:dyDescent="0.2"/>
    <row r="8482" ht="15" customHeight="1" x14ac:dyDescent="0.2"/>
    <row r="8483" ht="15" customHeight="1" x14ac:dyDescent="0.2"/>
    <row r="8484" ht="15" customHeight="1" x14ac:dyDescent="0.2"/>
    <row r="8485" ht="15" customHeight="1" x14ac:dyDescent="0.2"/>
    <row r="8486" ht="15" customHeight="1" x14ac:dyDescent="0.2"/>
    <row r="8487" ht="15" customHeight="1" x14ac:dyDescent="0.2"/>
    <row r="8488" ht="15" customHeight="1" x14ac:dyDescent="0.2"/>
    <row r="8489" ht="15" customHeight="1" x14ac:dyDescent="0.2"/>
    <row r="8490" ht="15" customHeight="1" x14ac:dyDescent="0.2"/>
    <row r="8491" ht="15" customHeight="1" x14ac:dyDescent="0.2"/>
    <row r="8492" ht="15" customHeight="1" x14ac:dyDescent="0.2"/>
    <row r="8493" ht="15" customHeight="1" x14ac:dyDescent="0.2"/>
    <row r="8494" ht="15" customHeight="1" x14ac:dyDescent="0.2"/>
    <row r="8495" ht="15" customHeight="1" x14ac:dyDescent="0.2"/>
    <row r="8496" ht="15" customHeight="1" x14ac:dyDescent="0.2"/>
    <row r="8497" ht="15" customHeight="1" x14ac:dyDescent="0.2"/>
    <row r="8498" ht="15" customHeight="1" x14ac:dyDescent="0.2"/>
    <row r="8499" ht="15" customHeight="1" x14ac:dyDescent="0.2"/>
    <row r="8500" ht="15" customHeight="1" x14ac:dyDescent="0.2"/>
    <row r="8501" ht="15" customHeight="1" x14ac:dyDescent="0.2"/>
    <row r="8502" ht="15" customHeight="1" x14ac:dyDescent="0.2"/>
    <row r="8503" ht="15" customHeight="1" x14ac:dyDescent="0.2"/>
    <row r="8504" ht="15" customHeight="1" x14ac:dyDescent="0.2"/>
    <row r="8505" ht="15" customHeight="1" x14ac:dyDescent="0.2"/>
    <row r="8506" ht="15" customHeight="1" x14ac:dyDescent="0.2"/>
    <row r="8507" ht="15" customHeight="1" x14ac:dyDescent="0.2"/>
    <row r="8508" ht="15" customHeight="1" x14ac:dyDescent="0.2"/>
    <row r="8509" ht="15" customHeight="1" x14ac:dyDescent="0.2"/>
    <row r="8510" ht="15" customHeight="1" x14ac:dyDescent="0.2"/>
    <row r="8511" ht="15" customHeight="1" x14ac:dyDescent="0.2"/>
    <row r="8512" ht="15" customHeight="1" x14ac:dyDescent="0.2"/>
    <row r="8513" ht="15" customHeight="1" x14ac:dyDescent="0.2"/>
    <row r="8514" ht="15" customHeight="1" x14ac:dyDescent="0.2"/>
    <row r="8515" ht="15" customHeight="1" x14ac:dyDescent="0.2"/>
    <row r="8516" ht="15" customHeight="1" x14ac:dyDescent="0.2"/>
    <row r="8517" ht="15" customHeight="1" x14ac:dyDescent="0.2"/>
    <row r="8518" ht="15" customHeight="1" x14ac:dyDescent="0.2"/>
    <row r="8519" ht="15" customHeight="1" x14ac:dyDescent="0.2"/>
    <row r="8520" ht="15" customHeight="1" x14ac:dyDescent="0.2"/>
    <row r="8521" ht="15" customHeight="1" x14ac:dyDescent="0.2"/>
    <row r="8522" ht="15" customHeight="1" x14ac:dyDescent="0.2"/>
    <row r="8523" ht="15" customHeight="1" x14ac:dyDescent="0.2"/>
    <row r="8524" ht="15" customHeight="1" x14ac:dyDescent="0.2"/>
    <row r="8525" ht="15" customHeight="1" x14ac:dyDescent="0.2"/>
    <row r="8526" ht="15" customHeight="1" x14ac:dyDescent="0.2"/>
    <row r="8527" ht="15" customHeight="1" x14ac:dyDescent="0.2"/>
    <row r="8528" ht="15" customHeight="1" x14ac:dyDescent="0.2"/>
    <row r="8529" ht="15" customHeight="1" x14ac:dyDescent="0.2"/>
    <row r="8530" ht="15" customHeight="1" x14ac:dyDescent="0.2"/>
    <row r="8531" ht="15" customHeight="1" x14ac:dyDescent="0.2"/>
    <row r="8532" ht="15" customHeight="1" x14ac:dyDescent="0.2"/>
    <row r="8533" ht="15" customHeight="1" x14ac:dyDescent="0.2"/>
    <row r="8534" ht="15" customHeight="1" x14ac:dyDescent="0.2"/>
    <row r="8535" ht="15" customHeight="1" x14ac:dyDescent="0.2"/>
    <row r="8536" ht="15" customHeight="1" x14ac:dyDescent="0.2"/>
    <row r="8537" ht="15" customHeight="1" x14ac:dyDescent="0.2"/>
    <row r="8538" ht="15" customHeight="1" x14ac:dyDescent="0.2"/>
    <row r="8539" ht="15" customHeight="1" x14ac:dyDescent="0.2"/>
    <row r="8540" ht="15" customHeight="1" x14ac:dyDescent="0.2"/>
    <row r="8541" ht="15" customHeight="1" x14ac:dyDescent="0.2"/>
    <row r="8542" ht="15" customHeight="1" x14ac:dyDescent="0.2"/>
    <row r="8543" ht="15" customHeight="1" x14ac:dyDescent="0.2"/>
    <row r="8544" ht="15" customHeight="1" x14ac:dyDescent="0.2"/>
    <row r="8545" ht="15" customHeight="1" x14ac:dyDescent="0.2"/>
    <row r="8546" ht="15" customHeight="1" x14ac:dyDescent="0.2"/>
    <row r="8547" ht="15" customHeight="1" x14ac:dyDescent="0.2"/>
    <row r="8548" ht="15" customHeight="1" x14ac:dyDescent="0.2"/>
    <row r="8549" ht="15" customHeight="1" x14ac:dyDescent="0.2"/>
    <row r="8550" ht="15" customHeight="1" x14ac:dyDescent="0.2"/>
    <row r="8551" ht="15" customHeight="1" x14ac:dyDescent="0.2"/>
    <row r="8552" ht="15" customHeight="1" x14ac:dyDescent="0.2"/>
    <row r="8553" ht="15" customHeight="1" x14ac:dyDescent="0.2"/>
    <row r="8554" ht="15" customHeight="1" x14ac:dyDescent="0.2"/>
    <row r="8555" ht="15" customHeight="1" x14ac:dyDescent="0.2"/>
    <row r="8556" ht="15" customHeight="1" x14ac:dyDescent="0.2"/>
    <row r="8557" ht="15" customHeight="1" x14ac:dyDescent="0.2"/>
    <row r="8558" ht="15" customHeight="1" x14ac:dyDescent="0.2"/>
    <row r="8559" ht="15" customHeight="1" x14ac:dyDescent="0.2"/>
    <row r="8560" ht="15" customHeight="1" x14ac:dyDescent="0.2"/>
    <row r="8561" ht="15" customHeight="1" x14ac:dyDescent="0.2"/>
    <row r="8562" ht="15" customHeight="1" x14ac:dyDescent="0.2"/>
    <row r="8563" ht="15" customHeight="1" x14ac:dyDescent="0.2"/>
    <row r="8564" ht="15" customHeight="1" x14ac:dyDescent="0.2"/>
    <row r="8565" ht="15" customHeight="1" x14ac:dyDescent="0.2"/>
    <row r="8566" ht="15" customHeight="1" x14ac:dyDescent="0.2"/>
    <row r="8567" ht="15" customHeight="1" x14ac:dyDescent="0.2"/>
    <row r="8568" ht="15" customHeight="1" x14ac:dyDescent="0.2"/>
    <row r="8569" ht="15" customHeight="1" x14ac:dyDescent="0.2"/>
    <row r="8570" ht="15" customHeight="1" x14ac:dyDescent="0.2"/>
    <row r="8571" ht="15" customHeight="1" x14ac:dyDescent="0.2"/>
    <row r="8572" ht="15" customHeight="1" x14ac:dyDescent="0.2"/>
    <row r="8573" ht="15" customHeight="1" x14ac:dyDescent="0.2"/>
    <row r="8574" ht="15" customHeight="1" x14ac:dyDescent="0.2"/>
    <row r="8575" ht="15" customHeight="1" x14ac:dyDescent="0.2"/>
    <row r="8576" ht="15" customHeight="1" x14ac:dyDescent="0.2"/>
    <row r="8577" ht="15" customHeight="1" x14ac:dyDescent="0.2"/>
    <row r="8578" ht="15" customHeight="1" x14ac:dyDescent="0.2"/>
    <row r="8579" ht="15" customHeight="1" x14ac:dyDescent="0.2"/>
    <row r="8580" ht="15" customHeight="1" x14ac:dyDescent="0.2"/>
    <row r="8581" ht="15" customHeight="1" x14ac:dyDescent="0.2"/>
    <row r="8582" ht="15" customHeight="1" x14ac:dyDescent="0.2"/>
    <row r="8583" ht="15" customHeight="1" x14ac:dyDescent="0.2"/>
    <row r="8584" ht="15" customHeight="1" x14ac:dyDescent="0.2"/>
    <row r="8585" ht="15" customHeight="1" x14ac:dyDescent="0.2"/>
    <row r="8586" ht="15" customHeight="1" x14ac:dyDescent="0.2"/>
    <row r="8587" ht="15" customHeight="1" x14ac:dyDescent="0.2"/>
    <row r="8588" ht="15" customHeight="1" x14ac:dyDescent="0.2"/>
    <row r="8589" ht="15" customHeight="1" x14ac:dyDescent="0.2"/>
    <row r="8590" ht="15" customHeight="1" x14ac:dyDescent="0.2"/>
    <row r="8591" ht="15" customHeight="1" x14ac:dyDescent="0.2"/>
    <row r="8592" ht="15" customHeight="1" x14ac:dyDescent="0.2"/>
    <row r="8593" ht="15" customHeight="1" x14ac:dyDescent="0.2"/>
    <row r="8594" ht="15" customHeight="1" x14ac:dyDescent="0.2"/>
    <row r="8595" ht="15" customHeight="1" x14ac:dyDescent="0.2"/>
    <row r="8596" ht="15" customHeight="1" x14ac:dyDescent="0.2"/>
    <row r="8597" ht="15" customHeight="1" x14ac:dyDescent="0.2"/>
    <row r="8598" ht="15" customHeight="1" x14ac:dyDescent="0.2"/>
    <row r="8599" ht="15" customHeight="1" x14ac:dyDescent="0.2"/>
    <row r="8600" ht="15" customHeight="1" x14ac:dyDescent="0.2"/>
    <row r="8601" ht="15" customHeight="1" x14ac:dyDescent="0.2"/>
    <row r="8602" ht="15" customHeight="1" x14ac:dyDescent="0.2"/>
    <row r="8603" ht="15" customHeight="1" x14ac:dyDescent="0.2"/>
    <row r="8604" ht="15" customHeight="1" x14ac:dyDescent="0.2"/>
    <row r="8605" ht="15" customHeight="1" x14ac:dyDescent="0.2"/>
    <row r="8606" ht="15" customHeight="1" x14ac:dyDescent="0.2"/>
    <row r="8607" ht="15" customHeight="1" x14ac:dyDescent="0.2"/>
    <row r="8608" ht="15" customHeight="1" x14ac:dyDescent="0.2"/>
    <row r="8609" ht="15" customHeight="1" x14ac:dyDescent="0.2"/>
    <row r="8610" ht="15" customHeight="1" x14ac:dyDescent="0.2"/>
    <row r="8611" ht="15" customHeight="1" x14ac:dyDescent="0.2"/>
    <row r="8612" ht="15" customHeight="1" x14ac:dyDescent="0.2"/>
    <row r="8613" ht="15" customHeight="1" x14ac:dyDescent="0.2"/>
    <row r="8614" ht="15" customHeight="1" x14ac:dyDescent="0.2"/>
    <row r="8615" ht="15" customHeight="1" x14ac:dyDescent="0.2"/>
    <row r="8616" ht="15" customHeight="1" x14ac:dyDescent="0.2"/>
    <row r="8617" ht="15" customHeight="1" x14ac:dyDescent="0.2"/>
    <row r="8618" ht="15" customHeight="1" x14ac:dyDescent="0.2"/>
    <row r="8619" ht="15" customHeight="1" x14ac:dyDescent="0.2"/>
    <row r="8620" ht="15" customHeight="1" x14ac:dyDescent="0.2"/>
    <row r="8621" ht="15" customHeight="1" x14ac:dyDescent="0.2"/>
    <row r="8622" ht="15" customHeight="1" x14ac:dyDescent="0.2"/>
    <row r="8623" ht="15" customHeight="1" x14ac:dyDescent="0.2"/>
    <row r="8624" ht="15" customHeight="1" x14ac:dyDescent="0.2"/>
    <row r="8625" ht="15" customHeight="1" x14ac:dyDescent="0.2"/>
    <row r="8626" ht="15" customHeight="1" x14ac:dyDescent="0.2"/>
    <row r="8627" ht="15" customHeight="1" x14ac:dyDescent="0.2"/>
    <row r="8628" ht="15" customHeight="1" x14ac:dyDescent="0.2"/>
    <row r="8629" ht="15" customHeight="1" x14ac:dyDescent="0.2"/>
    <row r="8630" ht="15" customHeight="1" x14ac:dyDescent="0.2"/>
    <row r="8631" ht="15" customHeight="1" x14ac:dyDescent="0.2"/>
    <row r="8632" ht="15" customHeight="1" x14ac:dyDescent="0.2"/>
    <row r="8633" ht="15" customHeight="1" x14ac:dyDescent="0.2"/>
    <row r="8634" ht="15" customHeight="1" x14ac:dyDescent="0.2"/>
    <row r="8635" ht="15" customHeight="1" x14ac:dyDescent="0.2"/>
    <row r="8636" ht="15" customHeight="1" x14ac:dyDescent="0.2"/>
    <row r="8637" ht="15" customHeight="1" x14ac:dyDescent="0.2"/>
    <row r="8638" ht="15" customHeight="1" x14ac:dyDescent="0.2"/>
    <row r="8639" ht="15" customHeight="1" x14ac:dyDescent="0.2"/>
    <row r="8640" ht="15" customHeight="1" x14ac:dyDescent="0.2"/>
    <row r="8641" ht="15" customHeight="1" x14ac:dyDescent="0.2"/>
    <row r="8642" ht="15" customHeight="1" x14ac:dyDescent="0.2"/>
    <row r="8643" ht="15" customHeight="1" x14ac:dyDescent="0.2"/>
    <row r="8644" ht="15" customHeight="1" x14ac:dyDescent="0.2"/>
    <row r="8645" ht="15" customHeight="1" x14ac:dyDescent="0.2"/>
    <row r="8646" ht="15" customHeight="1" x14ac:dyDescent="0.2"/>
    <row r="8647" ht="15" customHeight="1" x14ac:dyDescent="0.2"/>
    <row r="8648" ht="15" customHeight="1" x14ac:dyDescent="0.2"/>
    <row r="8649" ht="15" customHeight="1" x14ac:dyDescent="0.2"/>
    <row r="8650" ht="15" customHeight="1" x14ac:dyDescent="0.2"/>
    <row r="8651" ht="15" customHeight="1" x14ac:dyDescent="0.2"/>
    <row r="8652" ht="15" customHeight="1" x14ac:dyDescent="0.2"/>
    <row r="8653" ht="15" customHeight="1" x14ac:dyDescent="0.2"/>
    <row r="8654" ht="15" customHeight="1" x14ac:dyDescent="0.2"/>
    <row r="8655" ht="15" customHeight="1" x14ac:dyDescent="0.2"/>
    <row r="8656" ht="15" customHeight="1" x14ac:dyDescent="0.2"/>
    <row r="8657" ht="15" customHeight="1" x14ac:dyDescent="0.2"/>
    <row r="8658" ht="15" customHeight="1" x14ac:dyDescent="0.2"/>
    <row r="8659" ht="15" customHeight="1" x14ac:dyDescent="0.2"/>
    <row r="8660" ht="15" customHeight="1" x14ac:dyDescent="0.2"/>
    <row r="8661" ht="15" customHeight="1" x14ac:dyDescent="0.2"/>
    <row r="8662" ht="15" customHeight="1" x14ac:dyDescent="0.2"/>
    <row r="8663" ht="15" customHeight="1" x14ac:dyDescent="0.2"/>
    <row r="8664" ht="15" customHeight="1" x14ac:dyDescent="0.2"/>
    <row r="8665" ht="15" customHeight="1" x14ac:dyDescent="0.2"/>
    <row r="8666" ht="15" customHeight="1" x14ac:dyDescent="0.2"/>
    <row r="8667" ht="15" customHeight="1" x14ac:dyDescent="0.2"/>
    <row r="8668" ht="15" customHeight="1" x14ac:dyDescent="0.2"/>
    <row r="8669" ht="15" customHeight="1" x14ac:dyDescent="0.2"/>
    <row r="8670" ht="15" customHeight="1" x14ac:dyDescent="0.2"/>
    <row r="8671" ht="15" customHeight="1" x14ac:dyDescent="0.2"/>
    <row r="8672" ht="15" customHeight="1" x14ac:dyDescent="0.2"/>
    <row r="8673" ht="15" customHeight="1" x14ac:dyDescent="0.2"/>
    <row r="8674" ht="15" customHeight="1" x14ac:dyDescent="0.2"/>
    <row r="8675" ht="15" customHeight="1" x14ac:dyDescent="0.2"/>
    <row r="8676" ht="15" customHeight="1" x14ac:dyDescent="0.2"/>
    <row r="8677" ht="15" customHeight="1" x14ac:dyDescent="0.2"/>
    <row r="8678" ht="15" customHeight="1" x14ac:dyDescent="0.2"/>
    <row r="8679" ht="15" customHeight="1" x14ac:dyDescent="0.2"/>
    <row r="8680" ht="15" customHeight="1" x14ac:dyDescent="0.2"/>
    <row r="8681" ht="15" customHeight="1" x14ac:dyDescent="0.2"/>
    <row r="8682" ht="15" customHeight="1" x14ac:dyDescent="0.2"/>
    <row r="8683" ht="15" customHeight="1" x14ac:dyDescent="0.2"/>
    <row r="8684" ht="15" customHeight="1" x14ac:dyDescent="0.2"/>
    <row r="8685" ht="15" customHeight="1" x14ac:dyDescent="0.2"/>
    <row r="8686" ht="15" customHeight="1" x14ac:dyDescent="0.2"/>
    <row r="8687" ht="15" customHeight="1" x14ac:dyDescent="0.2"/>
    <row r="8688" ht="15" customHeight="1" x14ac:dyDescent="0.2"/>
    <row r="8689" ht="15" customHeight="1" x14ac:dyDescent="0.2"/>
    <row r="8690" ht="15" customHeight="1" x14ac:dyDescent="0.2"/>
    <row r="8691" ht="15" customHeight="1" x14ac:dyDescent="0.2"/>
    <row r="8692" ht="15" customHeight="1" x14ac:dyDescent="0.2"/>
    <row r="8693" ht="15" customHeight="1" x14ac:dyDescent="0.2"/>
    <row r="8694" ht="15" customHeight="1" x14ac:dyDescent="0.2"/>
    <row r="8695" ht="15" customHeight="1" x14ac:dyDescent="0.2"/>
    <row r="8696" ht="15" customHeight="1" x14ac:dyDescent="0.2"/>
    <row r="8697" ht="15" customHeight="1" x14ac:dyDescent="0.2"/>
    <row r="8698" ht="15" customHeight="1" x14ac:dyDescent="0.2"/>
    <row r="8699" ht="15" customHeight="1" x14ac:dyDescent="0.2"/>
    <row r="8700" ht="15" customHeight="1" x14ac:dyDescent="0.2"/>
    <row r="8701" ht="15" customHeight="1" x14ac:dyDescent="0.2"/>
    <row r="8702" ht="15" customHeight="1" x14ac:dyDescent="0.2"/>
    <row r="8703" ht="15" customHeight="1" x14ac:dyDescent="0.2"/>
    <row r="8704" ht="15" customHeight="1" x14ac:dyDescent="0.2"/>
    <row r="8705" ht="15" customHeight="1" x14ac:dyDescent="0.2"/>
    <row r="8706" ht="15" customHeight="1" x14ac:dyDescent="0.2"/>
    <row r="8707" ht="15" customHeight="1" x14ac:dyDescent="0.2"/>
    <row r="8708" ht="15" customHeight="1" x14ac:dyDescent="0.2"/>
    <row r="8709" ht="15" customHeight="1" x14ac:dyDescent="0.2"/>
    <row r="8710" ht="15" customHeight="1" x14ac:dyDescent="0.2"/>
    <row r="8711" ht="15" customHeight="1" x14ac:dyDescent="0.2"/>
    <row r="8712" ht="15" customHeight="1" x14ac:dyDescent="0.2"/>
    <row r="8713" ht="15" customHeight="1" x14ac:dyDescent="0.2"/>
    <row r="8714" ht="15" customHeight="1" x14ac:dyDescent="0.2"/>
    <row r="8715" ht="15" customHeight="1" x14ac:dyDescent="0.2"/>
    <row r="8716" ht="15" customHeight="1" x14ac:dyDescent="0.2"/>
    <row r="8717" ht="15" customHeight="1" x14ac:dyDescent="0.2"/>
    <row r="8718" ht="15" customHeight="1" x14ac:dyDescent="0.2"/>
    <row r="8719" ht="15" customHeight="1" x14ac:dyDescent="0.2"/>
    <row r="8720" ht="15" customHeight="1" x14ac:dyDescent="0.2"/>
    <row r="8721" ht="15" customHeight="1" x14ac:dyDescent="0.2"/>
    <row r="8722" ht="15" customHeight="1" x14ac:dyDescent="0.2"/>
    <row r="8723" ht="15" customHeight="1" x14ac:dyDescent="0.2"/>
    <row r="8724" ht="15" customHeight="1" x14ac:dyDescent="0.2"/>
    <row r="8725" ht="15" customHeight="1" x14ac:dyDescent="0.2"/>
    <row r="8726" ht="15" customHeight="1" x14ac:dyDescent="0.2"/>
    <row r="8727" ht="15" customHeight="1" x14ac:dyDescent="0.2"/>
    <row r="8728" ht="15" customHeight="1" x14ac:dyDescent="0.2"/>
    <row r="8729" ht="15" customHeight="1" x14ac:dyDescent="0.2"/>
    <row r="8730" ht="15" customHeight="1" x14ac:dyDescent="0.2"/>
    <row r="8731" ht="15" customHeight="1" x14ac:dyDescent="0.2"/>
    <row r="8732" ht="15" customHeight="1" x14ac:dyDescent="0.2"/>
    <row r="8733" ht="15" customHeight="1" x14ac:dyDescent="0.2"/>
    <row r="8734" ht="15" customHeight="1" x14ac:dyDescent="0.2"/>
    <row r="8735" ht="15" customHeight="1" x14ac:dyDescent="0.2"/>
    <row r="8736" ht="15" customHeight="1" x14ac:dyDescent="0.2"/>
    <row r="8737" ht="15" customHeight="1" x14ac:dyDescent="0.2"/>
    <row r="8738" ht="15" customHeight="1" x14ac:dyDescent="0.2"/>
    <row r="8739" ht="15" customHeight="1" x14ac:dyDescent="0.2"/>
    <row r="8740" ht="15" customHeight="1" x14ac:dyDescent="0.2"/>
    <row r="8741" ht="15" customHeight="1" x14ac:dyDescent="0.2"/>
    <row r="8742" ht="15" customHeight="1" x14ac:dyDescent="0.2"/>
    <row r="8743" ht="15" customHeight="1" x14ac:dyDescent="0.2"/>
    <row r="8744" ht="15" customHeight="1" x14ac:dyDescent="0.2"/>
    <row r="8745" ht="15" customHeight="1" x14ac:dyDescent="0.2"/>
    <row r="8746" ht="15" customHeight="1" x14ac:dyDescent="0.2"/>
    <row r="8747" ht="15" customHeight="1" x14ac:dyDescent="0.2"/>
    <row r="8748" ht="15" customHeight="1" x14ac:dyDescent="0.2"/>
    <row r="8749" ht="15" customHeight="1" x14ac:dyDescent="0.2"/>
    <row r="8750" ht="15" customHeight="1" x14ac:dyDescent="0.2"/>
    <row r="8751" ht="15" customHeight="1" x14ac:dyDescent="0.2"/>
    <row r="8752" ht="15" customHeight="1" x14ac:dyDescent="0.2"/>
    <row r="8753" ht="15" customHeight="1" x14ac:dyDescent="0.2"/>
    <row r="8754" ht="15" customHeight="1" x14ac:dyDescent="0.2"/>
    <row r="8755" ht="15" customHeight="1" x14ac:dyDescent="0.2"/>
    <row r="8756" ht="15" customHeight="1" x14ac:dyDescent="0.2"/>
    <row r="8757" ht="15" customHeight="1" x14ac:dyDescent="0.2"/>
    <row r="8758" ht="15" customHeight="1" x14ac:dyDescent="0.2"/>
    <row r="8759" ht="15" customHeight="1" x14ac:dyDescent="0.2"/>
    <row r="8760" ht="15" customHeight="1" x14ac:dyDescent="0.2"/>
    <row r="8761" ht="15" customHeight="1" x14ac:dyDescent="0.2"/>
    <row r="8762" ht="15" customHeight="1" x14ac:dyDescent="0.2"/>
    <row r="8763" ht="15" customHeight="1" x14ac:dyDescent="0.2"/>
    <row r="8764" ht="15" customHeight="1" x14ac:dyDescent="0.2"/>
    <row r="8765" ht="15" customHeight="1" x14ac:dyDescent="0.2"/>
    <row r="8766" ht="15" customHeight="1" x14ac:dyDescent="0.2"/>
    <row r="8767" ht="15" customHeight="1" x14ac:dyDescent="0.2"/>
    <row r="8768" ht="15" customHeight="1" x14ac:dyDescent="0.2"/>
    <row r="8769" ht="15" customHeight="1" x14ac:dyDescent="0.2"/>
    <row r="8770" ht="15" customHeight="1" x14ac:dyDescent="0.2"/>
    <row r="8771" ht="15" customHeight="1" x14ac:dyDescent="0.2"/>
    <row r="8772" ht="15" customHeight="1" x14ac:dyDescent="0.2"/>
    <row r="8773" ht="15" customHeight="1" x14ac:dyDescent="0.2"/>
    <row r="8774" ht="15" customHeight="1" x14ac:dyDescent="0.2"/>
    <row r="8775" ht="15" customHeight="1" x14ac:dyDescent="0.2"/>
    <row r="8776" ht="15" customHeight="1" x14ac:dyDescent="0.2"/>
    <row r="8777" ht="15" customHeight="1" x14ac:dyDescent="0.2"/>
    <row r="8778" ht="15" customHeight="1" x14ac:dyDescent="0.2"/>
    <row r="8779" ht="15" customHeight="1" x14ac:dyDescent="0.2"/>
    <row r="8780" ht="15" customHeight="1" x14ac:dyDescent="0.2"/>
    <row r="8781" ht="15" customHeight="1" x14ac:dyDescent="0.2"/>
    <row r="8782" ht="15" customHeight="1" x14ac:dyDescent="0.2"/>
    <row r="8783" ht="15" customHeight="1" x14ac:dyDescent="0.2"/>
    <row r="8784" ht="15" customHeight="1" x14ac:dyDescent="0.2"/>
    <row r="8785" ht="15" customHeight="1" x14ac:dyDescent="0.2"/>
    <row r="8786" ht="15" customHeight="1" x14ac:dyDescent="0.2"/>
    <row r="8787" ht="15" customHeight="1" x14ac:dyDescent="0.2"/>
    <row r="8788" ht="15" customHeight="1" x14ac:dyDescent="0.2"/>
    <row r="8789" ht="15" customHeight="1" x14ac:dyDescent="0.2"/>
    <row r="8790" ht="15" customHeight="1" x14ac:dyDescent="0.2"/>
    <row r="8791" ht="15" customHeight="1" x14ac:dyDescent="0.2"/>
    <row r="8792" ht="15" customHeight="1" x14ac:dyDescent="0.2"/>
    <row r="8793" ht="15" customHeight="1" x14ac:dyDescent="0.2"/>
    <row r="8794" ht="15" customHeight="1" x14ac:dyDescent="0.2"/>
    <row r="8795" ht="15" customHeight="1" x14ac:dyDescent="0.2"/>
    <row r="8796" ht="15" customHeight="1" x14ac:dyDescent="0.2"/>
    <row r="8797" ht="15" customHeight="1" x14ac:dyDescent="0.2"/>
    <row r="8798" ht="15" customHeight="1" x14ac:dyDescent="0.2"/>
    <row r="8799" ht="15" customHeight="1" x14ac:dyDescent="0.2"/>
    <row r="8800" ht="15" customHeight="1" x14ac:dyDescent="0.2"/>
    <row r="8801" ht="15" customHeight="1" x14ac:dyDescent="0.2"/>
    <row r="8802" ht="15" customHeight="1" x14ac:dyDescent="0.2"/>
    <row r="8803" ht="15" customHeight="1" x14ac:dyDescent="0.2"/>
    <row r="8804" ht="15" customHeight="1" x14ac:dyDescent="0.2"/>
    <row r="8805" ht="15" customHeight="1" x14ac:dyDescent="0.2"/>
    <row r="8806" ht="15" customHeight="1" x14ac:dyDescent="0.2"/>
    <row r="8807" ht="15" customHeight="1" x14ac:dyDescent="0.2"/>
    <row r="8808" ht="15" customHeight="1" x14ac:dyDescent="0.2"/>
    <row r="8809" ht="15" customHeight="1" x14ac:dyDescent="0.2"/>
    <row r="8810" ht="15" customHeight="1" x14ac:dyDescent="0.2"/>
    <row r="8811" ht="15" customHeight="1" x14ac:dyDescent="0.2"/>
    <row r="8812" ht="15" customHeight="1" x14ac:dyDescent="0.2"/>
    <row r="8813" ht="15" customHeight="1" x14ac:dyDescent="0.2"/>
    <row r="8814" ht="15" customHeight="1" x14ac:dyDescent="0.2"/>
    <row r="8815" ht="15" customHeight="1" x14ac:dyDescent="0.2"/>
    <row r="8816" ht="15" customHeight="1" x14ac:dyDescent="0.2"/>
    <row r="8817" ht="15" customHeight="1" x14ac:dyDescent="0.2"/>
    <row r="8818" ht="15" customHeight="1" x14ac:dyDescent="0.2"/>
    <row r="8819" ht="15" customHeight="1" x14ac:dyDescent="0.2"/>
    <row r="8820" ht="15" customHeight="1" x14ac:dyDescent="0.2"/>
    <row r="8821" ht="15" customHeight="1" x14ac:dyDescent="0.2"/>
    <row r="8822" ht="15" customHeight="1" x14ac:dyDescent="0.2"/>
    <row r="8823" ht="15" customHeight="1" x14ac:dyDescent="0.2"/>
    <row r="8824" ht="15" customHeight="1" x14ac:dyDescent="0.2"/>
    <row r="8825" ht="15" customHeight="1" x14ac:dyDescent="0.2"/>
    <row r="8826" ht="15" customHeight="1" x14ac:dyDescent="0.2"/>
    <row r="8827" ht="15" customHeight="1" x14ac:dyDescent="0.2"/>
    <row r="8828" ht="15" customHeight="1" x14ac:dyDescent="0.2"/>
    <row r="8829" ht="15" customHeight="1" x14ac:dyDescent="0.2"/>
    <row r="8830" ht="15" customHeight="1" x14ac:dyDescent="0.2"/>
    <row r="8831" ht="15" customHeight="1" x14ac:dyDescent="0.2"/>
    <row r="8832" ht="15" customHeight="1" x14ac:dyDescent="0.2"/>
    <row r="8833" ht="15" customHeight="1" x14ac:dyDescent="0.2"/>
    <row r="8834" ht="15" customHeight="1" x14ac:dyDescent="0.2"/>
    <row r="8835" ht="15" customHeight="1" x14ac:dyDescent="0.2"/>
    <row r="8836" ht="15" customHeight="1" x14ac:dyDescent="0.2"/>
    <row r="8837" ht="15" customHeight="1" x14ac:dyDescent="0.2"/>
    <row r="8838" ht="15" customHeight="1" x14ac:dyDescent="0.2"/>
    <row r="8839" ht="15" customHeight="1" x14ac:dyDescent="0.2"/>
    <row r="8840" ht="15" customHeight="1" x14ac:dyDescent="0.2"/>
    <row r="8841" ht="15" customHeight="1" x14ac:dyDescent="0.2"/>
    <row r="8842" ht="15" customHeight="1" x14ac:dyDescent="0.2"/>
    <row r="8843" ht="15" customHeight="1" x14ac:dyDescent="0.2"/>
    <row r="8844" ht="15" customHeight="1" x14ac:dyDescent="0.2"/>
    <row r="8845" ht="15" customHeight="1" x14ac:dyDescent="0.2"/>
    <row r="8846" ht="15" customHeight="1" x14ac:dyDescent="0.2"/>
    <row r="8847" ht="15" customHeight="1" x14ac:dyDescent="0.2"/>
    <row r="8848" ht="15" customHeight="1" x14ac:dyDescent="0.2"/>
    <row r="8849" ht="15" customHeight="1" x14ac:dyDescent="0.2"/>
    <row r="8850" ht="15" customHeight="1" x14ac:dyDescent="0.2"/>
    <row r="8851" ht="15" customHeight="1" x14ac:dyDescent="0.2"/>
    <row r="8852" ht="15" customHeight="1" x14ac:dyDescent="0.2"/>
    <row r="8853" ht="15" customHeight="1" x14ac:dyDescent="0.2"/>
    <row r="8854" ht="15" customHeight="1" x14ac:dyDescent="0.2"/>
    <row r="8855" ht="15" customHeight="1" x14ac:dyDescent="0.2"/>
    <row r="8856" ht="15" customHeight="1" x14ac:dyDescent="0.2"/>
    <row r="8857" ht="15" customHeight="1" x14ac:dyDescent="0.2"/>
    <row r="8858" ht="15" customHeight="1" x14ac:dyDescent="0.2"/>
    <row r="8859" ht="15" customHeight="1" x14ac:dyDescent="0.2"/>
    <row r="8860" ht="15" customHeight="1" x14ac:dyDescent="0.2"/>
    <row r="8861" ht="15" customHeight="1" x14ac:dyDescent="0.2"/>
    <row r="8862" ht="15" customHeight="1" x14ac:dyDescent="0.2"/>
    <row r="8863" ht="15" customHeight="1" x14ac:dyDescent="0.2"/>
    <row r="8864" ht="15" customHeight="1" x14ac:dyDescent="0.2"/>
    <row r="8865" ht="15" customHeight="1" x14ac:dyDescent="0.2"/>
    <row r="8866" ht="15" customHeight="1" x14ac:dyDescent="0.2"/>
    <row r="8867" ht="15" customHeight="1" x14ac:dyDescent="0.2"/>
    <row r="8868" ht="15" customHeight="1" x14ac:dyDescent="0.2"/>
    <row r="8869" ht="15" customHeight="1" x14ac:dyDescent="0.2"/>
    <row r="8870" ht="15" customHeight="1" x14ac:dyDescent="0.2"/>
    <row r="8871" ht="15" customHeight="1" x14ac:dyDescent="0.2"/>
    <row r="8872" ht="15" customHeight="1" x14ac:dyDescent="0.2"/>
    <row r="8873" ht="15" customHeight="1" x14ac:dyDescent="0.2"/>
    <row r="8874" ht="15" customHeight="1" x14ac:dyDescent="0.2"/>
    <row r="8875" ht="15" customHeight="1" x14ac:dyDescent="0.2"/>
    <row r="8876" ht="15" customHeight="1" x14ac:dyDescent="0.2"/>
    <row r="8877" ht="15" customHeight="1" x14ac:dyDescent="0.2"/>
    <row r="8878" ht="15" customHeight="1" x14ac:dyDescent="0.2"/>
    <row r="8879" ht="15" customHeight="1" x14ac:dyDescent="0.2"/>
    <row r="8880" ht="15" customHeight="1" x14ac:dyDescent="0.2"/>
    <row r="8881" ht="15" customHeight="1" x14ac:dyDescent="0.2"/>
    <row r="8882" ht="15" customHeight="1" x14ac:dyDescent="0.2"/>
    <row r="8883" ht="15" customHeight="1" x14ac:dyDescent="0.2"/>
    <row r="8884" ht="15" customHeight="1" x14ac:dyDescent="0.2"/>
    <row r="8885" ht="15" customHeight="1" x14ac:dyDescent="0.2"/>
    <row r="8886" ht="15" customHeight="1" x14ac:dyDescent="0.2"/>
    <row r="8887" ht="15" customHeight="1" x14ac:dyDescent="0.2"/>
    <row r="8888" ht="15" customHeight="1" x14ac:dyDescent="0.2"/>
    <row r="8889" ht="15" customHeight="1" x14ac:dyDescent="0.2"/>
    <row r="8890" ht="15" customHeight="1" x14ac:dyDescent="0.2"/>
    <row r="8891" ht="15" customHeight="1" x14ac:dyDescent="0.2"/>
    <row r="8892" ht="15" customHeight="1" x14ac:dyDescent="0.2"/>
    <row r="8893" ht="15" customHeight="1" x14ac:dyDescent="0.2"/>
    <row r="8894" ht="15" customHeight="1" x14ac:dyDescent="0.2"/>
    <row r="8895" ht="15" customHeight="1" x14ac:dyDescent="0.2"/>
    <row r="8896" ht="15" customHeight="1" x14ac:dyDescent="0.2"/>
    <row r="8897" ht="15" customHeight="1" x14ac:dyDescent="0.2"/>
    <row r="8898" ht="15" customHeight="1" x14ac:dyDescent="0.2"/>
    <row r="8899" ht="15" customHeight="1" x14ac:dyDescent="0.2"/>
    <row r="8900" ht="15" customHeight="1" x14ac:dyDescent="0.2"/>
    <row r="8901" ht="15" customHeight="1" x14ac:dyDescent="0.2"/>
    <row r="8902" ht="15" customHeight="1" x14ac:dyDescent="0.2"/>
    <row r="8903" ht="15" customHeight="1" x14ac:dyDescent="0.2"/>
    <row r="8904" ht="15" customHeight="1" x14ac:dyDescent="0.2"/>
    <row r="8905" ht="15" customHeight="1" x14ac:dyDescent="0.2"/>
    <row r="8906" ht="15" customHeight="1" x14ac:dyDescent="0.2"/>
    <row r="8907" ht="15" customHeight="1" x14ac:dyDescent="0.2"/>
    <row r="8908" ht="15" customHeight="1" x14ac:dyDescent="0.2"/>
    <row r="8909" ht="15" customHeight="1" x14ac:dyDescent="0.2"/>
    <row r="8910" ht="15" customHeight="1" x14ac:dyDescent="0.2"/>
    <row r="8911" ht="15" customHeight="1" x14ac:dyDescent="0.2"/>
    <row r="8912" ht="15" customHeight="1" x14ac:dyDescent="0.2"/>
    <row r="8913" ht="15" customHeight="1" x14ac:dyDescent="0.2"/>
    <row r="8914" ht="15" customHeight="1" x14ac:dyDescent="0.2"/>
    <row r="8915" ht="15" customHeight="1" x14ac:dyDescent="0.2"/>
    <row r="8916" ht="15" customHeight="1" x14ac:dyDescent="0.2"/>
    <row r="8917" ht="15" customHeight="1" x14ac:dyDescent="0.2"/>
    <row r="8918" ht="15" customHeight="1" x14ac:dyDescent="0.2"/>
    <row r="8919" ht="15" customHeight="1" x14ac:dyDescent="0.2"/>
    <row r="8920" ht="15" customHeight="1" x14ac:dyDescent="0.2"/>
    <row r="8921" ht="15" customHeight="1" x14ac:dyDescent="0.2"/>
    <row r="8922" ht="15" customHeight="1" x14ac:dyDescent="0.2"/>
    <row r="8923" ht="15" customHeight="1" x14ac:dyDescent="0.2"/>
    <row r="8924" ht="15" customHeight="1" x14ac:dyDescent="0.2"/>
    <row r="8925" ht="15" customHeight="1" x14ac:dyDescent="0.2"/>
    <row r="8926" ht="15" customHeight="1" x14ac:dyDescent="0.2"/>
    <row r="8927" ht="15" customHeight="1" x14ac:dyDescent="0.2"/>
    <row r="8928" ht="15" customHeight="1" x14ac:dyDescent="0.2"/>
    <row r="8929" ht="15" customHeight="1" x14ac:dyDescent="0.2"/>
    <row r="8930" ht="15" customHeight="1" x14ac:dyDescent="0.2"/>
    <row r="8931" ht="15" customHeight="1" x14ac:dyDescent="0.2"/>
    <row r="8932" ht="15" customHeight="1" x14ac:dyDescent="0.2"/>
    <row r="8933" ht="15" customHeight="1" x14ac:dyDescent="0.2"/>
    <row r="8934" ht="15" customHeight="1" x14ac:dyDescent="0.2"/>
    <row r="8935" ht="15" customHeight="1" x14ac:dyDescent="0.2"/>
    <row r="8936" ht="15" customHeight="1" x14ac:dyDescent="0.2"/>
    <row r="8937" ht="15" customHeight="1" x14ac:dyDescent="0.2"/>
    <row r="8938" ht="15" customHeight="1" x14ac:dyDescent="0.2"/>
    <row r="8939" ht="15" customHeight="1" x14ac:dyDescent="0.2"/>
    <row r="8940" ht="15" customHeight="1" x14ac:dyDescent="0.2"/>
    <row r="8941" ht="15" customHeight="1" x14ac:dyDescent="0.2"/>
    <row r="8942" ht="15" customHeight="1" x14ac:dyDescent="0.2"/>
    <row r="8943" ht="15" customHeight="1" x14ac:dyDescent="0.2"/>
    <row r="8944" ht="15" customHeight="1" x14ac:dyDescent="0.2"/>
    <row r="8945" ht="15" customHeight="1" x14ac:dyDescent="0.2"/>
    <row r="8946" ht="15" customHeight="1" x14ac:dyDescent="0.2"/>
    <row r="8947" ht="15" customHeight="1" x14ac:dyDescent="0.2"/>
    <row r="8948" ht="15" customHeight="1" x14ac:dyDescent="0.2"/>
    <row r="8949" ht="15" customHeight="1" x14ac:dyDescent="0.2"/>
    <row r="8950" ht="15" customHeight="1" x14ac:dyDescent="0.2"/>
    <row r="8951" ht="15" customHeight="1" x14ac:dyDescent="0.2"/>
    <row r="8952" ht="15" customHeight="1" x14ac:dyDescent="0.2"/>
    <row r="8953" ht="15" customHeight="1" x14ac:dyDescent="0.2"/>
    <row r="8954" ht="15" customHeight="1" x14ac:dyDescent="0.2"/>
    <row r="8955" ht="15" customHeight="1" x14ac:dyDescent="0.2"/>
    <row r="8956" ht="15" customHeight="1" x14ac:dyDescent="0.2"/>
    <row r="8957" ht="15" customHeight="1" x14ac:dyDescent="0.2"/>
    <row r="8958" ht="15" customHeight="1" x14ac:dyDescent="0.2"/>
    <row r="8959" ht="15" customHeight="1" x14ac:dyDescent="0.2"/>
    <row r="8960" ht="15" customHeight="1" x14ac:dyDescent="0.2"/>
    <row r="8961" ht="15" customHeight="1" x14ac:dyDescent="0.2"/>
    <row r="8962" ht="15" customHeight="1" x14ac:dyDescent="0.2"/>
    <row r="8963" ht="15" customHeight="1" x14ac:dyDescent="0.2"/>
    <row r="8964" ht="15" customHeight="1" x14ac:dyDescent="0.2"/>
    <row r="8965" ht="15" customHeight="1" x14ac:dyDescent="0.2"/>
    <row r="8966" ht="15" customHeight="1" x14ac:dyDescent="0.2"/>
    <row r="8967" ht="15" customHeight="1" x14ac:dyDescent="0.2"/>
    <row r="8968" ht="15" customHeight="1" x14ac:dyDescent="0.2"/>
    <row r="8969" ht="15" customHeight="1" x14ac:dyDescent="0.2"/>
    <row r="8970" ht="15" customHeight="1" x14ac:dyDescent="0.2"/>
    <row r="8971" ht="15" customHeight="1" x14ac:dyDescent="0.2"/>
    <row r="8972" ht="15" customHeight="1" x14ac:dyDescent="0.2"/>
    <row r="8973" ht="15" customHeight="1" x14ac:dyDescent="0.2"/>
    <row r="8974" ht="15" customHeight="1" x14ac:dyDescent="0.2"/>
    <row r="8975" ht="15" customHeight="1" x14ac:dyDescent="0.2"/>
    <row r="8976" ht="15" customHeight="1" x14ac:dyDescent="0.2"/>
    <row r="8977" ht="15" customHeight="1" x14ac:dyDescent="0.2"/>
    <row r="8978" ht="15" customHeight="1" x14ac:dyDescent="0.2"/>
    <row r="8979" ht="15" customHeight="1" x14ac:dyDescent="0.2"/>
    <row r="8980" ht="15" customHeight="1" x14ac:dyDescent="0.2"/>
    <row r="8981" ht="15" customHeight="1" x14ac:dyDescent="0.2"/>
    <row r="8982" ht="15" customHeight="1" x14ac:dyDescent="0.2"/>
    <row r="8983" ht="15" customHeight="1" x14ac:dyDescent="0.2"/>
    <row r="8984" ht="15" customHeight="1" x14ac:dyDescent="0.2"/>
    <row r="8985" ht="15" customHeight="1" x14ac:dyDescent="0.2"/>
    <row r="8986" ht="15" customHeight="1" x14ac:dyDescent="0.2"/>
    <row r="8987" ht="15" customHeight="1" x14ac:dyDescent="0.2"/>
    <row r="8988" ht="15" customHeight="1" x14ac:dyDescent="0.2"/>
    <row r="8989" ht="15" customHeight="1" x14ac:dyDescent="0.2"/>
    <row r="8990" ht="15" customHeight="1" x14ac:dyDescent="0.2"/>
    <row r="8991" ht="15" customHeight="1" x14ac:dyDescent="0.2"/>
    <row r="8992" ht="15" customHeight="1" x14ac:dyDescent="0.2"/>
    <row r="8993" ht="15" customHeight="1" x14ac:dyDescent="0.2"/>
    <row r="8994" ht="15" customHeight="1" x14ac:dyDescent="0.2"/>
    <row r="8995" ht="15" customHeight="1" x14ac:dyDescent="0.2"/>
    <row r="8996" ht="15" customHeight="1" x14ac:dyDescent="0.2"/>
    <row r="8997" ht="15" customHeight="1" x14ac:dyDescent="0.2"/>
    <row r="8998" ht="15" customHeight="1" x14ac:dyDescent="0.2"/>
    <row r="8999" ht="15" customHeight="1" x14ac:dyDescent="0.2"/>
    <row r="9000" ht="15" customHeight="1" x14ac:dyDescent="0.2"/>
    <row r="9001" ht="15" customHeight="1" x14ac:dyDescent="0.2"/>
    <row r="9002" ht="15" customHeight="1" x14ac:dyDescent="0.2"/>
    <row r="9003" ht="15" customHeight="1" x14ac:dyDescent="0.2"/>
    <row r="9004" ht="15" customHeight="1" x14ac:dyDescent="0.2"/>
    <row r="9005" ht="15" customHeight="1" x14ac:dyDescent="0.2"/>
    <row r="9006" ht="15" customHeight="1" x14ac:dyDescent="0.2"/>
    <row r="9007" ht="15" customHeight="1" x14ac:dyDescent="0.2"/>
    <row r="9008" ht="15" customHeight="1" x14ac:dyDescent="0.2"/>
    <row r="9009" ht="15" customHeight="1" x14ac:dyDescent="0.2"/>
    <row r="9010" ht="15" customHeight="1" x14ac:dyDescent="0.2"/>
    <row r="9011" ht="15" customHeight="1" x14ac:dyDescent="0.2"/>
    <row r="9012" ht="15" customHeight="1" x14ac:dyDescent="0.2"/>
    <row r="9013" ht="15" customHeight="1" x14ac:dyDescent="0.2"/>
    <row r="9014" ht="15" customHeight="1" x14ac:dyDescent="0.2"/>
    <row r="9015" ht="15" customHeight="1" x14ac:dyDescent="0.2"/>
    <row r="9016" ht="15" customHeight="1" x14ac:dyDescent="0.2"/>
    <row r="9017" ht="15" customHeight="1" x14ac:dyDescent="0.2"/>
    <row r="9018" ht="15" customHeight="1" x14ac:dyDescent="0.2"/>
    <row r="9019" ht="15" customHeight="1" x14ac:dyDescent="0.2"/>
    <row r="9020" ht="15" customHeight="1" x14ac:dyDescent="0.2"/>
    <row r="9021" ht="15" customHeight="1" x14ac:dyDescent="0.2"/>
    <row r="9022" ht="15" customHeight="1" x14ac:dyDescent="0.2"/>
    <row r="9023" ht="15" customHeight="1" x14ac:dyDescent="0.2"/>
    <row r="9024" ht="15" customHeight="1" x14ac:dyDescent="0.2"/>
    <row r="9025" ht="15" customHeight="1" x14ac:dyDescent="0.2"/>
    <row r="9026" ht="15" customHeight="1" x14ac:dyDescent="0.2"/>
    <row r="9027" ht="15" customHeight="1" x14ac:dyDescent="0.2"/>
    <row r="9028" ht="15" customHeight="1" x14ac:dyDescent="0.2"/>
    <row r="9029" ht="15" customHeight="1" x14ac:dyDescent="0.2"/>
    <row r="9030" ht="15" customHeight="1" x14ac:dyDescent="0.2"/>
    <row r="9031" ht="15" customHeight="1" x14ac:dyDescent="0.2"/>
    <row r="9032" ht="15" customHeight="1" x14ac:dyDescent="0.2"/>
    <row r="9033" ht="15" customHeight="1" x14ac:dyDescent="0.2"/>
    <row r="9034" ht="15" customHeight="1" x14ac:dyDescent="0.2"/>
    <row r="9035" ht="15" customHeight="1" x14ac:dyDescent="0.2"/>
    <row r="9036" ht="15" customHeight="1" x14ac:dyDescent="0.2"/>
    <row r="9037" ht="15" customHeight="1" x14ac:dyDescent="0.2"/>
    <row r="9038" ht="15" customHeight="1" x14ac:dyDescent="0.2"/>
    <row r="9039" ht="15" customHeight="1" x14ac:dyDescent="0.2"/>
    <row r="9040" ht="15" customHeight="1" x14ac:dyDescent="0.2"/>
    <row r="9041" ht="15" customHeight="1" x14ac:dyDescent="0.2"/>
    <row r="9042" ht="15" customHeight="1" x14ac:dyDescent="0.2"/>
    <row r="9043" ht="15" customHeight="1" x14ac:dyDescent="0.2"/>
    <row r="9044" ht="15" customHeight="1" x14ac:dyDescent="0.2"/>
    <row r="9045" ht="15" customHeight="1" x14ac:dyDescent="0.2"/>
    <row r="9046" ht="15" customHeight="1" x14ac:dyDescent="0.2"/>
    <row r="9047" ht="15" customHeight="1" x14ac:dyDescent="0.2"/>
    <row r="9048" ht="15" customHeight="1" x14ac:dyDescent="0.2"/>
    <row r="9049" ht="15" customHeight="1" x14ac:dyDescent="0.2"/>
    <row r="9050" ht="15" customHeight="1" x14ac:dyDescent="0.2"/>
    <row r="9051" ht="15" customHeight="1" x14ac:dyDescent="0.2"/>
    <row r="9052" ht="15" customHeight="1" x14ac:dyDescent="0.2"/>
    <row r="9053" ht="15" customHeight="1" x14ac:dyDescent="0.2"/>
    <row r="9054" ht="15" customHeight="1" x14ac:dyDescent="0.2"/>
    <row r="9055" ht="15" customHeight="1" x14ac:dyDescent="0.2"/>
    <row r="9056" ht="15" customHeight="1" x14ac:dyDescent="0.2"/>
    <row r="9057" ht="15" customHeight="1" x14ac:dyDescent="0.2"/>
    <row r="9058" ht="15" customHeight="1" x14ac:dyDescent="0.2"/>
    <row r="9059" ht="15" customHeight="1" x14ac:dyDescent="0.2"/>
    <row r="9060" ht="15" customHeight="1" x14ac:dyDescent="0.2"/>
    <row r="9061" ht="15" customHeight="1" x14ac:dyDescent="0.2"/>
    <row r="9062" ht="15" customHeight="1" x14ac:dyDescent="0.2"/>
    <row r="9063" ht="15" customHeight="1" x14ac:dyDescent="0.2"/>
    <row r="9064" ht="15" customHeight="1" x14ac:dyDescent="0.2"/>
    <row r="9065" ht="15" customHeight="1" x14ac:dyDescent="0.2"/>
    <row r="9066" ht="15" customHeight="1" x14ac:dyDescent="0.2"/>
    <row r="9067" ht="15" customHeight="1" x14ac:dyDescent="0.2"/>
    <row r="9068" ht="15" customHeight="1" x14ac:dyDescent="0.2"/>
    <row r="9069" ht="15" customHeight="1" x14ac:dyDescent="0.2"/>
    <row r="9070" ht="15" customHeight="1" x14ac:dyDescent="0.2"/>
    <row r="9071" ht="15" customHeight="1" x14ac:dyDescent="0.2"/>
    <row r="9072" ht="15" customHeight="1" x14ac:dyDescent="0.2"/>
    <row r="9073" ht="15" customHeight="1" x14ac:dyDescent="0.2"/>
    <row r="9074" ht="15" customHeight="1" x14ac:dyDescent="0.2"/>
    <row r="9075" ht="15" customHeight="1" x14ac:dyDescent="0.2"/>
    <row r="9076" ht="15" customHeight="1" x14ac:dyDescent="0.2"/>
    <row r="9077" ht="15" customHeight="1" x14ac:dyDescent="0.2"/>
    <row r="9078" ht="15" customHeight="1" x14ac:dyDescent="0.2"/>
    <row r="9079" ht="15" customHeight="1" x14ac:dyDescent="0.2"/>
    <row r="9080" ht="15" customHeight="1" x14ac:dyDescent="0.2"/>
    <row r="9081" ht="15" customHeight="1" x14ac:dyDescent="0.2"/>
    <row r="9082" ht="15" customHeight="1" x14ac:dyDescent="0.2"/>
    <row r="9083" ht="15" customHeight="1" x14ac:dyDescent="0.2"/>
    <row r="9084" ht="15" customHeight="1" x14ac:dyDescent="0.2"/>
    <row r="9085" ht="15" customHeight="1" x14ac:dyDescent="0.2"/>
    <row r="9086" ht="15" customHeight="1" x14ac:dyDescent="0.2"/>
    <row r="9087" ht="15" customHeight="1" x14ac:dyDescent="0.2"/>
    <row r="9088" ht="15" customHeight="1" x14ac:dyDescent="0.2"/>
    <row r="9089" ht="15" customHeight="1" x14ac:dyDescent="0.2"/>
    <row r="9090" ht="15" customHeight="1" x14ac:dyDescent="0.2"/>
    <row r="9091" ht="15" customHeight="1" x14ac:dyDescent="0.2"/>
    <row r="9092" ht="15" customHeight="1" x14ac:dyDescent="0.2"/>
    <row r="9093" ht="15" customHeight="1" x14ac:dyDescent="0.2"/>
    <row r="9094" ht="15" customHeight="1" x14ac:dyDescent="0.2"/>
    <row r="9095" ht="15" customHeight="1" x14ac:dyDescent="0.2"/>
    <row r="9096" ht="15" customHeight="1" x14ac:dyDescent="0.2"/>
    <row r="9097" ht="15" customHeight="1" x14ac:dyDescent="0.2"/>
    <row r="9098" ht="15" customHeight="1" x14ac:dyDescent="0.2"/>
    <row r="9099" ht="15" customHeight="1" x14ac:dyDescent="0.2"/>
    <row r="9100" ht="15" customHeight="1" x14ac:dyDescent="0.2"/>
    <row r="9101" ht="15" customHeight="1" x14ac:dyDescent="0.2"/>
    <row r="9102" ht="15" customHeight="1" x14ac:dyDescent="0.2"/>
    <row r="9103" ht="15" customHeight="1" x14ac:dyDescent="0.2"/>
    <row r="9104" ht="15" customHeight="1" x14ac:dyDescent="0.2"/>
    <row r="9105" ht="15" customHeight="1" x14ac:dyDescent="0.2"/>
    <row r="9106" ht="15" customHeight="1" x14ac:dyDescent="0.2"/>
    <row r="9107" ht="15" customHeight="1" x14ac:dyDescent="0.2"/>
    <row r="9108" ht="15" customHeight="1" x14ac:dyDescent="0.2"/>
    <row r="9109" ht="15" customHeight="1" x14ac:dyDescent="0.2"/>
    <row r="9110" ht="15" customHeight="1" x14ac:dyDescent="0.2"/>
    <row r="9111" ht="15" customHeight="1" x14ac:dyDescent="0.2"/>
    <row r="9112" ht="15" customHeight="1" x14ac:dyDescent="0.2"/>
    <row r="9113" ht="15" customHeight="1" x14ac:dyDescent="0.2"/>
    <row r="9114" ht="15" customHeight="1" x14ac:dyDescent="0.2"/>
    <row r="9115" ht="15" customHeight="1" x14ac:dyDescent="0.2"/>
    <row r="9116" ht="15" customHeight="1" x14ac:dyDescent="0.2"/>
    <row r="9117" ht="15" customHeight="1" x14ac:dyDescent="0.2"/>
    <row r="9118" ht="15" customHeight="1" x14ac:dyDescent="0.2"/>
    <row r="9119" ht="15" customHeight="1" x14ac:dyDescent="0.2"/>
    <row r="9120" ht="15" customHeight="1" x14ac:dyDescent="0.2"/>
    <row r="9121" ht="15" customHeight="1" x14ac:dyDescent="0.2"/>
    <row r="9122" ht="15" customHeight="1" x14ac:dyDescent="0.2"/>
    <row r="9123" ht="15" customHeight="1" x14ac:dyDescent="0.2"/>
    <row r="9124" ht="15" customHeight="1" x14ac:dyDescent="0.2"/>
    <row r="9125" ht="15" customHeight="1" x14ac:dyDescent="0.2"/>
    <row r="9126" ht="15" customHeight="1" x14ac:dyDescent="0.2"/>
    <row r="9127" ht="15" customHeight="1" x14ac:dyDescent="0.2"/>
    <row r="9128" ht="15" customHeight="1" x14ac:dyDescent="0.2"/>
    <row r="9129" ht="15" customHeight="1" x14ac:dyDescent="0.2"/>
    <row r="9130" ht="15" customHeight="1" x14ac:dyDescent="0.2"/>
    <row r="9131" ht="15" customHeight="1" x14ac:dyDescent="0.2"/>
    <row r="9132" ht="15" customHeight="1" x14ac:dyDescent="0.2"/>
    <row r="9133" ht="15" customHeight="1" x14ac:dyDescent="0.2"/>
    <row r="9134" ht="15" customHeight="1" x14ac:dyDescent="0.2"/>
    <row r="9135" ht="15" customHeight="1" x14ac:dyDescent="0.2"/>
    <row r="9136" ht="15" customHeight="1" x14ac:dyDescent="0.2"/>
    <row r="9137" ht="15" customHeight="1" x14ac:dyDescent="0.2"/>
    <row r="9138" ht="15" customHeight="1" x14ac:dyDescent="0.2"/>
    <row r="9139" ht="15" customHeight="1" x14ac:dyDescent="0.2"/>
    <row r="9140" ht="15" customHeight="1" x14ac:dyDescent="0.2"/>
    <row r="9141" ht="15" customHeight="1" x14ac:dyDescent="0.2"/>
    <row r="9142" ht="15" customHeight="1" x14ac:dyDescent="0.2"/>
    <row r="9143" ht="15" customHeight="1" x14ac:dyDescent="0.2"/>
    <row r="9144" ht="15" customHeight="1" x14ac:dyDescent="0.2"/>
    <row r="9145" ht="15" customHeight="1" x14ac:dyDescent="0.2"/>
    <row r="9146" ht="15" customHeight="1" x14ac:dyDescent="0.2"/>
    <row r="9147" ht="15" customHeight="1" x14ac:dyDescent="0.2"/>
    <row r="9148" ht="15" customHeight="1" x14ac:dyDescent="0.2"/>
    <row r="9149" ht="15" customHeight="1" x14ac:dyDescent="0.2"/>
    <row r="9150" ht="15" customHeight="1" x14ac:dyDescent="0.2"/>
    <row r="9151" ht="15" customHeight="1" x14ac:dyDescent="0.2"/>
    <row r="9152" ht="15" customHeight="1" x14ac:dyDescent="0.2"/>
    <row r="9153" ht="15" customHeight="1" x14ac:dyDescent="0.2"/>
    <row r="9154" ht="15" customHeight="1" x14ac:dyDescent="0.2"/>
    <row r="9155" ht="15" customHeight="1" x14ac:dyDescent="0.2"/>
    <row r="9156" ht="15" customHeight="1" x14ac:dyDescent="0.2"/>
    <row r="9157" ht="15" customHeight="1" x14ac:dyDescent="0.2"/>
    <row r="9158" ht="15" customHeight="1" x14ac:dyDescent="0.2"/>
    <row r="9159" ht="15" customHeight="1" x14ac:dyDescent="0.2"/>
    <row r="9160" ht="15" customHeight="1" x14ac:dyDescent="0.2"/>
    <row r="9161" ht="15" customHeight="1" x14ac:dyDescent="0.2"/>
    <row r="9162" ht="15" customHeight="1" x14ac:dyDescent="0.2"/>
    <row r="9163" ht="15" customHeight="1" x14ac:dyDescent="0.2"/>
    <row r="9164" ht="15" customHeight="1" x14ac:dyDescent="0.2"/>
    <row r="9165" ht="15" customHeight="1" x14ac:dyDescent="0.2"/>
    <row r="9166" ht="15" customHeight="1" x14ac:dyDescent="0.2"/>
    <row r="9167" ht="15" customHeight="1" x14ac:dyDescent="0.2"/>
    <row r="9168" ht="15" customHeight="1" x14ac:dyDescent="0.2"/>
    <row r="9169" ht="15" customHeight="1" x14ac:dyDescent="0.2"/>
    <row r="9170" ht="15" customHeight="1" x14ac:dyDescent="0.2"/>
    <row r="9171" ht="15" customHeight="1" x14ac:dyDescent="0.2"/>
    <row r="9172" ht="15" customHeight="1" x14ac:dyDescent="0.2"/>
    <row r="9173" ht="15" customHeight="1" x14ac:dyDescent="0.2"/>
    <row r="9174" ht="15" customHeight="1" x14ac:dyDescent="0.2"/>
    <row r="9175" ht="15" customHeight="1" x14ac:dyDescent="0.2"/>
    <row r="9176" ht="15" customHeight="1" x14ac:dyDescent="0.2"/>
    <row r="9177" ht="15" customHeight="1" x14ac:dyDescent="0.2"/>
    <row r="9178" ht="15" customHeight="1" x14ac:dyDescent="0.2"/>
    <row r="9179" ht="15" customHeight="1" x14ac:dyDescent="0.2"/>
    <row r="9180" ht="15" customHeight="1" x14ac:dyDescent="0.2"/>
    <row r="9181" ht="15" customHeight="1" x14ac:dyDescent="0.2"/>
    <row r="9182" ht="15" customHeight="1" x14ac:dyDescent="0.2"/>
    <row r="9183" ht="15" customHeight="1" x14ac:dyDescent="0.2"/>
    <row r="9184" ht="15" customHeight="1" x14ac:dyDescent="0.2"/>
    <row r="9185" ht="15" customHeight="1" x14ac:dyDescent="0.2"/>
    <row r="9186" ht="15" customHeight="1" x14ac:dyDescent="0.2"/>
    <row r="9187" ht="15" customHeight="1" x14ac:dyDescent="0.2"/>
    <row r="9188" ht="15" customHeight="1" x14ac:dyDescent="0.2"/>
    <row r="9189" ht="15" customHeight="1" x14ac:dyDescent="0.2"/>
    <row r="9190" ht="15" customHeight="1" x14ac:dyDescent="0.2"/>
    <row r="9191" ht="15" customHeight="1" x14ac:dyDescent="0.2"/>
    <row r="9192" ht="15" customHeight="1" x14ac:dyDescent="0.2"/>
    <row r="9193" ht="15" customHeight="1" x14ac:dyDescent="0.2"/>
    <row r="9194" ht="15" customHeight="1" x14ac:dyDescent="0.2"/>
    <row r="9195" ht="15" customHeight="1" x14ac:dyDescent="0.2"/>
    <row r="9196" ht="15" customHeight="1" x14ac:dyDescent="0.2"/>
    <row r="9197" ht="15" customHeight="1" x14ac:dyDescent="0.2"/>
    <row r="9198" ht="15" customHeight="1" x14ac:dyDescent="0.2"/>
    <row r="9199" ht="15" customHeight="1" x14ac:dyDescent="0.2"/>
    <row r="9200" ht="15" customHeight="1" x14ac:dyDescent="0.2"/>
    <row r="9201" ht="15" customHeight="1" x14ac:dyDescent="0.2"/>
    <row r="9202" ht="15" customHeight="1" x14ac:dyDescent="0.2"/>
    <row r="9203" ht="15" customHeight="1" x14ac:dyDescent="0.2"/>
    <row r="9204" ht="15" customHeight="1" x14ac:dyDescent="0.2"/>
    <row r="9205" ht="15" customHeight="1" x14ac:dyDescent="0.2"/>
    <row r="9206" ht="15" customHeight="1" x14ac:dyDescent="0.2"/>
    <row r="9207" ht="15" customHeight="1" x14ac:dyDescent="0.2"/>
    <row r="9208" ht="15" customHeight="1" x14ac:dyDescent="0.2"/>
    <row r="9209" ht="15" customHeight="1" x14ac:dyDescent="0.2"/>
    <row r="9210" ht="15" customHeight="1" x14ac:dyDescent="0.2"/>
    <row r="9211" ht="15" customHeight="1" x14ac:dyDescent="0.2"/>
    <row r="9212" ht="15" customHeight="1" x14ac:dyDescent="0.2"/>
    <row r="9213" ht="15" customHeight="1" x14ac:dyDescent="0.2"/>
    <row r="9214" ht="15" customHeight="1" x14ac:dyDescent="0.2"/>
    <row r="9215" ht="15" customHeight="1" x14ac:dyDescent="0.2"/>
    <row r="9216" ht="15" customHeight="1" x14ac:dyDescent="0.2"/>
    <row r="9217" ht="15" customHeight="1" x14ac:dyDescent="0.2"/>
    <row r="9218" ht="15" customHeight="1" x14ac:dyDescent="0.2"/>
    <row r="9219" ht="15" customHeight="1" x14ac:dyDescent="0.2"/>
    <row r="9220" ht="15" customHeight="1" x14ac:dyDescent="0.2"/>
    <row r="9221" ht="15" customHeight="1" x14ac:dyDescent="0.2"/>
    <row r="9222" ht="15" customHeight="1" x14ac:dyDescent="0.2"/>
    <row r="9223" ht="15" customHeight="1" x14ac:dyDescent="0.2"/>
    <row r="9224" ht="15" customHeight="1" x14ac:dyDescent="0.2"/>
    <row r="9225" ht="15" customHeight="1" x14ac:dyDescent="0.2"/>
    <row r="9226" ht="15" customHeight="1" x14ac:dyDescent="0.2"/>
    <row r="9227" ht="15" customHeight="1" x14ac:dyDescent="0.2"/>
    <row r="9228" ht="15" customHeight="1" x14ac:dyDescent="0.2"/>
    <row r="9229" ht="15" customHeight="1" x14ac:dyDescent="0.2"/>
    <row r="9230" ht="15" customHeight="1" x14ac:dyDescent="0.2"/>
    <row r="9231" ht="15" customHeight="1" x14ac:dyDescent="0.2"/>
    <row r="9232" ht="15" customHeight="1" x14ac:dyDescent="0.2"/>
    <row r="9233" ht="15" customHeight="1" x14ac:dyDescent="0.2"/>
    <row r="9234" ht="15" customHeight="1" x14ac:dyDescent="0.2"/>
    <row r="9235" ht="15" customHeight="1" x14ac:dyDescent="0.2"/>
    <row r="9236" ht="15" customHeight="1" x14ac:dyDescent="0.2"/>
    <row r="9237" ht="15" customHeight="1" x14ac:dyDescent="0.2"/>
    <row r="9238" ht="15" customHeight="1" x14ac:dyDescent="0.2"/>
    <row r="9239" ht="15" customHeight="1" x14ac:dyDescent="0.2"/>
    <row r="9240" ht="15" customHeight="1" x14ac:dyDescent="0.2"/>
    <row r="9241" ht="15" customHeight="1" x14ac:dyDescent="0.2"/>
    <row r="9242" ht="15" customHeight="1" x14ac:dyDescent="0.2"/>
    <row r="9243" ht="15" customHeight="1" x14ac:dyDescent="0.2"/>
    <row r="9244" ht="15" customHeight="1" x14ac:dyDescent="0.2"/>
    <row r="9245" ht="15" customHeight="1" x14ac:dyDescent="0.2"/>
    <row r="9246" ht="15" customHeight="1" x14ac:dyDescent="0.2"/>
    <row r="9247" ht="15" customHeight="1" x14ac:dyDescent="0.2"/>
    <row r="9248" ht="15" customHeight="1" x14ac:dyDescent="0.2"/>
    <row r="9249" ht="15" customHeight="1" x14ac:dyDescent="0.2"/>
    <row r="9250" ht="15" customHeight="1" x14ac:dyDescent="0.2"/>
    <row r="9251" ht="15" customHeight="1" x14ac:dyDescent="0.2"/>
    <row r="9252" ht="15" customHeight="1" x14ac:dyDescent="0.2"/>
    <row r="9253" ht="15" customHeight="1" x14ac:dyDescent="0.2"/>
    <row r="9254" ht="15" customHeight="1" x14ac:dyDescent="0.2"/>
    <row r="9255" ht="15" customHeight="1" x14ac:dyDescent="0.2"/>
    <row r="9256" ht="15" customHeight="1" x14ac:dyDescent="0.2"/>
    <row r="9257" ht="15" customHeight="1" x14ac:dyDescent="0.2"/>
    <row r="9258" ht="15" customHeight="1" x14ac:dyDescent="0.2"/>
    <row r="9259" ht="15" customHeight="1" x14ac:dyDescent="0.2"/>
    <row r="9260" ht="15" customHeight="1" x14ac:dyDescent="0.2"/>
    <row r="9261" ht="15" customHeight="1" x14ac:dyDescent="0.2"/>
    <row r="9262" ht="15" customHeight="1" x14ac:dyDescent="0.2"/>
    <row r="9263" ht="15" customHeight="1" x14ac:dyDescent="0.2"/>
    <row r="9264" ht="15" customHeight="1" x14ac:dyDescent="0.2"/>
    <row r="9265" ht="15" customHeight="1" x14ac:dyDescent="0.2"/>
    <row r="9266" ht="15" customHeight="1" x14ac:dyDescent="0.2"/>
    <row r="9267" ht="15" customHeight="1" x14ac:dyDescent="0.2"/>
    <row r="9268" ht="15" customHeight="1" x14ac:dyDescent="0.2"/>
    <row r="9269" ht="15" customHeight="1" x14ac:dyDescent="0.2"/>
    <row r="9270" ht="15" customHeight="1" x14ac:dyDescent="0.2"/>
    <row r="9271" ht="15" customHeight="1" x14ac:dyDescent="0.2"/>
    <row r="9272" ht="15" customHeight="1" x14ac:dyDescent="0.2"/>
    <row r="9273" ht="15" customHeight="1" x14ac:dyDescent="0.2"/>
    <row r="9274" ht="15" customHeight="1" x14ac:dyDescent="0.2"/>
    <row r="9275" ht="15" customHeight="1" x14ac:dyDescent="0.2"/>
    <row r="9276" ht="15" customHeight="1" x14ac:dyDescent="0.2"/>
    <row r="9277" ht="15" customHeight="1" x14ac:dyDescent="0.2"/>
    <row r="9278" ht="15" customHeight="1" x14ac:dyDescent="0.2"/>
    <row r="9279" ht="15" customHeight="1" x14ac:dyDescent="0.2"/>
    <row r="9280" ht="15" customHeight="1" x14ac:dyDescent="0.2"/>
    <row r="9281" ht="15" customHeight="1" x14ac:dyDescent="0.2"/>
    <row r="9282" ht="15" customHeight="1" x14ac:dyDescent="0.2"/>
    <row r="9283" ht="15" customHeight="1" x14ac:dyDescent="0.2"/>
    <row r="9284" ht="15" customHeight="1" x14ac:dyDescent="0.2"/>
    <row r="9285" ht="15" customHeight="1" x14ac:dyDescent="0.2"/>
    <row r="9286" ht="15" customHeight="1" x14ac:dyDescent="0.2"/>
    <row r="9287" ht="15" customHeight="1" x14ac:dyDescent="0.2"/>
    <row r="9288" ht="15" customHeight="1" x14ac:dyDescent="0.2"/>
    <row r="9289" ht="15" customHeight="1" x14ac:dyDescent="0.2"/>
    <row r="9290" ht="15" customHeight="1" x14ac:dyDescent="0.2"/>
    <row r="9291" ht="15" customHeight="1" x14ac:dyDescent="0.2"/>
    <row r="9292" ht="15" customHeight="1" x14ac:dyDescent="0.2"/>
    <row r="9293" ht="15" customHeight="1" x14ac:dyDescent="0.2"/>
    <row r="9294" ht="15" customHeight="1" x14ac:dyDescent="0.2"/>
    <row r="9295" ht="15" customHeight="1" x14ac:dyDescent="0.2"/>
    <row r="9296" ht="15" customHeight="1" x14ac:dyDescent="0.2"/>
    <row r="9297" ht="15" customHeight="1" x14ac:dyDescent="0.2"/>
    <row r="9298" ht="15" customHeight="1" x14ac:dyDescent="0.2"/>
    <row r="9299" ht="15" customHeight="1" x14ac:dyDescent="0.2"/>
    <row r="9300" ht="15" customHeight="1" x14ac:dyDescent="0.2"/>
    <row r="9301" ht="15" customHeight="1" x14ac:dyDescent="0.2"/>
    <row r="9302" ht="15" customHeight="1" x14ac:dyDescent="0.2"/>
    <row r="9303" ht="15" customHeight="1" x14ac:dyDescent="0.2"/>
    <row r="9304" ht="15" customHeight="1" x14ac:dyDescent="0.2"/>
    <row r="9305" ht="15" customHeight="1" x14ac:dyDescent="0.2"/>
    <row r="9306" ht="15" customHeight="1" x14ac:dyDescent="0.2"/>
    <row r="9307" ht="15" customHeight="1" x14ac:dyDescent="0.2"/>
    <row r="9308" ht="15" customHeight="1" x14ac:dyDescent="0.2"/>
    <row r="9309" ht="15" customHeight="1" x14ac:dyDescent="0.2"/>
    <row r="9310" ht="15" customHeight="1" x14ac:dyDescent="0.2"/>
    <row r="9311" ht="15" customHeight="1" x14ac:dyDescent="0.2"/>
    <row r="9312" ht="15" customHeight="1" x14ac:dyDescent="0.2"/>
    <row r="9313" ht="15" customHeight="1" x14ac:dyDescent="0.2"/>
    <row r="9314" ht="15" customHeight="1" x14ac:dyDescent="0.2"/>
    <row r="9315" ht="15" customHeight="1" x14ac:dyDescent="0.2"/>
    <row r="9316" ht="15" customHeight="1" x14ac:dyDescent="0.2"/>
    <row r="9317" ht="15" customHeight="1" x14ac:dyDescent="0.2"/>
    <row r="9318" ht="15" customHeight="1" x14ac:dyDescent="0.2"/>
    <row r="9319" ht="15" customHeight="1" x14ac:dyDescent="0.2"/>
    <row r="9320" ht="15" customHeight="1" x14ac:dyDescent="0.2"/>
    <row r="9321" ht="15" customHeight="1" x14ac:dyDescent="0.2"/>
    <row r="9322" ht="15" customHeight="1" x14ac:dyDescent="0.2"/>
    <row r="9323" ht="15" customHeight="1" x14ac:dyDescent="0.2"/>
    <row r="9324" ht="15" customHeight="1" x14ac:dyDescent="0.2"/>
    <row r="9325" ht="15" customHeight="1" x14ac:dyDescent="0.2"/>
    <row r="9326" ht="15" customHeight="1" x14ac:dyDescent="0.2"/>
    <row r="9327" ht="15" customHeight="1" x14ac:dyDescent="0.2"/>
    <row r="9328" ht="15" customHeight="1" x14ac:dyDescent="0.2"/>
    <row r="9329" ht="15" customHeight="1" x14ac:dyDescent="0.2"/>
    <row r="9330" ht="15" customHeight="1" x14ac:dyDescent="0.2"/>
    <row r="9331" ht="15" customHeight="1" x14ac:dyDescent="0.2"/>
    <row r="9332" ht="15" customHeight="1" x14ac:dyDescent="0.2"/>
    <row r="9333" ht="15" customHeight="1" x14ac:dyDescent="0.2"/>
    <row r="9334" ht="15" customHeight="1" x14ac:dyDescent="0.2"/>
    <row r="9335" ht="15" customHeight="1" x14ac:dyDescent="0.2"/>
    <row r="9336" ht="15" customHeight="1" x14ac:dyDescent="0.2"/>
    <row r="9337" ht="15" customHeight="1" x14ac:dyDescent="0.2"/>
    <row r="9338" ht="15" customHeight="1" x14ac:dyDescent="0.2"/>
    <row r="9339" ht="15" customHeight="1" x14ac:dyDescent="0.2"/>
    <row r="9340" ht="15" customHeight="1" x14ac:dyDescent="0.2"/>
    <row r="9341" ht="15" customHeight="1" x14ac:dyDescent="0.2"/>
    <row r="9342" ht="15" customHeight="1" x14ac:dyDescent="0.2"/>
    <row r="9343" ht="15" customHeight="1" x14ac:dyDescent="0.2"/>
    <row r="9344" ht="15" customHeight="1" x14ac:dyDescent="0.2"/>
    <row r="9345" ht="15" customHeight="1" x14ac:dyDescent="0.2"/>
    <row r="9346" ht="15" customHeight="1" x14ac:dyDescent="0.2"/>
    <row r="9347" ht="15" customHeight="1" x14ac:dyDescent="0.2"/>
    <row r="9348" ht="15" customHeight="1" x14ac:dyDescent="0.2"/>
    <row r="9349" ht="15" customHeight="1" x14ac:dyDescent="0.2"/>
    <row r="9350" ht="15" customHeight="1" x14ac:dyDescent="0.2"/>
    <row r="9351" ht="15" customHeight="1" x14ac:dyDescent="0.2"/>
    <row r="9352" ht="15" customHeight="1" x14ac:dyDescent="0.2"/>
    <row r="9353" ht="15" customHeight="1" x14ac:dyDescent="0.2"/>
    <row r="9354" ht="15" customHeight="1" x14ac:dyDescent="0.2"/>
    <row r="9355" ht="15" customHeight="1" x14ac:dyDescent="0.2"/>
    <row r="9356" ht="15" customHeight="1" x14ac:dyDescent="0.2"/>
    <row r="9357" ht="15" customHeight="1" x14ac:dyDescent="0.2"/>
    <row r="9358" ht="15" customHeight="1" x14ac:dyDescent="0.2"/>
    <row r="9359" ht="15" customHeight="1" x14ac:dyDescent="0.2"/>
    <row r="9360" ht="15" customHeight="1" x14ac:dyDescent="0.2"/>
    <row r="9361" ht="15" customHeight="1" x14ac:dyDescent="0.2"/>
    <row r="9362" ht="15" customHeight="1" x14ac:dyDescent="0.2"/>
    <row r="9363" ht="15" customHeight="1" x14ac:dyDescent="0.2"/>
    <row r="9364" ht="15" customHeight="1" x14ac:dyDescent="0.2"/>
    <row r="9365" ht="15" customHeight="1" x14ac:dyDescent="0.2"/>
    <row r="9366" ht="15" customHeight="1" x14ac:dyDescent="0.2"/>
    <row r="9367" ht="15" customHeight="1" x14ac:dyDescent="0.2"/>
    <row r="9368" ht="15" customHeight="1" x14ac:dyDescent="0.2"/>
    <row r="9369" ht="15" customHeight="1" x14ac:dyDescent="0.2"/>
    <row r="9370" ht="15" customHeight="1" x14ac:dyDescent="0.2"/>
    <row r="9371" ht="15" customHeight="1" x14ac:dyDescent="0.2"/>
    <row r="9372" ht="15" customHeight="1" x14ac:dyDescent="0.2"/>
    <row r="9373" ht="15" customHeight="1" x14ac:dyDescent="0.2"/>
    <row r="9374" ht="15" customHeight="1" x14ac:dyDescent="0.2"/>
    <row r="9375" ht="15" customHeight="1" x14ac:dyDescent="0.2"/>
    <row r="9376" ht="15" customHeight="1" x14ac:dyDescent="0.2"/>
    <row r="9377" ht="15" customHeight="1" x14ac:dyDescent="0.2"/>
    <row r="9378" ht="15" customHeight="1" x14ac:dyDescent="0.2"/>
    <row r="9379" ht="15" customHeight="1" x14ac:dyDescent="0.2"/>
    <row r="9380" ht="15" customHeight="1" x14ac:dyDescent="0.2"/>
    <row r="9381" ht="15" customHeight="1" x14ac:dyDescent="0.2"/>
    <row r="9382" ht="15" customHeight="1" x14ac:dyDescent="0.2"/>
    <row r="9383" ht="15" customHeight="1" x14ac:dyDescent="0.2"/>
    <row r="9384" ht="15" customHeight="1" x14ac:dyDescent="0.2"/>
    <row r="9385" ht="15" customHeight="1" x14ac:dyDescent="0.2"/>
    <row r="9386" ht="15" customHeight="1" x14ac:dyDescent="0.2"/>
    <row r="9387" ht="15" customHeight="1" x14ac:dyDescent="0.2"/>
    <row r="9388" ht="15" customHeight="1" x14ac:dyDescent="0.2"/>
    <row r="9389" ht="15" customHeight="1" x14ac:dyDescent="0.2"/>
    <row r="9390" ht="15" customHeight="1" x14ac:dyDescent="0.2"/>
    <row r="9391" ht="15" customHeight="1" x14ac:dyDescent="0.2"/>
    <row r="9392" ht="15" customHeight="1" x14ac:dyDescent="0.2"/>
    <row r="9393" ht="15" customHeight="1" x14ac:dyDescent="0.2"/>
    <row r="9394" ht="15" customHeight="1" x14ac:dyDescent="0.2"/>
    <row r="9395" ht="15" customHeight="1" x14ac:dyDescent="0.2"/>
    <row r="9396" ht="15" customHeight="1" x14ac:dyDescent="0.2"/>
    <row r="9397" ht="15" customHeight="1" x14ac:dyDescent="0.2"/>
    <row r="9398" ht="15" customHeight="1" x14ac:dyDescent="0.2"/>
    <row r="9399" ht="15" customHeight="1" x14ac:dyDescent="0.2"/>
    <row r="9400" ht="15" customHeight="1" x14ac:dyDescent="0.2"/>
    <row r="9401" ht="15" customHeight="1" x14ac:dyDescent="0.2"/>
    <row r="9402" ht="15" customHeight="1" x14ac:dyDescent="0.2"/>
    <row r="9403" ht="15" customHeight="1" x14ac:dyDescent="0.2"/>
    <row r="9404" ht="15" customHeight="1" x14ac:dyDescent="0.2"/>
    <row r="9405" ht="15" customHeight="1" x14ac:dyDescent="0.2"/>
    <row r="9406" ht="15" customHeight="1" x14ac:dyDescent="0.2"/>
    <row r="9407" ht="15" customHeight="1" x14ac:dyDescent="0.2"/>
    <row r="9408" ht="15" customHeight="1" x14ac:dyDescent="0.2"/>
    <row r="9409" ht="15" customHeight="1" x14ac:dyDescent="0.2"/>
    <row r="9410" ht="15" customHeight="1" x14ac:dyDescent="0.2"/>
    <row r="9411" ht="15" customHeight="1" x14ac:dyDescent="0.2"/>
    <row r="9412" ht="15" customHeight="1" x14ac:dyDescent="0.2"/>
    <row r="9413" ht="15" customHeight="1" x14ac:dyDescent="0.2"/>
    <row r="9414" ht="15" customHeight="1" x14ac:dyDescent="0.2"/>
    <row r="9415" ht="15" customHeight="1" x14ac:dyDescent="0.2"/>
    <row r="9416" ht="15" customHeight="1" x14ac:dyDescent="0.2"/>
    <row r="9417" ht="15" customHeight="1" x14ac:dyDescent="0.2"/>
    <row r="9418" ht="15" customHeight="1" x14ac:dyDescent="0.2"/>
    <row r="9419" ht="15" customHeight="1" x14ac:dyDescent="0.2"/>
    <row r="9420" ht="15" customHeight="1" x14ac:dyDescent="0.2"/>
    <row r="9421" ht="15" customHeight="1" x14ac:dyDescent="0.2"/>
    <row r="9422" ht="15" customHeight="1" x14ac:dyDescent="0.2"/>
    <row r="9423" ht="15" customHeight="1" x14ac:dyDescent="0.2"/>
    <row r="9424" ht="15" customHeight="1" x14ac:dyDescent="0.2"/>
    <row r="9425" ht="15" customHeight="1" x14ac:dyDescent="0.2"/>
    <row r="9426" ht="15" customHeight="1" x14ac:dyDescent="0.2"/>
    <row r="9427" ht="15" customHeight="1" x14ac:dyDescent="0.2"/>
    <row r="9428" ht="15" customHeight="1" x14ac:dyDescent="0.2"/>
    <row r="9429" ht="15" customHeight="1" x14ac:dyDescent="0.2"/>
    <row r="9430" ht="15" customHeight="1" x14ac:dyDescent="0.2"/>
    <row r="9431" ht="15" customHeight="1" x14ac:dyDescent="0.2"/>
    <row r="9432" ht="15" customHeight="1" x14ac:dyDescent="0.2"/>
    <row r="9433" ht="15" customHeight="1" x14ac:dyDescent="0.2"/>
    <row r="9434" ht="15" customHeight="1" x14ac:dyDescent="0.2"/>
    <row r="9435" ht="15" customHeight="1" x14ac:dyDescent="0.2"/>
    <row r="9436" ht="15" customHeight="1" x14ac:dyDescent="0.2"/>
    <row r="9437" ht="15" customHeight="1" x14ac:dyDescent="0.2"/>
    <row r="9438" ht="15" customHeight="1" x14ac:dyDescent="0.2"/>
    <row r="9439" ht="15" customHeight="1" x14ac:dyDescent="0.2"/>
    <row r="9440" ht="15" customHeight="1" x14ac:dyDescent="0.2"/>
    <row r="9441" ht="15" customHeight="1" x14ac:dyDescent="0.2"/>
    <row r="9442" ht="15" customHeight="1" x14ac:dyDescent="0.2"/>
    <row r="9443" ht="15" customHeight="1" x14ac:dyDescent="0.2"/>
    <row r="9444" ht="15" customHeight="1" x14ac:dyDescent="0.2"/>
    <row r="9445" ht="15" customHeight="1" x14ac:dyDescent="0.2"/>
    <row r="9446" ht="15" customHeight="1" x14ac:dyDescent="0.2"/>
    <row r="9447" ht="15" customHeight="1" x14ac:dyDescent="0.2"/>
    <row r="9448" ht="15" customHeight="1" x14ac:dyDescent="0.2"/>
    <row r="9449" ht="15" customHeight="1" x14ac:dyDescent="0.2"/>
    <row r="9450" ht="15" customHeight="1" x14ac:dyDescent="0.2"/>
    <row r="9451" ht="15" customHeight="1" x14ac:dyDescent="0.2"/>
    <row r="9452" ht="15" customHeight="1" x14ac:dyDescent="0.2"/>
    <row r="9453" ht="15" customHeight="1" x14ac:dyDescent="0.2"/>
    <row r="9454" ht="15" customHeight="1" x14ac:dyDescent="0.2"/>
    <row r="9455" ht="15" customHeight="1" x14ac:dyDescent="0.2"/>
    <row r="9456" ht="15" customHeight="1" x14ac:dyDescent="0.2"/>
    <row r="9457" ht="15" customHeight="1" x14ac:dyDescent="0.2"/>
    <row r="9458" ht="15" customHeight="1" x14ac:dyDescent="0.2"/>
    <row r="9459" ht="15" customHeight="1" x14ac:dyDescent="0.2"/>
    <row r="9460" ht="15" customHeight="1" x14ac:dyDescent="0.2"/>
    <row r="9461" ht="15" customHeight="1" x14ac:dyDescent="0.2"/>
    <row r="9462" ht="15" customHeight="1" x14ac:dyDescent="0.2"/>
    <row r="9463" ht="15" customHeight="1" x14ac:dyDescent="0.2"/>
    <row r="9464" ht="15" customHeight="1" x14ac:dyDescent="0.2"/>
    <row r="9465" ht="15" customHeight="1" x14ac:dyDescent="0.2"/>
    <row r="9466" ht="15" customHeight="1" x14ac:dyDescent="0.2"/>
    <row r="9467" ht="15" customHeight="1" x14ac:dyDescent="0.2"/>
    <row r="9468" ht="15" customHeight="1" x14ac:dyDescent="0.2"/>
    <row r="9469" ht="15" customHeight="1" x14ac:dyDescent="0.2"/>
    <row r="9470" ht="15" customHeight="1" x14ac:dyDescent="0.2"/>
    <row r="9471" ht="15" customHeight="1" x14ac:dyDescent="0.2"/>
    <row r="9472" ht="15" customHeight="1" x14ac:dyDescent="0.2"/>
    <row r="9473" ht="15" customHeight="1" x14ac:dyDescent="0.2"/>
    <row r="9474" ht="15" customHeight="1" x14ac:dyDescent="0.2"/>
    <row r="9475" ht="15" customHeight="1" x14ac:dyDescent="0.2"/>
    <row r="9476" ht="15" customHeight="1" x14ac:dyDescent="0.2"/>
    <row r="9477" ht="15" customHeight="1" x14ac:dyDescent="0.2"/>
    <row r="9478" ht="15" customHeight="1" x14ac:dyDescent="0.2"/>
    <row r="9479" ht="15" customHeight="1" x14ac:dyDescent="0.2"/>
    <row r="9480" ht="15" customHeight="1" x14ac:dyDescent="0.2"/>
    <row r="9481" ht="15" customHeight="1" x14ac:dyDescent="0.2"/>
    <row r="9482" ht="15" customHeight="1" x14ac:dyDescent="0.2"/>
    <row r="9483" ht="15" customHeight="1" x14ac:dyDescent="0.2"/>
    <row r="9484" ht="15" customHeight="1" x14ac:dyDescent="0.2"/>
    <row r="9485" ht="15" customHeight="1" x14ac:dyDescent="0.2"/>
    <row r="9486" ht="15" customHeight="1" x14ac:dyDescent="0.2"/>
    <row r="9487" ht="15" customHeight="1" x14ac:dyDescent="0.2"/>
    <row r="9488" ht="15" customHeight="1" x14ac:dyDescent="0.2"/>
    <row r="9489" ht="15" customHeight="1" x14ac:dyDescent="0.2"/>
    <row r="9490" ht="15" customHeight="1" x14ac:dyDescent="0.2"/>
    <row r="9491" ht="15" customHeight="1" x14ac:dyDescent="0.2"/>
    <row r="9492" ht="15" customHeight="1" x14ac:dyDescent="0.2"/>
    <row r="9493" ht="15" customHeight="1" x14ac:dyDescent="0.2"/>
    <row r="9494" ht="15" customHeight="1" x14ac:dyDescent="0.2"/>
    <row r="9495" ht="15" customHeight="1" x14ac:dyDescent="0.2"/>
    <row r="9496" ht="15" customHeight="1" x14ac:dyDescent="0.2"/>
    <row r="9497" ht="15" customHeight="1" x14ac:dyDescent="0.2"/>
    <row r="9498" ht="15" customHeight="1" x14ac:dyDescent="0.2"/>
    <row r="9499" ht="15" customHeight="1" x14ac:dyDescent="0.2"/>
    <row r="9500" ht="15" customHeight="1" x14ac:dyDescent="0.2"/>
    <row r="9501" ht="15" customHeight="1" x14ac:dyDescent="0.2"/>
    <row r="9502" ht="15" customHeight="1" x14ac:dyDescent="0.2"/>
    <row r="9503" ht="15" customHeight="1" x14ac:dyDescent="0.2"/>
    <row r="9504" ht="15" customHeight="1" x14ac:dyDescent="0.2"/>
    <row r="9505" ht="15" customHeight="1" x14ac:dyDescent="0.2"/>
    <row r="9506" ht="15" customHeight="1" x14ac:dyDescent="0.2"/>
    <row r="9507" ht="15" customHeight="1" x14ac:dyDescent="0.2"/>
    <row r="9508" ht="15" customHeight="1" x14ac:dyDescent="0.2"/>
    <row r="9509" ht="15" customHeight="1" x14ac:dyDescent="0.2"/>
    <row r="9510" ht="15" customHeight="1" x14ac:dyDescent="0.2"/>
    <row r="9511" ht="15" customHeight="1" x14ac:dyDescent="0.2"/>
    <row r="9512" ht="15" customHeight="1" x14ac:dyDescent="0.2"/>
    <row r="9513" ht="15" customHeight="1" x14ac:dyDescent="0.2"/>
    <row r="9514" ht="15" customHeight="1" x14ac:dyDescent="0.2"/>
    <row r="9515" ht="15" customHeight="1" x14ac:dyDescent="0.2"/>
    <row r="9516" ht="15" customHeight="1" x14ac:dyDescent="0.2"/>
    <row r="9517" ht="15" customHeight="1" x14ac:dyDescent="0.2"/>
    <row r="9518" ht="15" customHeight="1" x14ac:dyDescent="0.2"/>
    <row r="9519" ht="15" customHeight="1" x14ac:dyDescent="0.2"/>
    <row r="9520" ht="15" customHeight="1" x14ac:dyDescent="0.2"/>
    <row r="9521" ht="15" customHeight="1" x14ac:dyDescent="0.2"/>
    <row r="9522" ht="15" customHeight="1" x14ac:dyDescent="0.2"/>
    <row r="9523" ht="15" customHeight="1" x14ac:dyDescent="0.2"/>
    <row r="9524" ht="15" customHeight="1" x14ac:dyDescent="0.2"/>
    <row r="9525" ht="15" customHeight="1" x14ac:dyDescent="0.2"/>
    <row r="9526" ht="15" customHeight="1" x14ac:dyDescent="0.2"/>
    <row r="9527" ht="15" customHeight="1" x14ac:dyDescent="0.2"/>
    <row r="9528" ht="15" customHeight="1" x14ac:dyDescent="0.2"/>
    <row r="9529" ht="15" customHeight="1" x14ac:dyDescent="0.2"/>
    <row r="9530" ht="15" customHeight="1" x14ac:dyDescent="0.2"/>
    <row r="9531" ht="15" customHeight="1" x14ac:dyDescent="0.2"/>
    <row r="9532" ht="15" customHeight="1" x14ac:dyDescent="0.2"/>
    <row r="9533" ht="15" customHeight="1" x14ac:dyDescent="0.2"/>
    <row r="9534" ht="15" customHeight="1" x14ac:dyDescent="0.2"/>
    <row r="9535" ht="15" customHeight="1" x14ac:dyDescent="0.2"/>
    <row r="9536" ht="15" customHeight="1" x14ac:dyDescent="0.2"/>
    <row r="9537" ht="15" customHeight="1" x14ac:dyDescent="0.2"/>
    <row r="9538" ht="15" customHeight="1" x14ac:dyDescent="0.2"/>
    <row r="9539" ht="15" customHeight="1" x14ac:dyDescent="0.2"/>
    <row r="9540" ht="15" customHeight="1" x14ac:dyDescent="0.2"/>
    <row r="9541" ht="15" customHeight="1" x14ac:dyDescent="0.2"/>
    <row r="9542" ht="15" customHeight="1" x14ac:dyDescent="0.2"/>
    <row r="9543" ht="15" customHeight="1" x14ac:dyDescent="0.2"/>
    <row r="9544" ht="15" customHeight="1" x14ac:dyDescent="0.2"/>
    <row r="9545" ht="15" customHeight="1" x14ac:dyDescent="0.2"/>
    <row r="9546" ht="15" customHeight="1" x14ac:dyDescent="0.2"/>
    <row r="9547" ht="15" customHeight="1" x14ac:dyDescent="0.2"/>
    <row r="9548" ht="15" customHeight="1" x14ac:dyDescent="0.2"/>
    <row r="9549" ht="15" customHeight="1" x14ac:dyDescent="0.2"/>
    <row r="9550" ht="15" customHeight="1" x14ac:dyDescent="0.2"/>
    <row r="9551" ht="15" customHeight="1" x14ac:dyDescent="0.2"/>
    <row r="9552" ht="15" customHeight="1" x14ac:dyDescent="0.2"/>
    <row r="9553" ht="15" customHeight="1" x14ac:dyDescent="0.2"/>
    <row r="9554" ht="15" customHeight="1" x14ac:dyDescent="0.2"/>
    <row r="9555" ht="15" customHeight="1" x14ac:dyDescent="0.2"/>
    <row r="9556" ht="15" customHeight="1" x14ac:dyDescent="0.2"/>
    <row r="9557" ht="15" customHeight="1" x14ac:dyDescent="0.2"/>
    <row r="9558" ht="15" customHeight="1" x14ac:dyDescent="0.2"/>
    <row r="9559" ht="15" customHeight="1" x14ac:dyDescent="0.2"/>
    <row r="9560" ht="15" customHeight="1" x14ac:dyDescent="0.2"/>
    <row r="9561" ht="15" customHeight="1" x14ac:dyDescent="0.2"/>
    <row r="9562" ht="15" customHeight="1" x14ac:dyDescent="0.2"/>
    <row r="9563" ht="15" customHeight="1" x14ac:dyDescent="0.2"/>
    <row r="9564" ht="15" customHeight="1" x14ac:dyDescent="0.2"/>
    <row r="9565" ht="15" customHeight="1" x14ac:dyDescent="0.2"/>
    <row r="9566" ht="15" customHeight="1" x14ac:dyDescent="0.2"/>
    <row r="9567" ht="15" customHeight="1" x14ac:dyDescent="0.2"/>
    <row r="9568" ht="15" customHeight="1" x14ac:dyDescent="0.2"/>
    <row r="9569" ht="15" customHeight="1" x14ac:dyDescent="0.2"/>
    <row r="9570" ht="15" customHeight="1" x14ac:dyDescent="0.2"/>
    <row r="9571" ht="15" customHeight="1" x14ac:dyDescent="0.2"/>
    <row r="9572" ht="15" customHeight="1" x14ac:dyDescent="0.2"/>
    <row r="9573" ht="15" customHeight="1" x14ac:dyDescent="0.2"/>
    <row r="9574" ht="15" customHeight="1" x14ac:dyDescent="0.2"/>
    <row r="9575" ht="15" customHeight="1" x14ac:dyDescent="0.2"/>
    <row r="9576" ht="15" customHeight="1" x14ac:dyDescent="0.2"/>
    <row r="9577" ht="15" customHeight="1" x14ac:dyDescent="0.2"/>
    <row r="9578" ht="15" customHeight="1" x14ac:dyDescent="0.2"/>
    <row r="9579" ht="15" customHeight="1" x14ac:dyDescent="0.2"/>
    <row r="9580" ht="15" customHeight="1" x14ac:dyDescent="0.2"/>
    <row r="9581" ht="15" customHeight="1" x14ac:dyDescent="0.2"/>
    <row r="9582" ht="15" customHeight="1" x14ac:dyDescent="0.2"/>
    <row r="9583" ht="15" customHeight="1" x14ac:dyDescent="0.2"/>
    <row r="9584" ht="15" customHeight="1" x14ac:dyDescent="0.2"/>
    <row r="9585" ht="15" customHeight="1" x14ac:dyDescent="0.2"/>
    <row r="9586" ht="15" customHeight="1" x14ac:dyDescent="0.2"/>
    <row r="9587" ht="15" customHeight="1" x14ac:dyDescent="0.2"/>
    <row r="9588" ht="15" customHeight="1" x14ac:dyDescent="0.2"/>
    <row r="9589" ht="15" customHeight="1" x14ac:dyDescent="0.2"/>
    <row r="9590" ht="15" customHeight="1" x14ac:dyDescent="0.2"/>
    <row r="9591" ht="15" customHeight="1" x14ac:dyDescent="0.2"/>
    <row r="9592" ht="15" customHeight="1" x14ac:dyDescent="0.2"/>
    <row r="9593" ht="15" customHeight="1" x14ac:dyDescent="0.2"/>
    <row r="9594" ht="15" customHeight="1" x14ac:dyDescent="0.2"/>
    <row r="9595" ht="15" customHeight="1" x14ac:dyDescent="0.2"/>
    <row r="9596" ht="15" customHeight="1" x14ac:dyDescent="0.2"/>
    <row r="9597" ht="15" customHeight="1" x14ac:dyDescent="0.2"/>
    <row r="9598" ht="15" customHeight="1" x14ac:dyDescent="0.2"/>
    <row r="9599" ht="15" customHeight="1" x14ac:dyDescent="0.2"/>
    <row r="9600" ht="15" customHeight="1" x14ac:dyDescent="0.2"/>
    <row r="9601" ht="15" customHeight="1" x14ac:dyDescent="0.2"/>
    <row r="9602" ht="15" customHeight="1" x14ac:dyDescent="0.2"/>
    <row r="9603" ht="15" customHeight="1" x14ac:dyDescent="0.2"/>
    <row r="9604" ht="15" customHeight="1" x14ac:dyDescent="0.2"/>
    <row r="9605" ht="15" customHeight="1" x14ac:dyDescent="0.2"/>
    <row r="9606" ht="15" customHeight="1" x14ac:dyDescent="0.2"/>
    <row r="9607" ht="15" customHeight="1" x14ac:dyDescent="0.2"/>
    <row r="9608" ht="15" customHeight="1" x14ac:dyDescent="0.2"/>
    <row r="9609" ht="15" customHeight="1" x14ac:dyDescent="0.2"/>
    <row r="9610" ht="15" customHeight="1" x14ac:dyDescent="0.2"/>
    <row r="9611" ht="15" customHeight="1" x14ac:dyDescent="0.2"/>
    <row r="9612" ht="15" customHeight="1" x14ac:dyDescent="0.2"/>
    <row r="9613" ht="15" customHeight="1" x14ac:dyDescent="0.2"/>
    <row r="9614" ht="15" customHeight="1" x14ac:dyDescent="0.2"/>
    <row r="9615" ht="15" customHeight="1" x14ac:dyDescent="0.2"/>
    <row r="9616" ht="15" customHeight="1" x14ac:dyDescent="0.2"/>
    <row r="9617" ht="15" customHeight="1" x14ac:dyDescent="0.2"/>
    <row r="9618" ht="15" customHeight="1" x14ac:dyDescent="0.2"/>
    <row r="9619" ht="15" customHeight="1" x14ac:dyDescent="0.2"/>
    <row r="9620" ht="15" customHeight="1" x14ac:dyDescent="0.2"/>
    <row r="9621" ht="15" customHeight="1" x14ac:dyDescent="0.2"/>
    <row r="9622" ht="15" customHeight="1" x14ac:dyDescent="0.2"/>
    <row r="9623" ht="15" customHeight="1" x14ac:dyDescent="0.2"/>
    <row r="9624" ht="15" customHeight="1" x14ac:dyDescent="0.2"/>
    <row r="9625" ht="15" customHeight="1" x14ac:dyDescent="0.2"/>
    <row r="9626" ht="15" customHeight="1" x14ac:dyDescent="0.2"/>
    <row r="9627" ht="15" customHeight="1" x14ac:dyDescent="0.2"/>
    <row r="9628" ht="15" customHeight="1" x14ac:dyDescent="0.2"/>
    <row r="9629" ht="15" customHeight="1" x14ac:dyDescent="0.2"/>
    <row r="9630" ht="15" customHeight="1" x14ac:dyDescent="0.2"/>
    <row r="9631" ht="15" customHeight="1" x14ac:dyDescent="0.2"/>
    <row r="9632" ht="15" customHeight="1" x14ac:dyDescent="0.2"/>
    <row r="9633" ht="15" customHeight="1" x14ac:dyDescent="0.2"/>
    <row r="9634" ht="15" customHeight="1" x14ac:dyDescent="0.2"/>
    <row r="9635" ht="15" customHeight="1" x14ac:dyDescent="0.2"/>
    <row r="9636" ht="15" customHeight="1" x14ac:dyDescent="0.2"/>
    <row r="9637" ht="15" customHeight="1" x14ac:dyDescent="0.2"/>
    <row r="9638" ht="15" customHeight="1" x14ac:dyDescent="0.2"/>
    <row r="9639" ht="15" customHeight="1" x14ac:dyDescent="0.2"/>
    <row r="9640" ht="15" customHeight="1" x14ac:dyDescent="0.2"/>
    <row r="9641" ht="15" customHeight="1" x14ac:dyDescent="0.2"/>
    <row r="9642" ht="15" customHeight="1" x14ac:dyDescent="0.2"/>
    <row r="9643" ht="15" customHeight="1" x14ac:dyDescent="0.2"/>
    <row r="9644" ht="15" customHeight="1" x14ac:dyDescent="0.2"/>
    <row r="9645" ht="15" customHeight="1" x14ac:dyDescent="0.2"/>
    <row r="9646" ht="15" customHeight="1" x14ac:dyDescent="0.2"/>
    <row r="9647" ht="15" customHeight="1" x14ac:dyDescent="0.2"/>
    <row r="9648" ht="15" customHeight="1" x14ac:dyDescent="0.2"/>
    <row r="9649" ht="15" customHeight="1" x14ac:dyDescent="0.2"/>
    <row r="9650" ht="15" customHeight="1" x14ac:dyDescent="0.2"/>
    <row r="9651" ht="15" customHeight="1" x14ac:dyDescent="0.2"/>
    <row r="9652" ht="15" customHeight="1" x14ac:dyDescent="0.2"/>
    <row r="9653" ht="15" customHeight="1" x14ac:dyDescent="0.2"/>
    <row r="9654" ht="15" customHeight="1" x14ac:dyDescent="0.2"/>
    <row r="9655" ht="15" customHeight="1" x14ac:dyDescent="0.2"/>
    <row r="9656" ht="15" customHeight="1" x14ac:dyDescent="0.2"/>
    <row r="9657" ht="15" customHeight="1" x14ac:dyDescent="0.2"/>
    <row r="9658" ht="15" customHeight="1" x14ac:dyDescent="0.2"/>
    <row r="9659" ht="15" customHeight="1" x14ac:dyDescent="0.2"/>
    <row r="9660" ht="15" customHeight="1" x14ac:dyDescent="0.2"/>
    <row r="9661" ht="15" customHeight="1" x14ac:dyDescent="0.2"/>
    <row r="9662" ht="15" customHeight="1" x14ac:dyDescent="0.2"/>
    <row r="9663" ht="15" customHeight="1" x14ac:dyDescent="0.2"/>
    <row r="9664" ht="15" customHeight="1" x14ac:dyDescent="0.2"/>
    <row r="9665" ht="15" customHeight="1" x14ac:dyDescent="0.2"/>
    <row r="9666" ht="15" customHeight="1" x14ac:dyDescent="0.2"/>
    <row r="9667" ht="15" customHeight="1" x14ac:dyDescent="0.2"/>
    <row r="9668" ht="15" customHeight="1" x14ac:dyDescent="0.2"/>
    <row r="9669" ht="15" customHeight="1" x14ac:dyDescent="0.2"/>
    <row r="9670" ht="15" customHeight="1" x14ac:dyDescent="0.2"/>
    <row r="9671" ht="15" customHeight="1" x14ac:dyDescent="0.2"/>
    <row r="9672" ht="15" customHeight="1" x14ac:dyDescent="0.2"/>
    <row r="9673" ht="15" customHeight="1" x14ac:dyDescent="0.2"/>
    <row r="9674" ht="15" customHeight="1" x14ac:dyDescent="0.2"/>
    <row r="9675" ht="15" customHeight="1" x14ac:dyDescent="0.2"/>
    <row r="9676" ht="15" customHeight="1" x14ac:dyDescent="0.2"/>
    <row r="9677" ht="15" customHeight="1" x14ac:dyDescent="0.2"/>
    <row r="9678" ht="15" customHeight="1" x14ac:dyDescent="0.2"/>
    <row r="9679" ht="15" customHeight="1" x14ac:dyDescent="0.2"/>
    <row r="9680" ht="15" customHeight="1" x14ac:dyDescent="0.2"/>
    <row r="9681" ht="15" customHeight="1" x14ac:dyDescent="0.2"/>
    <row r="9682" ht="15" customHeight="1" x14ac:dyDescent="0.2"/>
    <row r="9683" ht="15" customHeight="1" x14ac:dyDescent="0.2"/>
    <row r="9684" ht="15" customHeight="1" x14ac:dyDescent="0.2"/>
    <row r="9685" ht="15" customHeight="1" x14ac:dyDescent="0.2"/>
    <row r="9686" ht="15" customHeight="1" x14ac:dyDescent="0.2"/>
    <row r="9687" ht="15" customHeight="1" x14ac:dyDescent="0.2"/>
    <row r="9688" ht="15" customHeight="1" x14ac:dyDescent="0.2"/>
    <row r="9689" ht="15" customHeight="1" x14ac:dyDescent="0.2"/>
    <row r="9690" ht="15" customHeight="1" x14ac:dyDescent="0.2"/>
    <row r="9691" ht="15" customHeight="1" x14ac:dyDescent="0.2"/>
    <row r="9692" ht="15" customHeight="1" x14ac:dyDescent="0.2"/>
    <row r="9693" ht="15" customHeight="1" x14ac:dyDescent="0.2"/>
    <row r="9694" ht="15" customHeight="1" x14ac:dyDescent="0.2"/>
    <row r="9695" ht="15" customHeight="1" x14ac:dyDescent="0.2"/>
    <row r="9696" ht="15" customHeight="1" x14ac:dyDescent="0.2"/>
    <row r="9697" ht="15" customHeight="1" x14ac:dyDescent="0.2"/>
    <row r="9698" ht="15" customHeight="1" x14ac:dyDescent="0.2"/>
    <row r="9699" ht="15" customHeight="1" x14ac:dyDescent="0.2"/>
    <row r="9700" ht="15" customHeight="1" x14ac:dyDescent="0.2"/>
    <row r="9701" ht="15" customHeight="1" x14ac:dyDescent="0.2"/>
    <row r="9702" ht="15" customHeight="1" x14ac:dyDescent="0.2"/>
    <row r="9703" ht="15" customHeight="1" x14ac:dyDescent="0.2"/>
    <row r="9704" ht="15" customHeight="1" x14ac:dyDescent="0.2"/>
    <row r="9705" ht="15" customHeight="1" x14ac:dyDescent="0.2"/>
    <row r="9706" ht="15" customHeight="1" x14ac:dyDescent="0.2"/>
    <row r="9707" ht="15" customHeight="1" x14ac:dyDescent="0.2"/>
    <row r="9708" ht="15" customHeight="1" x14ac:dyDescent="0.2"/>
    <row r="9709" ht="15" customHeight="1" x14ac:dyDescent="0.2"/>
    <row r="9710" ht="15" customHeight="1" x14ac:dyDescent="0.2"/>
    <row r="9711" ht="15" customHeight="1" x14ac:dyDescent="0.2"/>
    <row r="9712" ht="15" customHeight="1" x14ac:dyDescent="0.2"/>
    <row r="9713" ht="15" customHeight="1" x14ac:dyDescent="0.2"/>
    <row r="9714" ht="15" customHeight="1" x14ac:dyDescent="0.2"/>
    <row r="9715" ht="15" customHeight="1" x14ac:dyDescent="0.2"/>
    <row r="9716" ht="15" customHeight="1" x14ac:dyDescent="0.2"/>
    <row r="9717" ht="15" customHeight="1" x14ac:dyDescent="0.2"/>
    <row r="9718" ht="15" customHeight="1" x14ac:dyDescent="0.2"/>
    <row r="9719" ht="15" customHeight="1" x14ac:dyDescent="0.2"/>
    <row r="9720" ht="15" customHeight="1" x14ac:dyDescent="0.2"/>
    <row r="9721" ht="15" customHeight="1" x14ac:dyDescent="0.2"/>
    <row r="9722" ht="15" customHeight="1" x14ac:dyDescent="0.2"/>
    <row r="9723" ht="15" customHeight="1" x14ac:dyDescent="0.2"/>
    <row r="9724" ht="15" customHeight="1" x14ac:dyDescent="0.2"/>
    <row r="9725" ht="15" customHeight="1" x14ac:dyDescent="0.2"/>
    <row r="9726" ht="15" customHeight="1" x14ac:dyDescent="0.2"/>
    <row r="9727" ht="15" customHeight="1" x14ac:dyDescent="0.2"/>
    <row r="9728" ht="15" customHeight="1" x14ac:dyDescent="0.2"/>
    <row r="9729" ht="15" customHeight="1" x14ac:dyDescent="0.2"/>
    <row r="9730" ht="15" customHeight="1" x14ac:dyDescent="0.2"/>
    <row r="9731" ht="15" customHeight="1" x14ac:dyDescent="0.2"/>
    <row r="9732" ht="15" customHeight="1" x14ac:dyDescent="0.2"/>
    <row r="9733" ht="15" customHeight="1" x14ac:dyDescent="0.2"/>
    <row r="9734" ht="15" customHeight="1" x14ac:dyDescent="0.2"/>
    <row r="9735" ht="15" customHeight="1" x14ac:dyDescent="0.2"/>
    <row r="9736" ht="15" customHeight="1" x14ac:dyDescent="0.2"/>
    <row r="9737" ht="15" customHeight="1" x14ac:dyDescent="0.2"/>
    <row r="9738" ht="15" customHeight="1" x14ac:dyDescent="0.2"/>
    <row r="9739" ht="15" customHeight="1" x14ac:dyDescent="0.2"/>
    <row r="9740" ht="15" customHeight="1" x14ac:dyDescent="0.2"/>
    <row r="9741" ht="15" customHeight="1" x14ac:dyDescent="0.2"/>
    <row r="9742" ht="15" customHeight="1" x14ac:dyDescent="0.2"/>
    <row r="9743" ht="15" customHeight="1" x14ac:dyDescent="0.2"/>
    <row r="9744" ht="15" customHeight="1" x14ac:dyDescent="0.2"/>
    <row r="9745" ht="15" customHeight="1" x14ac:dyDescent="0.2"/>
    <row r="9746" ht="15" customHeight="1" x14ac:dyDescent="0.2"/>
    <row r="9747" ht="15" customHeight="1" x14ac:dyDescent="0.2"/>
    <row r="9748" ht="15" customHeight="1" x14ac:dyDescent="0.2"/>
    <row r="9749" ht="15" customHeight="1" x14ac:dyDescent="0.2"/>
    <row r="9750" ht="15" customHeight="1" x14ac:dyDescent="0.2"/>
    <row r="9751" ht="15" customHeight="1" x14ac:dyDescent="0.2"/>
    <row r="9752" ht="15" customHeight="1" x14ac:dyDescent="0.2"/>
    <row r="9753" ht="15" customHeight="1" x14ac:dyDescent="0.2"/>
    <row r="9754" ht="15" customHeight="1" x14ac:dyDescent="0.2"/>
    <row r="9755" ht="15" customHeight="1" x14ac:dyDescent="0.2"/>
    <row r="9756" ht="15" customHeight="1" x14ac:dyDescent="0.2"/>
    <row r="9757" ht="15" customHeight="1" x14ac:dyDescent="0.2"/>
    <row r="9758" ht="15" customHeight="1" x14ac:dyDescent="0.2"/>
    <row r="9759" ht="15" customHeight="1" x14ac:dyDescent="0.2"/>
    <row r="9760" ht="15" customHeight="1" x14ac:dyDescent="0.2"/>
    <row r="9761" ht="15" customHeight="1" x14ac:dyDescent="0.2"/>
    <row r="9762" ht="15" customHeight="1" x14ac:dyDescent="0.2"/>
    <row r="9763" ht="15" customHeight="1" x14ac:dyDescent="0.2"/>
    <row r="9764" ht="15" customHeight="1" x14ac:dyDescent="0.2"/>
    <row r="9765" ht="15" customHeight="1" x14ac:dyDescent="0.2"/>
    <row r="9766" ht="15" customHeight="1" x14ac:dyDescent="0.2"/>
    <row r="9767" ht="15" customHeight="1" x14ac:dyDescent="0.2"/>
    <row r="9768" ht="15" customHeight="1" x14ac:dyDescent="0.2"/>
    <row r="9769" ht="15" customHeight="1" x14ac:dyDescent="0.2"/>
    <row r="9770" ht="15" customHeight="1" x14ac:dyDescent="0.2"/>
    <row r="9771" ht="15" customHeight="1" x14ac:dyDescent="0.2"/>
    <row r="9772" ht="15" customHeight="1" x14ac:dyDescent="0.2"/>
    <row r="9773" ht="15" customHeight="1" x14ac:dyDescent="0.2"/>
    <row r="9774" ht="15" customHeight="1" x14ac:dyDescent="0.2"/>
    <row r="9775" ht="15" customHeight="1" x14ac:dyDescent="0.2"/>
    <row r="9776" ht="15" customHeight="1" x14ac:dyDescent="0.2"/>
    <row r="9777" ht="15" customHeight="1" x14ac:dyDescent="0.2"/>
    <row r="9778" ht="15" customHeight="1" x14ac:dyDescent="0.2"/>
    <row r="9779" ht="15" customHeight="1" x14ac:dyDescent="0.2"/>
    <row r="9780" ht="15" customHeight="1" x14ac:dyDescent="0.2"/>
    <row r="9781" ht="15" customHeight="1" x14ac:dyDescent="0.2"/>
    <row r="9782" ht="15" customHeight="1" x14ac:dyDescent="0.2"/>
    <row r="9783" ht="15" customHeight="1" x14ac:dyDescent="0.2"/>
    <row r="9784" ht="15" customHeight="1" x14ac:dyDescent="0.2"/>
    <row r="9785" ht="15" customHeight="1" x14ac:dyDescent="0.2"/>
    <row r="9786" ht="15" customHeight="1" x14ac:dyDescent="0.2"/>
    <row r="9787" ht="15" customHeight="1" x14ac:dyDescent="0.2"/>
    <row r="9788" ht="15" customHeight="1" x14ac:dyDescent="0.2"/>
    <row r="9789" ht="15" customHeight="1" x14ac:dyDescent="0.2"/>
    <row r="9790" ht="15" customHeight="1" x14ac:dyDescent="0.2"/>
    <row r="9791" ht="15" customHeight="1" x14ac:dyDescent="0.2"/>
    <row r="9792" ht="15" customHeight="1" x14ac:dyDescent="0.2"/>
    <row r="9793" ht="15" customHeight="1" x14ac:dyDescent="0.2"/>
    <row r="9794" ht="15" customHeight="1" x14ac:dyDescent="0.2"/>
    <row r="9795" ht="15" customHeight="1" x14ac:dyDescent="0.2"/>
    <row r="9796" ht="15" customHeight="1" x14ac:dyDescent="0.2"/>
    <row r="9797" ht="15" customHeight="1" x14ac:dyDescent="0.2"/>
    <row r="9798" ht="15" customHeight="1" x14ac:dyDescent="0.2"/>
    <row r="9799" ht="15" customHeight="1" x14ac:dyDescent="0.2"/>
    <row r="9800" ht="15" customHeight="1" x14ac:dyDescent="0.2"/>
    <row r="9801" ht="15" customHeight="1" x14ac:dyDescent="0.2"/>
    <row r="9802" ht="15" customHeight="1" x14ac:dyDescent="0.2"/>
    <row r="9803" ht="15" customHeight="1" x14ac:dyDescent="0.2"/>
    <row r="9804" ht="15" customHeight="1" x14ac:dyDescent="0.2"/>
    <row r="9805" ht="15" customHeight="1" x14ac:dyDescent="0.2"/>
    <row r="9806" ht="15" customHeight="1" x14ac:dyDescent="0.2"/>
    <row r="9807" ht="15" customHeight="1" x14ac:dyDescent="0.2"/>
    <row r="9808" ht="15" customHeight="1" x14ac:dyDescent="0.2"/>
    <row r="9809" ht="15" customHeight="1" x14ac:dyDescent="0.2"/>
    <row r="9810" ht="15" customHeight="1" x14ac:dyDescent="0.2"/>
    <row r="9811" ht="15" customHeight="1" x14ac:dyDescent="0.2"/>
    <row r="9812" ht="15" customHeight="1" x14ac:dyDescent="0.2"/>
    <row r="9813" ht="15" customHeight="1" x14ac:dyDescent="0.2"/>
    <row r="9814" ht="15" customHeight="1" x14ac:dyDescent="0.2"/>
    <row r="9815" ht="15" customHeight="1" x14ac:dyDescent="0.2"/>
    <row r="9816" ht="15" customHeight="1" x14ac:dyDescent="0.2"/>
    <row r="9817" ht="15" customHeight="1" x14ac:dyDescent="0.2"/>
    <row r="9818" ht="15" customHeight="1" x14ac:dyDescent="0.2"/>
    <row r="9819" ht="15" customHeight="1" x14ac:dyDescent="0.2"/>
    <row r="9820" ht="15" customHeight="1" x14ac:dyDescent="0.2"/>
    <row r="9821" ht="15" customHeight="1" x14ac:dyDescent="0.2"/>
    <row r="9822" ht="15" customHeight="1" x14ac:dyDescent="0.2"/>
    <row r="9823" ht="15" customHeight="1" x14ac:dyDescent="0.2"/>
    <row r="9824" ht="15" customHeight="1" x14ac:dyDescent="0.2"/>
    <row r="9825" ht="15" customHeight="1" x14ac:dyDescent="0.2"/>
    <row r="9826" ht="15" customHeight="1" x14ac:dyDescent="0.2"/>
    <row r="9827" ht="15" customHeight="1" x14ac:dyDescent="0.2"/>
    <row r="9828" ht="15" customHeight="1" x14ac:dyDescent="0.2"/>
    <row r="9829" ht="15" customHeight="1" x14ac:dyDescent="0.2"/>
    <row r="9830" ht="15" customHeight="1" x14ac:dyDescent="0.2"/>
    <row r="9831" ht="15" customHeight="1" x14ac:dyDescent="0.2"/>
    <row r="9832" ht="15" customHeight="1" x14ac:dyDescent="0.2"/>
    <row r="9833" ht="15" customHeight="1" x14ac:dyDescent="0.2"/>
    <row r="9834" ht="15" customHeight="1" x14ac:dyDescent="0.2"/>
    <row r="9835" ht="15" customHeight="1" x14ac:dyDescent="0.2"/>
    <row r="9836" ht="15" customHeight="1" x14ac:dyDescent="0.2"/>
    <row r="9837" ht="15" customHeight="1" x14ac:dyDescent="0.2"/>
    <row r="9838" ht="15" customHeight="1" x14ac:dyDescent="0.2"/>
    <row r="9839" ht="15" customHeight="1" x14ac:dyDescent="0.2"/>
    <row r="9840" ht="15" customHeight="1" x14ac:dyDescent="0.2"/>
    <row r="9841" ht="15" customHeight="1" x14ac:dyDescent="0.2"/>
    <row r="9842" ht="15" customHeight="1" x14ac:dyDescent="0.2"/>
    <row r="9843" ht="15" customHeight="1" x14ac:dyDescent="0.2"/>
    <row r="9844" ht="15" customHeight="1" x14ac:dyDescent="0.2"/>
    <row r="9845" ht="15" customHeight="1" x14ac:dyDescent="0.2"/>
    <row r="9846" ht="15" customHeight="1" x14ac:dyDescent="0.2"/>
    <row r="9847" ht="15" customHeight="1" x14ac:dyDescent="0.2"/>
    <row r="9848" ht="15" customHeight="1" x14ac:dyDescent="0.2"/>
    <row r="9849" ht="15" customHeight="1" x14ac:dyDescent="0.2"/>
    <row r="9850" ht="15" customHeight="1" x14ac:dyDescent="0.2"/>
    <row r="9851" ht="15" customHeight="1" x14ac:dyDescent="0.2"/>
    <row r="9852" ht="15" customHeight="1" x14ac:dyDescent="0.2"/>
    <row r="9853" ht="15" customHeight="1" x14ac:dyDescent="0.2"/>
    <row r="9854" ht="15" customHeight="1" x14ac:dyDescent="0.2"/>
    <row r="9855" ht="15" customHeight="1" x14ac:dyDescent="0.2"/>
    <row r="9856" ht="15" customHeight="1" x14ac:dyDescent="0.2"/>
    <row r="9857" ht="15" customHeight="1" x14ac:dyDescent="0.2"/>
    <row r="9858" ht="15" customHeight="1" x14ac:dyDescent="0.2"/>
    <row r="9859" ht="15" customHeight="1" x14ac:dyDescent="0.2"/>
    <row r="9860" ht="15" customHeight="1" x14ac:dyDescent="0.2"/>
    <row r="9861" ht="15" customHeight="1" x14ac:dyDescent="0.2"/>
    <row r="9862" ht="15" customHeight="1" x14ac:dyDescent="0.2"/>
    <row r="9863" ht="15" customHeight="1" x14ac:dyDescent="0.2"/>
    <row r="9864" ht="15" customHeight="1" x14ac:dyDescent="0.2"/>
    <row r="9865" ht="15" customHeight="1" x14ac:dyDescent="0.2"/>
    <row r="9866" ht="15" customHeight="1" x14ac:dyDescent="0.2"/>
    <row r="9867" ht="15" customHeight="1" x14ac:dyDescent="0.2"/>
    <row r="9868" ht="15" customHeight="1" x14ac:dyDescent="0.2"/>
    <row r="9869" ht="15" customHeight="1" x14ac:dyDescent="0.2"/>
    <row r="9870" ht="15" customHeight="1" x14ac:dyDescent="0.2"/>
    <row r="9871" ht="15" customHeight="1" x14ac:dyDescent="0.2"/>
    <row r="9872" ht="15" customHeight="1" x14ac:dyDescent="0.2"/>
    <row r="9873" ht="15" customHeight="1" x14ac:dyDescent="0.2"/>
    <row r="9874" ht="15" customHeight="1" x14ac:dyDescent="0.2"/>
    <row r="9875" ht="15" customHeight="1" x14ac:dyDescent="0.2"/>
    <row r="9876" ht="15" customHeight="1" x14ac:dyDescent="0.2"/>
    <row r="9877" ht="15" customHeight="1" x14ac:dyDescent="0.2"/>
    <row r="9878" ht="15" customHeight="1" x14ac:dyDescent="0.2"/>
    <row r="9879" ht="15" customHeight="1" x14ac:dyDescent="0.2"/>
    <row r="9880" ht="15" customHeight="1" x14ac:dyDescent="0.2"/>
    <row r="9881" ht="15" customHeight="1" x14ac:dyDescent="0.2"/>
    <row r="9882" ht="15" customHeight="1" x14ac:dyDescent="0.2"/>
    <row r="9883" ht="15" customHeight="1" x14ac:dyDescent="0.2"/>
    <row r="9884" ht="15" customHeight="1" x14ac:dyDescent="0.2"/>
    <row r="9885" ht="15" customHeight="1" x14ac:dyDescent="0.2"/>
    <row r="9886" ht="15" customHeight="1" x14ac:dyDescent="0.2"/>
    <row r="9887" ht="15" customHeight="1" x14ac:dyDescent="0.2"/>
    <row r="9888" ht="15" customHeight="1" x14ac:dyDescent="0.2"/>
    <row r="9889" ht="15" customHeight="1" x14ac:dyDescent="0.2"/>
    <row r="9890" ht="15" customHeight="1" x14ac:dyDescent="0.2"/>
    <row r="9891" ht="15" customHeight="1" x14ac:dyDescent="0.2"/>
    <row r="9892" ht="15" customHeight="1" x14ac:dyDescent="0.2"/>
    <row r="9893" ht="15" customHeight="1" x14ac:dyDescent="0.2"/>
    <row r="9894" ht="15" customHeight="1" x14ac:dyDescent="0.2"/>
    <row r="9895" ht="15" customHeight="1" x14ac:dyDescent="0.2"/>
    <row r="9896" ht="15" customHeight="1" x14ac:dyDescent="0.2"/>
    <row r="9897" ht="15" customHeight="1" x14ac:dyDescent="0.2"/>
    <row r="9898" ht="15" customHeight="1" x14ac:dyDescent="0.2"/>
    <row r="9899" ht="15" customHeight="1" x14ac:dyDescent="0.2"/>
    <row r="9900" ht="15" customHeight="1" x14ac:dyDescent="0.2"/>
    <row r="9901" ht="15" customHeight="1" x14ac:dyDescent="0.2"/>
    <row r="9902" ht="15" customHeight="1" x14ac:dyDescent="0.2"/>
    <row r="9903" ht="15" customHeight="1" x14ac:dyDescent="0.2"/>
    <row r="9904" ht="15" customHeight="1" x14ac:dyDescent="0.2"/>
    <row r="9905" ht="15" customHeight="1" x14ac:dyDescent="0.2"/>
    <row r="9906" ht="15" customHeight="1" x14ac:dyDescent="0.2"/>
    <row r="9907" ht="15" customHeight="1" x14ac:dyDescent="0.2"/>
    <row r="9908" ht="15" customHeight="1" x14ac:dyDescent="0.2"/>
    <row r="9909" ht="15" customHeight="1" x14ac:dyDescent="0.2"/>
    <row r="9910" ht="15" customHeight="1" x14ac:dyDescent="0.2"/>
    <row r="9911" ht="15" customHeight="1" x14ac:dyDescent="0.2"/>
    <row r="9912" ht="15" customHeight="1" x14ac:dyDescent="0.2"/>
    <row r="9913" ht="15" customHeight="1" x14ac:dyDescent="0.2"/>
    <row r="9914" ht="15" customHeight="1" x14ac:dyDescent="0.2"/>
    <row r="9915" ht="15" customHeight="1" x14ac:dyDescent="0.2"/>
    <row r="9916" ht="15" customHeight="1" x14ac:dyDescent="0.2"/>
    <row r="9917" ht="15" customHeight="1" x14ac:dyDescent="0.2"/>
    <row r="9918" ht="15" customHeight="1" x14ac:dyDescent="0.2"/>
    <row r="9919" ht="15" customHeight="1" x14ac:dyDescent="0.2"/>
    <row r="9920" ht="15" customHeight="1" x14ac:dyDescent="0.2"/>
    <row r="9921" ht="15" customHeight="1" x14ac:dyDescent="0.2"/>
    <row r="9922" ht="15" customHeight="1" x14ac:dyDescent="0.2"/>
    <row r="9923" ht="15" customHeight="1" x14ac:dyDescent="0.2"/>
    <row r="9924" ht="15" customHeight="1" x14ac:dyDescent="0.2"/>
    <row r="9925" ht="15" customHeight="1" x14ac:dyDescent="0.2"/>
    <row r="9926" ht="15" customHeight="1" x14ac:dyDescent="0.2"/>
    <row r="9927" ht="15" customHeight="1" x14ac:dyDescent="0.2"/>
    <row r="9928" ht="15" customHeight="1" x14ac:dyDescent="0.2"/>
    <row r="9929" ht="15" customHeight="1" x14ac:dyDescent="0.2"/>
    <row r="9930" ht="15" customHeight="1" x14ac:dyDescent="0.2"/>
    <row r="9931" ht="15" customHeight="1" x14ac:dyDescent="0.2"/>
    <row r="9932" ht="15" customHeight="1" x14ac:dyDescent="0.2"/>
    <row r="9933" ht="15" customHeight="1" x14ac:dyDescent="0.2"/>
    <row r="9934" ht="15" customHeight="1" x14ac:dyDescent="0.2"/>
    <row r="9935" ht="15" customHeight="1" x14ac:dyDescent="0.2"/>
    <row r="9936" ht="15" customHeight="1" x14ac:dyDescent="0.2"/>
    <row r="9937" ht="15" customHeight="1" x14ac:dyDescent="0.2"/>
    <row r="9938" ht="15" customHeight="1" x14ac:dyDescent="0.2"/>
    <row r="9939" ht="15" customHeight="1" x14ac:dyDescent="0.2"/>
    <row r="9940" ht="15" customHeight="1" x14ac:dyDescent="0.2"/>
    <row r="9941" ht="15" customHeight="1" x14ac:dyDescent="0.2"/>
    <row r="9942" ht="15" customHeight="1" x14ac:dyDescent="0.2"/>
    <row r="9943" ht="15" customHeight="1" x14ac:dyDescent="0.2"/>
    <row r="9944" ht="15" customHeight="1" x14ac:dyDescent="0.2"/>
    <row r="9945" ht="15" customHeight="1" x14ac:dyDescent="0.2"/>
    <row r="9946" ht="15" customHeight="1" x14ac:dyDescent="0.2"/>
    <row r="9947" ht="15" customHeight="1" x14ac:dyDescent="0.2"/>
    <row r="9948" ht="15" customHeight="1" x14ac:dyDescent="0.2"/>
    <row r="9949" ht="15" customHeight="1" x14ac:dyDescent="0.2"/>
    <row r="9950" ht="15" customHeight="1" x14ac:dyDescent="0.2"/>
    <row r="9951" ht="15" customHeight="1" x14ac:dyDescent="0.2"/>
    <row r="9952" ht="15" customHeight="1" x14ac:dyDescent="0.2"/>
    <row r="9953" ht="15" customHeight="1" x14ac:dyDescent="0.2"/>
    <row r="9954" ht="15" customHeight="1" x14ac:dyDescent="0.2"/>
    <row r="9955" ht="15" customHeight="1" x14ac:dyDescent="0.2"/>
    <row r="9956" ht="15" customHeight="1" x14ac:dyDescent="0.2"/>
    <row r="9957" ht="15" customHeight="1" x14ac:dyDescent="0.2"/>
    <row r="9958" ht="15" customHeight="1" x14ac:dyDescent="0.2"/>
    <row r="9959" ht="15" customHeight="1" x14ac:dyDescent="0.2"/>
    <row r="9960" ht="15" customHeight="1" x14ac:dyDescent="0.2"/>
    <row r="9961" ht="15" customHeight="1" x14ac:dyDescent="0.2"/>
    <row r="9962" ht="15" customHeight="1" x14ac:dyDescent="0.2"/>
    <row r="9963" ht="15" customHeight="1" x14ac:dyDescent="0.2"/>
    <row r="9964" ht="15" customHeight="1" x14ac:dyDescent="0.2"/>
    <row r="9965" ht="15" customHeight="1" x14ac:dyDescent="0.2"/>
    <row r="9966" ht="15" customHeight="1" x14ac:dyDescent="0.2"/>
    <row r="9967" ht="15" customHeight="1" x14ac:dyDescent="0.2"/>
    <row r="9968" ht="15" customHeight="1" x14ac:dyDescent="0.2"/>
    <row r="9969" ht="15" customHeight="1" x14ac:dyDescent="0.2"/>
    <row r="9970" ht="15" customHeight="1" x14ac:dyDescent="0.2"/>
    <row r="9971" ht="15" customHeight="1" x14ac:dyDescent="0.2"/>
    <row r="9972" ht="15" customHeight="1" x14ac:dyDescent="0.2"/>
    <row r="9973" ht="15" customHeight="1" x14ac:dyDescent="0.2"/>
    <row r="9974" ht="15" customHeight="1" x14ac:dyDescent="0.2"/>
    <row r="9975" ht="15" customHeight="1" x14ac:dyDescent="0.2"/>
    <row r="9976" ht="15" customHeight="1" x14ac:dyDescent="0.2"/>
    <row r="9977" ht="15" customHeight="1" x14ac:dyDescent="0.2"/>
    <row r="9978" ht="15" customHeight="1" x14ac:dyDescent="0.2"/>
    <row r="9979" ht="15" customHeight="1" x14ac:dyDescent="0.2"/>
    <row r="9980" ht="15" customHeight="1" x14ac:dyDescent="0.2"/>
    <row r="9981" ht="15" customHeight="1" x14ac:dyDescent="0.2"/>
    <row r="9982" ht="15" customHeight="1" x14ac:dyDescent="0.2"/>
    <row r="9983" ht="15" customHeight="1" x14ac:dyDescent="0.2"/>
    <row r="9984" ht="15" customHeight="1" x14ac:dyDescent="0.2"/>
    <row r="9985" ht="15" customHeight="1" x14ac:dyDescent="0.2"/>
    <row r="9986" ht="15" customHeight="1" x14ac:dyDescent="0.2"/>
    <row r="9987" ht="15" customHeight="1" x14ac:dyDescent="0.2"/>
    <row r="9988" ht="15" customHeight="1" x14ac:dyDescent="0.2"/>
    <row r="9989" ht="15" customHeight="1" x14ac:dyDescent="0.2"/>
    <row r="9990" ht="15" customHeight="1" x14ac:dyDescent="0.2"/>
    <row r="9991" ht="15" customHeight="1" x14ac:dyDescent="0.2"/>
    <row r="9992" ht="15" customHeight="1" x14ac:dyDescent="0.2"/>
    <row r="9993" ht="15" customHeight="1" x14ac:dyDescent="0.2"/>
    <row r="9994" ht="15" customHeight="1" x14ac:dyDescent="0.2"/>
    <row r="9995" ht="15" customHeight="1" x14ac:dyDescent="0.2"/>
    <row r="9996" ht="15" customHeight="1" x14ac:dyDescent="0.2"/>
    <row r="9997" ht="15" customHeight="1" x14ac:dyDescent="0.2"/>
    <row r="9998" ht="15" customHeight="1" x14ac:dyDescent="0.2"/>
    <row r="9999" ht="15" customHeight="1" x14ac:dyDescent="0.2"/>
    <row r="10000" ht="15" customHeight="1" x14ac:dyDescent="0.2"/>
    <row r="10001" ht="15" customHeight="1" x14ac:dyDescent="0.2"/>
    <row r="10002" ht="15" customHeight="1" x14ac:dyDescent="0.2"/>
    <row r="10003" ht="15" customHeight="1" x14ac:dyDescent="0.2"/>
    <row r="10004" ht="15" customHeight="1" x14ac:dyDescent="0.2"/>
    <row r="10005" ht="15" customHeight="1" x14ac:dyDescent="0.2"/>
    <row r="10006" ht="15" customHeight="1" x14ac:dyDescent="0.2"/>
    <row r="10007" ht="15" customHeight="1" x14ac:dyDescent="0.2"/>
    <row r="10008" ht="15" customHeight="1" x14ac:dyDescent="0.2"/>
    <row r="10009" ht="15" customHeight="1" x14ac:dyDescent="0.2"/>
    <row r="10010" ht="15" customHeight="1" x14ac:dyDescent="0.2"/>
    <row r="10011" ht="15" customHeight="1" x14ac:dyDescent="0.2"/>
    <row r="10012" ht="15" customHeight="1" x14ac:dyDescent="0.2"/>
    <row r="10013" ht="15" customHeight="1" x14ac:dyDescent="0.2"/>
    <row r="10014" ht="15" customHeight="1" x14ac:dyDescent="0.2"/>
    <row r="10015" ht="15" customHeight="1" x14ac:dyDescent="0.2"/>
    <row r="10016" ht="15" customHeight="1" x14ac:dyDescent="0.2"/>
    <row r="10017" ht="15" customHeight="1" x14ac:dyDescent="0.2"/>
    <row r="10018" ht="15" customHeight="1" x14ac:dyDescent="0.2"/>
    <row r="10019" ht="15" customHeight="1" x14ac:dyDescent="0.2"/>
    <row r="10020" ht="15" customHeight="1" x14ac:dyDescent="0.2"/>
    <row r="10021" ht="15" customHeight="1" x14ac:dyDescent="0.2"/>
    <row r="10022" ht="15" customHeight="1" x14ac:dyDescent="0.2"/>
    <row r="10023" ht="15" customHeight="1" x14ac:dyDescent="0.2"/>
    <row r="10024" ht="15" customHeight="1" x14ac:dyDescent="0.2"/>
    <row r="10025" ht="15" customHeight="1" x14ac:dyDescent="0.2"/>
    <row r="10026" ht="15" customHeight="1" x14ac:dyDescent="0.2"/>
    <row r="10027" ht="15" customHeight="1" x14ac:dyDescent="0.2"/>
    <row r="10028" ht="15" customHeight="1" x14ac:dyDescent="0.2"/>
    <row r="10029" ht="15" customHeight="1" x14ac:dyDescent="0.2"/>
    <row r="10030" ht="15" customHeight="1" x14ac:dyDescent="0.2"/>
    <row r="10031" ht="15" customHeight="1" x14ac:dyDescent="0.2"/>
    <row r="10032" ht="15" customHeight="1" x14ac:dyDescent="0.2"/>
    <row r="10033" ht="15" customHeight="1" x14ac:dyDescent="0.2"/>
    <row r="10034" ht="15" customHeight="1" x14ac:dyDescent="0.2"/>
    <row r="10035" ht="15" customHeight="1" x14ac:dyDescent="0.2"/>
    <row r="10036" ht="15" customHeight="1" x14ac:dyDescent="0.2"/>
    <row r="10037" ht="15" customHeight="1" x14ac:dyDescent="0.2"/>
    <row r="10038" ht="15" customHeight="1" x14ac:dyDescent="0.2"/>
    <row r="10039" ht="15" customHeight="1" x14ac:dyDescent="0.2"/>
    <row r="10040" ht="15" customHeight="1" x14ac:dyDescent="0.2"/>
    <row r="10041" ht="15" customHeight="1" x14ac:dyDescent="0.2"/>
    <row r="10042" ht="15" customHeight="1" x14ac:dyDescent="0.2"/>
    <row r="10043" ht="15" customHeight="1" x14ac:dyDescent="0.2"/>
    <row r="10044" ht="15" customHeight="1" x14ac:dyDescent="0.2"/>
    <row r="10045" ht="15" customHeight="1" x14ac:dyDescent="0.2"/>
    <row r="10046" ht="15" customHeight="1" x14ac:dyDescent="0.2"/>
    <row r="10047" ht="15" customHeight="1" x14ac:dyDescent="0.2"/>
    <row r="10048" ht="15" customHeight="1" x14ac:dyDescent="0.2"/>
    <row r="10049" ht="15" customHeight="1" x14ac:dyDescent="0.2"/>
    <row r="10050" ht="15" customHeight="1" x14ac:dyDescent="0.2"/>
    <row r="10051" ht="15" customHeight="1" x14ac:dyDescent="0.2"/>
    <row r="10052" ht="15" customHeight="1" x14ac:dyDescent="0.2"/>
    <row r="10053" ht="15" customHeight="1" x14ac:dyDescent="0.2"/>
    <row r="10054" ht="15" customHeight="1" x14ac:dyDescent="0.2"/>
    <row r="10055" ht="15" customHeight="1" x14ac:dyDescent="0.2"/>
    <row r="10056" ht="15" customHeight="1" x14ac:dyDescent="0.2"/>
    <row r="10057" ht="15" customHeight="1" x14ac:dyDescent="0.2"/>
    <row r="10058" ht="15" customHeight="1" x14ac:dyDescent="0.2"/>
    <row r="10059" ht="15" customHeight="1" x14ac:dyDescent="0.2"/>
    <row r="10060" ht="15" customHeight="1" x14ac:dyDescent="0.2"/>
    <row r="10061" ht="15" customHeight="1" x14ac:dyDescent="0.2"/>
    <row r="10062" ht="15" customHeight="1" x14ac:dyDescent="0.2"/>
    <row r="10063" ht="15" customHeight="1" x14ac:dyDescent="0.2"/>
    <row r="10064" ht="15" customHeight="1" x14ac:dyDescent="0.2"/>
    <row r="10065" ht="15" customHeight="1" x14ac:dyDescent="0.2"/>
    <row r="10066" ht="15" customHeight="1" x14ac:dyDescent="0.2"/>
    <row r="10067" ht="15" customHeight="1" x14ac:dyDescent="0.2"/>
    <row r="10068" ht="15" customHeight="1" x14ac:dyDescent="0.2"/>
    <row r="10069" ht="15" customHeight="1" x14ac:dyDescent="0.2"/>
    <row r="10070" ht="15" customHeight="1" x14ac:dyDescent="0.2"/>
    <row r="10071" ht="15" customHeight="1" x14ac:dyDescent="0.2"/>
    <row r="10072" ht="15" customHeight="1" x14ac:dyDescent="0.2"/>
    <row r="10073" ht="15" customHeight="1" x14ac:dyDescent="0.2"/>
    <row r="10074" ht="15" customHeight="1" x14ac:dyDescent="0.2"/>
    <row r="10075" ht="15" customHeight="1" x14ac:dyDescent="0.2"/>
    <row r="10076" ht="15" customHeight="1" x14ac:dyDescent="0.2"/>
    <row r="10077" ht="15" customHeight="1" x14ac:dyDescent="0.2"/>
    <row r="10078" ht="15" customHeight="1" x14ac:dyDescent="0.2"/>
    <row r="10079" ht="15" customHeight="1" x14ac:dyDescent="0.2"/>
    <row r="10080" ht="15" customHeight="1" x14ac:dyDescent="0.2"/>
    <row r="10081" ht="15" customHeight="1" x14ac:dyDescent="0.2"/>
    <row r="10082" ht="15" customHeight="1" x14ac:dyDescent="0.2"/>
    <row r="10083" ht="15" customHeight="1" x14ac:dyDescent="0.2"/>
    <row r="10084" ht="15" customHeight="1" x14ac:dyDescent="0.2"/>
    <row r="10085" ht="15" customHeight="1" x14ac:dyDescent="0.2"/>
    <row r="10086" ht="15" customHeight="1" x14ac:dyDescent="0.2"/>
    <row r="10087" ht="15" customHeight="1" x14ac:dyDescent="0.2"/>
    <row r="10088" ht="15" customHeight="1" x14ac:dyDescent="0.2"/>
    <row r="10089" ht="15" customHeight="1" x14ac:dyDescent="0.2"/>
    <row r="10090" ht="15" customHeight="1" x14ac:dyDescent="0.2"/>
    <row r="10091" ht="15" customHeight="1" x14ac:dyDescent="0.2"/>
    <row r="10092" ht="15" customHeight="1" x14ac:dyDescent="0.2"/>
    <row r="10093" ht="15" customHeight="1" x14ac:dyDescent="0.2"/>
    <row r="10094" ht="15" customHeight="1" x14ac:dyDescent="0.2"/>
    <row r="10095" ht="15" customHeight="1" x14ac:dyDescent="0.2"/>
    <row r="10096" ht="15" customHeight="1" x14ac:dyDescent="0.2"/>
    <row r="10097" ht="15" customHeight="1" x14ac:dyDescent="0.2"/>
    <row r="10098" ht="15" customHeight="1" x14ac:dyDescent="0.2"/>
    <row r="10099" ht="15" customHeight="1" x14ac:dyDescent="0.2"/>
    <row r="10100" ht="15" customHeight="1" x14ac:dyDescent="0.2"/>
    <row r="10101" ht="15" customHeight="1" x14ac:dyDescent="0.2"/>
    <row r="10102" ht="15" customHeight="1" x14ac:dyDescent="0.2"/>
    <row r="10103" ht="15" customHeight="1" x14ac:dyDescent="0.2"/>
    <row r="10104" ht="15" customHeight="1" x14ac:dyDescent="0.2"/>
    <row r="10105" ht="15" customHeight="1" x14ac:dyDescent="0.2"/>
    <row r="10106" ht="15" customHeight="1" x14ac:dyDescent="0.2"/>
    <row r="10107" ht="15" customHeight="1" x14ac:dyDescent="0.2"/>
    <row r="10108" ht="15" customHeight="1" x14ac:dyDescent="0.2"/>
    <row r="10109" ht="15" customHeight="1" x14ac:dyDescent="0.2"/>
    <row r="10110" ht="15" customHeight="1" x14ac:dyDescent="0.2"/>
    <row r="10111" ht="15" customHeight="1" x14ac:dyDescent="0.2"/>
    <row r="10112" ht="15" customHeight="1" x14ac:dyDescent="0.2"/>
    <row r="10113" ht="15" customHeight="1" x14ac:dyDescent="0.2"/>
    <row r="10114" ht="15" customHeight="1" x14ac:dyDescent="0.2"/>
    <row r="10115" ht="15" customHeight="1" x14ac:dyDescent="0.2"/>
    <row r="10116" ht="15" customHeight="1" x14ac:dyDescent="0.2"/>
    <row r="10117" ht="15" customHeight="1" x14ac:dyDescent="0.2"/>
    <row r="10118" ht="15" customHeight="1" x14ac:dyDescent="0.2"/>
    <row r="10119" ht="15" customHeight="1" x14ac:dyDescent="0.2"/>
    <row r="10120" ht="15" customHeight="1" x14ac:dyDescent="0.2"/>
    <row r="10121" ht="15" customHeight="1" x14ac:dyDescent="0.2"/>
    <row r="10122" ht="15" customHeight="1" x14ac:dyDescent="0.2"/>
    <row r="10123" ht="15" customHeight="1" x14ac:dyDescent="0.2"/>
    <row r="10124" ht="15" customHeight="1" x14ac:dyDescent="0.2"/>
    <row r="10125" ht="15" customHeight="1" x14ac:dyDescent="0.2"/>
    <row r="10126" ht="15" customHeight="1" x14ac:dyDescent="0.2"/>
    <row r="10127" ht="15" customHeight="1" x14ac:dyDescent="0.2"/>
    <row r="10128" ht="15" customHeight="1" x14ac:dyDescent="0.2"/>
    <row r="10129" ht="15" customHeight="1" x14ac:dyDescent="0.2"/>
    <row r="10130" ht="15" customHeight="1" x14ac:dyDescent="0.2"/>
    <row r="10131" ht="15" customHeight="1" x14ac:dyDescent="0.2"/>
    <row r="10132" ht="15" customHeight="1" x14ac:dyDescent="0.2"/>
    <row r="10133" ht="15" customHeight="1" x14ac:dyDescent="0.2"/>
    <row r="10134" ht="15" customHeight="1" x14ac:dyDescent="0.2"/>
    <row r="10135" ht="15" customHeight="1" x14ac:dyDescent="0.2"/>
    <row r="10136" ht="15" customHeight="1" x14ac:dyDescent="0.2"/>
    <row r="10137" ht="15" customHeight="1" x14ac:dyDescent="0.2"/>
    <row r="10138" ht="15" customHeight="1" x14ac:dyDescent="0.2"/>
    <row r="10139" ht="15" customHeight="1" x14ac:dyDescent="0.2"/>
    <row r="10140" ht="15" customHeight="1" x14ac:dyDescent="0.2"/>
    <row r="10141" ht="15" customHeight="1" x14ac:dyDescent="0.2"/>
    <row r="10142" ht="15" customHeight="1" x14ac:dyDescent="0.2"/>
    <row r="10143" ht="15" customHeight="1" x14ac:dyDescent="0.2"/>
    <row r="10144" ht="15" customHeight="1" x14ac:dyDescent="0.2"/>
    <row r="10145" ht="15" customHeight="1" x14ac:dyDescent="0.2"/>
    <row r="10146" ht="15" customHeight="1" x14ac:dyDescent="0.2"/>
    <row r="10147" ht="15" customHeight="1" x14ac:dyDescent="0.2"/>
    <row r="10148" ht="15" customHeight="1" x14ac:dyDescent="0.2"/>
    <row r="10149" ht="15" customHeight="1" x14ac:dyDescent="0.2"/>
    <row r="10150" ht="15" customHeight="1" x14ac:dyDescent="0.2"/>
    <row r="10151" ht="15" customHeight="1" x14ac:dyDescent="0.2"/>
    <row r="10152" ht="15" customHeight="1" x14ac:dyDescent="0.2"/>
    <row r="10153" ht="15" customHeight="1" x14ac:dyDescent="0.2"/>
    <row r="10154" ht="15" customHeight="1" x14ac:dyDescent="0.2"/>
    <row r="10155" ht="15" customHeight="1" x14ac:dyDescent="0.2"/>
    <row r="10156" ht="15" customHeight="1" x14ac:dyDescent="0.2"/>
    <row r="10157" ht="15" customHeight="1" x14ac:dyDescent="0.2"/>
    <row r="10158" ht="15" customHeight="1" x14ac:dyDescent="0.2"/>
    <row r="10159" ht="15" customHeight="1" x14ac:dyDescent="0.2"/>
    <row r="10160" ht="15" customHeight="1" x14ac:dyDescent="0.2"/>
    <row r="10161" ht="15" customHeight="1" x14ac:dyDescent="0.2"/>
    <row r="10162" ht="15" customHeight="1" x14ac:dyDescent="0.2"/>
    <row r="10163" ht="15" customHeight="1" x14ac:dyDescent="0.2"/>
    <row r="10164" ht="15" customHeight="1" x14ac:dyDescent="0.2"/>
    <row r="10165" ht="15" customHeight="1" x14ac:dyDescent="0.2"/>
    <row r="10166" ht="15" customHeight="1" x14ac:dyDescent="0.2"/>
    <row r="10167" ht="15" customHeight="1" x14ac:dyDescent="0.2"/>
    <row r="10168" ht="15" customHeight="1" x14ac:dyDescent="0.2"/>
    <row r="10169" ht="15" customHeight="1" x14ac:dyDescent="0.2"/>
    <row r="10170" ht="15" customHeight="1" x14ac:dyDescent="0.2"/>
    <row r="10171" ht="15" customHeight="1" x14ac:dyDescent="0.2"/>
    <row r="10172" ht="15" customHeight="1" x14ac:dyDescent="0.2"/>
    <row r="10173" ht="15" customHeight="1" x14ac:dyDescent="0.2"/>
    <row r="10174" ht="15" customHeight="1" x14ac:dyDescent="0.2"/>
    <row r="10175" ht="15" customHeight="1" x14ac:dyDescent="0.2"/>
    <row r="10176" ht="15" customHeight="1" x14ac:dyDescent="0.2"/>
    <row r="10177" ht="15" customHeight="1" x14ac:dyDescent="0.2"/>
    <row r="10178" ht="15" customHeight="1" x14ac:dyDescent="0.2"/>
    <row r="10179" ht="15" customHeight="1" x14ac:dyDescent="0.2"/>
    <row r="10180" ht="15" customHeight="1" x14ac:dyDescent="0.2"/>
    <row r="10181" ht="15" customHeight="1" x14ac:dyDescent="0.2"/>
    <row r="10182" ht="15" customHeight="1" x14ac:dyDescent="0.2"/>
    <row r="10183" ht="15" customHeight="1" x14ac:dyDescent="0.2"/>
    <row r="10184" ht="15" customHeight="1" x14ac:dyDescent="0.2"/>
    <row r="10185" ht="15" customHeight="1" x14ac:dyDescent="0.2"/>
    <row r="10186" ht="15" customHeight="1" x14ac:dyDescent="0.2"/>
    <row r="10187" ht="15" customHeight="1" x14ac:dyDescent="0.2"/>
    <row r="10188" ht="15" customHeight="1" x14ac:dyDescent="0.2"/>
    <row r="10189" ht="15" customHeight="1" x14ac:dyDescent="0.2"/>
    <row r="10190" ht="15" customHeight="1" x14ac:dyDescent="0.2"/>
    <row r="10191" ht="15" customHeight="1" x14ac:dyDescent="0.2"/>
    <row r="10192" ht="15" customHeight="1" x14ac:dyDescent="0.2"/>
    <row r="10193" ht="15" customHeight="1" x14ac:dyDescent="0.2"/>
    <row r="10194" ht="15" customHeight="1" x14ac:dyDescent="0.2"/>
    <row r="10195" ht="15" customHeight="1" x14ac:dyDescent="0.2"/>
    <row r="10196" ht="15" customHeight="1" x14ac:dyDescent="0.2"/>
    <row r="10197" ht="15" customHeight="1" x14ac:dyDescent="0.2"/>
    <row r="10198" ht="15" customHeight="1" x14ac:dyDescent="0.2"/>
    <row r="10199" ht="15" customHeight="1" x14ac:dyDescent="0.2"/>
    <row r="10200" ht="15" customHeight="1" x14ac:dyDescent="0.2"/>
    <row r="10201" ht="15" customHeight="1" x14ac:dyDescent="0.2"/>
    <row r="10202" ht="15" customHeight="1" x14ac:dyDescent="0.2"/>
    <row r="10203" ht="15" customHeight="1" x14ac:dyDescent="0.2"/>
    <row r="10204" ht="15" customHeight="1" x14ac:dyDescent="0.2"/>
    <row r="10205" ht="15" customHeight="1" x14ac:dyDescent="0.2"/>
    <row r="10206" ht="15" customHeight="1" x14ac:dyDescent="0.2"/>
    <row r="10207" ht="15" customHeight="1" x14ac:dyDescent="0.2"/>
    <row r="10208" ht="15" customHeight="1" x14ac:dyDescent="0.2"/>
    <row r="10209" ht="15" customHeight="1" x14ac:dyDescent="0.2"/>
    <row r="10210" ht="15" customHeight="1" x14ac:dyDescent="0.2"/>
    <row r="10211" ht="15" customHeight="1" x14ac:dyDescent="0.2"/>
    <row r="10212" ht="15" customHeight="1" x14ac:dyDescent="0.2"/>
    <row r="10213" ht="15" customHeight="1" x14ac:dyDescent="0.2"/>
    <row r="10214" ht="15" customHeight="1" x14ac:dyDescent="0.2"/>
    <row r="10215" ht="15" customHeight="1" x14ac:dyDescent="0.2"/>
    <row r="10216" ht="15" customHeight="1" x14ac:dyDescent="0.2"/>
    <row r="10217" ht="15" customHeight="1" x14ac:dyDescent="0.2"/>
    <row r="10218" ht="15" customHeight="1" x14ac:dyDescent="0.2"/>
    <row r="10219" ht="15" customHeight="1" x14ac:dyDescent="0.2"/>
    <row r="10220" ht="15" customHeight="1" x14ac:dyDescent="0.2"/>
    <row r="10221" ht="15" customHeight="1" x14ac:dyDescent="0.2"/>
    <row r="10222" ht="15" customHeight="1" x14ac:dyDescent="0.2"/>
    <row r="10223" ht="15" customHeight="1" x14ac:dyDescent="0.2"/>
    <row r="10224" ht="15" customHeight="1" x14ac:dyDescent="0.2"/>
    <row r="10225" ht="15" customHeight="1" x14ac:dyDescent="0.2"/>
    <row r="10226" ht="15" customHeight="1" x14ac:dyDescent="0.2"/>
    <row r="10227" ht="15" customHeight="1" x14ac:dyDescent="0.2"/>
    <row r="10228" ht="15" customHeight="1" x14ac:dyDescent="0.2"/>
    <row r="10229" ht="15" customHeight="1" x14ac:dyDescent="0.2"/>
    <row r="10230" ht="15" customHeight="1" x14ac:dyDescent="0.2"/>
    <row r="10231" ht="15" customHeight="1" x14ac:dyDescent="0.2"/>
    <row r="10232" ht="15" customHeight="1" x14ac:dyDescent="0.2"/>
    <row r="10233" ht="15" customHeight="1" x14ac:dyDescent="0.2"/>
    <row r="10234" ht="15" customHeight="1" x14ac:dyDescent="0.2"/>
    <row r="10235" ht="15" customHeight="1" x14ac:dyDescent="0.2"/>
    <row r="10236" ht="15" customHeight="1" x14ac:dyDescent="0.2"/>
    <row r="10237" ht="15" customHeight="1" x14ac:dyDescent="0.2"/>
    <row r="10238" ht="15" customHeight="1" x14ac:dyDescent="0.2"/>
    <row r="10239" ht="15" customHeight="1" x14ac:dyDescent="0.2"/>
    <row r="10240" ht="15" customHeight="1" x14ac:dyDescent="0.2"/>
    <row r="10241" ht="15" customHeight="1" x14ac:dyDescent="0.2"/>
    <row r="10242" ht="15" customHeight="1" x14ac:dyDescent="0.2"/>
    <row r="10243" ht="15" customHeight="1" x14ac:dyDescent="0.2"/>
    <row r="10244" ht="15" customHeight="1" x14ac:dyDescent="0.2"/>
    <row r="10245" ht="15" customHeight="1" x14ac:dyDescent="0.2"/>
    <row r="10246" ht="15" customHeight="1" x14ac:dyDescent="0.2"/>
    <row r="10247" ht="15" customHeight="1" x14ac:dyDescent="0.2"/>
    <row r="10248" ht="15" customHeight="1" x14ac:dyDescent="0.2"/>
    <row r="10249" ht="15" customHeight="1" x14ac:dyDescent="0.2"/>
    <row r="10250" ht="15" customHeight="1" x14ac:dyDescent="0.2"/>
    <row r="10251" ht="15" customHeight="1" x14ac:dyDescent="0.2"/>
    <row r="10252" ht="15" customHeight="1" x14ac:dyDescent="0.2"/>
    <row r="10253" ht="15" customHeight="1" x14ac:dyDescent="0.2"/>
    <row r="10254" ht="15" customHeight="1" x14ac:dyDescent="0.2"/>
    <row r="10255" ht="15" customHeight="1" x14ac:dyDescent="0.2"/>
    <row r="10256" ht="15" customHeight="1" x14ac:dyDescent="0.2"/>
    <row r="10257" ht="15" customHeight="1" x14ac:dyDescent="0.2"/>
    <row r="10258" ht="15" customHeight="1" x14ac:dyDescent="0.2"/>
    <row r="10259" ht="15" customHeight="1" x14ac:dyDescent="0.2"/>
    <row r="10260" ht="15" customHeight="1" x14ac:dyDescent="0.2"/>
    <row r="10261" ht="15" customHeight="1" x14ac:dyDescent="0.2"/>
    <row r="10262" ht="15" customHeight="1" x14ac:dyDescent="0.2"/>
    <row r="10263" ht="15" customHeight="1" x14ac:dyDescent="0.2"/>
    <row r="10264" ht="15" customHeight="1" x14ac:dyDescent="0.2"/>
    <row r="10265" ht="15" customHeight="1" x14ac:dyDescent="0.2"/>
    <row r="10266" ht="15" customHeight="1" x14ac:dyDescent="0.2"/>
    <row r="10267" ht="15" customHeight="1" x14ac:dyDescent="0.2"/>
    <row r="10268" ht="15" customHeight="1" x14ac:dyDescent="0.2"/>
    <row r="10269" ht="15" customHeight="1" x14ac:dyDescent="0.2"/>
    <row r="10270" ht="15" customHeight="1" x14ac:dyDescent="0.2"/>
    <row r="10271" ht="15" customHeight="1" x14ac:dyDescent="0.2"/>
    <row r="10272" ht="15" customHeight="1" x14ac:dyDescent="0.2"/>
    <row r="10273" ht="15" customHeight="1" x14ac:dyDescent="0.2"/>
    <row r="10274" ht="15" customHeight="1" x14ac:dyDescent="0.2"/>
    <row r="10275" ht="15" customHeight="1" x14ac:dyDescent="0.2"/>
    <row r="10276" ht="15" customHeight="1" x14ac:dyDescent="0.2"/>
    <row r="10277" ht="15" customHeight="1" x14ac:dyDescent="0.2"/>
    <row r="10278" ht="15" customHeight="1" x14ac:dyDescent="0.2"/>
    <row r="10279" ht="15" customHeight="1" x14ac:dyDescent="0.2"/>
    <row r="10280" ht="15" customHeight="1" x14ac:dyDescent="0.2"/>
    <row r="10281" ht="15" customHeight="1" x14ac:dyDescent="0.2"/>
    <row r="10282" ht="15" customHeight="1" x14ac:dyDescent="0.2"/>
    <row r="10283" ht="15" customHeight="1" x14ac:dyDescent="0.2"/>
    <row r="10284" ht="15" customHeight="1" x14ac:dyDescent="0.2"/>
    <row r="10285" ht="15" customHeight="1" x14ac:dyDescent="0.2"/>
    <row r="10286" ht="15" customHeight="1" x14ac:dyDescent="0.2"/>
    <row r="10287" ht="15" customHeight="1" x14ac:dyDescent="0.2"/>
    <row r="10288" ht="15" customHeight="1" x14ac:dyDescent="0.2"/>
    <row r="10289" ht="15" customHeight="1" x14ac:dyDescent="0.2"/>
    <row r="10290" ht="15" customHeight="1" x14ac:dyDescent="0.2"/>
    <row r="10291" ht="15" customHeight="1" x14ac:dyDescent="0.2"/>
    <row r="10292" ht="15" customHeight="1" x14ac:dyDescent="0.2"/>
    <row r="10293" ht="15" customHeight="1" x14ac:dyDescent="0.2"/>
    <row r="10294" ht="15" customHeight="1" x14ac:dyDescent="0.2"/>
    <row r="10295" ht="15" customHeight="1" x14ac:dyDescent="0.2"/>
    <row r="10296" ht="15" customHeight="1" x14ac:dyDescent="0.2"/>
    <row r="10297" ht="15" customHeight="1" x14ac:dyDescent="0.2"/>
    <row r="10298" ht="15" customHeight="1" x14ac:dyDescent="0.2"/>
    <row r="10299" ht="15" customHeight="1" x14ac:dyDescent="0.2"/>
    <row r="10300" ht="15" customHeight="1" x14ac:dyDescent="0.2"/>
    <row r="10301" ht="15" customHeight="1" x14ac:dyDescent="0.2"/>
    <row r="10302" ht="15" customHeight="1" x14ac:dyDescent="0.2"/>
    <row r="10303" ht="15" customHeight="1" x14ac:dyDescent="0.2"/>
    <row r="10304" ht="15" customHeight="1" x14ac:dyDescent="0.2"/>
    <row r="10305" ht="15" customHeight="1" x14ac:dyDescent="0.2"/>
    <row r="10306" ht="15" customHeight="1" x14ac:dyDescent="0.2"/>
    <row r="10307" ht="15" customHeight="1" x14ac:dyDescent="0.2"/>
    <row r="10308" ht="15" customHeight="1" x14ac:dyDescent="0.2"/>
    <row r="10309" ht="15" customHeight="1" x14ac:dyDescent="0.2"/>
    <row r="10310" ht="15" customHeight="1" x14ac:dyDescent="0.2"/>
    <row r="10311" ht="15" customHeight="1" x14ac:dyDescent="0.2"/>
    <row r="10312" ht="15" customHeight="1" x14ac:dyDescent="0.2"/>
    <row r="10313" ht="15" customHeight="1" x14ac:dyDescent="0.2"/>
    <row r="10314" ht="15" customHeight="1" x14ac:dyDescent="0.2"/>
    <row r="10315" ht="15" customHeight="1" x14ac:dyDescent="0.2"/>
    <row r="10316" ht="15" customHeight="1" x14ac:dyDescent="0.2"/>
    <row r="10317" ht="15" customHeight="1" x14ac:dyDescent="0.2"/>
    <row r="10318" ht="15" customHeight="1" x14ac:dyDescent="0.2"/>
    <row r="10319" ht="15" customHeight="1" x14ac:dyDescent="0.2"/>
    <row r="10320" ht="15" customHeight="1" x14ac:dyDescent="0.2"/>
    <row r="10321" ht="15" customHeight="1" x14ac:dyDescent="0.2"/>
    <row r="10322" ht="15" customHeight="1" x14ac:dyDescent="0.2"/>
    <row r="10323" ht="15" customHeight="1" x14ac:dyDescent="0.2"/>
    <row r="10324" ht="15" customHeight="1" x14ac:dyDescent="0.2"/>
    <row r="10325" ht="15" customHeight="1" x14ac:dyDescent="0.2"/>
    <row r="10326" ht="15" customHeight="1" x14ac:dyDescent="0.2"/>
    <row r="10327" ht="15" customHeight="1" x14ac:dyDescent="0.2"/>
    <row r="10328" ht="15" customHeight="1" x14ac:dyDescent="0.2"/>
    <row r="10329" ht="15" customHeight="1" x14ac:dyDescent="0.2"/>
    <row r="10330" ht="15" customHeight="1" x14ac:dyDescent="0.2"/>
    <row r="10331" ht="15" customHeight="1" x14ac:dyDescent="0.2"/>
    <row r="10332" ht="15" customHeight="1" x14ac:dyDescent="0.2"/>
    <row r="10333" ht="15" customHeight="1" x14ac:dyDescent="0.2"/>
    <row r="10334" ht="15" customHeight="1" x14ac:dyDescent="0.2"/>
    <row r="10335" ht="15" customHeight="1" x14ac:dyDescent="0.2"/>
    <row r="10336" ht="15" customHeight="1" x14ac:dyDescent="0.2"/>
    <row r="10337" ht="15" customHeight="1" x14ac:dyDescent="0.2"/>
    <row r="10338" ht="15" customHeight="1" x14ac:dyDescent="0.2"/>
    <row r="10339" ht="15" customHeight="1" x14ac:dyDescent="0.2"/>
    <row r="10340" ht="15" customHeight="1" x14ac:dyDescent="0.2"/>
    <row r="10341" ht="15" customHeight="1" x14ac:dyDescent="0.2"/>
    <row r="10342" ht="15" customHeight="1" x14ac:dyDescent="0.2"/>
    <row r="10343" ht="15" customHeight="1" x14ac:dyDescent="0.2"/>
    <row r="10344" ht="15" customHeight="1" x14ac:dyDescent="0.2"/>
    <row r="10345" ht="15" customHeight="1" x14ac:dyDescent="0.2"/>
    <row r="10346" ht="15" customHeight="1" x14ac:dyDescent="0.2"/>
    <row r="10347" ht="15" customHeight="1" x14ac:dyDescent="0.2"/>
    <row r="10348" ht="15" customHeight="1" x14ac:dyDescent="0.2"/>
    <row r="10349" ht="15" customHeight="1" x14ac:dyDescent="0.2"/>
    <row r="10350" ht="15" customHeight="1" x14ac:dyDescent="0.2"/>
    <row r="10351" ht="15" customHeight="1" x14ac:dyDescent="0.2"/>
    <row r="10352" ht="15" customHeight="1" x14ac:dyDescent="0.2"/>
    <row r="10353" ht="15" customHeight="1" x14ac:dyDescent="0.2"/>
    <row r="10354" ht="15" customHeight="1" x14ac:dyDescent="0.2"/>
    <row r="10355" ht="15" customHeight="1" x14ac:dyDescent="0.2"/>
    <row r="10356" ht="15" customHeight="1" x14ac:dyDescent="0.2"/>
    <row r="10357" ht="15" customHeight="1" x14ac:dyDescent="0.2"/>
    <row r="10358" ht="15" customHeight="1" x14ac:dyDescent="0.2"/>
    <row r="10359" ht="15" customHeight="1" x14ac:dyDescent="0.2"/>
    <row r="10360" ht="15" customHeight="1" x14ac:dyDescent="0.2"/>
    <row r="10361" ht="15" customHeight="1" x14ac:dyDescent="0.2"/>
    <row r="10362" ht="15" customHeight="1" x14ac:dyDescent="0.2"/>
    <row r="10363" ht="15" customHeight="1" x14ac:dyDescent="0.2"/>
    <row r="10364" ht="15" customHeight="1" x14ac:dyDescent="0.2"/>
    <row r="10365" ht="15" customHeight="1" x14ac:dyDescent="0.2"/>
    <row r="10366" ht="15" customHeight="1" x14ac:dyDescent="0.2"/>
    <row r="10367" ht="15" customHeight="1" x14ac:dyDescent="0.2"/>
    <row r="10368" ht="15" customHeight="1" x14ac:dyDescent="0.2"/>
    <row r="10369" ht="15" customHeight="1" x14ac:dyDescent="0.2"/>
    <row r="10370" ht="15" customHeight="1" x14ac:dyDescent="0.2"/>
    <row r="10371" ht="15" customHeight="1" x14ac:dyDescent="0.2"/>
    <row r="10372" ht="15" customHeight="1" x14ac:dyDescent="0.2"/>
    <row r="10373" ht="15" customHeight="1" x14ac:dyDescent="0.2"/>
    <row r="10374" ht="15" customHeight="1" x14ac:dyDescent="0.2"/>
    <row r="10375" ht="15" customHeight="1" x14ac:dyDescent="0.2"/>
    <row r="10376" ht="15" customHeight="1" x14ac:dyDescent="0.2"/>
    <row r="10377" ht="15" customHeight="1" x14ac:dyDescent="0.2"/>
    <row r="10378" ht="15" customHeight="1" x14ac:dyDescent="0.2"/>
    <row r="10379" ht="15" customHeight="1" x14ac:dyDescent="0.2"/>
    <row r="10380" ht="15" customHeight="1" x14ac:dyDescent="0.2"/>
    <row r="10381" ht="15" customHeight="1" x14ac:dyDescent="0.2"/>
    <row r="10382" ht="15" customHeight="1" x14ac:dyDescent="0.2"/>
    <row r="10383" ht="15" customHeight="1" x14ac:dyDescent="0.2"/>
    <row r="10384" ht="15" customHeight="1" x14ac:dyDescent="0.2"/>
    <row r="10385" ht="15" customHeight="1" x14ac:dyDescent="0.2"/>
    <row r="10386" ht="15" customHeight="1" x14ac:dyDescent="0.2"/>
    <row r="10387" ht="15" customHeight="1" x14ac:dyDescent="0.2"/>
    <row r="10388" ht="15" customHeight="1" x14ac:dyDescent="0.2"/>
    <row r="10389" ht="15" customHeight="1" x14ac:dyDescent="0.2"/>
    <row r="10390" ht="15" customHeight="1" x14ac:dyDescent="0.2"/>
    <row r="10391" ht="15" customHeight="1" x14ac:dyDescent="0.2"/>
    <row r="10392" ht="15" customHeight="1" x14ac:dyDescent="0.2"/>
    <row r="10393" ht="15" customHeight="1" x14ac:dyDescent="0.2"/>
    <row r="10394" ht="15" customHeight="1" x14ac:dyDescent="0.2"/>
    <row r="10395" ht="15" customHeight="1" x14ac:dyDescent="0.2"/>
    <row r="10396" ht="15" customHeight="1" x14ac:dyDescent="0.2"/>
    <row r="10397" ht="15" customHeight="1" x14ac:dyDescent="0.2"/>
    <row r="10398" ht="15" customHeight="1" x14ac:dyDescent="0.2"/>
    <row r="10399" ht="15" customHeight="1" x14ac:dyDescent="0.2"/>
    <row r="10400" ht="15" customHeight="1" x14ac:dyDescent="0.2"/>
    <row r="10401" ht="15" customHeight="1" x14ac:dyDescent="0.2"/>
    <row r="10402" ht="15" customHeight="1" x14ac:dyDescent="0.2"/>
    <row r="10403" ht="15" customHeight="1" x14ac:dyDescent="0.2"/>
    <row r="10404" ht="15" customHeight="1" x14ac:dyDescent="0.2"/>
    <row r="10405" ht="15" customHeight="1" x14ac:dyDescent="0.2"/>
    <row r="10406" ht="15" customHeight="1" x14ac:dyDescent="0.2"/>
    <row r="10407" ht="15" customHeight="1" x14ac:dyDescent="0.2"/>
    <row r="10408" ht="15" customHeight="1" x14ac:dyDescent="0.2"/>
    <row r="10409" ht="15" customHeight="1" x14ac:dyDescent="0.2"/>
    <row r="10410" ht="15" customHeight="1" x14ac:dyDescent="0.2"/>
    <row r="10411" ht="15" customHeight="1" x14ac:dyDescent="0.2"/>
    <row r="10412" ht="15" customHeight="1" x14ac:dyDescent="0.2"/>
    <row r="10413" ht="15" customHeight="1" x14ac:dyDescent="0.2"/>
    <row r="10414" ht="15" customHeight="1" x14ac:dyDescent="0.2"/>
    <row r="10415" ht="15" customHeight="1" x14ac:dyDescent="0.2"/>
    <row r="10416" ht="15" customHeight="1" x14ac:dyDescent="0.2"/>
    <row r="10417" ht="15" customHeight="1" x14ac:dyDescent="0.2"/>
    <row r="10418" ht="15" customHeight="1" x14ac:dyDescent="0.2"/>
    <row r="10419" ht="15" customHeight="1" x14ac:dyDescent="0.2"/>
    <row r="10420" ht="15" customHeight="1" x14ac:dyDescent="0.2"/>
    <row r="10421" ht="15" customHeight="1" x14ac:dyDescent="0.2"/>
    <row r="10422" ht="15" customHeight="1" x14ac:dyDescent="0.2"/>
    <row r="10423" ht="15" customHeight="1" x14ac:dyDescent="0.2"/>
    <row r="10424" ht="15" customHeight="1" x14ac:dyDescent="0.2"/>
    <row r="10425" ht="15" customHeight="1" x14ac:dyDescent="0.2"/>
    <row r="10426" ht="15" customHeight="1" x14ac:dyDescent="0.2"/>
    <row r="10427" ht="15" customHeight="1" x14ac:dyDescent="0.2"/>
    <row r="10428" ht="15" customHeight="1" x14ac:dyDescent="0.2"/>
    <row r="10429" ht="15" customHeight="1" x14ac:dyDescent="0.2"/>
    <row r="10430" ht="15" customHeight="1" x14ac:dyDescent="0.2"/>
    <row r="10431" ht="15" customHeight="1" x14ac:dyDescent="0.2"/>
    <row r="10432" ht="15" customHeight="1" x14ac:dyDescent="0.2"/>
    <row r="10433" ht="15" customHeight="1" x14ac:dyDescent="0.2"/>
    <row r="10434" ht="15" customHeight="1" x14ac:dyDescent="0.2"/>
    <row r="10435" ht="15" customHeight="1" x14ac:dyDescent="0.2"/>
    <row r="10436" ht="15" customHeight="1" x14ac:dyDescent="0.2"/>
    <row r="10437" ht="15" customHeight="1" x14ac:dyDescent="0.2"/>
    <row r="10438" ht="15" customHeight="1" x14ac:dyDescent="0.2"/>
    <row r="10439" ht="15" customHeight="1" x14ac:dyDescent="0.2"/>
    <row r="10440" ht="15" customHeight="1" x14ac:dyDescent="0.2"/>
    <row r="10441" ht="15" customHeight="1" x14ac:dyDescent="0.2"/>
    <row r="10442" ht="15" customHeight="1" x14ac:dyDescent="0.2"/>
    <row r="10443" ht="15" customHeight="1" x14ac:dyDescent="0.2"/>
    <row r="10444" ht="15" customHeight="1" x14ac:dyDescent="0.2"/>
    <row r="10445" ht="15" customHeight="1" x14ac:dyDescent="0.2"/>
    <row r="10446" ht="15" customHeight="1" x14ac:dyDescent="0.2"/>
    <row r="10447" ht="15" customHeight="1" x14ac:dyDescent="0.2"/>
    <row r="10448" ht="15" customHeight="1" x14ac:dyDescent="0.2"/>
    <row r="10449" ht="15" customHeight="1" x14ac:dyDescent="0.2"/>
    <row r="10450" ht="15" customHeight="1" x14ac:dyDescent="0.2"/>
    <row r="10451" ht="15" customHeight="1" x14ac:dyDescent="0.2"/>
    <row r="10452" ht="15" customHeight="1" x14ac:dyDescent="0.2"/>
    <row r="10453" ht="15" customHeight="1" x14ac:dyDescent="0.2"/>
    <row r="10454" ht="15" customHeight="1" x14ac:dyDescent="0.2"/>
    <row r="10455" ht="15" customHeight="1" x14ac:dyDescent="0.2"/>
    <row r="10456" ht="15" customHeight="1" x14ac:dyDescent="0.2"/>
    <row r="10457" ht="15" customHeight="1" x14ac:dyDescent="0.2"/>
    <row r="10458" ht="15" customHeight="1" x14ac:dyDescent="0.2"/>
    <row r="10459" ht="15" customHeight="1" x14ac:dyDescent="0.2"/>
    <row r="10460" ht="15" customHeight="1" x14ac:dyDescent="0.2"/>
    <row r="10461" ht="15" customHeight="1" x14ac:dyDescent="0.2"/>
    <row r="10462" ht="15" customHeight="1" x14ac:dyDescent="0.2"/>
    <row r="10463" ht="15" customHeight="1" x14ac:dyDescent="0.2"/>
    <row r="10464" ht="15" customHeight="1" x14ac:dyDescent="0.2"/>
    <row r="10465" ht="15" customHeight="1" x14ac:dyDescent="0.2"/>
    <row r="10466" ht="15" customHeight="1" x14ac:dyDescent="0.2"/>
    <row r="10467" ht="15" customHeight="1" x14ac:dyDescent="0.2"/>
    <row r="10468" ht="15" customHeight="1" x14ac:dyDescent="0.2"/>
    <row r="10469" ht="15" customHeight="1" x14ac:dyDescent="0.2"/>
    <row r="10470" ht="15" customHeight="1" x14ac:dyDescent="0.2"/>
    <row r="10471" ht="15" customHeight="1" x14ac:dyDescent="0.2"/>
    <row r="10472" ht="15" customHeight="1" x14ac:dyDescent="0.2"/>
    <row r="10473" ht="15" customHeight="1" x14ac:dyDescent="0.2"/>
    <row r="10474" ht="15" customHeight="1" x14ac:dyDescent="0.2"/>
    <row r="10475" ht="15" customHeight="1" x14ac:dyDescent="0.2"/>
    <row r="10476" ht="15" customHeight="1" x14ac:dyDescent="0.2"/>
    <row r="10477" ht="15" customHeight="1" x14ac:dyDescent="0.2"/>
    <row r="10478" ht="15" customHeight="1" x14ac:dyDescent="0.2"/>
    <row r="10479" ht="15" customHeight="1" x14ac:dyDescent="0.2"/>
    <row r="10480" ht="15" customHeight="1" x14ac:dyDescent="0.2"/>
    <row r="10481" ht="15" customHeight="1" x14ac:dyDescent="0.2"/>
    <row r="10482" ht="15" customHeight="1" x14ac:dyDescent="0.2"/>
    <row r="10483" ht="15" customHeight="1" x14ac:dyDescent="0.2"/>
    <row r="10484" ht="15" customHeight="1" x14ac:dyDescent="0.2"/>
    <row r="10485" ht="15" customHeight="1" x14ac:dyDescent="0.2"/>
    <row r="10486" ht="15" customHeight="1" x14ac:dyDescent="0.2"/>
    <row r="10487" ht="15" customHeight="1" x14ac:dyDescent="0.2"/>
    <row r="10488" ht="15" customHeight="1" x14ac:dyDescent="0.2"/>
    <row r="10489" ht="15" customHeight="1" x14ac:dyDescent="0.2"/>
    <row r="10490" ht="15" customHeight="1" x14ac:dyDescent="0.2"/>
    <row r="10491" ht="15" customHeight="1" x14ac:dyDescent="0.2"/>
    <row r="10492" ht="15" customHeight="1" x14ac:dyDescent="0.2"/>
    <row r="10493" ht="15" customHeight="1" x14ac:dyDescent="0.2"/>
    <row r="10494" ht="15" customHeight="1" x14ac:dyDescent="0.2"/>
    <row r="10495" ht="15" customHeight="1" x14ac:dyDescent="0.2"/>
    <row r="10496" ht="15" customHeight="1" x14ac:dyDescent="0.2"/>
    <row r="10497" ht="15" customHeight="1" x14ac:dyDescent="0.2"/>
    <row r="10498" ht="15" customHeight="1" x14ac:dyDescent="0.2"/>
    <row r="10499" ht="15" customHeight="1" x14ac:dyDescent="0.2"/>
    <row r="10500" ht="15" customHeight="1" x14ac:dyDescent="0.2"/>
    <row r="10501" ht="15" customHeight="1" x14ac:dyDescent="0.2"/>
    <row r="10502" ht="15" customHeight="1" x14ac:dyDescent="0.2"/>
    <row r="10503" ht="15" customHeight="1" x14ac:dyDescent="0.2"/>
    <row r="10504" ht="15" customHeight="1" x14ac:dyDescent="0.2"/>
    <row r="10505" ht="15" customHeight="1" x14ac:dyDescent="0.2"/>
    <row r="10506" ht="15" customHeight="1" x14ac:dyDescent="0.2"/>
    <row r="10507" ht="15" customHeight="1" x14ac:dyDescent="0.2"/>
    <row r="10508" ht="15" customHeight="1" x14ac:dyDescent="0.2"/>
    <row r="10509" ht="15" customHeight="1" x14ac:dyDescent="0.2"/>
    <row r="10510" ht="15" customHeight="1" x14ac:dyDescent="0.2"/>
    <row r="10511" ht="15" customHeight="1" x14ac:dyDescent="0.2"/>
    <row r="10512" ht="15" customHeight="1" x14ac:dyDescent="0.2"/>
    <row r="10513" ht="15" customHeight="1" x14ac:dyDescent="0.2"/>
    <row r="10514" ht="15" customHeight="1" x14ac:dyDescent="0.2"/>
    <row r="10515" ht="15" customHeight="1" x14ac:dyDescent="0.2"/>
    <row r="10516" ht="15" customHeight="1" x14ac:dyDescent="0.2"/>
    <row r="10517" ht="15" customHeight="1" x14ac:dyDescent="0.2"/>
    <row r="10518" ht="15" customHeight="1" x14ac:dyDescent="0.2"/>
    <row r="10519" ht="15" customHeight="1" x14ac:dyDescent="0.2"/>
    <row r="10520" ht="15" customHeight="1" x14ac:dyDescent="0.2"/>
    <row r="10521" ht="15" customHeight="1" x14ac:dyDescent="0.2"/>
    <row r="10522" ht="15" customHeight="1" x14ac:dyDescent="0.2"/>
    <row r="10523" ht="15" customHeight="1" x14ac:dyDescent="0.2"/>
    <row r="10524" ht="15" customHeight="1" x14ac:dyDescent="0.2"/>
    <row r="10525" ht="15" customHeight="1" x14ac:dyDescent="0.2"/>
    <row r="10526" ht="15" customHeight="1" x14ac:dyDescent="0.2"/>
    <row r="10527" ht="15" customHeight="1" x14ac:dyDescent="0.2"/>
    <row r="10528" ht="15" customHeight="1" x14ac:dyDescent="0.2"/>
    <row r="10529" ht="15" customHeight="1" x14ac:dyDescent="0.2"/>
    <row r="10530" ht="15" customHeight="1" x14ac:dyDescent="0.2"/>
    <row r="10531" ht="15" customHeight="1" x14ac:dyDescent="0.2"/>
    <row r="10532" ht="15" customHeight="1" x14ac:dyDescent="0.2"/>
    <row r="10533" ht="15" customHeight="1" x14ac:dyDescent="0.2"/>
    <row r="10534" ht="15" customHeight="1" x14ac:dyDescent="0.2"/>
    <row r="10535" ht="15" customHeight="1" x14ac:dyDescent="0.2"/>
    <row r="10536" ht="15" customHeight="1" x14ac:dyDescent="0.2"/>
    <row r="10537" ht="15" customHeight="1" x14ac:dyDescent="0.2"/>
    <row r="10538" ht="15" customHeight="1" x14ac:dyDescent="0.2"/>
    <row r="10539" ht="15" customHeight="1" x14ac:dyDescent="0.2"/>
    <row r="10540" ht="15" customHeight="1" x14ac:dyDescent="0.2"/>
    <row r="10541" ht="15" customHeight="1" x14ac:dyDescent="0.2"/>
    <row r="10542" ht="15" customHeight="1" x14ac:dyDescent="0.2"/>
    <row r="10543" ht="15" customHeight="1" x14ac:dyDescent="0.2"/>
    <row r="10544" ht="15" customHeight="1" x14ac:dyDescent="0.2"/>
    <row r="10545" ht="15" customHeight="1" x14ac:dyDescent="0.2"/>
    <row r="10546" ht="15" customHeight="1" x14ac:dyDescent="0.2"/>
    <row r="10547" ht="15" customHeight="1" x14ac:dyDescent="0.2"/>
    <row r="10548" ht="15" customHeight="1" x14ac:dyDescent="0.2"/>
    <row r="10549" ht="15" customHeight="1" x14ac:dyDescent="0.2"/>
    <row r="10550" ht="15" customHeight="1" x14ac:dyDescent="0.2"/>
    <row r="10551" ht="15" customHeight="1" x14ac:dyDescent="0.2"/>
    <row r="10552" ht="15" customHeight="1" x14ac:dyDescent="0.2"/>
    <row r="10553" ht="15" customHeight="1" x14ac:dyDescent="0.2"/>
    <row r="10554" ht="15" customHeight="1" x14ac:dyDescent="0.2"/>
    <row r="10555" ht="15" customHeight="1" x14ac:dyDescent="0.2"/>
    <row r="10556" ht="15" customHeight="1" x14ac:dyDescent="0.2"/>
    <row r="10557" ht="15" customHeight="1" x14ac:dyDescent="0.2"/>
    <row r="10558" ht="15" customHeight="1" x14ac:dyDescent="0.2"/>
    <row r="10559" ht="15" customHeight="1" x14ac:dyDescent="0.2"/>
    <row r="10560" ht="15" customHeight="1" x14ac:dyDescent="0.2"/>
    <row r="10561" ht="15" customHeight="1" x14ac:dyDescent="0.2"/>
    <row r="10562" ht="15" customHeight="1" x14ac:dyDescent="0.2"/>
    <row r="10563" ht="15" customHeight="1" x14ac:dyDescent="0.2"/>
    <row r="10564" ht="15" customHeight="1" x14ac:dyDescent="0.2"/>
    <row r="10565" ht="15" customHeight="1" x14ac:dyDescent="0.2"/>
    <row r="10566" ht="15" customHeight="1" x14ac:dyDescent="0.2"/>
    <row r="10567" ht="15" customHeight="1" x14ac:dyDescent="0.2"/>
    <row r="10568" ht="15" customHeight="1" x14ac:dyDescent="0.2"/>
    <row r="10569" ht="15" customHeight="1" x14ac:dyDescent="0.2"/>
    <row r="10570" ht="15" customHeight="1" x14ac:dyDescent="0.2"/>
    <row r="10571" ht="15" customHeight="1" x14ac:dyDescent="0.2"/>
    <row r="10572" ht="15" customHeight="1" x14ac:dyDescent="0.2"/>
    <row r="10573" ht="15" customHeight="1" x14ac:dyDescent="0.2"/>
    <row r="10574" ht="15" customHeight="1" x14ac:dyDescent="0.2"/>
    <row r="10575" ht="15" customHeight="1" x14ac:dyDescent="0.2"/>
    <row r="10576" ht="15" customHeight="1" x14ac:dyDescent="0.2"/>
    <row r="10577" ht="15" customHeight="1" x14ac:dyDescent="0.2"/>
    <row r="10578" ht="15" customHeight="1" x14ac:dyDescent="0.2"/>
    <row r="10579" ht="15" customHeight="1" x14ac:dyDescent="0.2"/>
    <row r="10580" ht="15" customHeight="1" x14ac:dyDescent="0.2"/>
    <row r="10581" ht="15" customHeight="1" x14ac:dyDescent="0.2"/>
    <row r="10582" ht="15" customHeight="1" x14ac:dyDescent="0.2"/>
    <row r="10583" ht="15" customHeight="1" x14ac:dyDescent="0.2"/>
    <row r="10584" ht="15" customHeight="1" x14ac:dyDescent="0.2"/>
    <row r="10585" ht="15" customHeight="1" x14ac:dyDescent="0.2"/>
    <row r="10586" ht="15" customHeight="1" x14ac:dyDescent="0.2"/>
    <row r="10587" ht="15" customHeight="1" x14ac:dyDescent="0.2"/>
    <row r="10588" ht="15" customHeight="1" x14ac:dyDescent="0.2"/>
    <row r="10589" ht="15" customHeight="1" x14ac:dyDescent="0.2"/>
    <row r="10590" ht="15" customHeight="1" x14ac:dyDescent="0.2"/>
    <row r="10591" ht="15" customHeight="1" x14ac:dyDescent="0.2"/>
    <row r="10592" ht="15" customHeight="1" x14ac:dyDescent="0.2"/>
    <row r="10593" ht="15" customHeight="1" x14ac:dyDescent="0.2"/>
    <row r="10594" ht="15" customHeight="1" x14ac:dyDescent="0.2"/>
    <row r="10595" ht="15" customHeight="1" x14ac:dyDescent="0.2"/>
    <row r="10596" ht="15" customHeight="1" x14ac:dyDescent="0.2"/>
    <row r="10597" ht="15" customHeight="1" x14ac:dyDescent="0.2"/>
    <row r="10598" ht="15" customHeight="1" x14ac:dyDescent="0.2"/>
    <row r="10599" ht="15" customHeight="1" x14ac:dyDescent="0.2"/>
    <row r="10600" ht="15" customHeight="1" x14ac:dyDescent="0.2"/>
    <row r="10601" ht="15" customHeight="1" x14ac:dyDescent="0.2"/>
    <row r="10602" ht="15" customHeight="1" x14ac:dyDescent="0.2"/>
    <row r="10603" ht="15" customHeight="1" x14ac:dyDescent="0.2"/>
    <row r="10604" ht="15" customHeight="1" x14ac:dyDescent="0.2"/>
    <row r="10605" ht="15" customHeight="1" x14ac:dyDescent="0.2"/>
    <row r="10606" ht="15" customHeight="1" x14ac:dyDescent="0.2"/>
    <row r="10607" ht="15" customHeight="1" x14ac:dyDescent="0.2"/>
    <row r="10608" ht="15" customHeight="1" x14ac:dyDescent="0.2"/>
    <row r="10609" ht="15" customHeight="1" x14ac:dyDescent="0.2"/>
    <row r="10610" ht="15" customHeight="1" x14ac:dyDescent="0.2"/>
    <row r="10611" ht="15" customHeight="1" x14ac:dyDescent="0.2"/>
    <row r="10612" ht="15" customHeight="1" x14ac:dyDescent="0.2"/>
    <row r="10613" ht="15" customHeight="1" x14ac:dyDescent="0.2"/>
    <row r="10614" ht="15" customHeight="1" x14ac:dyDescent="0.2"/>
    <row r="10615" ht="15" customHeight="1" x14ac:dyDescent="0.2"/>
    <row r="10616" ht="15" customHeight="1" x14ac:dyDescent="0.2"/>
    <row r="10617" ht="15" customHeight="1" x14ac:dyDescent="0.2"/>
    <row r="10618" ht="15" customHeight="1" x14ac:dyDescent="0.2"/>
    <row r="10619" ht="15" customHeight="1" x14ac:dyDescent="0.2"/>
    <row r="10620" ht="15" customHeight="1" x14ac:dyDescent="0.2"/>
    <row r="10621" ht="15" customHeight="1" x14ac:dyDescent="0.2"/>
    <row r="10622" ht="15" customHeight="1" x14ac:dyDescent="0.2"/>
    <row r="10623" ht="15" customHeight="1" x14ac:dyDescent="0.2"/>
    <row r="10624" ht="15" customHeight="1" x14ac:dyDescent="0.2"/>
    <row r="10625" ht="15" customHeight="1" x14ac:dyDescent="0.2"/>
    <row r="10626" ht="15" customHeight="1" x14ac:dyDescent="0.2"/>
    <row r="10627" ht="15" customHeight="1" x14ac:dyDescent="0.2"/>
    <row r="10628" ht="15" customHeight="1" x14ac:dyDescent="0.2"/>
    <row r="10629" ht="15" customHeight="1" x14ac:dyDescent="0.2"/>
    <row r="10630" ht="15" customHeight="1" x14ac:dyDescent="0.2"/>
    <row r="10631" ht="15" customHeight="1" x14ac:dyDescent="0.2"/>
    <row r="10632" ht="15" customHeight="1" x14ac:dyDescent="0.2"/>
    <row r="10633" ht="15" customHeight="1" x14ac:dyDescent="0.2"/>
    <row r="10634" ht="15" customHeight="1" x14ac:dyDescent="0.2"/>
    <row r="10635" ht="15" customHeight="1" x14ac:dyDescent="0.2"/>
    <row r="10636" ht="15" customHeight="1" x14ac:dyDescent="0.2"/>
    <row r="10637" ht="15" customHeight="1" x14ac:dyDescent="0.2"/>
    <row r="10638" ht="15" customHeight="1" x14ac:dyDescent="0.2"/>
    <row r="10639" ht="15" customHeight="1" x14ac:dyDescent="0.2"/>
    <row r="10640" ht="15" customHeight="1" x14ac:dyDescent="0.2"/>
    <row r="10641" ht="15" customHeight="1" x14ac:dyDescent="0.2"/>
    <row r="10642" ht="15" customHeight="1" x14ac:dyDescent="0.2"/>
    <row r="10643" ht="15" customHeight="1" x14ac:dyDescent="0.2"/>
    <row r="10644" ht="15" customHeight="1" x14ac:dyDescent="0.2"/>
    <row r="10645" ht="15" customHeight="1" x14ac:dyDescent="0.2"/>
    <row r="10646" ht="15" customHeight="1" x14ac:dyDescent="0.2"/>
    <row r="10647" ht="15" customHeight="1" x14ac:dyDescent="0.2"/>
    <row r="10648" ht="15" customHeight="1" x14ac:dyDescent="0.2"/>
    <row r="10649" ht="15" customHeight="1" x14ac:dyDescent="0.2"/>
    <row r="10650" ht="15" customHeight="1" x14ac:dyDescent="0.2"/>
    <row r="10651" ht="15" customHeight="1" x14ac:dyDescent="0.2"/>
    <row r="10652" ht="15" customHeight="1" x14ac:dyDescent="0.2"/>
    <row r="10653" ht="15" customHeight="1" x14ac:dyDescent="0.2"/>
    <row r="10654" ht="15" customHeight="1" x14ac:dyDescent="0.2"/>
    <row r="10655" ht="15" customHeight="1" x14ac:dyDescent="0.2"/>
    <row r="10656" ht="15" customHeight="1" x14ac:dyDescent="0.2"/>
    <row r="10657" ht="15" customHeight="1" x14ac:dyDescent="0.2"/>
    <row r="10658" ht="15" customHeight="1" x14ac:dyDescent="0.2"/>
    <row r="10659" ht="15" customHeight="1" x14ac:dyDescent="0.2"/>
    <row r="10660" ht="15" customHeight="1" x14ac:dyDescent="0.2"/>
    <row r="10661" ht="15" customHeight="1" x14ac:dyDescent="0.2"/>
    <row r="10662" ht="15" customHeight="1" x14ac:dyDescent="0.2"/>
    <row r="10663" ht="15" customHeight="1" x14ac:dyDescent="0.2"/>
    <row r="10664" ht="15" customHeight="1" x14ac:dyDescent="0.2"/>
    <row r="10665" ht="15" customHeight="1" x14ac:dyDescent="0.2"/>
    <row r="10666" ht="15" customHeight="1" x14ac:dyDescent="0.2"/>
    <row r="10667" ht="15" customHeight="1" x14ac:dyDescent="0.2"/>
    <row r="10668" ht="15" customHeight="1" x14ac:dyDescent="0.2"/>
    <row r="10669" ht="15" customHeight="1" x14ac:dyDescent="0.2"/>
    <row r="10670" ht="15" customHeight="1" x14ac:dyDescent="0.2"/>
    <row r="10671" ht="15" customHeight="1" x14ac:dyDescent="0.2"/>
    <row r="10672" ht="15" customHeight="1" x14ac:dyDescent="0.2"/>
    <row r="10673" ht="15" customHeight="1" x14ac:dyDescent="0.2"/>
    <row r="10674" ht="15" customHeight="1" x14ac:dyDescent="0.2"/>
    <row r="10675" ht="15" customHeight="1" x14ac:dyDescent="0.2"/>
    <row r="10676" ht="15" customHeight="1" x14ac:dyDescent="0.2"/>
    <row r="10677" ht="15" customHeight="1" x14ac:dyDescent="0.2"/>
    <row r="10678" ht="15" customHeight="1" x14ac:dyDescent="0.2"/>
    <row r="10679" ht="15" customHeight="1" x14ac:dyDescent="0.2"/>
    <row r="10680" ht="15" customHeight="1" x14ac:dyDescent="0.2"/>
    <row r="10681" ht="15" customHeight="1" x14ac:dyDescent="0.2"/>
    <row r="10682" ht="15" customHeight="1" x14ac:dyDescent="0.2"/>
    <row r="10683" ht="15" customHeight="1" x14ac:dyDescent="0.2"/>
    <row r="10684" ht="15" customHeight="1" x14ac:dyDescent="0.2"/>
    <row r="10685" ht="15" customHeight="1" x14ac:dyDescent="0.2"/>
    <row r="10686" ht="15" customHeight="1" x14ac:dyDescent="0.2"/>
    <row r="10687" ht="15" customHeight="1" x14ac:dyDescent="0.2"/>
    <row r="10688" ht="15" customHeight="1" x14ac:dyDescent="0.2"/>
    <row r="10689" ht="15" customHeight="1" x14ac:dyDescent="0.2"/>
    <row r="10690" ht="15" customHeight="1" x14ac:dyDescent="0.2"/>
    <row r="10691" ht="15" customHeight="1" x14ac:dyDescent="0.2"/>
    <row r="10692" ht="15" customHeight="1" x14ac:dyDescent="0.2"/>
    <row r="10693" ht="15" customHeight="1" x14ac:dyDescent="0.2"/>
    <row r="10694" ht="15" customHeight="1" x14ac:dyDescent="0.2"/>
    <row r="10695" ht="15" customHeight="1" x14ac:dyDescent="0.2"/>
    <row r="10696" ht="15" customHeight="1" x14ac:dyDescent="0.2"/>
    <row r="10697" ht="15" customHeight="1" x14ac:dyDescent="0.2"/>
    <row r="10698" ht="15" customHeight="1" x14ac:dyDescent="0.2"/>
    <row r="10699" ht="15" customHeight="1" x14ac:dyDescent="0.2"/>
    <row r="10700" ht="15" customHeight="1" x14ac:dyDescent="0.2"/>
    <row r="10701" ht="15" customHeight="1" x14ac:dyDescent="0.2"/>
    <row r="10702" ht="15" customHeight="1" x14ac:dyDescent="0.2"/>
    <row r="10703" ht="15" customHeight="1" x14ac:dyDescent="0.2"/>
    <row r="10704" ht="15" customHeight="1" x14ac:dyDescent="0.2"/>
    <row r="10705" ht="15" customHeight="1" x14ac:dyDescent="0.2"/>
    <row r="10706" ht="15" customHeight="1" x14ac:dyDescent="0.2"/>
    <row r="10707" ht="15" customHeight="1" x14ac:dyDescent="0.2"/>
    <row r="10708" ht="15" customHeight="1" x14ac:dyDescent="0.2"/>
    <row r="10709" ht="15" customHeight="1" x14ac:dyDescent="0.2"/>
    <row r="10710" ht="15" customHeight="1" x14ac:dyDescent="0.2"/>
    <row r="10711" ht="15" customHeight="1" x14ac:dyDescent="0.2"/>
    <row r="10712" ht="15" customHeight="1" x14ac:dyDescent="0.2"/>
    <row r="10713" ht="15" customHeight="1" x14ac:dyDescent="0.2"/>
    <row r="10714" ht="15" customHeight="1" x14ac:dyDescent="0.2"/>
    <row r="10715" ht="15" customHeight="1" x14ac:dyDescent="0.2"/>
    <row r="10716" ht="15" customHeight="1" x14ac:dyDescent="0.2"/>
    <row r="10717" ht="15" customHeight="1" x14ac:dyDescent="0.2"/>
    <row r="10718" ht="15" customHeight="1" x14ac:dyDescent="0.2"/>
    <row r="10719" ht="15" customHeight="1" x14ac:dyDescent="0.2"/>
    <row r="10720" ht="15" customHeight="1" x14ac:dyDescent="0.2"/>
    <row r="10721" ht="15" customHeight="1" x14ac:dyDescent="0.2"/>
    <row r="10722" ht="15" customHeight="1" x14ac:dyDescent="0.2"/>
    <row r="10723" ht="15" customHeight="1" x14ac:dyDescent="0.2"/>
    <row r="10724" ht="15" customHeight="1" x14ac:dyDescent="0.2"/>
    <row r="10725" ht="15" customHeight="1" x14ac:dyDescent="0.2"/>
    <row r="10726" ht="15" customHeight="1" x14ac:dyDescent="0.2"/>
    <row r="10727" ht="15" customHeight="1" x14ac:dyDescent="0.2"/>
    <row r="10728" ht="15" customHeight="1" x14ac:dyDescent="0.2"/>
    <row r="10729" ht="15" customHeight="1" x14ac:dyDescent="0.2"/>
    <row r="10730" ht="15" customHeight="1" x14ac:dyDescent="0.2"/>
    <row r="10731" ht="15" customHeight="1" x14ac:dyDescent="0.2"/>
    <row r="10732" ht="15" customHeight="1" x14ac:dyDescent="0.2"/>
    <row r="10733" ht="15" customHeight="1" x14ac:dyDescent="0.2"/>
    <row r="10734" ht="15" customHeight="1" x14ac:dyDescent="0.2"/>
    <row r="10735" ht="15" customHeight="1" x14ac:dyDescent="0.2"/>
    <row r="10736" ht="15" customHeight="1" x14ac:dyDescent="0.2"/>
    <row r="10737" ht="15" customHeight="1" x14ac:dyDescent="0.2"/>
    <row r="10738" ht="15" customHeight="1" x14ac:dyDescent="0.2"/>
    <row r="10739" ht="15" customHeight="1" x14ac:dyDescent="0.2"/>
    <row r="10740" ht="15" customHeight="1" x14ac:dyDescent="0.2"/>
    <row r="10741" ht="15" customHeight="1" x14ac:dyDescent="0.2"/>
    <row r="10742" ht="15" customHeight="1" x14ac:dyDescent="0.2"/>
    <row r="10743" ht="15" customHeight="1" x14ac:dyDescent="0.2"/>
    <row r="10744" ht="15" customHeight="1" x14ac:dyDescent="0.2"/>
    <row r="10745" ht="15" customHeight="1" x14ac:dyDescent="0.2"/>
    <row r="10746" ht="15" customHeight="1" x14ac:dyDescent="0.2"/>
    <row r="10747" ht="15" customHeight="1" x14ac:dyDescent="0.2"/>
    <row r="10748" ht="15" customHeight="1" x14ac:dyDescent="0.2"/>
    <row r="10749" ht="15" customHeight="1" x14ac:dyDescent="0.2"/>
    <row r="10750" ht="15" customHeight="1" x14ac:dyDescent="0.2"/>
    <row r="10751" ht="15" customHeight="1" x14ac:dyDescent="0.2"/>
    <row r="10752" ht="15" customHeight="1" x14ac:dyDescent="0.2"/>
    <row r="10753" ht="15" customHeight="1" x14ac:dyDescent="0.2"/>
    <row r="10754" ht="15" customHeight="1" x14ac:dyDescent="0.2"/>
    <row r="10755" ht="15" customHeight="1" x14ac:dyDescent="0.2"/>
    <row r="10756" ht="15" customHeight="1" x14ac:dyDescent="0.2"/>
    <row r="10757" ht="15" customHeight="1" x14ac:dyDescent="0.2"/>
    <row r="10758" ht="15" customHeight="1" x14ac:dyDescent="0.2"/>
    <row r="10759" ht="15" customHeight="1" x14ac:dyDescent="0.2"/>
    <row r="10760" ht="15" customHeight="1" x14ac:dyDescent="0.2"/>
    <row r="10761" ht="15" customHeight="1" x14ac:dyDescent="0.2"/>
    <row r="10762" ht="15" customHeight="1" x14ac:dyDescent="0.2"/>
    <row r="10763" ht="15" customHeight="1" x14ac:dyDescent="0.2"/>
    <row r="10764" ht="15" customHeight="1" x14ac:dyDescent="0.2"/>
    <row r="10765" ht="15" customHeight="1" x14ac:dyDescent="0.2"/>
    <row r="10766" ht="15" customHeight="1" x14ac:dyDescent="0.2"/>
    <row r="10767" ht="15" customHeight="1" x14ac:dyDescent="0.2"/>
    <row r="10768" ht="15" customHeight="1" x14ac:dyDescent="0.2"/>
    <row r="10769" ht="15" customHeight="1" x14ac:dyDescent="0.2"/>
    <row r="10770" ht="15" customHeight="1" x14ac:dyDescent="0.2"/>
    <row r="10771" ht="15" customHeight="1" x14ac:dyDescent="0.2"/>
    <row r="10772" ht="15" customHeight="1" x14ac:dyDescent="0.2"/>
    <row r="10773" ht="15" customHeight="1" x14ac:dyDescent="0.2"/>
    <row r="10774" ht="15" customHeight="1" x14ac:dyDescent="0.2"/>
    <row r="10775" ht="15" customHeight="1" x14ac:dyDescent="0.2"/>
    <row r="10776" ht="15" customHeight="1" x14ac:dyDescent="0.2"/>
    <row r="10777" ht="15" customHeight="1" x14ac:dyDescent="0.2"/>
    <row r="10778" ht="15" customHeight="1" x14ac:dyDescent="0.2"/>
    <row r="10779" ht="15" customHeight="1" x14ac:dyDescent="0.2"/>
    <row r="10780" ht="15" customHeight="1" x14ac:dyDescent="0.2"/>
    <row r="10781" ht="15" customHeight="1" x14ac:dyDescent="0.2"/>
    <row r="10782" ht="15" customHeight="1" x14ac:dyDescent="0.2"/>
    <row r="10783" ht="15" customHeight="1" x14ac:dyDescent="0.2"/>
    <row r="10784" ht="15" customHeight="1" x14ac:dyDescent="0.2"/>
    <row r="10785" ht="15" customHeight="1" x14ac:dyDescent="0.2"/>
    <row r="10786" ht="15" customHeight="1" x14ac:dyDescent="0.2"/>
    <row r="10787" ht="15" customHeight="1" x14ac:dyDescent="0.2"/>
    <row r="10788" ht="15" customHeight="1" x14ac:dyDescent="0.2"/>
    <row r="10789" ht="15" customHeight="1" x14ac:dyDescent="0.2"/>
    <row r="10790" ht="15" customHeight="1" x14ac:dyDescent="0.2"/>
    <row r="10791" ht="15" customHeight="1" x14ac:dyDescent="0.2"/>
    <row r="10792" ht="15" customHeight="1" x14ac:dyDescent="0.2"/>
    <row r="10793" ht="15" customHeight="1" x14ac:dyDescent="0.2"/>
    <row r="10794" ht="15" customHeight="1" x14ac:dyDescent="0.2"/>
    <row r="10795" ht="15" customHeight="1" x14ac:dyDescent="0.2"/>
    <row r="10796" ht="15" customHeight="1" x14ac:dyDescent="0.2"/>
    <row r="10797" ht="15" customHeight="1" x14ac:dyDescent="0.2"/>
    <row r="10798" ht="15" customHeight="1" x14ac:dyDescent="0.2"/>
    <row r="10799" ht="15" customHeight="1" x14ac:dyDescent="0.2"/>
    <row r="10800" ht="15" customHeight="1" x14ac:dyDescent="0.2"/>
    <row r="10801" ht="15" customHeight="1" x14ac:dyDescent="0.2"/>
    <row r="10802" ht="15" customHeight="1" x14ac:dyDescent="0.2"/>
    <row r="10803" ht="15" customHeight="1" x14ac:dyDescent="0.2"/>
    <row r="10804" ht="15" customHeight="1" x14ac:dyDescent="0.2"/>
    <row r="10805" ht="15" customHeight="1" x14ac:dyDescent="0.2"/>
    <row r="10806" ht="15" customHeight="1" x14ac:dyDescent="0.2"/>
    <row r="10807" ht="15" customHeight="1" x14ac:dyDescent="0.2"/>
    <row r="10808" ht="15" customHeight="1" x14ac:dyDescent="0.2"/>
    <row r="10809" ht="15" customHeight="1" x14ac:dyDescent="0.2"/>
    <row r="10810" ht="15" customHeight="1" x14ac:dyDescent="0.2"/>
    <row r="10811" ht="15" customHeight="1" x14ac:dyDescent="0.2"/>
    <row r="10812" ht="15" customHeight="1" x14ac:dyDescent="0.2"/>
    <row r="10813" ht="15" customHeight="1" x14ac:dyDescent="0.2"/>
    <row r="10814" ht="15" customHeight="1" x14ac:dyDescent="0.2"/>
    <row r="10815" ht="15" customHeight="1" x14ac:dyDescent="0.2"/>
    <row r="10816" ht="15" customHeight="1" x14ac:dyDescent="0.2"/>
    <row r="10817" ht="15" customHeight="1" x14ac:dyDescent="0.2"/>
    <row r="10818" ht="15" customHeight="1" x14ac:dyDescent="0.2"/>
    <row r="10819" ht="15" customHeight="1" x14ac:dyDescent="0.2"/>
    <row r="10820" ht="15" customHeight="1" x14ac:dyDescent="0.2"/>
    <row r="10821" ht="15" customHeight="1" x14ac:dyDescent="0.2"/>
    <row r="10822" ht="15" customHeight="1" x14ac:dyDescent="0.2"/>
    <row r="10823" ht="15" customHeight="1" x14ac:dyDescent="0.2"/>
    <row r="10824" ht="15" customHeight="1" x14ac:dyDescent="0.2"/>
    <row r="10825" ht="15" customHeight="1" x14ac:dyDescent="0.2"/>
    <row r="10826" ht="15" customHeight="1" x14ac:dyDescent="0.2"/>
    <row r="10827" ht="15" customHeight="1" x14ac:dyDescent="0.2"/>
    <row r="10828" ht="15" customHeight="1" x14ac:dyDescent="0.2"/>
    <row r="10829" ht="15" customHeight="1" x14ac:dyDescent="0.2"/>
    <row r="10830" ht="15" customHeight="1" x14ac:dyDescent="0.2"/>
    <row r="10831" ht="15" customHeight="1" x14ac:dyDescent="0.2"/>
    <row r="10832" ht="15" customHeight="1" x14ac:dyDescent="0.2"/>
    <row r="10833" ht="15" customHeight="1" x14ac:dyDescent="0.2"/>
    <row r="10834" ht="15" customHeight="1" x14ac:dyDescent="0.2"/>
    <row r="10835" ht="15" customHeight="1" x14ac:dyDescent="0.2"/>
    <row r="10836" ht="15" customHeight="1" x14ac:dyDescent="0.2"/>
    <row r="10837" ht="15" customHeight="1" x14ac:dyDescent="0.2"/>
    <row r="10838" ht="15" customHeight="1" x14ac:dyDescent="0.2"/>
    <row r="10839" ht="15" customHeight="1" x14ac:dyDescent="0.2"/>
    <row r="10840" ht="15" customHeight="1" x14ac:dyDescent="0.2"/>
    <row r="10841" ht="15" customHeight="1" x14ac:dyDescent="0.2"/>
    <row r="10842" ht="15" customHeight="1" x14ac:dyDescent="0.2"/>
    <row r="10843" ht="15" customHeight="1" x14ac:dyDescent="0.2"/>
    <row r="10844" ht="15" customHeight="1" x14ac:dyDescent="0.2"/>
    <row r="10845" ht="15" customHeight="1" x14ac:dyDescent="0.2"/>
    <row r="10846" ht="15" customHeight="1" x14ac:dyDescent="0.2"/>
    <row r="10847" ht="15" customHeight="1" x14ac:dyDescent="0.2"/>
    <row r="10848" ht="15" customHeight="1" x14ac:dyDescent="0.2"/>
    <row r="10849" ht="15" customHeight="1" x14ac:dyDescent="0.2"/>
    <row r="10850" ht="15" customHeight="1" x14ac:dyDescent="0.2"/>
    <row r="10851" ht="15" customHeight="1" x14ac:dyDescent="0.2"/>
    <row r="10852" ht="15" customHeight="1" x14ac:dyDescent="0.2"/>
    <row r="10853" ht="15" customHeight="1" x14ac:dyDescent="0.2"/>
    <row r="10854" ht="15" customHeight="1" x14ac:dyDescent="0.2"/>
    <row r="10855" ht="15" customHeight="1" x14ac:dyDescent="0.2"/>
    <row r="10856" ht="15" customHeight="1" x14ac:dyDescent="0.2"/>
    <row r="10857" ht="15" customHeight="1" x14ac:dyDescent="0.2"/>
    <row r="10858" ht="15" customHeight="1" x14ac:dyDescent="0.2"/>
    <row r="10859" ht="15" customHeight="1" x14ac:dyDescent="0.2"/>
    <row r="10860" ht="15" customHeight="1" x14ac:dyDescent="0.2"/>
    <row r="10861" ht="15" customHeight="1" x14ac:dyDescent="0.2"/>
    <row r="10862" ht="15" customHeight="1" x14ac:dyDescent="0.2"/>
    <row r="10863" ht="15" customHeight="1" x14ac:dyDescent="0.2"/>
    <row r="10864" ht="15" customHeight="1" x14ac:dyDescent="0.2"/>
    <row r="10865" ht="15" customHeight="1" x14ac:dyDescent="0.2"/>
    <row r="10866" ht="15" customHeight="1" x14ac:dyDescent="0.2"/>
    <row r="10867" ht="15" customHeight="1" x14ac:dyDescent="0.2"/>
    <row r="10868" ht="15" customHeight="1" x14ac:dyDescent="0.2"/>
    <row r="10869" ht="15" customHeight="1" x14ac:dyDescent="0.2"/>
    <row r="10870" ht="15" customHeight="1" x14ac:dyDescent="0.2"/>
    <row r="10871" ht="15" customHeight="1" x14ac:dyDescent="0.2"/>
    <row r="10872" ht="15" customHeight="1" x14ac:dyDescent="0.2"/>
    <row r="10873" ht="15" customHeight="1" x14ac:dyDescent="0.2"/>
    <row r="10874" ht="15" customHeight="1" x14ac:dyDescent="0.2"/>
    <row r="10875" ht="15" customHeight="1" x14ac:dyDescent="0.2"/>
    <row r="10876" ht="15" customHeight="1" x14ac:dyDescent="0.2"/>
    <row r="10877" ht="15" customHeight="1" x14ac:dyDescent="0.2"/>
    <row r="10878" ht="15" customHeight="1" x14ac:dyDescent="0.2"/>
    <row r="10879" ht="15" customHeight="1" x14ac:dyDescent="0.2"/>
    <row r="10880" ht="15" customHeight="1" x14ac:dyDescent="0.2"/>
    <row r="10881" ht="15" customHeight="1" x14ac:dyDescent="0.2"/>
    <row r="10882" ht="15" customHeight="1" x14ac:dyDescent="0.2"/>
    <row r="10883" ht="15" customHeight="1" x14ac:dyDescent="0.2"/>
    <row r="10884" ht="15" customHeight="1" x14ac:dyDescent="0.2"/>
    <row r="10885" ht="15" customHeight="1" x14ac:dyDescent="0.2"/>
    <row r="10886" ht="15" customHeight="1" x14ac:dyDescent="0.2"/>
    <row r="10887" ht="15" customHeight="1" x14ac:dyDescent="0.2"/>
    <row r="10888" ht="15" customHeight="1" x14ac:dyDescent="0.2"/>
    <row r="10889" ht="15" customHeight="1" x14ac:dyDescent="0.2"/>
    <row r="10890" ht="15" customHeight="1" x14ac:dyDescent="0.2"/>
    <row r="10891" ht="15" customHeight="1" x14ac:dyDescent="0.2"/>
    <row r="10892" ht="15" customHeight="1" x14ac:dyDescent="0.2"/>
    <row r="10893" ht="15" customHeight="1" x14ac:dyDescent="0.2"/>
    <row r="10894" ht="15" customHeight="1" x14ac:dyDescent="0.2"/>
    <row r="10895" ht="15" customHeight="1" x14ac:dyDescent="0.2"/>
    <row r="10896" ht="15" customHeight="1" x14ac:dyDescent="0.2"/>
    <row r="10897" ht="15" customHeight="1" x14ac:dyDescent="0.2"/>
    <row r="10898" ht="15" customHeight="1" x14ac:dyDescent="0.2"/>
    <row r="10899" ht="15" customHeight="1" x14ac:dyDescent="0.2"/>
    <row r="10900" ht="15" customHeight="1" x14ac:dyDescent="0.2"/>
    <row r="10901" ht="15" customHeight="1" x14ac:dyDescent="0.2"/>
    <row r="10902" ht="15" customHeight="1" x14ac:dyDescent="0.2"/>
    <row r="10903" ht="15" customHeight="1" x14ac:dyDescent="0.2"/>
    <row r="10904" ht="15" customHeight="1" x14ac:dyDescent="0.2"/>
    <row r="10905" ht="15" customHeight="1" x14ac:dyDescent="0.2"/>
    <row r="10906" ht="15" customHeight="1" x14ac:dyDescent="0.2"/>
    <row r="10907" ht="15" customHeight="1" x14ac:dyDescent="0.2"/>
    <row r="10908" ht="15" customHeight="1" x14ac:dyDescent="0.2"/>
    <row r="10909" ht="15" customHeight="1" x14ac:dyDescent="0.2"/>
    <row r="10910" ht="15" customHeight="1" x14ac:dyDescent="0.2"/>
    <row r="10911" ht="15" customHeight="1" x14ac:dyDescent="0.2"/>
    <row r="10912" ht="15" customHeight="1" x14ac:dyDescent="0.2"/>
    <row r="10913" ht="15" customHeight="1" x14ac:dyDescent="0.2"/>
    <row r="10914" ht="15" customHeight="1" x14ac:dyDescent="0.2"/>
    <row r="10915" ht="15" customHeight="1" x14ac:dyDescent="0.2"/>
    <row r="10916" ht="15" customHeight="1" x14ac:dyDescent="0.2"/>
    <row r="10917" ht="15" customHeight="1" x14ac:dyDescent="0.2"/>
    <row r="10918" ht="15" customHeight="1" x14ac:dyDescent="0.2"/>
    <row r="10919" ht="15" customHeight="1" x14ac:dyDescent="0.2"/>
    <row r="10920" ht="15" customHeight="1" x14ac:dyDescent="0.2"/>
    <row r="10921" ht="15" customHeight="1" x14ac:dyDescent="0.2"/>
    <row r="10922" ht="15" customHeight="1" x14ac:dyDescent="0.2"/>
    <row r="10923" ht="15" customHeight="1" x14ac:dyDescent="0.2"/>
    <row r="10924" ht="15" customHeight="1" x14ac:dyDescent="0.2"/>
    <row r="10925" ht="15" customHeight="1" x14ac:dyDescent="0.2"/>
    <row r="10926" ht="15" customHeight="1" x14ac:dyDescent="0.2"/>
    <row r="10927" ht="15" customHeight="1" x14ac:dyDescent="0.2"/>
    <row r="10928" ht="15" customHeight="1" x14ac:dyDescent="0.2"/>
    <row r="10929" ht="15" customHeight="1" x14ac:dyDescent="0.2"/>
    <row r="10930" ht="15" customHeight="1" x14ac:dyDescent="0.2"/>
    <row r="10931" ht="15" customHeight="1" x14ac:dyDescent="0.2"/>
    <row r="10932" ht="15" customHeight="1" x14ac:dyDescent="0.2"/>
    <row r="10933" ht="15" customHeight="1" x14ac:dyDescent="0.2"/>
    <row r="10934" ht="15" customHeight="1" x14ac:dyDescent="0.2"/>
    <row r="10935" ht="15" customHeight="1" x14ac:dyDescent="0.2"/>
    <row r="10936" ht="15" customHeight="1" x14ac:dyDescent="0.2"/>
    <row r="10937" ht="15" customHeight="1" x14ac:dyDescent="0.2"/>
    <row r="10938" ht="15" customHeight="1" x14ac:dyDescent="0.2"/>
    <row r="10939" ht="15" customHeight="1" x14ac:dyDescent="0.2"/>
    <row r="10940" ht="15" customHeight="1" x14ac:dyDescent="0.2"/>
    <row r="10941" ht="15" customHeight="1" x14ac:dyDescent="0.2"/>
    <row r="10942" ht="15" customHeight="1" x14ac:dyDescent="0.2"/>
    <row r="10943" ht="15" customHeight="1" x14ac:dyDescent="0.2"/>
    <row r="10944" ht="15" customHeight="1" x14ac:dyDescent="0.2"/>
    <row r="10945" ht="15" customHeight="1" x14ac:dyDescent="0.2"/>
    <row r="10946" ht="15" customHeight="1" x14ac:dyDescent="0.2"/>
    <row r="10947" ht="15" customHeight="1" x14ac:dyDescent="0.2"/>
    <row r="10948" ht="15" customHeight="1" x14ac:dyDescent="0.2"/>
    <row r="10949" ht="15" customHeight="1" x14ac:dyDescent="0.2"/>
    <row r="10950" ht="15" customHeight="1" x14ac:dyDescent="0.2"/>
    <row r="10951" ht="15" customHeight="1" x14ac:dyDescent="0.2"/>
    <row r="10952" ht="15" customHeight="1" x14ac:dyDescent="0.2"/>
    <row r="10953" ht="15" customHeight="1" x14ac:dyDescent="0.2"/>
    <row r="10954" ht="15" customHeight="1" x14ac:dyDescent="0.2"/>
    <row r="10955" ht="15" customHeight="1" x14ac:dyDescent="0.2"/>
    <row r="10956" ht="15" customHeight="1" x14ac:dyDescent="0.2"/>
    <row r="10957" ht="15" customHeight="1" x14ac:dyDescent="0.2"/>
    <row r="10958" ht="15" customHeight="1" x14ac:dyDescent="0.2"/>
    <row r="10959" ht="15" customHeight="1" x14ac:dyDescent="0.2"/>
    <row r="10960" ht="15" customHeight="1" x14ac:dyDescent="0.2"/>
    <row r="10961" ht="15" customHeight="1" x14ac:dyDescent="0.2"/>
    <row r="10962" ht="15" customHeight="1" x14ac:dyDescent="0.2"/>
    <row r="10963" ht="15" customHeight="1" x14ac:dyDescent="0.2"/>
    <row r="10964" ht="15" customHeight="1" x14ac:dyDescent="0.2"/>
    <row r="10965" ht="15" customHeight="1" x14ac:dyDescent="0.2"/>
    <row r="10966" ht="15" customHeight="1" x14ac:dyDescent="0.2"/>
    <row r="10967" ht="15" customHeight="1" x14ac:dyDescent="0.2"/>
    <row r="10968" ht="15" customHeight="1" x14ac:dyDescent="0.2"/>
    <row r="10969" ht="15" customHeight="1" x14ac:dyDescent="0.2"/>
    <row r="10970" ht="15" customHeight="1" x14ac:dyDescent="0.2"/>
    <row r="10971" ht="15" customHeight="1" x14ac:dyDescent="0.2"/>
    <row r="10972" ht="15" customHeight="1" x14ac:dyDescent="0.2"/>
    <row r="10973" ht="15" customHeight="1" x14ac:dyDescent="0.2"/>
    <row r="10974" ht="15" customHeight="1" x14ac:dyDescent="0.2"/>
    <row r="10975" ht="15" customHeight="1" x14ac:dyDescent="0.2"/>
    <row r="10976" ht="15" customHeight="1" x14ac:dyDescent="0.2"/>
    <row r="10977" ht="15" customHeight="1" x14ac:dyDescent="0.2"/>
    <row r="10978" ht="15" customHeight="1" x14ac:dyDescent="0.2"/>
    <row r="10979" ht="15" customHeight="1" x14ac:dyDescent="0.2"/>
    <row r="10980" ht="15" customHeight="1" x14ac:dyDescent="0.2"/>
    <row r="10981" ht="15" customHeight="1" x14ac:dyDescent="0.2"/>
    <row r="10982" ht="15" customHeight="1" x14ac:dyDescent="0.2"/>
    <row r="10983" ht="15" customHeight="1" x14ac:dyDescent="0.2"/>
    <row r="10984" ht="15" customHeight="1" x14ac:dyDescent="0.2"/>
    <row r="10985" ht="15" customHeight="1" x14ac:dyDescent="0.2"/>
    <row r="10986" ht="15" customHeight="1" x14ac:dyDescent="0.2"/>
    <row r="10987" ht="15" customHeight="1" x14ac:dyDescent="0.2"/>
    <row r="10988" ht="15" customHeight="1" x14ac:dyDescent="0.2"/>
    <row r="10989" ht="15" customHeight="1" x14ac:dyDescent="0.2"/>
    <row r="10990" ht="15" customHeight="1" x14ac:dyDescent="0.2"/>
    <row r="10991" ht="15" customHeight="1" x14ac:dyDescent="0.2"/>
    <row r="10992" ht="15" customHeight="1" x14ac:dyDescent="0.2"/>
    <row r="10993" ht="15" customHeight="1" x14ac:dyDescent="0.2"/>
    <row r="10994" ht="15" customHeight="1" x14ac:dyDescent="0.2"/>
    <row r="10995" ht="15" customHeight="1" x14ac:dyDescent="0.2"/>
    <row r="10996" ht="15" customHeight="1" x14ac:dyDescent="0.2"/>
    <row r="10997" ht="15" customHeight="1" x14ac:dyDescent="0.2"/>
    <row r="10998" ht="15" customHeight="1" x14ac:dyDescent="0.2"/>
    <row r="10999" ht="15" customHeight="1" x14ac:dyDescent="0.2"/>
    <row r="11000" ht="15" customHeight="1" x14ac:dyDescent="0.2"/>
    <row r="11001" ht="15" customHeight="1" x14ac:dyDescent="0.2"/>
    <row r="11002" ht="15" customHeight="1" x14ac:dyDescent="0.2"/>
    <row r="11003" ht="15" customHeight="1" x14ac:dyDescent="0.2"/>
    <row r="11004" ht="15" customHeight="1" x14ac:dyDescent="0.2"/>
    <row r="11005" ht="15" customHeight="1" x14ac:dyDescent="0.2"/>
    <row r="11006" ht="15" customHeight="1" x14ac:dyDescent="0.2"/>
    <row r="11007" ht="15" customHeight="1" x14ac:dyDescent="0.2"/>
    <row r="11008" ht="15" customHeight="1" x14ac:dyDescent="0.2"/>
    <row r="11009" ht="15" customHeight="1" x14ac:dyDescent="0.2"/>
    <row r="11010" ht="15" customHeight="1" x14ac:dyDescent="0.2"/>
    <row r="11011" ht="15" customHeight="1" x14ac:dyDescent="0.2"/>
    <row r="11012" ht="15" customHeight="1" x14ac:dyDescent="0.2"/>
    <row r="11013" ht="15" customHeight="1" x14ac:dyDescent="0.2"/>
    <row r="11014" ht="15" customHeight="1" x14ac:dyDescent="0.2"/>
    <row r="11015" ht="15" customHeight="1" x14ac:dyDescent="0.2"/>
    <row r="11016" ht="15" customHeight="1" x14ac:dyDescent="0.2"/>
    <row r="11017" ht="15" customHeight="1" x14ac:dyDescent="0.2"/>
    <row r="11018" ht="15" customHeight="1" x14ac:dyDescent="0.2"/>
    <row r="11019" ht="15" customHeight="1" x14ac:dyDescent="0.2"/>
    <row r="11020" ht="15" customHeight="1" x14ac:dyDescent="0.2"/>
    <row r="11021" ht="15" customHeight="1" x14ac:dyDescent="0.2"/>
    <row r="11022" ht="15" customHeight="1" x14ac:dyDescent="0.2"/>
    <row r="11023" ht="15" customHeight="1" x14ac:dyDescent="0.2"/>
    <row r="11024" ht="15" customHeight="1" x14ac:dyDescent="0.2"/>
    <row r="11025" ht="15" customHeight="1" x14ac:dyDescent="0.2"/>
    <row r="11026" ht="15" customHeight="1" x14ac:dyDescent="0.2"/>
    <row r="11027" ht="15" customHeight="1" x14ac:dyDescent="0.2"/>
    <row r="11028" ht="15" customHeight="1" x14ac:dyDescent="0.2"/>
    <row r="11029" ht="15" customHeight="1" x14ac:dyDescent="0.2"/>
    <row r="11030" ht="15" customHeight="1" x14ac:dyDescent="0.2"/>
    <row r="11031" ht="15" customHeight="1" x14ac:dyDescent="0.2"/>
    <row r="11032" ht="15" customHeight="1" x14ac:dyDescent="0.2"/>
    <row r="11033" ht="15" customHeight="1" x14ac:dyDescent="0.2"/>
    <row r="11034" ht="15" customHeight="1" x14ac:dyDescent="0.2"/>
    <row r="11035" ht="15" customHeight="1" x14ac:dyDescent="0.2"/>
    <row r="11036" ht="15" customHeight="1" x14ac:dyDescent="0.2"/>
    <row r="11037" ht="15" customHeight="1" x14ac:dyDescent="0.2"/>
    <row r="11038" ht="15" customHeight="1" x14ac:dyDescent="0.2"/>
    <row r="11039" ht="15" customHeight="1" x14ac:dyDescent="0.2"/>
    <row r="11040" ht="15" customHeight="1" x14ac:dyDescent="0.2"/>
    <row r="11041" ht="15" customHeight="1" x14ac:dyDescent="0.2"/>
    <row r="11042" ht="15" customHeight="1" x14ac:dyDescent="0.2"/>
    <row r="11043" ht="15" customHeight="1" x14ac:dyDescent="0.2"/>
    <row r="11044" ht="15" customHeight="1" x14ac:dyDescent="0.2"/>
    <row r="11045" ht="15" customHeight="1" x14ac:dyDescent="0.2"/>
    <row r="11046" ht="15" customHeight="1" x14ac:dyDescent="0.2"/>
    <row r="11047" ht="15" customHeight="1" x14ac:dyDescent="0.2"/>
    <row r="11048" ht="15" customHeight="1" x14ac:dyDescent="0.2"/>
    <row r="11049" ht="15" customHeight="1" x14ac:dyDescent="0.2"/>
    <row r="11050" ht="15" customHeight="1" x14ac:dyDescent="0.2"/>
    <row r="11051" ht="15" customHeight="1" x14ac:dyDescent="0.2"/>
    <row r="11052" ht="15" customHeight="1" x14ac:dyDescent="0.2"/>
    <row r="11053" ht="15" customHeight="1" x14ac:dyDescent="0.2"/>
    <row r="11054" ht="15" customHeight="1" x14ac:dyDescent="0.2"/>
    <row r="11055" ht="15" customHeight="1" x14ac:dyDescent="0.2"/>
    <row r="11056" ht="15" customHeight="1" x14ac:dyDescent="0.2"/>
    <row r="11057" ht="15" customHeight="1" x14ac:dyDescent="0.2"/>
    <row r="11058" ht="15" customHeight="1" x14ac:dyDescent="0.2"/>
    <row r="11059" ht="15" customHeight="1" x14ac:dyDescent="0.2"/>
    <row r="11060" ht="15" customHeight="1" x14ac:dyDescent="0.2"/>
    <row r="11061" ht="15" customHeight="1" x14ac:dyDescent="0.2"/>
    <row r="11062" ht="15" customHeight="1" x14ac:dyDescent="0.2"/>
    <row r="11063" ht="15" customHeight="1" x14ac:dyDescent="0.2"/>
    <row r="11064" ht="15" customHeight="1" x14ac:dyDescent="0.2"/>
    <row r="11065" ht="15" customHeight="1" x14ac:dyDescent="0.2"/>
    <row r="11066" ht="15" customHeight="1" x14ac:dyDescent="0.2"/>
    <row r="11067" ht="15" customHeight="1" x14ac:dyDescent="0.2"/>
    <row r="11068" ht="15" customHeight="1" x14ac:dyDescent="0.2"/>
    <row r="11069" ht="15" customHeight="1" x14ac:dyDescent="0.2"/>
    <row r="11070" ht="15" customHeight="1" x14ac:dyDescent="0.2"/>
    <row r="11071" ht="15" customHeight="1" x14ac:dyDescent="0.2"/>
    <row r="11072" ht="15" customHeight="1" x14ac:dyDescent="0.2"/>
    <row r="11073" ht="15" customHeight="1" x14ac:dyDescent="0.2"/>
    <row r="11074" ht="15" customHeight="1" x14ac:dyDescent="0.2"/>
    <row r="11075" ht="15" customHeight="1" x14ac:dyDescent="0.2"/>
    <row r="11076" ht="15" customHeight="1" x14ac:dyDescent="0.2"/>
    <row r="11077" ht="15" customHeight="1" x14ac:dyDescent="0.2"/>
    <row r="11078" ht="15" customHeight="1" x14ac:dyDescent="0.2"/>
    <row r="11079" ht="15" customHeight="1" x14ac:dyDescent="0.2"/>
    <row r="11080" ht="15" customHeight="1" x14ac:dyDescent="0.2"/>
    <row r="11081" ht="15" customHeight="1" x14ac:dyDescent="0.2"/>
    <row r="11082" ht="15" customHeight="1" x14ac:dyDescent="0.2"/>
    <row r="11083" ht="15" customHeight="1" x14ac:dyDescent="0.2"/>
    <row r="11084" ht="15" customHeight="1" x14ac:dyDescent="0.2"/>
    <row r="11085" ht="15" customHeight="1" x14ac:dyDescent="0.2"/>
    <row r="11086" ht="15" customHeight="1" x14ac:dyDescent="0.2"/>
    <row r="11087" ht="15" customHeight="1" x14ac:dyDescent="0.2"/>
    <row r="11088" ht="15" customHeight="1" x14ac:dyDescent="0.2"/>
    <row r="11089" ht="15" customHeight="1" x14ac:dyDescent="0.2"/>
    <row r="11090" ht="15" customHeight="1" x14ac:dyDescent="0.2"/>
    <row r="11091" ht="15" customHeight="1" x14ac:dyDescent="0.2"/>
    <row r="11092" ht="15" customHeight="1" x14ac:dyDescent="0.2"/>
    <row r="11093" ht="15" customHeight="1" x14ac:dyDescent="0.2"/>
    <row r="11094" ht="15" customHeight="1" x14ac:dyDescent="0.2"/>
    <row r="11095" ht="15" customHeight="1" x14ac:dyDescent="0.2"/>
    <row r="11096" ht="15" customHeight="1" x14ac:dyDescent="0.2"/>
    <row r="11097" ht="15" customHeight="1" x14ac:dyDescent="0.2"/>
    <row r="11098" ht="15" customHeight="1" x14ac:dyDescent="0.2"/>
    <row r="11099" ht="15" customHeight="1" x14ac:dyDescent="0.2"/>
    <row r="11100" ht="15" customHeight="1" x14ac:dyDescent="0.2"/>
    <row r="11101" ht="15" customHeight="1" x14ac:dyDescent="0.2"/>
    <row r="11102" ht="15" customHeight="1" x14ac:dyDescent="0.2"/>
    <row r="11103" ht="15" customHeight="1" x14ac:dyDescent="0.2"/>
    <row r="11104" ht="15" customHeight="1" x14ac:dyDescent="0.2"/>
    <row r="11105" ht="15" customHeight="1" x14ac:dyDescent="0.2"/>
    <row r="11106" ht="15" customHeight="1" x14ac:dyDescent="0.2"/>
    <row r="11107" ht="15" customHeight="1" x14ac:dyDescent="0.2"/>
    <row r="11108" ht="15" customHeight="1" x14ac:dyDescent="0.2"/>
    <row r="11109" ht="15" customHeight="1" x14ac:dyDescent="0.2"/>
    <row r="11110" ht="15" customHeight="1" x14ac:dyDescent="0.2"/>
    <row r="11111" ht="15" customHeight="1" x14ac:dyDescent="0.2"/>
    <row r="11112" ht="15" customHeight="1" x14ac:dyDescent="0.2"/>
    <row r="11113" ht="15" customHeight="1" x14ac:dyDescent="0.2"/>
    <row r="11114" ht="15" customHeight="1" x14ac:dyDescent="0.2"/>
    <row r="11115" ht="15" customHeight="1" x14ac:dyDescent="0.2"/>
    <row r="11116" ht="15" customHeight="1" x14ac:dyDescent="0.2"/>
    <row r="11117" ht="15" customHeight="1" x14ac:dyDescent="0.2"/>
    <row r="11118" ht="15" customHeight="1" x14ac:dyDescent="0.2"/>
    <row r="11119" ht="15" customHeight="1" x14ac:dyDescent="0.2"/>
    <row r="11120" ht="15" customHeight="1" x14ac:dyDescent="0.2"/>
    <row r="11121" ht="15" customHeight="1" x14ac:dyDescent="0.2"/>
    <row r="11122" ht="15" customHeight="1" x14ac:dyDescent="0.2"/>
    <row r="11123" ht="15" customHeight="1" x14ac:dyDescent="0.2"/>
    <row r="11124" ht="15" customHeight="1" x14ac:dyDescent="0.2"/>
    <row r="11125" ht="15" customHeight="1" x14ac:dyDescent="0.2"/>
    <row r="11126" ht="15" customHeight="1" x14ac:dyDescent="0.2"/>
    <row r="11127" ht="15" customHeight="1" x14ac:dyDescent="0.2"/>
    <row r="11128" ht="15" customHeight="1" x14ac:dyDescent="0.2"/>
    <row r="11129" ht="15" customHeight="1" x14ac:dyDescent="0.2"/>
    <row r="11130" ht="15" customHeight="1" x14ac:dyDescent="0.2"/>
    <row r="11131" ht="15" customHeight="1" x14ac:dyDescent="0.2"/>
    <row r="11132" ht="15" customHeight="1" x14ac:dyDescent="0.2"/>
    <row r="11133" ht="15" customHeight="1" x14ac:dyDescent="0.2"/>
    <row r="11134" ht="15" customHeight="1" x14ac:dyDescent="0.2"/>
    <row r="11135" ht="15" customHeight="1" x14ac:dyDescent="0.2"/>
    <row r="11136" ht="15" customHeight="1" x14ac:dyDescent="0.2"/>
    <row r="11137" ht="15" customHeight="1" x14ac:dyDescent="0.2"/>
    <row r="11138" ht="15" customHeight="1" x14ac:dyDescent="0.2"/>
    <row r="11139" ht="15" customHeight="1" x14ac:dyDescent="0.2"/>
    <row r="11140" ht="15" customHeight="1" x14ac:dyDescent="0.2"/>
    <row r="11141" ht="15" customHeight="1" x14ac:dyDescent="0.2"/>
    <row r="11142" ht="15" customHeight="1" x14ac:dyDescent="0.2"/>
    <row r="11143" ht="15" customHeight="1" x14ac:dyDescent="0.2"/>
    <row r="11144" ht="15" customHeight="1" x14ac:dyDescent="0.2"/>
    <row r="11145" ht="15" customHeight="1" x14ac:dyDescent="0.2"/>
    <row r="11146" ht="15" customHeight="1" x14ac:dyDescent="0.2"/>
    <row r="11147" ht="15" customHeight="1" x14ac:dyDescent="0.2"/>
    <row r="11148" ht="15" customHeight="1" x14ac:dyDescent="0.2"/>
    <row r="11149" ht="15" customHeight="1" x14ac:dyDescent="0.2"/>
    <row r="11150" ht="15" customHeight="1" x14ac:dyDescent="0.2"/>
    <row r="11151" ht="15" customHeight="1" x14ac:dyDescent="0.2"/>
    <row r="11152" ht="15" customHeight="1" x14ac:dyDescent="0.2"/>
    <row r="11153" ht="15" customHeight="1" x14ac:dyDescent="0.2"/>
    <row r="11154" ht="15" customHeight="1" x14ac:dyDescent="0.2"/>
    <row r="11155" ht="15" customHeight="1" x14ac:dyDescent="0.2"/>
    <row r="11156" ht="15" customHeight="1" x14ac:dyDescent="0.2"/>
    <row r="11157" ht="15" customHeight="1" x14ac:dyDescent="0.2"/>
    <row r="11158" ht="15" customHeight="1" x14ac:dyDescent="0.2"/>
    <row r="11159" ht="15" customHeight="1" x14ac:dyDescent="0.2"/>
    <row r="11160" ht="15" customHeight="1" x14ac:dyDescent="0.2"/>
    <row r="11161" ht="15" customHeight="1" x14ac:dyDescent="0.2"/>
    <row r="11162" ht="15" customHeight="1" x14ac:dyDescent="0.2"/>
    <row r="11163" ht="15" customHeight="1" x14ac:dyDescent="0.2"/>
    <row r="11164" ht="15" customHeight="1" x14ac:dyDescent="0.2"/>
    <row r="11165" ht="15" customHeight="1" x14ac:dyDescent="0.2"/>
    <row r="11166" ht="15" customHeight="1" x14ac:dyDescent="0.2"/>
    <row r="11167" ht="15" customHeight="1" x14ac:dyDescent="0.2"/>
    <row r="11168" ht="15" customHeight="1" x14ac:dyDescent="0.2"/>
    <row r="11169" ht="15" customHeight="1" x14ac:dyDescent="0.2"/>
    <row r="11170" ht="15" customHeight="1" x14ac:dyDescent="0.2"/>
    <row r="11171" ht="15" customHeight="1" x14ac:dyDescent="0.2"/>
    <row r="11172" ht="15" customHeight="1" x14ac:dyDescent="0.2"/>
    <row r="11173" ht="15" customHeight="1" x14ac:dyDescent="0.2"/>
    <row r="11174" ht="15" customHeight="1" x14ac:dyDescent="0.2"/>
    <row r="11175" ht="15" customHeight="1" x14ac:dyDescent="0.2"/>
    <row r="11176" ht="15" customHeight="1" x14ac:dyDescent="0.2"/>
    <row r="11177" ht="15" customHeight="1" x14ac:dyDescent="0.2"/>
    <row r="11178" ht="15" customHeight="1" x14ac:dyDescent="0.2"/>
    <row r="11179" ht="15" customHeight="1" x14ac:dyDescent="0.2"/>
    <row r="11180" ht="15" customHeight="1" x14ac:dyDescent="0.2"/>
    <row r="11181" ht="15" customHeight="1" x14ac:dyDescent="0.2"/>
    <row r="11182" ht="15" customHeight="1" x14ac:dyDescent="0.2"/>
    <row r="11183" ht="15" customHeight="1" x14ac:dyDescent="0.2"/>
    <row r="11184" ht="15" customHeight="1" x14ac:dyDescent="0.2"/>
    <row r="11185" ht="15" customHeight="1" x14ac:dyDescent="0.2"/>
    <row r="11186" ht="15" customHeight="1" x14ac:dyDescent="0.2"/>
    <row r="11187" ht="15" customHeight="1" x14ac:dyDescent="0.2"/>
    <row r="11188" ht="15" customHeight="1" x14ac:dyDescent="0.2"/>
    <row r="11189" ht="15" customHeight="1" x14ac:dyDescent="0.2"/>
    <row r="11190" ht="15" customHeight="1" x14ac:dyDescent="0.2"/>
    <row r="11191" ht="15" customHeight="1" x14ac:dyDescent="0.2"/>
    <row r="11192" ht="15" customHeight="1" x14ac:dyDescent="0.2"/>
    <row r="11193" ht="15" customHeight="1" x14ac:dyDescent="0.2"/>
    <row r="11194" ht="15" customHeight="1" x14ac:dyDescent="0.2"/>
    <row r="11195" ht="15" customHeight="1" x14ac:dyDescent="0.2"/>
    <row r="11196" ht="15" customHeight="1" x14ac:dyDescent="0.2"/>
    <row r="11197" ht="15" customHeight="1" x14ac:dyDescent="0.2"/>
    <row r="11198" ht="15" customHeight="1" x14ac:dyDescent="0.2"/>
    <row r="11199" ht="15" customHeight="1" x14ac:dyDescent="0.2"/>
    <row r="11200" ht="15" customHeight="1" x14ac:dyDescent="0.2"/>
    <row r="11201" ht="15" customHeight="1" x14ac:dyDescent="0.2"/>
    <row r="11202" ht="15" customHeight="1" x14ac:dyDescent="0.2"/>
    <row r="11203" ht="15" customHeight="1" x14ac:dyDescent="0.2"/>
    <row r="11204" ht="15" customHeight="1" x14ac:dyDescent="0.2"/>
    <row r="11205" ht="15" customHeight="1" x14ac:dyDescent="0.2"/>
    <row r="11206" ht="15" customHeight="1" x14ac:dyDescent="0.2"/>
    <row r="11207" ht="15" customHeight="1" x14ac:dyDescent="0.2"/>
    <row r="11208" ht="15" customHeight="1" x14ac:dyDescent="0.2"/>
    <row r="11209" ht="15" customHeight="1" x14ac:dyDescent="0.2"/>
    <row r="11210" ht="15" customHeight="1" x14ac:dyDescent="0.2"/>
    <row r="11211" ht="15" customHeight="1" x14ac:dyDescent="0.2"/>
    <row r="11212" ht="15" customHeight="1" x14ac:dyDescent="0.2"/>
    <row r="11213" ht="15" customHeight="1" x14ac:dyDescent="0.2"/>
    <row r="11214" ht="15" customHeight="1" x14ac:dyDescent="0.2"/>
    <row r="11215" ht="15" customHeight="1" x14ac:dyDescent="0.2"/>
    <row r="11216" ht="15" customHeight="1" x14ac:dyDescent="0.2"/>
    <row r="11217" ht="15" customHeight="1" x14ac:dyDescent="0.2"/>
    <row r="11218" ht="15" customHeight="1" x14ac:dyDescent="0.2"/>
    <row r="11219" ht="15" customHeight="1" x14ac:dyDescent="0.2"/>
    <row r="11220" ht="15" customHeight="1" x14ac:dyDescent="0.2"/>
    <row r="11221" ht="15" customHeight="1" x14ac:dyDescent="0.2"/>
    <row r="11222" ht="15" customHeight="1" x14ac:dyDescent="0.2"/>
    <row r="11223" ht="15" customHeight="1" x14ac:dyDescent="0.2"/>
    <row r="11224" ht="15" customHeight="1" x14ac:dyDescent="0.2"/>
    <row r="11225" ht="15" customHeight="1" x14ac:dyDescent="0.2"/>
    <row r="11226" ht="15" customHeight="1" x14ac:dyDescent="0.2"/>
    <row r="11227" ht="15" customHeight="1" x14ac:dyDescent="0.2"/>
    <row r="11228" ht="15" customHeight="1" x14ac:dyDescent="0.2"/>
    <row r="11229" ht="15" customHeight="1" x14ac:dyDescent="0.2"/>
    <row r="11230" ht="15" customHeight="1" x14ac:dyDescent="0.2"/>
    <row r="11231" ht="15" customHeight="1" x14ac:dyDescent="0.2"/>
    <row r="11232" ht="15" customHeight="1" x14ac:dyDescent="0.2"/>
    <row r="11233" ht="15" customHeight="1" x14ac:dyDescent="0.2"/>
    <row r="11234" ht="15" customHeight="1" x14ac:dyDescent="0.2"/>
    <row r="11235" ht="15" customHeight="1" x14ac:dyDescent="0.2"/>
    <row r="11236" ht="15" customHeight="1" x14ac:dyDescent="0.2"/>
    <row r="11237" ht="15" customHeight="1" x14ac:dyDescent="0.2"/>
    <row r="11238" ht="15" customHeight="1" x14ac:dyDescent="0.2"/>
    <row r="11239" ht="15" customHeight="1" x14ac:dyDescent="0.2"/>
    <row r="11240" ht="15" customHeight="1" x14ac:dyDescent="0.2"/>
    <row r="11241" ht="15" customHeight="1" x14ac:dyDescent="0.2"/>
    <row r="11242" ht="15" customHeight="1" x14ac:dyDescent="0.2"/>
    <row r="11243" ht="15" customHeight="1" x14ac:dyDescent="0.2"/>
    <row r="11244" ht="15" customHeight="1" x14ac:dyDescent="0.2"/>
    <row r="11245" ht="15" customHeight="1" x14ac:dyDescent="0.2"/>
    <row r="11246" ht="15" customHeight="1" x14ac:dyDescent="0.2"/>
    <row r="11247" ht="15" customHeight="1" x14ac:dyDescent="0.2"/>
    <row r="11248" ht="15" customHeight="1" x14ac:dyDescent="0.2"/>
    <row r="11249" ht="15" customHeight="1" x14ac:dyDescent="0.2"/>
    <row r="11250" ht="15" customHeight="1" x14ac:dyDescent="0.2"/>
    <row r="11251" ht="15" customHeight="1" x14ac:dyDescent="0.2"/>
    <row r="11252" ht="15" customHeight="1" x14ac:dyDescent="0.2"/>
    <row r="11253" ht="15" customHeight="1" x14ac:dyDescent="0.2"/>
    <row r="11254" ht="15" customHeight="1" x14ac:dyDescent="0.2"/>
    <row r="11255" ht="15" customHeight="1" x14ac:dyDescent="0.2"/>
    <row r="11256" ht="15" customHeight="1" x14ac:dyDescent="0.2"/>
    <row r="11257" ht="15" customHeight="1" x14ac:dyDescent="0.2"/>
    <row r="11258" ht="15" customHeight="1" x14ac:dyDescent="0.2"/>
    <row r="11259" ht="15" customHeight="1" x14ac:dyDescent="0.2"/>
    <row r="11260" ht="15" customHeight="1" x14ac:dyDescent="0.2"/>
    <row r="11261" ht="15" customHeight="1" x14ac:dyDescent="0.2"/>
    <row r="11262" ht="15" customHeight="1" x14ac:dyDescent="0.2"/>
    <row r="11263" ht="15" customHeight="1" x14ac:dyDescent="0.2"/>
    <row r="11264" ht="15" customHeight="1" x14ac:dyDescent="0.2"/>
    <row r="11265" ht="15" customHeight="1" x14ac:dyDescent="0.2"/>
    <row r="11266" ht="15" customHeight="1" x14ac:dyDescent="0.2"/>
    <row r="11267" ht="15" customHeight="1" x14ac:dyDescent="0.2"/>
    <row r="11268" ht="15" customHeight="1" x14ac:dyDescent="0.2"/>
    <row r="11269" ht="15" customHeight="1" x14ac:dyDescent="0.2"/>
    <row r="11270" ht="15" customHeight="1" x14ac:dyDescent="0.2"/>
    <row r="11271" ht="15" customHeight="1" x14ac:dyDescent="0.2"/>
    <row r="11272" ht="15" customHeight="1" x14ac:dyDescent="0.2"/>
    <row r="11273" ht="15" customHeight="1" x14ac:dyDescent="0.2"/>
    <row r="11274" ht="15" customHeight="1" x14ac:dyDescent="0.2"/>
    <row r="11275" ht="15" customHeight="1" x14ac:dyDescent="0.2"/>
    <row r="11276" ht="15" customHeight="1" x14ac:dyDescent="0.2"/>
    <row r="11277" ht="15" customHeight="1" x14ac:dyDescent="0.2"/>
    <row r="11278" ht="15" customHeight="1" x14ac:dyDescent="0.2"/>
    <row r="11279" ht="15" customHeight="1" x14ac:dyDescent="0.2"/>
    <row r="11280" ht="15" customHeight="1" x14ac:dyDescent="0.2"/>
    <row r="11281" ht="15" customHeight="1" x14ac:dyDescent="0.2"/>
    <row r="11282" ht="15" customHeight="1" x14ac:dyDescent="0.2"/>
    <row r="11283" ht="15" customHeight="1" x14ac:dyDescent="0.2"/>
    <row r="11284" ht="15" customHeight="1" x14ac:dyDescent="0.2"/>
    <row r="11285" ht="15" customHeight="1" x14ac:dyDescent="0.2"/>
    <row r="11286" ht="15" customHeight="1" x14ac:dyDescent="0.2"/>
    <row r="11287" ht="15" customHeight="1" x14ac:dyDescent="0.2"/>
    <row r="11288" ht="15" customHeight="1" x14ac:dyDescent="0.2"/>
    <row r="11289" ht="15" customHeight="1" x14ac:dyDescent="0.2"/>
    <row r="11290" ht="15" customHeight="1" x14ac:dyDescent="0.2"/>
    <row r="11291" ht="15" customHeight="1" x14ac:dyDescent="0.2"/>
    <row r="11292" ht="15" customHeight="1" x14ac:dyDescent="0.2"/>
    <row r="11293" ht="15" customHeight="1" x14ac:dyDescent="0.2"/>
    <row r="11294" ht="15" customHeight="1" x14ac:dyDescent="0.2"/>
    <row r="11295" ht="15" customHeight="1" x14ac:dyDescent="0.2"/>
    <row r="11296" ht="15" customHeight="1" x14ac:dyDescent="0.2"/>
    <row r="11297" ht="15" customHeight="1" x14ac:dyDescent="0.2"/>
    <row r="11298" ht="15" customHeight="1" x14ac:dyDescent="0.2"/>
    <row r="11299" ht="15" customHeight="1" x14ac:dyDescent="0.2"/>
    <row r="11300" ht="15" customHeight="1" x14ac:dyDescent="0.2"/>
    <row r="11301" ht="15" customHeight="1" x14ac:dyDescent="0.2"/>
    <row r="11302" ht="15" customHeight="1" x14ac:dyDescent="0.2"/>
    <row r="11303" ht="15" customHeight="1" x14ac:dyDescent="0.2"/>
    <row r="11304" ht="15" customHeight="1" x14ac:dyDescent="0.2"/>
    <row r="11305" ht="15" customHeight="1" x14ac:dyDescent="0.2"/>
    <row r="11306" ht="15" customHeight="1" x14ac:dyDescent="0.2"/>
    <row r="11307" ht="15" customHeight="1" x14ac:dyDescent="0.2"/>
    <row r="11308" ht="15" customHeight="1" x14ac:dyDescent="0.2"/>
    <row r="11309" ht="15" customHeight="1" x14ac:dyDescent="0.2"/>
    <row r="11310" ht="15" customHeight="1" x14ac:dyDescent="0.2"/>
    <row r="11311" ht="15" customHeight="1" x14ac:dyDescent="0.2"/>
    <row r="11312" ht="15" customHeight="1" x14ac:dyDescent="0.2"/>
    <row r="11313" ht="15" customHeight="1" x14ac:dyDescent="0.2"/>
    <row r="11314" ht="15" customHeight="1" x14ac:dyDescent="0.2"/>
    <row r="11315" ht="15" customHeight="1" x14ac:dyDescent="0.2"/>
    <row r="11316" ht="15" customHeight="1" x14ac:dyDescent="0.2"/>
    <row r="11317" ht="15" customHeight="1" x14ac:dyDescent="0.2"/>
    <row r="11318" ht="15" customHeight="1" x14ac:dyDescent="0.2"/>
    <row r="11319" ht="15" customHeight="1" x14ac:dyDescent="0.2"/>
    <row r="11320" ht="15" customHeight="1" x14ac:dyDescent="0.2"/>
    <row r="11321" ht="15" customHeight="1" x14ac:dyDescent="0.2"/>
    <row r="11322" ht="15" customHeight="1" x14ac:dyDescent="0.2"/>
    <row r="11323" ht="15" customHeight="1" x14ac:dyDescent="0.2"/>
    <row r="11324" ht="15" customHeight="1" x14ac:dyDescent="0.2"/>
    <row r="11325" ht="15" customHeight="1" x14ac:dyDescent="0.2"/>
    <row r="11326" ht="15" customHeight="1" x14ac:dyDescent="0.2"/>
    <row r="11327" ht="15" customHeight="1" x14ac:dyDescent="0.2"/>
    <row r="11328" ht="15" customHeight="1" x14ac:dyDescent="0.2"/>
    <row r="11329" ht="15" customHeight="1" x14ac:dyDescent="0.2"/>
    <row r="11330" ht="15" customHeight="1" x14ac:dyDescent="0.2"/>
    <row r="11331" ht="15" customHeight="1" x14ac:dyDescent="0.2"/>
    <row r="11332" ht="15" customHeight="1" x14ac:dyDescent="0.2"/>
    <row r="11333" ht="15" customHeight="1" x14ac:dyDescent="0.2"/>
    <row r="11334" ht="15" customHeight="1" x14ac:dyDescent="0.2"/>
    <row r="11335" ht="15" customHeight="1" x14ac:dyDescent="0.2"/>
    <row r="11336" ht="15" customHeight="1" x14ac:dyDescent="0.2"/>
    <row r="11337" ht="15" customHeight="1" x14ac:dyDescent="0.2"/>
    <row r="11338" ht="15" customHeight="1" x14ac:dyDescent="0.2"/>
    <row r="11339" ht="15" customHeight="1" x14ac:dyDescent="0.2"/>
    <row r="11340" ht="15" customHeight="1" x14ac:dyDescent="0.2"/>
    <row r="11341" ht="15" customHeight="1" x14ac:dyDescent="0.2"/>
    <row r="11342" ht="15" customHeight="1" x14ac:dyDescent="0.2"/>
    <row r="11343" ht="15" customHeight="1" x14ac:dyDescent="0.2"/>
    <row r="11344" ht="15" customHeight="1" x14ac:dyDescent="0.2"/>
    <row r="11345" ht="15" customHeight="1" x14ac:dyDescent="0.2"/>
    <row r="11346" ht="15" customHeight="1" x14ac:dyDescent="0.2"/>
    <row r="11347" ht="15" customHeight="1" x14ac:dyDescent="0.2"/>
    <row r="11348" ht="15" customHeight="1" x14ac:dyDescent="0.2"/>
    <row r="11349" ht="15" customHeight="1" x14ac:dyDescent="0.2"/>
    <row r="11350" ht="15" customHeight="1" x14ac:dyDescent="0.2"/>
    <row r="11351" ht="15" customHeight="1" x14ac:dyDescent="0.2"/>
    <row r="11352" ht="15" customHeight="1" x14ac:dyDescent="0.2"/>
    <row r="11353" ht="15" customHeight="1" x14ac:dyDescent="0.2"/>
    <row r="11354" ht="15" customHeight="1" x14ac:dyDescent="0.2"/>
    <row r="11355" ht="15" customHeight="1" x14ac:dyDescent="0.2"/>
    <row r="11356" ht="15" customHeight="1" x14ac:dyDescent="0.2"/>
    <row r="11357" ht="15" customHeight="1" x14ac:dyDescent="0.2"/>
    <row r="11358" ht="15" customHeight="1" x14ac:dyDescent="0.2"/>
    <row r="11359" ht="15" customHeight="1" x14ac:dyDescent="0.2"/>
    <row r="11360" ht="15" customHeight="1" x14ac:dyDescent="0.2"/>
    <row r="11361" ht="15" customHeight="1" x14ac:dyDescent="0.2"/>
    <row r="11362" ht="15" customHeight="1" x14ac:dyDescent="0.2"/>
    <row r="11363" ht="15" customHeight="1" x14ac:dyDescent="0.2"/>
    <row r="11364" ht="15" customHeight="1" x14ac:dyDescent="0.2"/>
    <row r="11365" ht="15" customHeight="1" x14ac:dyDescent="0.2"/>
    <row r="11366" ht="15" customHeight="1" x14ac:dyDescent="0.2"/>
    <row r="11367" ht="15" customHeight="1" x14ac:dyDescent="0.2"/>
    <row r="11368" ht="15" customHeight="1" x14ac:dyDescent="0.2"/>
    <row r="11369" ht="15" customHeight="1" x14ac:dyDescent="0.2"/>
    <row r="11370" ht="15" customHeight="1" x14ac:dyDescent="0.2"/>
    <row r="11371" ht="15" customHeight="1" x14ac:dyDescent="0.2"/>
    <row r="11372" ht="15" customHeight="1" x14ac:dyDescent="0.2"/>
    <row r="11373" ht="15" customHeight="1" x14ac:dyDescent="0.2"/>
    <row r="11374" ht="15" customHeight="1" x14ac:dyDescent="0.2"/>
    <row r="11375" ht="15" customHeight="1" x14ac:dyDescent="0.2"/>
    <row r="11376" ht="15" customHeight="1" x14ac:dyDescent="0.2"/>
    <row r="11377" ht="15" customHeight="1" x14ac:dyDescent="0.2"/>
    <row r="11378" ht="15" customHeight="1" x14ac:dyDescent="0.2"/>
    <row r="11379" ht="15" customHeight="1" x14ac:dyDescent="0.2"/>
    <row r="11380" ht="15" customHeight="1" x14ac:dyDescent="0.2"/>
    <row r="11381" ht="15" customHeight="1" x14ac:dyDescent="0.2"/>
    <row r="11382" ht="15" customHeight="1" x14ac:dyDescent="0.2"/>
    <row r="11383" ht="15" customHeight="1" x14ac:dyDescent="0.2"/>
    <row r="11384" ht="15" customHeight="1" x14ac:dyDescent="0.2"/>
    <row r="11385" ht="15" customHeight="1" x14ac:dyDescent="0.2"/>
    <row r="11386" ht="15" customHeight="1" x14ac:dyDescent="0.2"/>
    <row r="11387" ht="15" customHeight="1" x14ac:dyDescent="0.2"/>
    <row r="11388" ht="15" customHeight="1" x14ac:dyDescent="0.2"/>
    <row r="11389" ht="15" customHeight="1" x14ac:dyDescent="0.2"/>
    <row r="11390" ht="15" customHeight="1" x14ac:dyDescent="0.2"/>
    <row r="11391" ht="15" customHeight="1" x14ac:dyDescent="0.2"/>
    <row r="11392" ht="15" customHeight="1" x14ac:dyDescent="0.2"/>
    <row r="11393" ht="15" customHeight="1" x14ac:dyDescent="0.2"/>
    <row r="11394" ht="15" customHeight="1" x14ac:dyDescent="0.2"/>
    <row r="11395" ht="15" customHeight="1" x14ac:dyDescent="0.2"/>
    <row r="11396" ht="15" customHeight="1" x14ac:dyDescent="0.2"/>
    <row r="11397" ht="15" customHeight="1" x14ac:dyDescent="0.2"/>
    <row r="11398" ht="15" customHeight="1" x14ac:dyDescent="0.2"/>
    <row r="11399" ht="15" customHeight="1" x14ac:dyDescent="0.2"/>
    <row r="11400" ht="15" customHeight="1" x14ac:dyDescent="0.2"/>
    <row r="11401" ht="15" customHeight="1" x14ac:dyDescent="0.2"/>
    <row r="11402" ht="15" customHeight="1" x14ac:dyDescent="0.2"/>
    <row r="11403" ht="15" customHeight="1" x14ac:dyDescent="0.2"/>
    <row r="11404" ht="15" customHeight="1" x14ac:dyDescent="0.2"/>
    <row r="11405" ht="15" customHeight="1" x14ac:dyDescent="0.2"/>
    <row r="11406" ht="15" customHeight="1" x14ac:dyDescent="0.2"/>
    <row r="11407" ht="15" customHeight="1" x14ac:dyDescent="0.2"/>
    <row r="11408" ht="15" customHeight="1" x14ac:dyDescent="0.2"/>
    <row r="11409" ht="15" customHeight="1" x14ac:dyDescent="0.2"/>
    <row r="11410" ht="15" customHeight="1" x14ac:dyDescent="0.2"/>
    <row r="11411" ht="15" customHeight="1" x14ac:dyDescent="0.2"/>
    <row r="11412" ht="15" customHeight="1" x14ac:dyDescent="0.2"/>
    <row r="11413" ht="15" customHeight="1" x14ac:dyDescent="0.2"/>
    <row r="11414" ht="15" customHeight="1" x14ac:dyDescent="0.2"/>
    <row r="11415" ht="15" customHeight="1" x14ac:dyDescent="0.2"/>
    <row r="11416" ht="15" customHeight="1" x14ac:dyDescent="0.2"/>
    <row r="11417" ht="15" customHeight="1" x14ac:dyDescent="0.2"/>
    <row r="11418" ht="15" customHeight="1" x14ac:dyDescent="0.2"/>
    <row r="11419" ht="15" customHeight="1" x14ac:dyDescent="0.2"/>
    <row r="11420" ht="15" customHeight="1" x14ac:dyDescent="0.2"/>
    <row r="11421" ht="15" customHeight="1" x14ac:dyDescent="0.2"/>
    <row r="11422" ht="15" customHeight="1" x14ac:dyDescent="0.2"/>
    <row r="11423" ht="15" customHeight="1" x14ac:dyDescent="0.2"/>
    <row r="11424" ht="15" customHeight="1" x14ac:dyDescent="0.2"/>
    <row r="11425" ht="15" customHeight="1" x14ac:dyDescent="0.2"/>
    <row r="11426" ht="15" customHeight="1" x14ac:dyDescent="0.2"/>
    <row r="11427" ht="15" customHeight="1" x14ac:dyDescent="0.2"/>
    <row r="11428" ht="15" customHeight="1" x14ac:dyDescent="0.2"/>
    <row r="11429" ht="15" customHeight="1" x14ac:dyDescent="0.2"/>
    <row r="11430" ht="15" customHeight="1" x14ac:dyDescent="0.2"/>
    <row r="11431" ht="15" customHeight="1" x14ac:dyDescent="0.2"/>
    <row r="11432" ht="15" customHeight="1" x14ac:dyDescent="0.2"/>
    <row r="11433" ht="15" customHeight="1" x14ac:dyDescent="0.2"/>
    <row r="11434" ht="15" customHeight="1" x14ac:dyDescent="0.2"/>
    <row r="11435" ht="15" customHeight="1" x14ac:dyDescent="0.2"/>
    <row r="11436" ht="15" customHeight="1" x14ac:dyDescent="0.2"/>
    <row r="11437" ht="15" customHeight="1" x14ac:dyDescent="0.2"/>
    <row r="11438" ht="15" customHeight="1" x14ac:dyDescent="0.2"/>
    <row r="11439" ht="15" customHeight="1" x14ac:dyDescent="0.2"/>
    <row r="11440" ht="15" customHeight="1" x14ac:dyDescent="0.2"/>
    <row r="11441" ht="15" customHeight="1" x14ac:dyDescent="0.2"/>
    <row r="11442" ht="15" customHeight="1" x14ac:dyDescent="0.2"/>
    <row r="11443" ht="15" customHeight="1" x14ac:dyDescent="0.2"/>
    <row r="11444" ht="15" customHeight="1" x14ac:dyDescent="0.2"/>
    <row r="11445" ht="15" customHeight="1" x14ac:dyDescent="0.2"/>
    <row r="11446" ht="15" customHeight="1" x14ac:dyDescent="0.2"/>
    <row r="11447" ht="15" customHeight="1" x14ac:dyDescent="0.2"/>
    <row r="11448" ht="15" customHeight="1" x14ac:dyDescent="0.2"/>
    <row r="11449" ht="15" customHeight="1" x14ac:dyDescent="0.2"/>
    <row r="11450" ht="15" customHeight="1" x14ac:dyDescent="0.2"/>
    <row r="11451" ht="15" customHeight="1" x14ac:dyDescent="0.2"/>
    <row r="11452" ht="15" customHeight="1" x14ac:dyDescent="0.2"/>
    <row r="11453" ht="15" customHeight="1" x14ac:dyDescent="0.2"/>
    <row r="11454" ht="15" customHeight="1" x14ac:dyDescent="0.2"/>
    <row r="11455" ht="15" customHeight="1" x14ac:dyDescent="0.2"/>
    <row r="11456" ht="15" customHeight="1" x14ac:dyDescent="0.2"/>
    <row r="11457" ht="15" customHeight="1" x14ac:dyDescent="0.2"/>
    <row r="11458" ht="15" customHeight="1" x14ac:dyDescent="0.2"/>
    <row r="11459" ht="15" customHeight="1" x14ac:dyDescent="0.2"/>
    <row r="11460" ht="15" customHeight="1" x14ac:dyDescent="0.2"/>
    <row r="11461" ht="15" customHeight="1" x14ac:dyDescent="0.2"/>
    <row r="11462" ht="15" customHeight="1" x14ac:dyDescent="0.2"/>
    <row r="11463" ht="15" customHeight="1" x14ac:dyDescent="0.2"/>
    <row r="11464" ht="15" customHeight="1" x14ac:dyDescent="0.2"/>
    <row r="11465" ht="15" customHeight="1" x14ac:dyDescent="0.2"/>
    <row r="11466" ht="15" customHeight="1" x14ac:dyDescent="0.2"/>
    <row r="11467" ht="15" customHeight="1" x14ac:dyDescent="0.2"/>
    <row r="11468" ht="15" customHeight="1" x14ac:dyDescent="0.2"/>
    <row r="11469" ht="15" customHeight="1" x14ac:dyDescent="0.2"/>
    <row r="11470" ht="15" customHeight="1" x14ac:dyDescent="0.2"/>
    <row r="11471" ht="15" customHeight="1" x14ac:dyDescent="0.2"/>
    <row r="11472" ht="15" customHeight="1" x14ac:dyDescent="0.2"/>
    <row r="11473" ht="15" customHeight="1" x14ac:dyDescent="0.2"/>
    <row r="11474" ht="15" customHeight="1" x14ac:dyDescent="0.2"/>
    <row r="11475" ht="15" customHeight="1" x14ac:dyDescent="0.2"/>
    <row r="11476" ht="15" customHeight="1" x14ac:dyDescent="0.2"/>
    <row r="11477" ht="15" customHeight="1" x14ac:dyDescent="0.2"/>
    <row r="11478" ht="15" customHeight="1" x14ac:dyDescent="0.2"/>
    <row r="11479" ht="15" customHeight="1" x14ac:dyDescent="0.2"/>
    <row r="11480" ht="15" customHeight="1" x14ac:dyDescent="0.2"/>
    <row r="11481" ht="15" customHeight="1" x14ac:dyDescent="0.2"/>
    <row r="11482" ht="15" customHeight="1" x14ac:dyDescent="0.2"/>
    <row r="11483" ht="15" customHeight="1" x14ac:dyDescent="0.2"/>
    <row r="11484" ht="15" customHeight="1" x14ac:dyDescent="0.2"/>
    <row r="11485" ht="15" customHeight="1" x14ac:dyDescent="0.2"/>
    <row r="11486" ht="15" customHeight="1" x14ac:dyDescent="0.2"/>
    <row r="11487" ht="15" customHeight="1" x14ac:dyDescent="0.2"/>
    <row r="11488" ht="15" customHeight="1" x14ac:dyDescent="0.2"/>
    <row r="11489" ht="15" customHeight="1" x14ac:dyDescent="0.2"/>
    <row r="11490" ht="15" customHeight="1" x14ac:dyDescent="0.2"/>
    <row r="11491" ht="15" customHeight="1" x14ac:dyDescent="0.2"/>
    <row r="11492" ht="15" customHeight="1" x14ac:dyDescent="0.2"/>
    <row r="11493" ht="15" customHeight="1" x14ac:dyDescent="0.2"/>
    <row r="11494" ht="15" customHeight="1" x14ac:dyDescent="0.2"/>
    <row r="11495" ht="15" customHeight="1" x14ac:dyDescent="0.2"/>
    <row r="11496" ht="15" customHeight="1" x14ac:dyDescent="0.2"/>
    <row r="11497" ht="15" customHeight="1" x14ac:dyDescent="0.2"/>
    <row r="11498" ht="15" customHeight="1" x14ac:dyDescent="0.2"/>
    <row r="11499" ht="15" customHeight="1" x14ac:dyDescent="0.2"/>
    <row r="11500" ht="15" customHeight="1" x14ac:dyDescent="0.2"/>
    <row r="11501" ht="15" customHeight="1" x14ac:dyDescent="0.2"/>
    <row r="11502" ht="15" customHeight="1" x14ac:dyDescent="0.2"/>
    <row r="11503" ht="15" customHeight="1" x14ac:dyDescent="0.2"/>
    <row r="11504" ht="15" customHeight="1" x14ac:dyDescent="0.2"/>
    <row r="11505" ht="15" customHeight="1" x14ac:dyDescent="0.2"/>
    <row r="11506" ht="15" customHeight="1" x14ac:dyDescent="0.2"/>
    <row r="11507" ht="15" customHeight="1" x14ac:dyDescent="0.2"/>
    <row r="11508" ht="15" customHeight="1" x14ac:dyDescent="0.2"/>
    <row r="11509" ht="15" customHeight="1" x14ac:dyDescent="0.2"/>
    <row r="11510" ht="15" customHeight="1" x14ac:dyDescent="0.2"/>
    <row r="11511" ht="15" customHeight="1" x14ac:dyDescent="0.2"/>
    <row r="11512" ht="15" customHeight="1" x14ac:dyDescent="0.2"/>
    <row r="11513" ht="15" customHeight="1" x14ac:dyDescent="0.2"/>
    <row r="11514" ht="15" customHeight="1" x14ac:dyDescent="0.2"/>
    <row r="11515" ht="15" customHeight="1" x14ac:dyDescent="0.2"/>
    <row r="11516" ht="15" customHeight="1" x14ac:dyDescent="0.2"/>
    <row r="11517" ht="15" customHeight="1" x14ac:dyDescent="0.2"/>
    <row r="11518" ht="15" customHeight="1" x14ac:dyDescent="0.2"/>
    <row r="11519" ht="15" customHeight="1" x14ac:dyDescent="0.2"/>
    <row r="11520" ht="15" customHeight="1" x14ac:dyDescent="0.2"/>
    <row r="11521" ht="15" customHeight="1" x14ac:dyDescent="0.2"/>
    <row r="11522" ht="15" customHeight="1" x14ac:dyDescent="0.2"/>
    <row r="11523" ht="15" customHeight="1" x14ac:dyDescent="0.2"/>
    <row r="11524" ht="15" customHeight="1" x14ac:dyDescent="0.2"/>
    <row r="11525" ht="15" customHeight="1" x14ac:dyDescent="0.2"/>
    <row r="11526" ht="15" customHeight="1" x14ac:dyDescent="0.2"/>
    <row r="11527" ht="15" customHeight="1" x14ac:dyDescent="0.2"/>
    <row r="11528" ht="15" customHeight="1" x14ac:dyDescent="0.2"/>
    <row r="11529" ht="15" customHeight="1" x14ac:dyDescent="0.2"/>
    <row r="11530" ht="15" customHeight="1" x14ac:dyDescent="0.2"/>
    <row r="11531" ht="15" customHeight="1" x14ac:dyDescent="0.2"/>
    <row r="11532" ht="15" customHeight="1" x14ac:dyDescent="0.2"/>
    <row r="11533" ht="15" customHeight="1" x14ac:dyDescent="0.2"/>
    <row r="11534" ht="15" customHeight="1" x14ac:dyDescent="0.2"/>
    <row r="11535" ht="15" customHeight="1" x14ac:dyDescent="0.2"/>
    <row r="11536" ht="15" customHeight="1" x14ac:dyDescent="0.2"/>
    <row r="11537" ht="15" customHeight="1" x14ac:dyDescent="0.2"/>
    <row r="11538" ht="15" customHeight="1" x14ac:dyDescent="0.2"/>
    <row r="11539" ht="15" customHeight="1" x14ac:dyDescent="0.2"/>
    <row r="11540" ht="15" customHeight="1" x14ac:dyDescent="0.2"/>
    <row r="11541" ht="15" customHeight="1" x14ac:dyDescent="0.2"/>
    <row r="11542" ht="15" customHeight="1" x14ac:dyDescent="0.2"/>
    <row r="11543" ht="15" customHeight="1" x14ac:dyDescent="0.2"/>
    <row r="11544" ht="15" customHeight="1" x14ac:dyDescent="0.2"/>
    <row r="11545" ht="15" customHeight="1" x14ac:dyDescent="0.2"/>
    <row r="11546" ht="15" customHeight="1" x14ac:dyDescent="0.2"/>
    <row r="11547" ht="15" customHeight="1" x14ac:dyDescent="0.2"/>
    <row r="11548" ht="15" customHeight="1" x14ac:dyDescent="0.2"/>
    <row r="11549" ht="15" customHeight="1" x14ac:dyDescent="0.2"/>
    <row r="11550" ht="15" customHeight="1" x14ac:dyDescent="0.2"/>
    <row r="11551" ht="15" customHeight="1" x14ac:dyDescent="0.2"/>
    <row r="11552" ht="15" customHeight="1" x14ac:dyDescent="0.2"/>
    <row r="11553" ht="15" customHeight="1" x14ac:dyDescent="0.2"/>
    <row r="11554" ht="15" customHeight="1" x14ac:dyDescent="0.2"/>
    <row r="11555" ht="15" customHeight="1" x14ac:dyDescent="0.2"/>
    <row r="11556" ht="15" customHeight="1" x14ac:dyDescent="0.2"/>
    <row r="11557" ht="15" customHeight="1" x14ac:dyDescent="0.2"/>
    <row r="11558" ht="15" customHeight="1" x14ac:dyDescent="0.2"/>
    <row r="11559" ht="15" customHeight="1" x14ac:dyDescent="0.2"/>
    <row r="11560" ht="15" customHeight="1" x14ac:dyDescent="0.2"/>
    <row r="11561" ht="15" customHeight="1" x14ac:dyDescent="0.2"/>
    <row r="11562" ht="15" customHeight="1" x14ac:dyDescent="0.2"/>
    <row r="11563" ht="15" customHeight="1" x14ac:dyDescent="0.2"/>
    <row r="11564" ht="15" customHeight="1" x14ac:dyDescent="0.2"/>
    <row r="11565" ht="15" customHeight="1" x14ac:dyDescent="0.2"/>
    <row r="11566" ht="15" customHeight="1" x14ac:dyDescent="0.2"/>
    <row r="11567" ht="15" customHeight="1" x14ac:dyDescent="0.2"/>
    <row r="11568" ht="15" customHeight="1" x14ac:dyDescent="0.2"/>
    <row r="11569" ht="15" customHeight="1" x14ac:dyDescent="0.2"/>
    <row r="11570" ht="15" customHeight="1" x14ac:dyDescent="0.2"/>
    <row r="11571" ht="15" customHeight="1" x14ac:dyDescent="0.2"/>
    <row r="11572" ht="15" customHeight="1" x14ac:dyDescent="0.2"/>
    <row r="11573" ht="15" customHeight="1" x14ac:dyDescent="0.2"/>
    <row r="11574" ht="15" customHeight="1" x14ac:dyDescent="0.2"/>
    <row r="11575" ht="15" customHeight="1" x14ac:dyDescent="0.2"/>
    <row r="11576" ht="15" customHeight="1" x14ac:dyDescent="0.2"/>
    <row r="11577" ht="15" customHeight="1" x14ac:dyDescent="0.2"/>
    <row r="11578" ht="15" customHeight="1" x14ac:dyDescent="0.2"/>
    <row r="11579" ht="15" customHeight="1" x14ac:dyDescent="0.2"/>
    <row r="11580" ht="15" customHeight="1" x14ac:dyDescent="0.2"/>
    <row r="11581" ht="15" customHeight="1" x14ac:dyDescent="0.2"/>
    <row r="11582" ht="15" customHeight="1" x14ac:dyDescent="0.2"/>
    <row r="11583" ht="15" customHeight="1" x14ac:dyDescent="0.2"/>
    <row r="11584" ht="15" customHeight="1" x14ac:dyDescent="0.2"/>
    <row r="11585" ht="15" customHeight="1" x14ac:dyDescent="0.2"/>
    <row r="11586" ht="15" customHeight="1" x14ac:dyDescent="0.2"/>
    <row r="11587" ht="15" customHeight="1" x14ac:dyDescent="0.2"/>
    <row r="11588" ht="15" customHeight="1" x14ac:dyDescent="0.2"/>
    <row r="11589" ht="15" customHeight="1" x14ac:dyDescent="0.2"/>
    <row r="11590" ht="15" customHeight="1" x14ac:dyDescent="0.2"/>
    <row r="11591" ht="15" customHeight="1" x14ac:dyDescent="0.2"/>
    <row r="11592" ht="15" customHeight="1" x14ac:dyDescent="0.2"/>
    <row r="11593" ht="15" customHeight="1" x14ac:dyDescent="0.2"/>
    <row r="11594" ht="15" customHeight="1" x14ac:dyDescent="0.2"/>
    <row r="11595" ht="15" customHeight="1" x14ac:dyDescent="0.2"/>
    <row r="11596" ht="15" customHeight="1" x14ac:dyDescent="0.2"/>
    <row r="11597" ht="15" customHeight="1" x14ac:dyDescent="0.2"/>
    <row r="11598" ht="15" customHeight="1" x14ac:dyDescent="0.2"/>
    <row r="11599" ht="15" customHeight="1" x14ac:dyDescent="0.2"/>
    <row r="11600" ht="15" customHeight="1" x14ac:dyDescent="0.2"/>
    <row r="11601" ht="15" customHeight="1" x14ac:dyDescent="0.2"/>
    <row r="11602" ht="15" customHeight="1" x14ac:dyDescent="0.2"/>
    <row r="11603" ht="15" customHeight="1" x14ac:dyDescent="0.2"/>
    <row r="11604" ht="15" customHeight="1" x14ac:dyDescent="0.2"/>
    <row r="11605" ht="15" customHeight="1" x14ac:dyDescent="0.2"/>
    <row r="11606" ht="15" customHeight="1" x14ac:dyDescent="0.2"/>
    <row r="11607" ht="15" customHeight="1" x14ac:dyDescent="0.2"/>
    <row r="11608" ht="15" customHeight="1" x14ac:dyDescent="0.2"/>
    <row r="11609" ht="15" customHeight="1" x14ac:dyDescent="0.2"/>
    <row r="11610" ht="15" customHeight="1" x14ac:dyDescent="0.2"/>
    <row r="11611" ht="15" customHeight="1" x14ac:dyDescent="0.2"/>
    <row r="11612" ht="15" customHeight="1" x14ac:dyDescent="0.2"/>
    <row r="11613" ht="15" customHeight="1" x14ac:dyDescent="0.2"/>
    <row r="11614" ht="15" customHeight="1" x14ac:dyDescent="0.2"/>
    <row r="11615" ht="15" customHeight="1" x14ac:dyDescent="0.2"/>
    <row r="11616" ht="15" customHeight="1" x14ac:dyDescent="0.2"/>
    <row r="11617" ht="15" customHeight="1" x14ac:dyDescent="0.2"/>
    <row r="11618" ht="15" customHeight="1" x14ac:dyDescent="0.2"/>
    <row r="11619" ht="15" customHeight="1" x14ac:dyDescent="0.2"/>
    <row r="11620" ht="15" customHeight="1" x14ac:dyDescent="0.2"/>
    <row r="11621" ht="15" customHeight="1" x14ac:dyDescent="0.2"/>
    <row r="11622" ht="15" customHeight="1" x14ac:dyDescent="0.2"/>
    <row r="11623" ht="15" customHeight="1" x14ac:dyDescent="0.2"/>
    <row r="11624" ht="15" customHeight="1" x14ac:dyDescent="0.2"/>
    <row r="11625" ht="15" customHeight="1" x14ac:dyDescent="0.2"/>
    <row r="11626" ht="15" customHeight="1" x14ac:dyDescent="0.2"/>
    <row r="11627" ht="15" customHeight="1" x14ac:dyDescent="0.2"/>
    <row r="11628" ht="15" customHeight="1" x14ac:dyDescent="0.2"/>
    <row r="11629" ht="15" customHeight="1" x14ac:dyDescent="0.2"/>
    <row r="11630" ht="15" customHeight="1" x14ac:dyDescent="0.2"/>
    <row r="11631" ht="15" customHeight="1" x14ac:dyDescent="0.2"/>
    <row r="11632" ht="15" customHeight="1" x14ac:dyDescent="0.2"/>
    <row r="11633" ht="15" customHeight="1" x14ac:dyDescent="0.2"/>
    <row r="11634" ht="15" customHeight="1" x14ac:dyDescent="0.2"/>
    <row r="11635" ht="15" customHeight="1" x14ac:dyDescent="0.2"/>
    <row r="11636" ht="15" customHeight="1" x14ac:dyDescent="0.2"/>
    <row r="11637" ht="15" customHeight="1" x14ac:dyDescent="0.2"/>
    <row r="11638" ht="15" customHeight="1" x14ac:dyDescent="0.2"/>
    <row r="11639" ht="15" customHeight="1" x14ac:dyDescent="0.2"/>
    <row r="11640" ht="15" customHeight="1" x14ac:dyDescent="0.2"/>
    <row r="11641" ht="15" customHeight="1" x14ac:dyDescent="0.2"/>
    <row r="11642" ht="15" customHeight="1" x14ac:dyDescent="0.2"/>
    <row r="11643" ht="15" customHeight="1" x14ac:dyDescent="0.2"/>
    <row r="11644" ht="15" customHeight="1" x14ac:dyDescent="0.2"/>
    <row r="11645" ht="15" customHeight="1" x14ac:dyDescent="0.2"/>
    <row r="11646" ht="15" customHeight="1" x14ac:dyDescent="0.2"/>
    <row r="11647" ht="15" customHeight="1" x14ac:dyDescent="0.2"/>
    <row r="11648" ht="15" customHeight="1" x14ac:dyDescent="0.2"/>
    <row r="11649" ht="15" customHeight="1" x14ac:dyDescent="0.2"/>
    <row r="11650" ht="15" customHeight="1" x14ac:dyDescent="0.2"/>
    <row r="11651" ht="15" customHeight="1" x14ac:dyDescent="0.2"/>
    <row r="11652" ht="15" customHeight="1" x14ac:dyDescent="0.2"/>
    <row r="11653" ht="15" customHeight="1" x14ac:dyDescent="0.2"/>
    <row r="11654" ht="15" customHeight="1" x14ac:dyDescent="0.2"/>
    <row r="11655" ht="15" customHeight="1" x14ac:dyDescent="0.2"/>
    <row r="11656" ht="15" customHeight="1" x14ac:dyDescent="0.2"/>
    <row r="11657" ht="15" customHeight="1" x14ac:dyDescent="0.2"/>
    <row r="11658" ht="15" customHeight="1" x14ac:dyDescent="0.2"/>
    <row r="11659" ht="15" customHeight="1" x14ac:dyDescent="0.2"/>
    <row r="11660" ht="15" customHeight="1" x14ac:dyDescent="0.2"/>
    <row r="11661" ht="15" customHeight="1" x14ac:dyDescent="0.2"/>
    <row r="11662" ht="15" customHeight="1" x14ac:dyDescent="0.2"/>
    <row r="11663" ht="15" customHeight="1" x14ac:dyDescent="0.2"/>
    <row r="11664" ht="15" customHeight="1" x14ac:dyDescent="0.2"/>
    <row r="11665" ht="15" customHeight="1" x14ac:dyDescent="0.2"/>
    <row r="11666" ht="15" customHeight="1" x14ac:dyDescent="0.2"/>
    <row r="11667" ht="15" customHeight="1" x14ac:dyDescent="0.2"/>
    <row r="11668" ht="15" customHeight="1" x14ac:dyDescent="0.2"/>
    <row r="11669" ht="15" customHeight="1" x14ac:dyDescent="0.2"/>
    <row r="11670" ht="15" customHeight="1" x14ac:dyDescent="0.2"/>
    <row r="11671" ht="15" customHeight="1" x14ac:dyDescent="0.2"/>
    <row r="11672" ht="15" customHeight="1" x14ac:dyDescent="0.2"/>
    <row r="11673" ht="15" customHeight="1" x14ac:dyDescent="0.2"/>
    <row r="11674" ht="15" customHeight="1" x14ac:dyDescent="0.2"/>
    <row r="11675" ht="15" customHeight="1" x14ac:dyDescent="0.2"/>
    <row r="11676" ht="15" customHeight="1" x14ac:dyDescent="0.2"/>
    <row r="11677" ht="15" customHeight="1" x14ac:dyDescent="0.2"/>
    <row r="11678" ht="15" customHeight="1" x14ac:dyDescent="0.2"/>
    <row r="11679" ht="15" customHeight="1" x14ac:dyDescent="0.2"/>
    <row r="11680" ht="15" customHeight="1" x14ac:dyDescent="0.2"/>
    <row r="11681" ht="15" customHeight="1" x14ac:dyDescent="0.2"/>
    <row r="11682" ht="15" customHeight="1" x14ac:dyDescent="0.2"/>
    <row r="11683" ht="15" customHeight="1" x14ac:dyDescent="0.2"/>
    <row r="11684" ht="15" customHeight="1" x14ac:dyDescent="0.2"/>
    <row r="11685" ht="15" customHeight="1" x14ac:dyDescent="0.2"/>
    <row r="11686" ht="15" customHeight="1" x14ac:dyDescent="0.2"/>
    <row r="11687" ht="15" customHeight="1" x14ac:dyDescent="0.2"/>
    <row r="11688" ht="15" customHeight="1" x14ac:dyDescent="0.2"/>
    <row r="11689" ht="15" customHeight="1" x14ac:dyDescent="0.2"/>
    <row r="11690" ht="15" customHeight="1" x14ac:dyDescent="0.2"/>
    <row r="11691" ht="15" customHeight="1" x14ac:dyDescent="0.2"/>
    <row r="11692" ht="15" customHeight="1" x14ac:dyDescent="0.2"/>
    <row r="11693" ht="15" customHeight="1" x14ac:dyDescent="0.2"/>
    <row r="11694" ht="15" customHeight="1" x14ac:dyDescent="0.2"/>
    <row r="11695" ht="15" customHeight="1" x14ac:dyDescent="0.2"/>
    <row r="11696" ht="15" customHeight="1" x14ac:dyDescent="0.2"/>
    <row r="11697" ht="15" customHeight="1" x14ac:dyDescent="0.2"/>
    <row r="11698" ht="15" customHeight="1" x14ac:dyDescent="0.2"/>
    <row r="11699" ht="15" customHeight="1" x14ac:dyDescent="0.2"/>
    <row r="11700" ht="15" customHeight="1" x14ac:dyDescent="0.2"/>
    <row r="11701" ht="15" customHeight="1" x14ac:dyDescent="0.2"/>
    <row r="11702" ht="15" customHeight="1" x14ac:dyDescent="0.2"/>
    <row r="11703" ht="15" customHeight="1" x14ac:dyDescent="0.2"/>
    <row r="11704" ht="15" customHeight="1" x14ac:dyDescent="0.2"/>
    <row r="11705" ht="15" customHeight="1" x14ac:dyDescent="0.2"/>
    <row r="11706" ht="15" customHeight="1" x14ac:dyDescent="0.2"/>
    <row r="11707" ht="15" customHeight="1" x14ac:dyDescent="0.2"/>
    <row r="11708" ht="15" customHeight="1" x14ac:dyDescent="0.2"/>
    <row r="11709" ht="15" customHeight="1" x14ac:dyDescent="0.2"/>
    <row r="11710" ht="15" customHeight="1" x14ac:dyDescent="0.2"/>
    <row r="11711" ht="15" customHeight="1" x14ac:dyDescent="0.2"/>
    <row r="11712" ht="15" customHeight="1" x14ac:dyDescent="0.2"/>
    <row r="11713" ht="15" customHeight="1" x14ac:dyDescent="0.2"/>
    <row r="11714" ht="15" customHeight="1" x14ac:dyDescent="0.2"/>
    <row r="11715" ht="15" customHeight="1" x14ac:dyDescent="0.2"/>
    <row r="11716" ht="15" customHeight="1" x14ac:dyDescent="0.2"/>
    <row r="11717" ht="15" customHeight="1" x14ac:dyDescent="0.2"/>
    <row r="11718" ht="15" customHeight="1" x14ac:dyDescent="0.2"/>
    <row r="11719" ht="15" customHeight="1" x14ac:dyDescent="0.2"/>
    <row r="11720" ht="15" customHeight="1" x14ac:dyDescent="0.2"/>
    <row r="11721" ht="15" customHeight="1" x14ac:dyDescent="0.2"/>
    <row r="11722" ht="15" customHeight="1" x14ac:dyDescent="0.2"/>
    <row r="11723" ht="15" customHeight="1" x14ac:dyDescent="0.2"/>
    <row r="11724" ht="15" customHeight="1" x14ac:dyDescent="0.2"/>
    <row r="11725" ht="15" customHeight="1" x14ac:dyDescent="0.2"/>
    <row r="11726" ht="15" customHeight="1" x14ac:dyDescent="0.2"/>
    <row r="11727" ht="15" customHeight="1" x14ac:dyDescent="0.2"/>
    <row r="11728" ht="15" customHeight="1" x14ac:dyDescent="0.2"/>
    <row r="11729" ht="15" customHeight="1" x14ac:dyDescent="0.2"/>
    <row r="11730" ht="15" customHeight="1" x14ac:dyDescent="0.2"/>
    <row r="11731" ht="15" customHeight="1" x14ac:dyDescent="0.2"/>
    <row r="11732" ht="15" customHeight="1" x14ac:dyDescent="0.2"/>
    <row r="11733" ht="15" customHeight="1" x14ac:dyDescent="0.2"/>
    <row r="11734" ht="15" customHeight="1" x14ac:dyDescent="0.2"/>
    <row r="11735" ht="15" customHeight="1" x14ac:dyDescent="0.2"/>
    <row r="11736" ht="15" customHeight="1" x14ac:dyDescent="0.2"/>
    <row r="11737" ht="15" customHeight="1" x14ac:dyDescent="0.2"/>
    <row r="11738" ht="15" customHeight="1" x14ac:dyDescent="0.2"/>
    <row r="11739" ht="15" customHeight="1" x14ac:dyDescent="0.2"/>
    <row r="11740" ht="15" customHeight="1" x14ac:dyDescent="0.2"/>
    <row r="11741" ht="15" customHeight="1" x14ac:dyDescent="0.2"/>
    <row r="11742" ht="15" customHeight="1" x14ac:dyDescent="0.2"/>
    <row r="11743" ht="15" customHeight="1" x14ac:dyDescent="0.2"/>
    <row r="11744" ht="15" customHeight="1" x14ac:dyDescent="0.2"/>
    <row r="11745" ht="15" customHeight="1" x14ac:dyDescent="0.2"/>
    <row r="11746" ht="15" customHeight="1" x14ac:dyDescent="0.2"/>
    <row r="11747" ht="15" customHeight="1" x14ac:dyDescent="0.2"/>
    <row r="11748" ht="15" customHeight="1" x14ac:dyDescent="0.2"/>
    <row r="11749" ht="15" customHeight="1" x14ac:dyDescent="0.2"/>
    <row r="11750" ht="15" customHeight="1" x14ac:dyDescent="0.2"/>
    <row r="11751" ht="15" customHeight="1" x14ac:dyDescent="0.2"/>
    <row r="11752" ht="15" customHeight="1" x14ac:dyDescent="0.2"/>
    <row r="11753" ht="15" customHeight="1" x14ac:dyDescent="0.2"/>
    <row r="11754" ht="15" customHeight="1" x14ac:dyDescent="0.2"/>
    <row r="11755" ht="15" customHeight="1" x14ac:dyDescent="0.2"/>
    <row r="11756" ht="15" customHeight="1" x14ac:dyDescent="0.2"/>
    <row r="11757" ht="15" customHeight="1" x14ac:dyDescent="0.2"/>
    <row r="11758" ht="15" customHeight="1" x14ac:dyDescent="0.2"/>
    <row r="11759" ht="15" customHeight="1" x14ac:dyDescent="0.2"/>
    <row r="11760" ht="15" customHeight="1" x14ac:dyDescent="0.2"/>
    <row r="11761" ht="15" customHeight="1" x14ac:dyDescent="0.2"/>
    <row r="11762" ht="15" customHeight="1" x14ac:dyDescent="0.2"/>
    <row r="11763" ht="15" customHeight="1" x14ac:dyDescent="0.2"/>
    <row r="11764" ht="15" customHeight="1" x14ac:dyDescent="0.2"/>
    <row r="11765" ht="15" customHeight="1" x14ac:dyDescent="0.2"/>
    <row r="11766" ht="15" customHeight="1" x14ac:dyDescent="0.2"/>
    <row r="11767" ht="15" customHeight="1" x14ac:dyDescent="0.2"/>
    <row r="11768" ht="15" customHeight="1" x14ac:dyDescent="0.2"/>
    <row r="11769" ht="15" customHeight="1" x14ac:dyDescent="0.2"/>
    <row r="11770" ht="15" customHeight="1" x14ac:dyDescent="0.2"/>
    <row r="11771" ht="15" customHeight="1" x14ac:dyDescent="0.2"/>
    <row r="11772" ht="15" customHeight="1" x14ac:dyDescent="0.2"/>
    <row r="11773" ht="15" customHeight="1" x14ac:dyDescent="0.2"/>
    <row r="11774" ht="15" customHeight="1" x14ac:dyDescent="0.2"/>
    <row r="11775" ht="15" customHeight="1" x14ac:dyDescent="0.2"/>
    <row r="11776" ht="15" customHeight="1" x14ac:dyDescent="0.2"/>
    <row r="11777" ht="15" customHeight="1" x14ac:dyDescent="0.2"/>
    <row r="11778" ht="15" customHeight="1" x14ac:dyDescent="0.2"/>
    <row r="11779" ht="15" customHeight="1" x14ac:dyDescent="0.2"/>
    <row r="11780" ht="15" customHeight="1" x14ac:dyDescent="0.2"/>
    <row r="11781" ht="15" customHeight="1" x14ac:dyDescent="0.2"/>
    <row r="11782" ht="15" customHeight="1" x14ac:dyDescent="0.2"/>
    <row r="11783" ht="15" customHeight="1" x14ac:dyDescent="0.2"/>
    <row r="11784" ht="15" customHeight="1" x14ac:dyDescent="0.2"/>
    <row r="11785" ht="15" customHeight="1" x14ac:dyDescent="0.2"/>
    <row r="11786" ht="15" customHeight="1" x14ac:dyDescent="0.2"/>
    <row r="11787" ht="15" customHeight="1" x14ac:dyDescent="0.2"/>
    <row r="11788" ht="15" customHeight="1" x14ac:dyDescent="0.2"/>
    <row r="11789" ht="15" customHeight="1" x14ac:dyDescent="0.2"/>
    <row r="11790" ht="15" customHeight="1" x14ac:dyDescent="0.2"/>
    <row r="11791" ht="15" customHeight="1" x14ac:dyDescent="0.2"/>
    <row r="11792" ht="15" customHeight="1" x14ac:dyDescent="0.2"/>
    <row r="11793" ht="15" customHeight="1" x14ac:dyDescent="0.2"/>
    <row r="11794" ht="15" customHeight="1" x14ac:dyDescent="0.2"/>
    <row r="11795" ht="15" customHeight="1" x14ac:dyDescent="0.2"/>
    <row r="11796" ht="15" customHeight="1" x14ac:dyDescent="0.2"/>
    <row r="11797" ht="15" customHeight="1" x14ac:dyDescent="0.2"/>
    <row r="11798" ht="15" customHeight="1" x14ac:dyDescent="0.2"/>
    <row r="11799" ht="15" customHeight="1" x14ac:dyDescent="0.2"/>
    <row r="11800" ht="15" customHeight="1" x14ac:dyDescent="0.2"/>
    <row r="11801" ht="15" customHeight="1" x14ac:dyDescent="0.2"/>
    <row r="11802" ht="15" customHeight="1" x14ac:dyDescent="0.2"/>
    <row r="11803" ht="15" customHeight="1" x14ac:dyDescent="0.2"/>
    <row r="11804" ht="15" customHeight="1" x14ac:dyDescent="0.2"/>
    <row r="11805" ht="15" customHeight="1" x14ac:dyDescent="0.2"/>
    <row r="11806" ht="15" customHeight="1" x14ac:dyDescent="0.2"/>
    <row r="11807" ht="15" customHeight="1" x14ac:dyDescent="0.2"/>
    <row r="11808" ht="15" customHeight="1" x14ac:dyDescent="0.2"/>
    <row r="11809" ht="15" customHeight="1" x14ac:dyDescent="0.2"/>
    <row r="11810" ht="15" customHeight="1" x14ac:dyDescent="0.2"/>
    <row r="11811" ht="15" customHeight="1" x14ac:dyDescent="0.2"/>
    <row r="11812" ht="15" customHeight="1" x14ac:dyDescent="0.2"/>
    <row r="11813" ht="15" customHeight="1" x14ac:dyDescent="0.2"/>
    <row r="11814" ht="15" customHeight="1" x14ac:dyDescent="0.2"/>
    <row r="11815" ht="15" customHeight="1" x14ac:dyDescent="0.2"/>
    <row r="11816" ht="15" customHeight="1" x14ac:dyDescent="0.2"/>
    <row r="11817" ht="15" customHeight="1" x14ac:dyDescent="0.2"/>
    <row r="11818" ht="15" customHeight="1" x14ac:dyDescent="0.2"/>
    <row r="11819" ht="15" customHeight="1" x14ac:dyDescent="0.2"/>
    <row r="11820" ht="15" customHeight="1" x14ac:dyDescent="0.2"/>
    <row r="11821" ht="15" customHeight="1" x14ac:dyDescent="0.2"/>
    <row r="11822" ht="15" customHeight="1" x14ac:dyDescent="0.2"/>
    <row r="11823" ht="15" customHeight="1" x14ac:dyDescent="0.2"/>
    <row r="11824" ht="15" customHeight="1" x14ac:dyDescent="0.2"/>
    <row r="11825" ht="15" customHeight="1" x14ac:dyDescent="0.2"/>
    <row r="11826" ht="15" customHeight="1" x14ac:dyDescent="0.2"/>
    <row r="11827" ht="15" customHeight="1" x14ac:dyDescent="0.2"/>
    <row r="11828" ht="15" customHeight="1" x14ac:dyDescent="0.2"/>
    <row r="11829" ht="15" customHeight="1" x14ac:dyDescent="0.2"/>
    <row r="11830" ht="15" customHeight="1" x14ac:dyDescent="0.2"/>
    <row r="11831" ht="15" customHeight="1" x14ac:dyDescent="0.2"/>
    <row r="11832" ht="15" customHeight="1" x14ac:dyDescent="0.2"/>
    <row r="11833" ht="15" customHeight="1" x14ac:dyDescent="0.2"/>
    <row r="11834" ht="15" customHeight="1" x14ac:dyDescent="0.2"/>
    <row r="11835" ht="15" customHeight="1" x14ac:dyDescent="0.2"/>
    <row r="11836" ht="15" customHeight="1" x14ac:dyDescent="0.2"/>
    <row r="11837" ht="15" customHeight="1" x14ac:dyDescent="0.2"/>
    <row r="11838" ht="15" customHeight="1" x14ac:dyDescent="0.2"/>
    <row r="11839" ht="15" customHeight="1" x14ac:dyDescent="0.2"/>
    <row r="11840" ht="15" customHeight="1" x14ac:dyDescent="0.2"/>
    <row r="11841" ht="15" customHeight="1" x14ac:dyDescent="0.2"/>
    <row r="11842" ht="15" customHeight="1" x14ac:dyDescent="0.2"/>
    <row r="11843" ht="15" customHeight="1" x14ac:dyDescent="0.2"/>
    <row r="11844" ht="15" customHeight="1" x14ac:dyDescent="0.2"/>
    <row r="11845" ht="15" customHeight="1" x14ac:dyDescent="0.2"/>
    <row r="11846" ht="15" customHeight="1" x14ac:dyDescent="0.2"/>
    <row r="11847" ht="15" customHeight="1" x14ac:dyDescent="0.2"/>
    <row r="11848" ht="15" customHeight="1" x14ac:dyDescent="0.2"/>
    <row r="11849" ht="15" customHeight="1" x14ac:dyDescent="0.2"/>
    <row r="11850" ht="15" customHeight="1" x14ac:dyDescent="0.2"/>
    <row r="11851" ht="15" customHeight="1" x14ac:dyDescent="0.2"/>
    <row r="11852" ht="15" customHeight="1" x14ac:dyDescent="0.2"/>
    <row r="11853" ht="15" customHeight="1" x14ac:dyDescent="0.2"/>
    <row r="11854" ht="15" customHeight="1" x14ac:dyDescent="0.2"/>
    <row r="11855" ht="15" customHeight="1" x14ac:dyDescent="0.2"/>
    <row r="11856" ht="15" customHeight="1" x14ac:dyDescent="0.2"/>
    <row r="11857" ht="15" customHeight="1" x14ac:dyDescent="0.2"/>
    <row r="11858" ht="15" customHeight="1" x14ac:dyDescent="0.2"/>
    <row r="11859" ht="15" customHeight="1" x14ac:dyDescent="0.2"/>
    <row r="11860" ht="15" customHeight="1" x14ac:dyDescent="0.2"/>
    <row r="11861" ht="15" customHeight="1" x14ac:dyDescent="0.2"/>
    <row r="11862" ht="15" customHeight="1" x14ac:dyDescent="0.2"/>
    <row r="11863" ht="15" customHeight="1" x14ac:dyDescent="0.2"/>
    <row r="11864" ht="15" customHeight="1" x14ac:dyDescent="0.2"/>
    <row r="11865" ht="15" customHeight="1" x14ac:dyDescent="0.2"/>
    <row r="11866" ht="15" customHeight="1" x14ac:dyDescent="0.2"/>
    <row r="11867" ht="15" customHeight="1" x14ac:dyDescent="0.2"/>
    <row r="11868" ht="15" customHeight="1" x14ac:dyDescent="0.2"/>
    <row r="11869" ht="15" customHeight="1" x14ac:dyDescent="0.2"/>
    <row r="11870" ht="15" customHeight="1" x14ac:dyDescent="0.2"/>
    <row r="11871" ht="15" customHeight="1" x14ac:dyDescent="0.2"/>
    <row r="11872" ht="15" customHeight="1" x14ac:dyDescent="0.2"/>
    <row r="11873" ht="15" customHeight="1" x14ac:dyDescent="0.2"/>
    <row r="11874" ht="15" customHeight="1" x14ac:dyDescent="0.2"/>
    <row r="11875" ht="15" customHeight="1" x14ac:dyDescent="0.2"/>
    <row r="11876" ht="15" customHeight="1" x14ac:dyDescent="0.2"/>
    <row r="11877" ht="15" customHeight="1" x14ac:dyDescent="0.2"/>
    <row r="11878" ht="15" customHeight="1" x14ac:dyDescent="0.2"/>
    <row r="11879" ht="15" customHeight="1" x14ac:dyDescent="0.2"/>
    <row r="11880" ht="15" customHeight="1" x14ac:dyDescent="0.2"/>
    <row r="11881" ht="15" customHeight="1" x14ac:dyDescent="0.2"/>
    <row r="11882" ht="15" customHeight="1" x14ac:dyDescent="0.2"/>
    <row r="11883" ht="15" customHeight="1" x14ac:dyDescent="0.2"/>
    <row r="11884" ht="15" customHeight="1" x14ac:dyDescent="0.2"/>
    <row r="11885" ht="15" customHeight="1" x14ac:dyDescent="0.2"/>
    <row r="11886" ht="15" customHeight="1" x14ac:dyDescent="0.2"/>
    <row r="11887" ht="15" customHeight="1" x14ac:dyDescent="0.2"/>
    <row r="11888" ht="15" customHeight="1" x14ac:dyDescent="0.2"/>
    <row r="11889" ht="15" customHeight="1" x14ac:dyDescent="0.2"/>
    <row r="11890" ht="15" customHeight="1" x14ac:dyDescent="0.2"/>
    <row r="11891" ht="15" customHeight="1" x14ac:dyDescent="0.2"/>
    <row r="11892" ht="15" customHeight="1" x14ac:dyDescent="0.2"/>
    <row r="11893" ht="15" customHeight="1" x14ac:dyDescent="0.2"/>
    <row r="11894" ht="15" customHeight="1" x14ac:dyDescent="0.2"/>
    <row r="11895" ht="15" customHeight="1" x14ac:dyDescent="0.2"/>
    <row r="11896" ht="15" customHeight="1" x14ac:dyDescent="0.2"/>
    <row r="11897" ht="15" customHeight="1" x14ac:dyDescent="0.2"/>
    <row r="11898" ht="15" customHeight="1" x14ac:dyDescent="0.2"/>
    <row r="11899" ht="15" customHeight="1" x14ac:dyDescent="0.2"/>
    <row r="11900" ht="15" customHeight="1" x14ac:dyDescent="0.2"/>
    <row r="11901" ht="15" customHeight="1" x14ac:dyDescent="0.2"/>
    <row r="11902" ht="15" customHeight="1" x14ac:dyDescent="0.2"/>
    <row r="11903" ht="15" customHeight="1" x14ac:dyDescent="0.2"/>
    <row r="11904" ht="15" customHeight="1" x14ac:dyDescent="0.2"/>
    <row r="11905" ht="15" customHeight="1" x14ac:dyDescent="0.2"/>
    <row r="11906" ht="15" customHeight="1" x14ac:dyDescent="0.2"/>
    <row r="11907" ht="15" customHeight="1" x14ac:dyDescent="0.2"/>
    <row r="11908" ht="15" customHeight="1" x14ac:dyDescent="0.2"/>
    <row r="11909" ht="15" customHeight="1" x14ac:dyDescent="0.2"/>
    <row r="11910" ht="15" customHeight="1" x14ac:dyDescent="0.2"/>
    <row r="11911" ht="15" customHeight="1" x14ac:dyDescent="0.2"/>
    <row r="11912" ht="15" customHeight="1" x14ac:dyDescent="0.2"/>
    <row r="11913" ht="15" customHeight="1" x14ac:dyDescent="0.2"/>
    <row r="11914" ht="15" customHeight="1" x14ac:dyDescent="0.2"/>
    <row r="11915" ht="15" customHeight="1" x14ac:dyDescent="0.2"/>
    <row r="11916" ht="15" customHeight="1" x14ac:dyDescent="0.2"/>
    <row r="11917" ht="15" customHeight="1" x14ac:dyDescent="0.2"/>
    <row r="11918" ht="15" customHeight="1" x14ac:dyDescent="0.2"/>
    <row r="11919" ht="15" customHeight="1" x14ac:dyDescent="0.2"/>
    <row r="11920" ht="15" customHeight="1" x14ac:dyDescent="0.2"/>
    <row r="11921" ht="15" customHeight="1" x14ac:dyDescent="0.2"/>
    <row r="11922" ht="15" customHeight="1" x14ac:dyDescent="0.2"/>
    <row r="11923" ht="15" customHeight="1" x14ac:dyDescent="0.2"/>
    <row r="11924" ht="15" customHeight="1" x14ac:dyDescent="0.2"/>
    <row r="11925" ht="15" customHeight="1" x14ac:dyDescent="0.2"/>
    <row r="11926" ht="15" customHeight="1" x14ac:dyDescent="0.2"/>
    <row r="11927" ht="15" customHeight="1" x14ac:dyDescent="0.2"/>
    <row r="11928" ht="15" customHeight="1" x14ac:dyDescent="0.2"/>
    <row r="11929" ht="15" customHeight="1" x14ac:dyDescent="0.2"/>
    <row r="11930" ht="15" customHeight="1" x14ac:dyDescent="0.2"/>
    <row r="11931" ht="15" customHeight="1" x14ac:dyDescent="0.2"/>
    <row r="11932" ht="15" customHeight="1" x14ac:dyDescent="0.2"/>
    <row r="11933" ht="15" customHeight="1" x14ac:dyDescent="0.2"/>
    <row r="11934" ht="15" customHeight="1" x14ac:dyDescent="0.2"/>
    <row r="11935" ht="15" customHeight="1" x14ac:dyDescent="0.2"/>
    <row r="11936" ht="15" customHeight="1" x14ac:dyDescent="0.2"/>
    <row r="11937" ht="15" customHeight="1" x14ac:dyDescent="0.2"/>
    <row r="11938" ht="15" customHeight="1" x14ac:dyDescent="0.2"/>
    <row r="11939" ht="15" customHeight="1" x14ac:dyDescent="0.2"/>
    <row r="11940" ht="15" customHeight="1" x14ac:dyDescent="0.2"/>
    <row r="11941" ht="15" customHeight="1" x14ac:dyDescent="0.2"/>
    <row r="11942" ht="15" customHeight="1" x14ac:dyDescent="0.2"/>
    <row r="11943" ht="15" customHeight="1" x14ac:dyDescent="0.2"/>
    <row r="11944" ht="15" customHeight="1" x14ac:dyDescent="0.2"/>
    <row r="11945" ht="15" customHeight="1" x14ac:dyDescent="0.2"/>
    <row r="11946" ht="15" customHeight="1" x14ac:dyDescent="0.2"/>
    <row r="11947" ht="15" customHeight="1" x14ac:dyDescent="0.2"/>
    <row r="11948" ht="15" customHeight="1" x14ac:dyDescent="0.2"/>
    <row r="11949" ht="15" customHeight="1" x14ac:dyDescent="0.2"/>
    <row r="11950" ht="15" customHeight="1" x14ac:dyDescent="0.2"/>
    <row r="11951" ht="15" customHeight="1" x14ac:dyDescent="0.2"/>
    <row r="11952" ht="15" customHeight="1" x14ac:dyDescent="0.2"/>
    <row r="11953" ht="15" customHeight="1" x14ac:dyDescent="0.2"/>
    <row r="11954" ht="15" customHeight="1" x14ac:dyDescent="0.2"/>
    <row r="11955" ht="15" customHeight="1" x14ac:dyDescent="0.2"/>
    <row r="11956" ht="15" customHeight="1" x14ac:dyDescent="0.2"/>
    <row r="11957" ht="15" customHeight="1" x14ac:dyDescent="0.2"/>
    <row r="11958" ht="15" customHeight="1" x14ac:dyDescent="0.2"/>
    <row r="11959" ht="15" customHeight="1" x14ac:dyDescent="0.2"/>
    <row r="11960" ht="15" customHeight="1" x14ac:dyDescent="0.2"/>
    <row r="11961" ht="15" customHeight="1" x14ac:dyDescent="0.2"/>
    <row r="11962" ht="15" customHeight="1" x14ac:dyDescent="0.2"/>
    <row r="11963" ht="15" customHeight="1" x14ac:dyDescent="0.2"/>
    <row r="11964" ht="15" customHeight="1" x14ac:dyDescent="0.2"/>
    <row r="11965" ht="15" customHeight="1" x14ac:dyDescent="0.2"/>
    <row r="11966" ht="15" customHeight="1" x14ac:dyDescent="0.2"/>
    <row r="11967" ht="15" customHeight="1" x14ac:dyDescent="0.2"/>
    <row r="11968" ht="15" customHeight="1" x14ac:dyDescent="0.2"/>
    <row r="11969" ht="15" customHeight="1" x14ac:dyDescent="0.2"/>
    <row r="11970" ht="15" customHeight="1" x14ac:dyDescent="0.2"/>
    <row r="11971" ht="15" customHeight="1" x14ac:dyDescent="0.2"/>
    <row r="11972" ht="15" customHeight="1" x14ac:dyDescent="0.2"/>
    <row r="11973" ht="15" customHeight="1" x14ac:dyDescent="0.2"/>
    <row r="11974" ht="15" customHeight="1" x14ac:dyDescent="0.2"/>
    <row r="11975" ht="15" customHeight="1" x14ac:dyDescent="0.2"/>
    <row r="11976" ht="15" customHeight="1" x14ac:dyDescent="0.2"/>
    <row r="11977" ht="15" customHeight="1" x14ac:dyDescent="0.2"/>
    <row r="11978" ht="15" customHeight="1" x14ac:dyDescent="0.2"/>
    <row r="11979" ht="15" customHeight="1" x14ac:dyDescent="0.2"/>
    <row r="11980" ht="15" customHeight="1" x14ac:dyDescent="0.2"/>
    <row r="11981" ht="15" customHeight="1" x14ac:dyDescent="0.2"/>
    <row r="11982" ht="15" customHeight="1" x14ac:dyDescent="0.2"/>
    <row r="11983" ht="15" customHeight="1" x14ac:dyDescent="0.2"/>
    <row r="11984" ht="15" customHeight="1" x14ac:dyDescent="0.2"/>
    <row r="11985" ht="15" customHeight="1" x14ac:dyDescent="0.2"/>
    <row r="11986" ht="15" customHeight="1" x14ac:dyDescent="0.2"/>
    <row r="11987" ht="15" customHeight="1" x14ac:dyDescent="0.2"/>
    <row r="11988" ht="15" customHeight="1" x14ac:dyDescent="0.2"/>
    <row r="11989" ht="15" customHeight="1" x14ac:dyDescent="0.2"/>
    <row r="11990" ht="15" customHeight="1" x14ac:dyDescent="0.2"/>
    <row r="11991" ht="15" customHeight="1" x14ac:dyDescent="0.2"/>
    <row r="11992" ht="15" customHeight="1" x14ac:dyDescent="0.2"/>
    <row r="11993" ht="15" customHeight="1" x14ac:dyDescent="0.2"/>
    <row r="11994" ht="15" customHeight="1" x14ac:dyDescent="0.2"/>
    <row r="11995" ht="15" customHeight="1" x14ac:dyDescent="0.2"/>
    <row r="11996" ht="15" customHeight="1" x14ac:dyDescent="0.2"/>
    <row r="11997" ht="15" customHeight="1" x14ac:dyDescent="0.2"/>
    <row r="11998" ht="15" customHeight="1" x14ac:dyDescent="0.2"/>
    <row r="11999" ht="15" customHeight="1" x14ac:dyDescent="0.2"/>
    <row r="12000" ht="15" customHeight="1" x14ac:dyDescent="0.2"/>
    <row r="12001" ht="15" customHeight="1" x14ac:dyDescent="0.2"/>
    <row r="12002" ht="15" customHeight="1" x14ac:dyDescent="0.2"/>
    <row r="12003" ht="15" customHeight="1" x14ac:dyDescent="0.2"/>
    <row r="12004" ht="15" customHeight="1" x14ac:dyDescent="0.2"/>
    <row r="12005" ht="15" customHeight="1" x14ac:dyDescent="0.2"/>
    <row r="12006" ht="15" customHeight="1" x14ac:dyDescent="0.2"/>
    <row r="12007" ht="15" customHeight="1" x14ac:dyDescent="0.2"/>
    <row r="12008" ht="15" customHeight="1" x14ac:dyDescent="0.2"/>
    <row r="12009" ht="15" customHeight="1" x14ac:dyDescent="0.2"/>
    <row r="12010" ht="15" customHeight="1" x14ac:dyDescent="0.2"/>
    <row r="12011" ht="15" customHeight="1" x14ac:dyDescent="0.2"/>
    <row r="12012" ht="15" customHeight="1" x14ac:dyDescent="0.2"/>
    <row r="12013" ht="15" customHeight="1" x14ac:dyDescent="0.2"/>
    <row r="12014" ht="15" customHeight="1" x14ac:dyDescent="0.2"/>
    <row r="12015" ht="15" customHeight="1" x14ac:dyDescent="0.2"/>
    <row r="12016" ht="15" customHeight="1" x14ac:dyDescent="0.2"/>
    <row r="12017" ht="15" customHeight="1" x14ac:dyDescent="0.2"/>
    <row r="12018" ht="15" customHeight="1" x14ac:dyDescent="0.2"/>
    <row r="12019" ht="15" customHeight="1" x14ac:dyDescent="0.2"/>
    <row r="12020" ht="15" customHeight="1" x14ac:dyDescent="0.2"/>
    <row r="12021" ht="15" customHeight="1" x14ac:dyDescent="0.2"/>
    <row r="12022" ht="15" customHeight="1" x14ac:dyDescent="0.2"/>
    <row r="12023" ht="15" customHeight="1" x14ac:dyDescent="0.2"/>
    <row r="12024" ht="15" customHeight="1" x14ac:dyDescent="0.2"/>
    <row r="12025" ht="15" customHeight="1" x14ac:dyDescent="0.2"/>
    <row r="12026" ht="15" customHeight="1" x14ac:dyDescent="0.2"/>
    <row r="12027" ht="15" customHeight="1" x14ac:dyDescent="0.2"/>
    <row r="12028" ht="15" customHeight="1" x14ac:dyDescent="0.2"/>
    <row r="12029" ht="15" customHeight="1" x14ac:dyDescent="0.2"/>
    <row r="12030" ht="15" customHeight="1" x14ac:dyDescent="0.2"/>
    <row r="12031" ht="15" customHeight="1" x14ac:dyDescent="0.2"/>
    <row r="12032" ht="15" customHeight="1" x14ac:dyDescent="0.2"/>
    <row r="12033" ht="15" customHeight="1" x14ac:dyDescent="0.2"/>
    <row r="12034" ht="15" customHeight="1" x14ac:dyDescent="0.2"/>
    <row r="12035" ht="15" customHeight="1" x14ac:dyDescent="0.2"/>
    <row r="12036" ht="15" customHeight="1" x14ac:dyDescent="0.2"/>
    <row r="12037" ht="15" customHeight="1" x14ac:dyDescent="0.2"/>
    <row r="12038" ht="15" customHeight="1" x14ac:dyDescent="0.2"/>
    <row r="12039" ht="15" customHeight="1" x14ac:dyDescent="0.2"/>
    <row r="12040" ht="15" customHeight="1" x14ac:dyDescent="0.2"/>
    <row r="12041" ht="15" customHeight="1" x14ac:dyDescent="0.2"/>
    <row r="12042" ht="15" customHeight="1" x14ac:dyDescent="0.2"/>
    <row r="12043" ht="15" customHeight="1" x14ac:dyDescent="0.2"/>
    <row r="12044" ht="15" customHeight="1" x14ac:dyDescent="0.2"/>
    <row r="12045" ht="15" customHeight="1" x14ac:dyDescent="0.2"/>
    <row r="12046" ht="15" customHeight="1" x14ac:dyDescent="0.2"/>
    <row r="12047" ht="15" customHeight="1" x14ac:dyDescent="0.2"/>
    <row r="12048" ht="15" customHeight="1" x14ac:dyDescent="0.2"/>
    <row r="12049" ht="15" customHeight="1" x14ac:dyDescent="0.2"/>
    <row r="12050" ht="15" customHeight="1" x14ac:dyDescent="0.2"/>
    <row r="12051" ht="15" customHeight="1" x14ac:dyDescent="0.2"/>
    <row r="12052" ht="15" customHeight="1" x14ac:dyDescent="0.2"/>
    <row r="12053" ht="15" customHeight="1" x14ac:dyDescent="0.2"/>
    <row r="12054" ht="15" customHeight="1" x14ac:dyDescent="0.2"/>
    <row r="12055" ht="15" customHeight="1" x14ac:dyDescent="0.2"/>
    <row r="12056" ht="15" customHeight="1" x14ac:dyDescent="0.2"/>
    <row r="12057" ht="15" customHeight="1" x14ac:dyDescent="0.2"/>
    <row r="12058" ht="15" customHeight="1" x14ac:dyDescent="0.2"/>
    <row r="12059" ht="15" customHeight="1" x14ac:dyDescent="0.2"/>
    <row r="12060" ht="15" customHeight="1" x14ac:dyDescent="0.2"/>
    <row r="12061" ht="15" customHeight="1" x14ac:dyDescent="0.2"/>
    <row r="12062" ht="15" customHeight="1" x14ac:dyDescent="0.2"/>
    <row r="12063" ht="15" customHeight="1" x14ac:dyDescent="0.2"/>
    <row r="12064" ht="15" customHeight="1" x14ac:dyDescent="0.2"/>
    <row r="12065" ht="15" customHeight="1" x14ac:dyDescent="0.2"/>
    <row r="12066" ht="15" customHeight="1" x14ac:dyDescent="0.2"/>
    <row r="12067" ht="15" customHeight="1" x14ac:dyDescent="0.2"/>
    <row r="12068" ht="15" customHeight="1" x14ac:dyDescent="0.2"/>
    <row r="12069" ht="15" customHeight="1" x14ac:dyDescent="0.2"/>
    <row r="12070" ht="15" customHeight="1" x14ac:dyDescent="0.2"/>
    <row r="12071" ht="15" customHeight="1" x14ac:dyDescent="0.2"/>
    <row r="12072" ht="15" customHeight="1" x14ac:dyDescent="0.2"/>
    <row r="12073" ht="15" customHeight="1" x14ac:dyDescent="0.2"/>
    <row r="12074" ht="15" customHeight="1" x14ac:dyDescent="0.2"/>
    <row r="12075" ht="15" customHeight="1" x14ac:dyDescent="0.2"/>
    <row r="12076" ht="15" customHeight="1" x14ac:dyDescent="0.2"/>
    <row r="12077" ht="15" customHeight="1" x14ac:dyDescent="0.2"/>
    <row r="12078" ht="15" customHeight="1" x14ac:dyDescent="0.2"/>
    <row r="12079" ht="15" customHeight="1" x14ac:dyDescent="0.2"/>
    <row r="12080" ht="15" customHeight="1" x14ac:dyDescent="0.2"/>
    <row r="12081" ht="15" customHeight="1" x14ac:dyDescent="0.2"/>
    <row r="12082" ht="15" customHeight="1" x14ac:dyDescent="0.2"/>
    <row r="12083" ht="15" customHeight="1" x14ac:dyDescent="0.2"/>
    <row r="12084" ht="15" customHeight="1" x14ac:dyDescent="0.2"/>
    <row r="12085" ht="15" customHeight="1" x14ac:dyDescent="0.2"/>
    <row r="12086" ht="15" customHeight="1" x14ac:dyDescent="0.2"/>
    <row r="12087" ht="15" customHeight="1" x14ac:dyDescent="0.2"/>
    <row r="12088" ht="15" customHeight="1" x14ac:dyDescent="0.2"/>
    <row r="12089" ht="15" customHeight="1" x14ac:dyDescent="0.2"/>
    <row r="12090" ht="15" customHeight="1" x14ac:dyDescent="0.2"/>
    <row r="12091" ht="15" customHeight="1" x14ac:dyDescent="0.2"/>
    <row r="12092" ht="15" customHeight="1" x14ac:dyDescent="0.2"/>
    <row r="12093" ht="15" customHeight="1" x14ac:dyDescent="0.2"/>
    <row r="12094" ht="15" customHeight="1" x14ac:dyDescent="0.2"/>
    <row r="12095" ht="15" customHeight="1" x14ac:dyDescent="0.2"/>
    <row r="12096" ht="15" customHeight="1" x14ac:dyDescent="0.2"/>
    <row r="12097" ht="15" customHeight="1" x14ac:dyDescent="0.2"/>
    <row r="12098" ht="15" customHeight="1" x14ac:dyDescent="0.2"/>
    <row r="12099" ht="15" customHeight="1" x14ac:dyDescent="0.2"/>
    <row r="12100" ht="15" customHeight="1" x14ac:dyDescent="0.2"/>
    <row r="12101" ht="15" customHeight="1" x14ac:dyDescent="0.2"/>
    <row r="12102" ht="15" customHeight="1" x14ac:dyDescent="0.2"/>
    <row r="12103" ht="15" customHeight="1" x14ac:dyDescent="0.2"/>
    <row r="12104" ht="15" customHeight="1" x14ac:dyDescent="0.2"/>
    <row r="12105" ht="15" customHeight="1" x14ac:dyDescent="0.2"/>
    <row r="12106" ht="15" customHeight="1" x14ac:dyDescent="0.2"/>
    <row r="12107" ht="15" customHeight="1" x14ac:dyDescent="0.2"/>
    <row r="12108" ht="15" customHeight="1" x14ac:dyDescent="0.2"/>
    <row r="12109" ht="15" customHeight="1" x14ac:dyDescent="0.2"/>
    <row r="12110" ht="15" customHeight="1" x14ac:dyDescent="0.2"/>
    <row r="12111" ht="15" customHeight="1" x14ac:dyDescent="0.2"/>
    <row r="12112" ht="15" customHeight="1" x14ac:dyDescent="0.2"/>
    <row r="12113" ht="15" customHeight="1" x14ac:dyDescent="0.2"/>
    <row r="12114" ht="15" customHeight="1" x14ac:dyDescent="0.2"/>
    <row r="12115" ht="15" customHeight="1" x14ac:dyDescent="0.2"/>
    <row r="12116" ht="15" customHeight="1" x14ac:dyDescent="0.2"/>
    <row r="12117" ht="15" customHeight="1" x14ac:dyDescent="0.2"/>
    <row r="12118" ht="15" customHeight="1" x14ac:dyDescent="0.2"/>
    <row r="12119" ht="15" customHeight="1" x14ac:dyDescent="0.2"/>
    <row r="12120" ht="15" customHeight="1" x14ac:dyDescent="0.2"/>
    <row r="12121" ht="15" customHeight="1" x14ac:dyDescent="0.2"/>
    <row r="12122" ht="15" customHeight="1" x14ac:dyDescent="0.2"/>
    <row r="12123" ht="15" customHeight="1" x14ac:dyDescent="0.2"/>
    <row r="12124" ht="15" customHeight="1" x14ac:dyDescent="0.2"/>
    <row r="12125" ht="15" customHeight="1" x14ac:dyDescent="0.2"/>
    <row r="12126" ht="15" customHeight="1" x14ac:dyDescent="0.2"/>
    <row r="12127" ht="15" customHeight="1" x14ac:dyDescent="0.2"/>
    <row r="12128" ht="15" customHeight="1" x14ac:dyDescent="0.2"/>
    <row r="12129" ht="15" customHeight="1" x14ac:dyDescent="0.2"/>
    <row r="12130" ht="15" customHeight="1" x14ac:dyDescent="0.2"/>
    <row r="12131" ht="15" customHeight="1" x14ac:dyDescent="0.2"/>
    <row r="12132" ht="15" customHeight="1" x14ac:dyDescent="0.2"/>
    <row r="12133" ht="15" customHeight="1" x14ac:dyDescent="0.2"/>
    <row r="12134" ht="15" customHeight="1" x14ac:dyDescent="0.2"/>
    <row r="12135" ht="15" customHeight="1" x14ac:dyDescent="0.2"/>
    <row r="12136" ht="15" customHeight="1" x14ac:dyDescent="0.2"/>
    <row r="12137" ht="15" customHeight="1" x14ac:dyDescent="0.2"/>
    <row r="12138" ht="15" customHeight="1" x14ac:dyDescent="0.2"/>
    <row r="12139" ht="15" customHeight="1" x14ac:dyDescent="0.2"/>
    <row r="12140" ht="15" customHeight="1" x14ac:dyDescent="0.2"/>
    <row r="12141" ht="15" customHeight="1" x14ac:dyDescent="0.2"/>
    <row r="12142" ht="15" customHeight="1" x14ac:dyDescent="0.2"/>
    <row r="12143" ht="15" customHeight="1" x14ac:dyDescent="0.2"/>
    <row r="12144" ht="15" customHeight="1" x14ac:dyDescent="0.2"/>
    <row r="12145" ht="15" customHeight="1" x14ac:dyDescent="0.2"/>
    <row r="12146" ht="15" customHeight="1" x14ac:dyDescent="0.2"/>
    <row r="12147" ht="15" customHeight="1" x14ac:dyDescent="0.2"/>
    <row r="12148" ht="15" customHeight="1" x14ac:dyDescent="0.2"/>
    <row r="12149" ht="15" customHeight="1" x14ac:dyDescent="0.2"/>
    <row r="12150" ht="15" customHeight="1" x14ac:dyDescent="0.2"/>
    <row r="12151" ht="15" customHeight="1" x14ac:dyDescent="0.2"/>
    <row r="12152" ht="15" customHeight="1" x14ac:dyDescent="0.2"/>
    <row r="12153" ht="15" customHeight="1" x14ac:dyDescent="0.2"/>
    <row r="12154" ht="15" customHeight="1" x14ac:dyDescent="0.2"/>
    <row r="12155" ht="15" customHeight="1" x14ac:dyDescent="0.2"/>
    <row r="12156" ht="15" customHeight="1" x14ac:dyDescent="0.2"/>
    <row r="12157" ht="15" customHeight="1" x14ac:dyDescent="0.2"/>
    <row r="12158" ht="15" customHeight="1" x14ac:dyDescent="0.2"/>
    <row r="12159" ht="15" customHeight="1" x14ac:dyDescent="0.2"/>
    <row r="12160" ht="15" customHeight="1" x14ac:dyDescent="0.2"/>
    <row r="12161" ht="15" customHeight="1" x14ac:dyDescent="0.2"/>
    <row r="12162" ht="15" customHeight="1" x14ac:dyDescent="0.2"/>
    <row r="12163" ht="15" customHeight="1" x14ac:dyDescent="0.2"/>
    <row r="12164" ht="15" customHeight="1" x14ac:dyDescent="0.2"/>
    <row r="12165" ht="15" customHeight="1" x14ac:dyDescent="0.2"/>
    <row r="12166" ht="15" customHeight="1" x14ac:dyDescent="0.2"/>
    <row r="12167" ht="15" customHeight="1" x14ac:dyDescent="0.2"/>
    <row r="12168" ht="15" customHeight="1" x14ac:dyDescent="0.2"/>
    <row r="12169" ht="15" customHeight="1" x14ac:dyDescent="0.2"/>
    <row r="12170" ht="15" customHeight="1" x14ac:dyDescent="0.2"/>
    <row r="12171" ht="15" customHeight="1" x14ac:dyDescent="0.2"/>
    <row r="12172" ht="15" customHeight="1" x14ac:dyDescent="0.2"/>
    <row r="12173" ht="15" customHeight="1" x14ac:dyDescent="0.2"/>
    <row r="12174" ht="15" customHeight="1" x14ac:dyDescent="0.2"/>
    <row r="12175" ht="15" customHeight="1" x14ac:dyDescent="0.2"/>
    <row r="12176" ht="15" customHeight="1" x14ac:dyDescent="0.2"/>
    <row r="12177" ht="15" customHeight="1" x14ac:dyDescent="0.2"/>
    <row r="12178" ht="15" customHeight="1" x14ac:dyDescent="0.2"/>
    <row r="12179" ht="15" customHeight="1" x14ac:dyDescent="0.2"/>
    <row r="12180" ht="15" customHeight="1" x14ac:dyDescent="0.2"/>
    <row r="12181" ht="15" customHeight="1" x14ac:dyDescent="0.2"/>
    <row r="12182" ht="15" customHeight="1" x14ac:dyDescent="0.2"/>
    <row r="12183" ht="15" customHeight="1" x14ac:dyDescent="0.2"/>
    <row r="12184" ht="15" customHeight="1" x14ac:dyDescent="0.2"/>
    <row r="12185" ht="15" customHeight="1" x14ac:dyDescent="0.2"/>
    <row r="12186" ht="15" customHeight="1" x14ac:dyDescent="0.2"/>
    <row r="12187" ht="15" customHeight="1" x14ac:dyDescent="0.2"/>
    <row r="12188" ht="15" customHeight="1" x14ac:dyDescent="0.2"/>
    <row r="12189" ht="15" customHeight="1" x14ac:dyDescent="0.2"/>
    <row r="12190" ht="15" customHeight="1" x14ac:dyDescent="0.2"/>
    <row r="12191" ht="15" customHeight="1" x14ac:dyDescent="0.2"/>
    <row r="12192" ht="15" customHeight="1" x14ac:dyDescent="0.2"/>
    <row r="12193" ht="15" customHeight="1" x14ac:dyDescent="0.2"/>
    <row r="12194" ht="15" customHeight="1" x14ac:dyDescent="0.2"/>
    <row r="12195" ht="15" customHeight="1" x14ac:dyDescent="0.2"/>
    <row r="12196" ht="15" customHeight="1" x14ac:dyDescent="0.2"/>
    <row r="12197" ht="15" customHeight="1" x14ac:dyDescent="0.2"/>
    <row r="12198" ht="15" customHeight="1" x14ac:dyDescent="0.2"/>
    <row r="12199" ht="15" customHeight="1" x14ac:dyDescent="0.2"/>
    <row r="12200" ht="15" customHeight="1" x14ac:dyDescent="0.2"/>
    <row r="12201" ht="15" customHeight="1" x14ac:dyDescent="0.2"/>
    <row r="12202" ht="15" customHeight="1" x14ac:dyDescent="0.2"/>
    <row r="12203" ht="15" customHeight="1" x14ac:dyDescent="0.2"/>
    <row r="12204" ht="15" customHeight="1" x14ac:dyDescent="0.2"/>
    <row r="12205" ht="15" customHeight="1" x14ac:dyDescent="0.2"/>
    <row r="12206" ht="15" customHeight="1" x14ac:dyDescent="0.2"/>
    <row r="12207" ht="15" customHeight="1" x14ac:dyDescent="0.2"/>
    <row r="12208" ht="15" customHeight="1" x14ac:dyDescent="0.2"/>
    <row r="12209" ht="15" customHeight="1" x14ac:dyDescent="0.2"/>
    <row r="12210" ht="15" customHeight="1" x14ac:dyDescent="0.2"/>
    <row r="12211" ht="15" customHeight="1" x14ac:dyDescent="0.2"/>
    <row r="12212" ht="15" customHeight="1" x14ac:dyDescent="0.2"/>
    <row r="12213" ht="15" customHeight="1" x14ac:dyDescent="0.2"/>
    <row r="12214" ht="15" customHeight="1" x14ac:dyDescent="0.2"/>
    <row r="12215" ht="15" customHeight="1" x14ac:dyDescent="0.2"/>
    <row r="12216" ht="15" customHeight="1" x14ac:dyDescent="0.2"/>
    <row r="12217" ht="15" customHeight="1" x14ac:dyDescent="0.2"/>
    <row r="12218" ht="15" customHeight="1" x14ac:dyDescent="0.2"/>
    <row r="12219" ht="15" customHeight="1" x14ac:dyDescent="0.2"/>
    <row r="12220" ht="15" customHeight="1" x14ac:dyDescent="0.2"/>
    <row r="12221" ht="15" customHeight="1" x14ac:dyDescent="0.2"/>
    <row r="12222" ht="15" customHeight="1" x14ac:dyDescent="0.2"/>
    <row r="12223" ht="15" customHeight="1" x14ac:dyDescent="0.2"/>
    <row r="12224" ht="15" customHeight="1" x14ac:dyDescent="0.2"/>
    <row r="12225" ht="15" customHeight="1" x14ac:dyDescent="0.2"/>
    <row r="12226" ht="15" customHeight="1" x14ac:dyDescent="0.2"/>
    <row r="12227" ht="15" customHeight="1" x14ac:dyDescent="0.2"/>
    <row r="12228" ht="15" customHeight="1" x14ac:dyDescent="0.2"/>
    <row r="12229" ht="15" customHeight="1" x14ac:dyDescent="0.2"/>
    <row r="12230" ht="15" customHeight="1" x14ac:dyDescent="0.2"/>
    <row r="12231" ht="15" customHeight="1" x14ac:dyDescent="0.2"/>
    <row r="12232" ht="15" customHeight="1" x14ac:dyDescent="0.2"/>
    <row r="12233" ht="15" customHeight="1" x14ac:dyDescent="0.2"/>
    <row r="12234" ht="15" customHeight="1" x14ac:dyDescent="0.2"/>
    <row r="12235" ht="15" customHeight="1" x14ac:dyDescent="0.2"/>
    <row r="12236" ht="15" customHeight="1" x14ac:dyDescent="0.2"/>
    <row r="12237" ht="15" customHeight="1" x14ac:dyDescent="0.2"/>
    <row r="12238" ht="15" customHeight="1" x14ac:dyDescent="0.2"/>
    <row r="12239" ht="15" customHeight="1" x14ac:dyDescent="0.2"/>
    <row r="12240" ht="15" customHeight="1" x14ac:dyDescent="0.2"/>
    <row r="12241" ht="15" customHeight="1" x14ac:dyDescent="0.2"/>
    <row r="12242" ht="15" customHeight="1" x14ac:dyDescent="0.2"/>
    <row r="12243" ht="15" customHeight="1" x14ac:dyDescent="0.2"/>
    <row r="12244" ht="15" customHeight="1" x14ac:dyDescent="0.2"/>
    <row r="12245" ht="15" customHeight="1" x14ac:dyDescent="0.2"/>
    <row r="12246" ht="15" customHeight="1" x14ac:dyDescent="0.2"/>
    <row r="12247" ht="15" customHeight="1" x14ac:dyDescent="0.2"/>
    <row r="12248" ht="15" customHeight="1" x14ac:dyDescent="0.2"/>
    <row r="12249" ht="15" customHeight="1" x14ac:dyDescent="0.2"/>
    <row r="12250" ht="15" customHeight="1" x14ac:dyDescent="0.2"/>
    <row r="12251" ht="15" customHeight="1" x14ac:dyDescent="0.2"/>
    <row r="12252" ht="15" customHeight="1" x14ac:dyDescent="0.2"/>
    <row r="12253" ht="15" customHeight="1" x14ac:dyDescent="0.2"/>
    <row r="12254" ht="15" customHeight="1" x14ac:dyDescent="0.2"/>
    <row r="12255" ht="15" customHeight="1" x14ac:dyDescent="0.2"/>
    <row r="12256" ht="15" customHeight="1" x14ac:dyDescent="0.2"/>
    <row r="12257" ht="15" customHeight="1" x14ac:dyDescent="0.2"/>
    <row r="12258" ht="15" customHeight="1" x14ac:dyDescent="0.2"/>
    <row r="12259" ht="15" customHeight="1" x14ac:dyDescent="0.2"/>
    <row r="12260" ht="15" customHeight="1" x14ac:dyDescent="0.2"/>
    <row r="12261" ht="15" customHeight="1" x14ac:dyDescent="0.2"/>
    <row r="12262" ht="15" customHeight="1" x14ac:dyDescent="0.2"/>
    <row r="12263" ht="15" customHeight="1" x14ac:dyDescent="0.2"/>
    <row r="12264" ht="15" customHeight="1" x14ac:dyDescent="0.2"/>
    <row r="12265" ht="15" customHeight="1" x14ac:dyDescent="0.2"/>
    <row r="12266" ht="15" customHeight="1" x14ac:dyDescent="0.2"/>
    <row r="12267" ht="15" customHeight="1" x14ac:dyDescent="0.2"/>
    <row r="12268" ht="15" customHeight="1" x14ac:dyDescent="0.2"/>
    <row r="12269" ht="15" customHeight="1" x14ac:dyDescent="0.2"/>
    <row r="12270" ht="15" customHeight="1" x14ac:dyDescent="0.2"/>
    <row r="12271" ht="15" customHeight="1" x14ac:dyDescent="0.2"/>
    <row r="12272" ht="15" customHeight="1" x14ac:dyDescent="0.2"/>
    <row r="12273" ht="15" customHeight="1" x14ac:dyDescent="0.2"/>
    <row r="12274" ht="15" customHeight="1" x14ac:dyDescent="0.2"/>
    <row r="12275" ht="15" customHeight="1" x14ac:dyDescent="0.2"/>
    <row r="12276" ht="15" customHeight="1" x14ac:dyDescent="0.2"/>
    <row r="12277" ht="15" customHeight="1" x14ac:dyDescent="0.2"/>
    <row r="12278" ht="15" customHeight="1" x14ac:dyDescent="0.2"/>
    <row r="12279" ht="15" customHeight="1" x14ac:dyDescent="0.2"/>
    <row r="12280" ht="15" customHeight="1" x14ac:dyDescent="0.2"/>
    <row r="12281" ht="15" customHeight="1" x14ac:dyDescent="0.2"/>
    <row r="12282" ht="15" customHeight="1" x14ac:dyDescent="0.2"/>
    <row r="12283" ht="15" customHeight="1" x14ac:dyDescent="0.2"/>
    <row r="12284" ht="15" customHeight="1" x14ac:dyDescent="0.2"/>
    <row r="12285" ht="15" customHeight="1" x14ac:dyDescent="0.2"/>
    <row r="12286" ht="15" customHeight="1" x14ac:dyDescent="0.2"/>
    <row r="12287" ht="15" customHeight="1" x14ac:dyDescent="0.2"/>
    <row r="12288" ht="15" customHeight="1" x14ac:dyDescent="0.2"/>
    <row r="12289" ht="15" customHeight="1" x14ac:dyDescent="0.2"/>
    <row r="12290" ht="15" customHeight="1" x14ac:dyDescent="0.2"/>
    <row r="12291" ht="15" customHeight="1" x14ac:dyDescent="0.2"/>
    <row r="12292" ht="15" customHeight="1" x14ac:dyDescent="0.2"/>
    <row r="12293" ht="15" customHeight="1" x14ac:dyDescent="0.2"/>
    <row r="12294" ht="15" customHeight="1" x14ac:dyDescent="0.2"/>
    <row r="12295" ht="15" customHeight="1" x14ac:dyDescent="0.2"/>
    <row r="12296" ht="15" customHeight="1" x14ac:dyDescent="0.2"/>
    <row r="12297" ht="15" customHeight="1" x14ac:dyDescent="0.2"/>
    <row r="12298" ht="15" customHeight="1" x14ac:dyDescent="0.2"/>
    <row r="12299" ht="15" customHeight="1" x14ac:dyDescent="0.2"/>
    <row r="12300" ht="15" customHeight="1" x14ac:dyDescent="0.2"/>
    <row r="12301" ht="15" customHeight="1" x14ac:dyDescent="0.2"/>
    <row r="12302" ht="15" customHeight="1" x14ac:dyDescent="0.2"/>
    <row r="12303" ht="15" customHeight="1" x14ac:dyDescent="0.2"/>
    <row r="12304" ht="15" customHeight="1" x14ac:dyDescent="0.2"/>
    <row r="12305" ht="15" customHeight="1" x14ac:dyDescent="0.2"/>
    <row r="12306" ht="15" customHeight="1" x14ac:dyDescent="0.2"/>
    <row r="12307" ht="15" customHeight="1" x14ac:dyDescent="0.2"/>
    <row r="12308" ht="15" customHeight="1" x14ac:dyDescent="0.2"/>
    <row r="12309" ht="15" customHeight="1" x14ac:dyDescent="0.2"/>
    <row r="12310" ht="15" customHeight="1" x14ac:dyDescent="0.2"/>
    <row r="12311" ht="15" customHeight="1" x14ac:dyDescent="0.2"/>
    <row r="12312" ht="15" customHeight="1" x14ac:dyDescent="0.2"/>
    <row r="12313" ht="15" customHeight="1" x14ac:dyDescent="0.2"/>
    <row r="12314" ht="15" customHeight="1" x14ac:dyDescent="0.2"/>
    <row r="12315" ht="15" customHeight="1" x14ac:dyDescent="0.2"/>
    <row r="12316" ht="15" customHeight="1" x14ac:dyDescent="0.2"/>
    <row r="12317" ht="15" customHeight="1" x14ac:dyDescent="0.2"/>
    <row r="12318" ht="15" customHeight="1" x14ac:dyDescent="0.2"/>
    <row r="12319" ht="15" customHeight="1" x14ac:dyDescent="0.2"/>
    <row r="12320" ht="15" customHeight="1" x14ac:dyDescent="0.2"/>
    <row r="12321" ht="15" customHeight="1" x14ac:dyDescent="0.2"/>
    <row r="12322" ht="15" customHeight="1" x14ac:dyDescent="0.2"/>
    <row r="12323" ht="15" customHeight="1" x14ac:dyDescent="0.2"/>
    <row r="12324" ht="15" customHeight="1" x14ac:dyDescent="0.2"/>
    <row r="12325" ht="15" customHeight="1" x14ac:dyDescent="0.2"/>
    <row r="12326" ht="15" customHeight="1" x14ac:dyDescent="0.2"/>
    <row r="12327" ht="15" customHeight="1" x14ac:dyDescent="0.2"/>
    <row r="12328" ht="15" customHeight="1" x14ac:dyDescent="0.2"/>
    <row r="12329" ht="15" customHeight="1" x14ac:dyDescent="0.2"/>
    <row r="12330" ht="15" customHeight="1" x14ac:dyDescent="0.2"/>
    <row r="12331" ht="15" customHeight="1" x14ac:dyDescent="0.2"/>
    <row r="12332" ht="15" customHeight="1" x14ac:dyDescent="0.2"/>
    <row r="12333" ht="15" customHeight="1" x14ac:dyDescent="0.2"/>
    <row r="12334" ht="15" customHeight="1" x14ac:dyDescent="0.2"/>
    <row r="12335" ht="15" customHeight="1" x14ac:dyDescent="0.2"/>
    <row r="12336" ht="15" customHeight="1" x14ac:dyDescent="0.2"/>
    <row r="12337" ht="15" customHeight="1" x14ac:dyDescent="0.2"/>
    <row r="12338" ht="15" customHeight="1" x14ac:dyDescent="0.2"/>
    <row r="12339" ht="15" customHeight="1" x14ac:dyDescent="0.2"/>
    <row r="12340" ht="15" customHeight="1" x14ac:dyDescent="0.2"/>
    <row r="12341" ht="15" customHeight="1" x14ac:dyDescent="0.2"/>
    <row r="12342" ht="15" customHeight="1" x14ac:dyDescent="0.2"/>
    <row r="12343" ht="15" customHeight="1" x14ac:dyDescent="0.2"/>
    <row r="12344" ht="15" customHeight="1" x14ac:dyDescent="0.2"/>
    <row r="12345" ht="15" customHeight="1" x14ac:dyDescent="0.2"/>
    <row r="12346" ht="15" customHeight="1" x14ac:dyDescent="0.2"/>
    <row r="12347" ht="15" customHeight="1" x14ac:dyDescent="0.2"/>
    <row r="12348" ht="15" customHeight="1" x14ac:dyDescent="0.2"/>
    <row r="12349" ht="15" customHeight="1" x14ac:dyDescent="0.2"/>
    <row r="12350" ht="15" customHeight="1" x14ac:dyDescent="0.2"/>
    <row r="12351" ht="15" customHeight="1" x14ac:dyDescent="0.2"/>
    <row r="12352" ht="15" customHeight="1" x14ac:dyDescent="0.2"/>
    <row r="12353" ht="15" customHeight="1" x14ac:dyDescent="0.2"/>
    <row r="12354" ht="15" customHeight="1" x14ac:dyDescent="0.2"/>
    <row r="12355" ht="15" customHeight="1" x14ac:dyDescent="0.2"/>
    <row r="12356" ht="15" customHeight="1" x14ac:dyDescent="0.2"/>
    <row r="12357" ht="15" customHeight="1" x14ac:dyDescent="0.2"/>
    <row r="12358" ht="15" customHeight="1" x14ac:dyDescent="0.2"/>
    <row r="12359" ht="15" customHeight="1" x14ac:dyDescent="0.2"/>
    <row r="12360" ht="15" customHeight="1" x14ac:dyDescent="0.2"/>
    <row r="12361" ht="15" customHeight="1" x14ac:dyDescent="0.2"/>
    <row r="12362" ht="15" customHeight="1" x14ac:dyDescent="0.2"/>
    <row r="12363" ht="15" customHeight="1" x14ac:dyDescent="0.2"/>
    <row r="12364" ht="15" customHeight="1" x14ac:dyDescent="0.2"/>
    <row r="12365" ht="15" customHeight="1" x14ac:dyDescent="0.2"/>
    <row r="12366" ht="15" customHeight="1" x14ac:dyDescent="0.2"/>
    <row r="12367" ht="15" customHeight="1" x14ac:dyDescent="0.2"/>
    <row r="12368" ht="15" customHeight="1" x14ac:dyDescent="0.2"/>
    <row r="12369" ht="15" customHeight="1" x14ac:dyDescent="0.2"/>
    <row r="12370" ht="15" customHeight="1" x14ac:dyDescent="0.2"/>
    <row r="12371" ht="15" customHeight="1" x14ac:dyDescent="0.2"/>
    <row r="12372" ht="15" customHeight="1" x14ac:dyDescent="0.2"/>
    <row r="12373" ht="15" customHeight="1" x14ac:dyDescent="0.2"/>
    <row r="12374" ht="15" customHeight="1" x14ac:dyDescent="0.2"/>
    <row r="12375" ht="15" customHeight="1" x14ac:dyDescent="0.2"/>
    <row r="12376" ht="15" customHeight="1" x14ac:dyDescent="0.2"/>
    <row r="12377" ht="15" customHeight="1" x14ac:dyDescent="0.2"/>
    <row r="12378" ht="15" customHeight="1" x14ac:dyDescent="0.2"/>
    <row r="12379" ht="15" customHeight="1" x14ac:dyDescent="0.2"/>
    <row r="12380" ht="15" customHeight="1" x14ac:dyDescent="0.2"/>
    <row r="12381" ht="15" customHeight="1" x14ac:dyDescent="0.2"/>
    <row r="12382" ht="15" customHeight="1" x14ac:dyDescent="0.2"/>
    <row r="12383" ht="15" customHeight="1" x14ac:dyDescent="0.2"/>
    <row r="12384" ht="15" customHeight="1" x14ac:dyDescent="0.2"/>
    <row r="12385" ht="15" customHeight="1" x14ac:dyDescent="0.2"/>
    <row r="12386" ht="15" customHeight="1" x14ac:dyDescent="0.2"/>
    <row r="12387" ht="15" customHeight="1" x14ac:dyDescent="0.2"/>
    <row r="12388" ht="15" customHeight="1" x14ac:dyDescent="0.2"/>
    <row r="12389" ht="15" customHeight="1" x14ac:dyDescent="0.2"/>
    <row r="12390" ht="15" customHeight="1" x14ac:dyDescent="0.2"/>
    <row r="12391" ht="15" customHeight="1" x14ac:dyDescent="0.2"/>
    <row r="12392" ht="15" customHeight="1" x14ac:dyDescent="0.2"/>
    <row r="12393" ht="15" customHeight="1" x14ac:dyDescent="0.2"/>
    <row r="12394" ht="15" customHeight="1" x14ac:dyDescent="0.2"/>
    <row r="12395" ht="15" customHeight="1" x14ac:dyDescent="0.2"/>
    <row r="12396" ht="15" customHeight="1" x14ac:dyDescent="0.2"/>
    <row r="12397" ht="15" customHeight="1" x14ac:dyDescent="0.2"/>
    <row r="12398" ht="15" customHeight="1" x14ac:dyDescent="0.2"/>
    <row r="12399" ht="15" customHeight="1" x14ac:dyDescent="0.2"/>
    <row r="12400" ht="15" customHeight="1" x14ac:dyDescent="0.2"/>
    <row r="12401" ht="15" customHeight="1" x14ac:dyDescent="0.2"/>
    <row r="12402" ht="15" customHeight="1" x14ac:dyDescent="0.2"/>
    <row r="12403" ht="15" customHeight="1" x14ac:dyDescent="0.2"/>
    <row r="12404" ht="15" customHeight="1" x14ac:dyDescent="0.2"/>
    <row r="12405" ht="15" customHeight="1" x14ac:dyDescent="0.2"/>
    <row r="12406" ht="15" customHeight="1" x14ac:dyDescent="0.2"/>
    <row r="12407" ht="15" customHeight="1" x14ac:dyDescent="0.2"/>
    <row r="12408" ht="15" customHeight="1" x14ac:dyDescent="0.2"/>
    <row r="12409" ht="15" customHeight="1" x14ac:dyDescent="0.2"/>
    <row r="12410" ht="15" customHeight="1" x14ac:dyDescent="0.2"/>
    <row r="12411" ht="15" customHeight="1" x14ac:dyDescent="0.2"/>
    <row r="12412" ht="15" customHeight="1" x14ac:dyDescent="0.2"/>
    <row r="12413" ht="15" customHeight="1" x14ac:dyDescent="0.2"/>
    <row r="12414" ht="15" customHeight="1" x14ac:dyDescent="0.2"/>
    <row r="12415" ht="15" customHeight="1" x14ac:dyDescent="0.2"/>
    <row r="12416" ht="15" customHeight="1" x14ac:dyDescent="0.2"/>
    <row r="12417" ht="15" customHeight="1" x14ac:dyDescent="0.2"/>
    <row r="12418" ht="15" customHeight="1" x14ac:dyDescent="0.2"/>
    <row r="12419" ht="15" customHeight="1" x14ac:dyDescent="0.2"/>
    <row r="12420" ht="15" customHeight="1" x14ac:dyDescent="0.2"/>
    <row r="12421" ht="15" customHeight="1" x14ac:dyDescent="0.2"/>
    <row r="12422" ht="15" customHeight="1" x14ac:dyDescent="0.2"/>
    <row r="12423" ht="15" customHeight="1" x14ac:dyDescent="0.2"/>
    <row r="12424" ht="15" customHeight="1" x14ac:dyDescent="0.2"/>
    <row r="12425" ht="15" customHeight="1" x14ac:dyDescent="0.2"/>
    <row r="12426" ht="15" customHeight="1" x14ac:dyDescent="0.2"/>
    <row r="12427" ht="15" customHeight="1" x14ac:dyDescent="0.2"/>
    <row r="12428" ht="15" customHeight="1" x14ac:dyDescent="0.2"/>
    <row r="12429" ht="15" customHeight="1" x14ac:dyDescent="0.2"/>
    <row r="12430" ht="15" customHeight="1" x14ac:dyDescent="0.2"/>
    <row r="12431" ht="15" customHeight="1" x14ac:dyDescent="0.2"/>
    <row r="12432" ht="15" customHeight="1" x14ac:dyDescent="0.2"/>
    <row r="12433" ht="15" customHeight="1" x14ac:dyDescent="0.2"/>
    <row r="12434" ht="15" customHeight="1" x14ac:dyDescent="0.2"/>
    <row r="12435" ht="15" customHeight="1" x14ac:dyDescent="0.2"/>
    <row r="12436" ht="15" customHeight="1" x14ac:dyDescent="0.2"/>
    <row r="12437" ht="15" customHeight="1" x14ac:dyDescent="0.2"/>
    <row r="12438" ht="15" customHeight="1" x14ac:dyDescent="0.2"/>
    <row r="12439" ht="15" customHeight="1" x14ac:dyDescent="0.2"/>
    <row r="12440" ht="15" customHeight="1" x14ac:dyDescent="0.2"/>
    <row r="12441" ht="15" customHeight="1" x14ac:dyDescent="0.2"/>
    <row r="12442" ht="15" customHeight="1" x14ac:dyDescent="0.2"/>
    <row r="12443" ht="15" customHeight="1" x14ac:dyDescent="0.2"/>
    <row r="12444" ht="15" customHeight="1" x14ac:dyDescent="0.2"/>
    <row r="12445" ht="15" customHeight="1" x14ac:dyDescent="0.2"/>
    <row r="12446" ht="15" customHeight="1" x14ac:dyDescent="0.2"/>
    <row r="12447" ht="15" customHeight="1" x14ac:dyDescent="0.2"/>
    <row r="12448" ht="15" customHeight="1" x14ac:dyDescent="0.2"/>
    <row r="12449" ht="15" customHeight="1" x14ac:dyDescent="0.2"/>
    <row r="12450" ht="15" customHeight="1" x14ac:dyDescent="0.2"/>
    <row r="12451" ht="15" customHeight="1" x14ac:dyDescent="0.2"/>
    <row r="12452" ht="15" customHeight="1" x14ac:dyDescent="0.2"/>
    <row r="12453" ht="15" customHeight="1" x14ac:dyDescent="0.2"/>
    <row r="12454" ht="15" customHeight="1" x14ac:dyDescent="0.2"/>
    <row r="12455" ht="15" customHeight="1" x14ac:dyDescent="0.2"/>
    <row r="12456" ht="15" customHeight="1" x14ac:dyDescent="0.2"/>
    <row r="12457" ht="15" customHeight="1" x14ac:dyDescent="0.2"/>
    <row r="12458" ht="15" customHeight="1" x14ac:dyDescent="0.2"/>
    <row r="12459" ht="15" customHeight="1" x14ac:dyDescent="0.2"/>
    <row r="12460" ht="15" customHeight="1" x14ac:dyDescent="0.2"/>
    <row r="12461" ht="15" customHeight="1" x14ac:dyDescent="0.2"/>
    <row r="12462" ht="15" customHeight="1" x14ac:dyDescent="0.2"/>
    <row r="12463" ht="15" customHeight="1" x14ac:dyDescent="0.2"/>
    <row r="12464" ht="15" customHeight="1" x14ac:dyDescent="0.2"/>
    <row r="12465" ht="15" customHeight="1" x14ac:dyDescent="0.2"/>
    <row r="12466" ht="15" customHeight="1" x14ac:dyDescent="0.2"/>
    <row r="12467" ht="15" customHeight="1" x14ac:dyDescent="0.2"/>
    <row r="12468" ht="15" customHeight="1" x14ac:dyDescent="0.2"/>
    <row r="12469" ht="15" customHeight="1" x14ac:dyDescent="0.2"/>
    <row r="12470" ht="15" customHeight="1" x14ac:dyDescent="0.2"/>
    <row r="12471" ht="15" customHeight="1" x14ac:dyDescent="0.2"/>
    <row r="12472" ht="15" customHeight="1" x14ac:dyDescent="0.2"/>
    <row r="12473" ht="15" customHeight="1" x14ac:dyDescent="0.2"/>
    <row r="12474" ht="15" customHeight="1" x14ac:dyDescent="0.2"/>
    <row r="12475" ht="15" customHeight="1" x14ac:dyDescent="0.2"/>
    <row r="12476" ht="15" customHeight="1" x14ac:dyDescent="0.2"/>
    <row r="12477" ht="15" customHeight="1" x14ac:dyDescent="0.2"/>
    <row r="12478" ht="15" customHeight="1" x14ac:dyDescent="0.2"/>
    <row r="12479" ht="15" customHeight="1" x14ac:dyDescent="0.2"/>
    <row r="12480" ht="15" customHeight="1" x14ac:dyDescent="0.2"/>
    <row r="12481" ht="15" customHeight="1" x14ac:dyDescent="0.2"/>
    <row r="12482" ht="15" customHeight="1" x14ac:dyDescent="0.2"/>
    <row r="12483" ht="15" customHeight="1" x14ac:dyDescent="0.2"/>
    <row r="12484" ht="15" customHeight="1" x14ac:dyDescent="0.2"/>
    <row r="12485" ht="15" customHeight="1" x14ac:dyDescent="0.2"/>
    <row r="12486" ht="15" customHeight="1" x14ac:dyDescent="0.2"/>
    <row r="12487" ht="15" customHeight="1" x14ac:dyDescent="0.2"/>
    <row r="12488" ht="15" customHeight="1" x14ac:dyDescent="0.2"/>
    <row r="12489" ht="15" customHeight="1" x14ac:dyDescent="0.2"/>
    <row r="12490" ht="15" customHeight="1" x14ac:dyDescent="0.2"/>
    <row r="12491" ht="15" customHeight="1" x14ac:dyDescent="0.2"/>
    <row r="12492" ht="15" customHeight="1" x14ac:dyDescent="0.2"/>
    <row r="12493" ht="15" customHeight="1" x14ac:dyDescent="0.2"/>
    <row r="12494" ht="15" customHeight="1" x14ac:dyDescent="0.2"/>
    <row r="12495" ht="15" customHeight="1" x14ac:dyDescent="0.2"/>
    <row r="12496" ht="15" customHeight="1" x14ac:dyDescent="0.2"/>
    <row r="12497" ht="15" customHeight="1" x14ac:dyDescent="0.2"/>
    <row r="12498" ht="15" customHeight="1" x14ac:dyDescent="0.2"/>
    <row r="12499" ht="15" customHeight="1" x14ac:dyDescent="0.2"/>
    <row r="12500" ht="15" customHeight="1" x14ac:dyDescent="0.2"/>
    <row r="12501" ht="15" customHeight="1" x14ac:dyDescent="0.2"/>
    <row r="12502" ht="15" customHeight="1" x14ac:dyDescent="0.2"/>
    <row r="12503" ht="15" customHeight="1" x14ac:dyDescent="0.2"/>
    <row r="12504" ht="15" customHeight="1" x14ac:dyDescent="0.2"/>
    <row r="12505" ht="15" customHeight="1" x14ac:dyDescent="0.2"/>
    <row r="12506" ht="15" customHeight="1" x14ac:dyDescent="0.2"/>
    <row r="12507" ht="15" customHeight="1" x14ac:dyDescent="0.2"/>
    <row r="12508" ht="15" customHeight="1" x14ac:dyDescent="0.2"/>
    <row r="12509" ht="15" customHeight="1" x14ac:dyDescent="0.2"/>
    <row r="12510" ht="15" customHeight="1" x14ac:dyDescent="0.2"/>
    <row r="12511" ht="15" customHeight="1" x14ac:dyDescent="0.2"/>
    <row r="12512" ht="15" customHeight="1" x14ac:dyDescent="0.2"/>
    <row r="12513" ht="15" customHeight="1" x14ac:dyDescent="0.2"/>
    <row r="12514" ht="15" customHeight="1" x14ac:dyDescent="0.2"/>
    <row r="12515" ht="15" customHeight="1" x14ac:dyDescent="0.2"/>
    <row r="12516" ht="15" customHeight="1" x14ac:dyDescent="0.2"/>
    <row r="12517" ht="15" customHeight="1" x14ac:dyDescent="0.2"/>
    <row r="12518" ht="15" customHeight="1" x14ac:dyDescent="0.2"/>
    <row r="12519" ht="15" customHeight="1" x14ac:dyDescent="0.2"/>
    <row r="12520" ht="15" customHeight="1" x14ac:dyDescent="0.2"/>
    <row r="12521" ht="15" customHeight="1" x14ac:dyDescent="0.2"/>
    <row r="12522" ht="15" customHeight="1" x14ac:dyDescent="0.2"/>
    <row r="12523" ht="15" customHeight="1" x14ac:dyDescent="0.2"/>
    <row r="12524" ht="15" customHeight="1" x14ac:dyDescent="0.2"/>
    <row r="12525" ht="15" customHeight="1" x14ac:dyDescent="0.2"/>
    <row r="12526" ht="15" customHeight="1" x14ac:dyDescent="0.2"/>
    <row r="12527" ht="15" customHeight="1" x14ac:dyDescent="0.2"/>
    <row r="12528" ht="15" customHeight="1" x14ac:dyDescent="0.2"/>
    <row r="12529" ht="15" customHeight="1" x14ac:dyDescent="0.2"/>
    <row r="12530" ht="15" customHeight="1" x14ac:dyDescent="0.2"/>
    <row r="12531" ht="15" customHeight="1" x14ac:dyDescent="0.2"/>
    <row r="12532" ht="15" customHeight="1" x14ac:dyDescent="0.2"/>
    <row r="12533" ht="15" customHeight="1" x14ac:dyDescent="0.2"/>
    <row r="12534" ht="15" customHeight="1" x14ac:dyDescent="0.2"/>
    <row r="12535" ht="15" customHeight="1" x14ac:dyDescent="0.2"/>
    <row r="12536" ht="15" customHeight="1" x14ac:dyDescent="0.2"/>
    <row r="12537" ht="15" customHeight="1" x14ac:dyDescent="0.2"/>
    <row r="12538" ht="15" customHeight="1" x14ac:dyDescent="0.2"/>
    <row r="12539" ht="15" customHeight="1" x14ac:dyDescent="0.2"/>
    <row r="12540" ht="15" customHeight="1" x14ac:dyDescent="0.2"/>
    <row r="12541" ht="15" customHeight="1" x14ac:dyDescent="0.2"/>
    <row r="12542" ht="15" customHeight="1" x14ac:dyDescent="0.2"/>
    <row r="12543" ht="15" customHeight="1" x14ac:dyDescent="0.2"/>
    <row r="12544" ht="15" customHeight="1" x14ac:dyDescent="0.2"/>
    <row r="12545" ht="15" customHeight="1" x14ac:dyDescent="0.2"/>
    <row r="12546" ht="15" customHeight="1" x14ac:dyDescent="0.2"/>
    <row r="12547" ht="15" customHeight="1" x14ac:dyDescent="0.2"/>
    <row r="12548" ht="15" customHeight="1" x14ac:dyDescent="0.2"/>
    <row r="12549" ht="15" customHeight="1" x14ac:dyDescent="0.2"/>
    <row r="12550" ht="15" customHeight="1" x14ac:dyDescent="0.2"/>
    <row r="12551" ht="15" customHeight="1" x14ac:dyDescent="0.2"/>
    <row r="12552" ht="15" customHeight="1" x14ac:dyDescent="0.2"/>
    <row r="12553" ht="15" customHeight="1" x14ac:dyDescent="0.2"/>
    <row r="12554" ht="15" customHeight="1" x14ac:dyDescent="0.2"/>
    <row r="12555" ht="15" customHeight="1" x14ac:dyDescent="0.2"/>
    <row r="12556" ht="15" customHeight="1" x14ac:dyDescent="0.2"/>
    <row r="12557" ht="15" customHeight="1" x14ac:dyDescent="0.2"/>
    <row r="12558" ht="15" customHeight="1" x14ac:dyDescent="0.2"/>
    <row r="12559" ht="15" customHeight="1" x14ac:dyDescent="0.2"/>
    <row r="12560" ht="15" customHeight="1" x14ac:dyDescent="0.2"/>
    <row r="12561" ht="15" customHeight="1" x14ac:dyDescent="0.2"/>
    <row r="12562" ht="15" customHeight="1" x14ac:dyDescent="0.2"/>
    <row r="12563" ht="15" customHeight="1" x14ac:dyDescent="0.2"/>
    <row r="12564" ht="15" customHeight="1" x14ac:dyDescent="0.2"/>
    <row r="12565" ht="15" customHeight="1" x14ac:dyDescent="0.2"/>
    <row r="12566" ht="15" customHeight="1" x14ac:dyDescent="0.2"/>
    <row r="12567" ht="15" customHeight="1" x14ac:dyDescent="0.2"/>
    <row r="12568" ht="15" customHeight="1" x14ac:dyDescent="0.2"/>
    <row r="12569" ht="15" customHeight="1" x14ac:dyDescent="0.2"/>
    <row r="12570" ht="15" customHeight="1" x14ac:dyDescent="0.2"/>
    <row r="12571" ht="15" customHeight="1" x14ac:dyDescent="0.2"/>
    <row r="12572" ht="15" customHeight="1" x14ac:dyDescent="0.2"/>
    <row r="12573" ht="15" customHeight="1" x14ac:dyDescent="0.2"/>
    <row r="12574" ht="15" customHeight="1" x14ac:dyDescent="0.2"/>
    <row r="12575" ht="15" customHeight="1" x14ac:dyDescent="0.2"/>
    <row r="12576" ht="15" customHeight="1" x14ac:dyDescent="0.2"/>
    <row r="12577" ht="15" customHeight="1" x14ac:dyDescent="0.2"/>
    <row r="12578" ht="15" customHeight="1" x14ac:dyDescent="0.2"/>
    <row r="12579" ht="15" customHeight="1" x14ac:dyDescent="0.2"/>
    <row r="12580" ht="15" customHeight="1" x14ac:dyDescent="0.2"/>
    <row r="12581" ht="15" customHeight="1" x14ac:dyDescent="0.2"/>
    <row r="12582" ht="15" customHeight="1" x14ac:dyDescent="0.2"/>
    <row r="12583" ht="15" customHeight="1" x14ac:dyDescent="0.2"/>
    <row r="12584" ht="15" customHeight="1" x14ac:dyDescent="0.2"/>
    <row r="12585" ht="15" customHeight="1" x14ac:dyDescent="0.2"/>
    <row r="12586" ht="15" customHeight="1" x14ac:dyDescent="0.2"/>
    <row r="12587" ht="15" customHeight="1" x14ac:dyDescent="0.2"/>
    <row r="12588" ht="15" customHeight="1" x14ac:dyDescent="0.2"/>
    <row r="12589" ht="15" customHeight="1" x14ac:dyDescent="0.2"/>
    <row r="12590" ht="15" customHeight="1" x14ac:dyDescent="0.2"/>
    <row r="12591" ht="15" customHeight="1" x14ac:dyDescent="0.2"/>
    <row r="12592" ht="15" customHeight="1" x14ac:dyDescent="0.2"/>
    <row r="12593" ht="15" customHeight="1" x14ac:dyDescent="0.2"/>
    <row r="12594" ht="15" customHeight="1" x14ac:dyDescent="0.2"/>
    <row r="12595" ht="15" customHeight="1" x14ac:dyDescent="0.2"/>
    <row r="12596" ht="15" customHeight="1" x14ac:dyDescent="0.2"/>
    <row r="12597" ht="15" customHeight="1" x14ac:dyDescent="0.2"/>
    <row r="12598" ht="15" customHeight="1" x14ac:dyDescent="0.2"/>
    <row r="12599" ht="15" customHeight="1" x14ac:dyDescent="0.2"/>
    <row r="12600" ht="15" customHeight="1" x14ac:dyDescent="0.2"/>
    <row r="12601" ht="15" customHeight="1" x14ac:dyDescent="0.2"/>
    <row r="12602" ht="15" customHeight="1" x14ac:dyDescent="0.2"/>
    <row r="12603" ht="15" customHeight="1" x14ac:dyDescent="0.2"/>
    <row r="12604" ht="15" customHeight="1" x14ac:dyDescent="0.2"/>
    <row r="12605" ht="15" customHeight="1" x14ac:dyDescent="0.2"/>
    <row r="12606" ht="15" customHeight="1" x14ac:dyDescent="0.2"/>
    <row r="12607" ht="15" customHeight="1" x14ac:dyDescent="0.2"/>
    <row r="12608" ht="15" customHeight="1" x14ac:dyDescent="0.2"/>
    <row r="12609" ht="15" customHeight="1" x14ac:dyDescent="0.2"/>
    <row r="12610" ht="15" customHeight="1" x14ac:dyDescent="0.2"/>
    <row r="12611" ht="15" customHeight="1" x14ac:dyDescent="0.2"/>
    <row r="12612" ht="15" customHeight="1" x14ac:dyDescent="0.2"/>
    <row r="12613" ht="15" customHeight="1" x14ac:dyDescent="0.2"/>
    <row r="12614" ht="15" customHeight="1" x14ac:dyDescent="0.2"/>
    <row r="12615" ht="15" customHeight="1" x14ac:dyDescent="0.2"/>
    <row r="12616" ht="15" customHeight="1" x14ac:dyDescent="0.2"/>
    <row r="12617" ht="15" customHeight="1" x14ac:dyDescent="0.2"/>
    <row r="12618" ht="15" customHeight="1" x14ac:dyDescent="0.2"/>
    <row r="12619" ht="15" customHeight="1" x14ac:dyDescent="0.2"/>
    <row r="12620" ht="15" customHeight="1" x14ac:dyDescent="0.2"/>
    <row r="12621" ht="15" customHeight="1" x14ac:dyDescent="0.2"/>
    <row r="12622" ht="15" customHeight="1" x14ac:dyDescent="0.2"/>
    <row r="12623" ht="15" customHeight="1" x14ac:dyDescent="0.2"/>
    <row r="12624" ht="15" customHeight="1" x14ac:dyDescent="0.2"/>
    <row r="12625" ht="15" customHeight="1" x14ac:dyDescent="0.2"/>
    <row r="12626" ht="15" customHeight="1" x14ac:dyDescent="0.2"/>
    <row r="12627" ht="15" customHeight="1" x14ac:dyDescent="0.2"/>
    <row r="12628" ht="15" customHeight="1" x14ac:dyDescent="0.2"/>
    <row r="12629" ht="15" customHeight="1" x14ac:dyDescent="0.2"/>
    <row r="12630" ht="15" customHeight="1" x14ac:dyDescent="0.2"/>
    <row r="12631" ht="15" customHeight="1" x14ac:dyDescent="0.2"/>
    <row r="12632" ht="15" customHeight="1" x14ac:dyDescent="0.2"/>
    <row r="12633" ht="15" customHeight="1" x14ac:dyDescent="0.2"/>
    <row r="12634" ht="15" customHeight="1" x14ac:dyDescent="0.2"/>
    <row r="12635" ht="15" customHeight="1" x14ac:dyDescent="0.2"/>
    <row r="12636" ht="15" customHeight="1" x14ac:dyDescent="0.2"/>
    <row r="12637" ht="15" customHeight="1" x14ac:dyDescent="0.2"/>
    <row r="12638" ht="15" customHeight="1" x14ac:dyDescent="0.2"/>
    <row r="12639" ht="15" customHeight="1" x14ac:dyDescent="0.2"/>
    <row r="12640" ht="15" customHeight="1" x14ac:dyDescent="0.2"/>
    <row r="12641" ht="15" customHeight="1" x14ac:dyDescent="0.2"/>
    <row r="12642" ht="15" customHeight="1" x14ac:dyDescent="0.2"/>
    <row r="12643" ht="15" customHeight="1" x14ac:dyDescent="0.2"/>
    <row r="12644" ht="15" customHeight="1" x14ac:dyDescent="0.2"/>
    <row r="12645" ht="15" customHeight="1" x14ac:dyDescent="0.2"/>
    <row r="12646" ht="15" customHeight="1" x14ac:dyDescent="0.2"/>
    <row r="12647" ht="15" customHeight="1" x14ac:dyDescent="0.2"/>
    <row r="12648" ht="15" customHeight="1" x14ac:dyDescent="0.2"/>
    <row r="12649" ht="15" customHeight="1" x14ac:dyDescent="0.2"/>
    <row r="12650" ht="15" customHeight="1" x14ac:dyDescent="0.2"/>
    <row r="12651" ht="15" customHeight="1" x14ac:dyDescent="0.2"/>
    <row r="12652" ht="15" customHeight="1" x14ac:dyDescent="0.2"/>
    <row r="12653" ht="15" customHeight="1" x14ac:dyDescent="0.2"/>
    <row r="12654" ht="15" customHeight="1" x14ac:dyDescent="0.2"/>
    <row r="12655" ht="15" customHeight="1" x14ac:dyDescent="0.2"/>
    <row r="12656" ht="15" customHeight="1" x14ac:dyDescent="0.2"/>
    <row r="12657" ht="15" customHeight="1" x14ac:dyDescent="0.2"/>
    <row r="12658" ht="15" customHeight="1" x14ac:dyDescent="0.2"/>
    <row r="12659" ht="15" customHeight="1" x14ac:dyDescent="0.2"/>
    <row r="12660" ht="15" customHeight="1" x14ac:dyDescent="0.2"/>
    <row r="12661" ht="15" customHeight="1" x14ac:dyDescent="0.2"/>
    <row r="12662" ht="15" customHeight="1" x14ac:dyDescent="0.2"/>
    <row r="12663" ht="15" customHeight="1" x14ac:dyDescent="0.2"/>
    <row r="12664" ht="15" customHeight="1" x14ac:dyDescent="0.2"/>
    <row r="12665" ht="15" customHeight="1" x14ac:dyDescent="0.2"/>
    <row r="12666" ht="15" customHeight="1" x14ac:dyDescent="0.2"/>
    <row r="12667" ht="15" customHeight="1" x14ac:dyDescent="0.2"/>
    <row r="12668" ht="15" customHeight="1" x14ac:dyDescent="0.2"/>
    <row r="12669" ht="15" customHeight="1" x14ac:dyDescent="0.2"/>
    <row r="12670" ht="15" customHeight="1" x14ac:dyDescent="0.2"/>
    <row r="12671" ht="15" customHeight="1" x14ac:dyDescent="0.2"/>
    <row r="12672" ht="15" customHeight="1" x14ac:dyDescent="0.2"/>
    <row r="12673" ht="15" customHeight="1" x14ac:dyDescent="0.2"/>
    <row r="12674" ht="15" customHeight="1" x14ac:dyDescent="0.2"/>
    <row r="12675" ht="15" customHeight="1" x14ac:dyDescent="0.2"/>
    <row r="12676" ht="15" customHeight="1" x14ac:dyDescent="0.2"/>
    <row r="12677" ht="15" customHeight="1" x14ac:dyDescent="0.2"/>
    <row r="12678" ht="15" customHeight="1" x14ac:dyDescent="0.2"/>
    <row r="12679" ht="15" customHeight="1" x14ac:dyDescent="0.2"/>
    <row r="12680" ht="15" customHeight="1" x14ac:dyDescent="0.2"/>
    <row r="12681" ht="15" customHeight="1" x14ac:dyDescent="0.2"/>
    <row r="12682" ht="15" customHeight="1" x14ac:dyDescent="0.2"/>
    <row r="12683" ht="15" customHeight="1" x14ac:dyDescent="0.2"/>
    <row r="12684" ht="15" customHeight="1" x14ac:dyDescent="0.2"/>
    <row r="12685" ht="15" customHeight="1" x14ac:dyDescent="0.2"/>
    <row r="12686" ht="15" customHeight="1" x14ac:dyDescent="0.2"/>
    <row r="12687" ht="15" customHeight="1" x14ac:dyDescent="0.2"/>
    <row r="12688" ht="15" customHeight="1" x14ac:dyDescent="0.2"/>
    <row r="12689" ht="15" customHeight="1" x14ac:dyDescent="0.2"/>
    <row r="12690" ht="15" customHeight="1" x14ac:dyDescent="0.2"/>
    <row r="12691" ht="15" customHeight="1" x14ac:dyDescent="0.2"/>
    <row r="12692" ht="15" customHeight="1" x14ac:dyDescent="0.2"/>
    <row r="12693" ht="15" customHeight="1" x14ac:dyDescent="0.2"/>
    <row r="12694" ht="15" customHeight="1" x14ac:dyDescent="0.2"/>
    <row r="12695" ht="15" customHeight="1" x14ac:dyDescent="0.2"/>
    <row r="12696" ht="15" customHeight="1" x14ac:dyDescent="0.2"/>
    <row r="12697" ht="15" customHeight="1" x14ac:dyDescent="0.2"/>
    <row r="12698" ht="15" customHeight="1" x14ac:dyDescent="0.2"/>
    <row r="12699" ht="15" customHeight="1" x14ac:dyDescent="0.2"/>
    <row r="12700" ht="15" customHeight="1" x14ac:dyDescent="0.2"/>
    <row r="12701" ht="15" customHeight="1" x14ac:dyDescent="0.2"/>
    <row r="12702" ht="15" customHeight="1" x14ac:dyDescent="0.2"/>
    <row r="12703" ht="15" customHeight="1" x14ac:dyDescent="0.2"/>
    <row r="12704" ht="15" customHeight="1" x14ac:dyDescent="0.2"/>
    <row r="12705" ht="15" customHeight="1" x14ac:dyDescent="0.2"/>
    <row r="12706" ht="15" customHeight="1" x14ac:dyDescent="0.2"/>
    <row r="12707" ht="15" customHeight="1" x14ac:dyDescent="0.2"/>
    <row r="12708" ht="15" customHeight="1" x14ac:dyDescent="0.2"/>
    <row r="12709" ht="15" customHeight="1" x14ac:dyDescent="0.2"/>
    <row r="12710" ht="15" customHeight="1" x14ac:dyDescent="0.2"/>
    <row r="12711" ht="15" customHeight="1" x14ac:dyDescent="0.2"/>
    <row r="12712" ht="15" customHeight="1" x14ac:dyDescent="0.2"/>
    <row r="12713" ht="15" customHeight="1" x14ac:dyDescent="0.2"/>
    <row r="12714" ht="15" customHeight="1" x14ac:dyDescent="0.2"/>
    <row r="12715" ht="15" customHeight="1" x14ac:dyDescent="0.2"/>
    <row r="12716" ht="15" customHeight="1" x14ac:dyDescent="0.2"/>
    <row r="12717" ht="15" customHeight="1" x14ac:dyDescent="0.2"/>
    <row r="12718" ht="15" customHeight="1" x14ac:dyDescent="0.2"/>
    <row r="12719" ht="15" customHeight="1" x14ac:dyDescent="0.2"/>
    <row r="12720" ht="15" customHeight="1" x14ac:dyDescent="0.2"/>
    <row r="12721" ht="15" customHeight="1" x14ac:dyDescent="0.2"/>
    <row r="12722" ht="15" customHeight="1" x14ac:dyDescent="0.2"/>
    <row r="12723" ht="15" customHeight="1" x14ac:dyDescent="0.2"/>
    <row r="12724" ht="15" customHeight="1" x14ac:dyDescent="0.2"/>
    <row r="12725" ht="15" customHeight="1" x14ac:dyDescent="0.2"/>
    <row r="12726" ht="15" customHeight="1" x14ac:dyDescent="0.2"/>
    <row r="12727" ht="15" customHeight="1" x14ac:dyDescent="0.2"/>
    <row r="12728" ht="15" customHeight="1" x14ac:dyDescent="0.2"/>
    <row r="12729" ht="15" customHeight="1" x14ac:dyDescent="0.2"/>
    <row r="12730" ht="15" customHeight="1" x14ac:dyDescent="0.2"/>
    <row r="12731" ht="15" customHeight="1" x14ac:dyDescent="0.2"/>
    <row r="12732" ht="15" customHeight="1" x14ac:dyDescent="0.2"/>
    <row r="12733" ht="15" customHeight="1" x14ac:dyDescent="0.2"/>
    <row r="12734" ht="15" customHeight="1" x14ac:dyDescent="0.2"/>
    <row r="12735" ht="15" customHeight="1" x14ac:dyDescent="0.2"/>
    <row r="12736" ht="15" customHeight="1" x14ac:dyDescent="0.2"/>
    <row r="12737" ht="15" customHeight="1" x14ac:dyDescent="0.2"/>
    <row r="12738" ht="15" customHeight="1" x14ac:dyDescent="0.2"/>
    <row r="12739" ht="15" customHeight="1" x14ac:dyDescent="0.2"/>
    <row r="12740" ht="15" customHeight="1" x14ac:dyDescent="0.2"/>
    <row r="12741" ht="15" customHeight="1" x14ac:dyDescent="0.2"/>
    <row r="12742" ht="15" customHeight="1" x14ac:dyDescent="0.2"/>
    <row r="12743" ht="15" customHeight="1" x14ac:dyDescent="0.2"/>
    <row r="12744" ht="15" customHeight="1" x14ac:dyDescent="0.2"/>
    <row r="12745" ht="15" customHeight="1" x14ac:dyDescent="0.2"/>
    <row r="12746" ht="15" customHeight="1" x14ac:dyDescent="0.2"/>
    <row r="12747" ht="15" customHeight="1" x14ac:dyDescent="0.2"/>
    <row r="12748" ht="15" customHeight="1" x14ac:dyDescent="0.2"/>
    <row r="12749" ht="15" customHeight="1" x14ac:dyDescent="0.2"/>
    <row r="12750" ht="15" customHeight="1" x14ac:dyDescent="0.2"/>
    <row r="12751" ht="15" customHeight="1" x14ac:dyDescent="0.2"/>
    <row r="12752" ht="15" customHeight="1" x14ac:dyDescent="0.2"/>
    <row r="12753" ht="15" customHeight="1" x14ac:dyDescent="0.2"/>
    <row r="12754" ht="15" customHeight="1" x14ac:dyDescent="0.2"/>
    <row r="12755" ht="15" customHeight="1" x14ac:dyDescent="0.2"/>
    <row r="12756" ht="15" customHeight="1" x14ac:dyDescent="0.2"/>
    <row r="12757" ht="15" customHeight="1" x14ac:dyDescent="0.2"/>
    <row r="12758" ht="15" customHeight="1" x14ac:dyDescent="0.2"/>
    <row r="12759" ht="15" customHeight="1" x14ac:dyDescent="0.2"/>
    <row r="12760" ht="15" customHeight="1" x14ac:dyDescent="0.2"/>
    <row r="12761" ht="15" customHeight="1" x14ac:dyDescent="0.2"/>
    <row r="12762" ht="15" customHeight="1" x14ac:dyDescent="0.2"/>
    <row r="12763" ht="15" customHeight="1" x14ac:dyDescent="0.2"/>
    <row r="12764" ht="15" customHeight="1" x14ac:dyDescent="0.2"/>
    <row r="12765" ht="15" customHeight="1" x14ac:dyDescent="0.2"/>
    <row r="12766" ht="15" customHeight="1" x14ac:dyDescent="0.2"/>
    <row r="12767" ht="15" customHeight="1" x14ac:dyDescent="0.2"/>
    <row r="12768" ht="15" customHeight="1" x14ac:dyDescent="0.2"/>
    <row r="12769" ht="15" customHeight="1" x14ac:dyDescent="0.2"/>
    <row r="12770" ht="15" customHeight="1" x14ac:dyDescent="0.2"/>
    <row r="12771" ht="15" customHeight="1" x14ac:dyDescent="0.2"/>
    <row r="12772" ht="15" customHeight="1" x14ac:dyDescent="0.2"/>
    <row r="12773" ht="15" customHeight="1" x14ac:dyDescent="0.2"/>
    <row r="12774" ht="15" customHeight="1" x14ac:dyDescent="0.2"/>
    <row r="12775" ht="15" customHeight="1" x14ac:dyDescent="0.2"/>
    <row r="12776" ht="15" customHeight="1" x14ac:dyDescent="0.2"/>
    <row r="12777" ht="15" customHeight="1" x14ac:dyDescent="0.2"/>
    <row r="12778" ht="15" customHeight="1" x14ac:dyDescent="0.2"/>
    <row r="12779" ht="15" customHeight="1" x14ac:dyDescent="0.2"/>
    <row r="12780" ht="15" customHeight="1" x14ac:dyDescent="0.2"/>
    <row r="12781" ht="15" customHeight="1" x14ac:dyDescent="0.2"/>
    <row r="12782" ht="15" customHeight="1" x14ac:dyDescent="0.2"/>
    <row r="12783" ht="15" customHeight="1" x14ac:dyDescent="0.2"/>
    <row r="12784" ht="15" customHeight="1" x14ac:dyDescent="0.2"/>
    <row r="12785" ht="15" customHeight="1" x14ac:dyDescent="0.2"/>
    <row r="12786" ht="15" customHeight="1" x14ac:dyDescent="0.2"/>
    <row r="12787" ht="15" customHeight="1" x14ac:dyDescent="0.2"/>
    <row r="12788" ht="15" customHeight="1" x14ac:dyDescent="0.2"/>
    <row r="12789" ht="15" customHeight="1" x14ac:dyDescent="0.2"/>
    <row r="12790" ht="15" customHeight="1" x14ac:dyDescent="0.2"/>
    <row r="12791" ht="15" customHeight="1" x14ac:dyDescent="0.2"/>
    <row r="12792" ht="15" customHeight="1" x14ac:dyDescent="0.2"/>
    <row r="12793" ht="15" customHeight="1" x14ac:dyDescent="0.2"/>
    <row r="12794" ht="15" customHeight="1" x14ac:dyDescent="0.2"/>
    <row r="12795" ht="15" customHeight="1" x14ac:dyDescent="0.2"/>
    <row r="12796" ht="15" customHeight="1" x14ac:dyDescent="0.2"/>
    <row r="12797" ht="15" customHeight="1" x14ac:dyDescent="0.2"/>
    <row r="12798" ht="15" customHeight="1" x14ac:dyDescent="0.2"/>
    <row r="12799" ht="15" customHeight="1" x14ac:dyDescent="0.2"/>
    <row r="12800" ht="15" customHeight="1" x14ac:dyDescent="0.2"/>
    <row r="12801" ht="15" customHeight="1" x14ac:dyDescent="0.2"/>
    <row r="12802" ht="15" customHeight="1" x14ac:dyDescent="0.2"/>
    <row r="12803" ht="15" customHeight="1" x14ac:dyDescent="0.2"/>
    <row r="12804" ht="15" customHeight="1" x14ac:dyDescent="0.2"/>
    <row r="12805" ht="15" customHeight="1" x14ac:dyDescent="0.2"/>
    <row r="12806" ht="15" customHeight="1" x14ac:dyDescent="0.2"/>
    <row r="12807" ht="15" customHeight="1" x14ac:dyDescent="0.2"/>
    <row r="12808" ht="15" customHeight="1" x14ac:dyDescent="0.2"/>
    <row r="12809" ht="15" customHeight="1" x14ac:dyDescent="0.2"/>
    <row r="12810" ht="15" customHeight="1" x14ac:dyDescent="0.2"/>
    <row r="12811" ht="15" customHeight="1" x14ac:dyDescent="0.2"/>
    <row r="12812" ht="15" customHeight="1" x14ac:dyDescent="0.2"/>
    <row r="12813" ht="15" customHeight="1" x14ac:dyDescent="0.2"/>
    <row r="12814" ht="15" customHeight="1" x14ac:dyDescent="0.2"/>
    <row r="12815" ht="15" customHeight="1" x14ac:dyDescent="0.2"/>
    <row r="12816" ht="15" customHeight="1" x14ac:dyDescent="0.2"/>
    <row r="12817" ht="15" customHeight="1" x14ac:dyDescent="0.2"/>
    <row r="12818" ht="15" customHeight="1" x14ac:dyDescent="0.2"/>
    <row r="12819" ht="15" customHeight="1" x14ac:dyDescent="0.2"/>
    <row r="12820" ht="15" customHeight="1" x14ac:dyDescent="0.2"/>
    <row r="12821" ht="15" customHeight="1" x14ac:dyDescent="0.2"/>
    <row r="12822" ht="15" customHeight="1" x14ac:dyDescent="0.2"/>
    <row r="12823" ht="15" customHeight="1" x14ac:dyDescent="0.2"/>
    <row r="12824" ht="15" customHeight="1" x14ac:dyDescent="0.2"/>
    <row r="12825" ht="15" customHeight="1" x14ac:dyDescent="0.2"/>
    <row r="12826" ht="15" customHeight="1" x14ac:dyDescent="0.2"/>
    <row r="12827" ht="15" customHeight="1" x14ac:dyDescent="0.2"/>
    <row r="12828" ht="15" customHeight="1" x14ac:dyDescent="0.2"/>
    <row r="12829" ht="15" customHeight="1" x14ac:dyDescent="0.2"/>
    <row r="12830" ht="15" customHeight="1" x14ac:dyDescent="0.2"/>
    <row r="12831" ht="15" customHeight="1" x14ac:dyDescent="0.2"/>
    <row r="12832" ht="15" customHeight="1" x14ac:dyDescent="0.2"/>
    <row r="12833" ht="15" customHeight="1" x14ac:dyDescent="0.2"/>
    <row r="12834" ht="15" customHeight="1" x14ac:dyDescent="0.2"/>
    <row r="12835" ht="15" customHeight="1" x14ac:dyDescent="0.2"/>
    <row r="12836" ht="15" customHeight="1" x14ac:dyDescent="0.2"/>
    <row r="12837" ht="15" customHeight="1" x14ac:dyDescent="0.2"/>
    <row r="12838" ht="15" customHeight="1" x14ac:dyDescent="0.2"/>
    <row r="12839" ht="15" customHeight="1" x14ac:dyDescent="0.2"/>
    <row r="12840" ht="15" customHeight="1" x14ac:dyDescent="0.2"/>
    <row r="12841" ht="15" customHeight="1" x14ac:dyDescent="0.2"/>
    <row r="12842" ht="15" customHeight="1" x14ac:dyDescent="0.2"/>
    <row r="12843" ht="15" customHeight="1" x14ac:dyDescent="0.2"/>
    <row r="12844" ht="15" customHeight="1" x14ac:dyDescent="0.2"/>
    <row r="12845" ht="15" customHeight="1" x14ac:dyDescent="0.2"/>
    <row r="12846" ht="15" customHeight="1" x14ac:dyDescent="0.2"/>
    <row r="12847" ht="15" customHeight="1" x14ac:dyDescent="0.2"/>
    <row r="12848" ht="15" customHeight="1" x14ac:dyDescent="0.2"/>
    <row r="12849" ht="15" customHeight="1" x14ac:dyDescent="0.2"/>
    <row r="12850" ht="15" customHeight="1" x14ac:dyDescent="0.2"/>
    <row r="12851" ht="15" customHeight="1" x14ac:dyDescent="0.2"/>
    <row r="12852" ht="15" customHeight="1" x14ac:dyDescent="0.2"/>
    <row r="12853" ht="15" customHeight="1" x14ac:dyDescent="0.2"/>
    <row r="12854" ht="15" customHeight="1" x14ac:dyDescent="0.2"/>
    <row r="12855" ht="15" customHeight="1" x14ac:dyDescent="0.2"/>
    <row r="12856" ht="15" customHeight="1" x14ac:dyDescent="0.2"/>
    <row r="12857" ht="15" customHeight="1" x14ac:dyDescent="0.2"/>
    <row r="12858" ht="15" customHeight="1" x14ac:dyDescent="0.2"/>
    <row r="12859" ht="15" customHeight="1" x14ac:dyDescent="0.2"/>
    <row r="12860" ht="15" customHeight="1" x14ac:dyDescent="0.2"/>
    <row r="12861" ht="15" customHeight="1" x14ac:dyDescent="0.2"/>
    <row r="12862" ht="15" customHeight="1" x14ac:dyDescent="0.2"/>
    <row r="12863" ht="15" customHeight="1" x14ac:dyDescent="0.2"/>
    <row r="12864" ht="15" customHeight="1" x14ac:dyDescent="0.2"/>
    <row r="12865" ht="15" customHeight="1" x14ac:dyDescent="0.2"/>
    <row r="12866" ht="15" customHeight="1" x14ac:dyDescent="0.2"/>
    <row r="12867" ht="15" customHeight="1" x14ac:dyDescent="0.2"/>
    <row r="12868" ht="15" customHeight="1" x14ac:dyDescent="0.2"/>
    <row r="12869" ht="15" customHeight="1" x14ac:dyDescent="0.2"/>
    <row r="12870" ht="15" customHeight="1" x14ac:dyDescent="0.2"/>
    <row r="12871" ht="15" customHeight="1" x14ac:dyDescent="0.2"/>
    <row r="12872" ht="15" customHeight="1" x14ac:dyDescent="0.2"/>
    <row r="12873" ht="15" customHeight="1" x14ac:dyDescent="0.2"/>
    <row r="12874" ht="15" customHeight="1" x14ac:dyDescent="0.2"/>
    <row r="12875" ht="15" customHeight="1" x14ac:dyDescent="0.2"/>
    <row r="12876" ht="15" customHeight="1" x14ac:dyDescent="0.2"/>
    <row r="12877" ht="15" customHeight="1" x14ac:dyDescent="0.2"/>
    <row r="12878" ht="15" customHeight="1" x14ac:dyDescent="0.2"/>
    <row r="12879" ht="15" customHeight="1" x14ac:dyDescent="0.2"/>
    <row r="12880" ht="15" customHeight="1" x14ac:dyDescent="0.2"/>
    <row r="12881" ht="15" customHeight="1" x14ac:dyDescent="0.2"/>
    <row r="12882" ht="15" customHeight="1" x14ac:dyDescent="0.2"/>
    <row r="12883" ht="15" customHeight="1" x14ac:dyDescent="0.2"/>
    <row r="12884" ht="15" customHeight="1" x14ac:dyDescent="0.2"/>
    <row r="12885" ht="15" customHeight="1" x14ac:dyDescent="0.2"/>
    <row r="12886" ht="15" customHeight="1" x14ac:dyDescent="0.2"/>
    <row r="12887" ht="15" customHeight="1" x14ac:dyDescent="0.2"/>
    <row r="12888" ht="15" customHeight="1" x14ac:dyDescent="0.2"/>
    <row r="12889" ht="15" customHeight="1" x14ac:dyDescent="0.2"/>
    <row r="12890" ht="15" customHeight="1" x14ac:dyDescent="0.2"/>
    <row r="12891" ht="15" customHeight="1" x14ac:dyDescent="0.2"/>
    <row r="12892" ht="15" customHeight="1" x14ac:dyDescent="0.2"/>
    <row r="12893" ht="15" customHeight="1" x14ac:dyDescent="0.2"/>
    <row r="12894" ht="15" customHeight="1" x14ac:dyDescent="0.2"/>
    <row r="12895" ht="15" customHeight="1" x14ac:dyDescent="0.2"/>
    <row r="12896" ht="15" customHeight="1" x14ac:dyDescent="0.2"/>
    <row r="12897" ht="15" customHeight="1" x14ac:dyDescent="0.2"/>
    <row r="12898" ht="15" customHeight="1" x14ac:dyDescent="0.2"/>
    <row r="12899" ht="15" customHeight="1" x14ac:dyDescent="0.2"/>
    <row r="12900" ht="15" customHeight="1" x14ac:dyDescent="0.2"/>
    <row r="12901" ht="15" customHeight="1" x14ac:dyDescent="0.2"/>
    <row r="12902" ht="15" customHeight="1" x14ac:dyDescent="0.2"/>
    <row r="12903" ht="15" customHeight="1" x14ac:dyDescent="0.2"/>
    <row r="12904" ht="15" customHeight="1" x14ac:dyDescent="0.2"/>
    <row r="12905" ht="15" customHeight="1" x14ac:dyDescent="0.2"/>
    <row r="12906" ht="15" customHeight="1" x14ac:dyDescent="0.2"/>
    <row r="12907" ht="15" customHeight="1" x14ac:dyDescent="0.2"/>
    <row r="12908" ht="15" customHeight="1" x14ac:dyDescent="0.2"/>
    <row r="12909" ht="15" customHeight="1" x14ac:dyDescent="0.2"/>
    <row r="12910" ht="15" customHeight="1" x14ac:dyDescent="0.2"/>
    <row r="12911" ht="15" customHeight="1" x14ac:dyDescent="0.2"/>
    <row r="12912" ht="15" customHeight="1" x14ac:dyDescent="0.2"/>
    <row r="12913" ht="15" customHeight="1" x14ac:dyDescent="0.2"/>
    <row r="12914" ht="15" customHeight="1" x14ac:dyDescent="0.2"/>
    <row r="12915" ht="15" customHeight="1" x14ac:dyDescent="0.2"/>
    <row r="12916" ht="15" customHeight="1" x14ac:dyDescent="0.2"/>
    <row r="12917" ht="15" customHeight="1" x14ac:dyDescent="0.2"/>
    <row r="12918" ht="15" customHeight="1" x14ac:dyDescent="0.2"/>
    <row r="12919" ht="15" customHeight="1" x14ac:dyDescent="0.2"/>
    <row r="12920" ht="15" customHeight="1" x14ac:dyDescent="0.2"/>
    <row r="12921" ht="15" customHeight="1" x14ac:dyDescent="0.2"/>
    <row r="12922" ht="15" customHeight="1" x14ac:dyDescent="0.2"/>
    <row r="12923" ht="15" customHeight="1" x14ac:dyDescent="0.2"/>
    <row r="12924" ht="15" customHeight="1" x14ac:dyDescent="0.2"/>
    <row r="12925" ht="15" customHeight="1" x14ac:dyDescent="0.2"/>
    <row r="12926" ht="15" customHeight="1" x14ac:dyDescent="0.2"/>
    <row r="12927" ht="15" customHeight="1" x14ac:dyDescent="0.2"/>
    <row r="12928" ht="15" customHeight="1" x14ac:dyDescent="0.2"/>
    <row r="12929" ht="15" customHeight="1" x14ac:dyDescent="0.2"/>
    <row r="12930" ht="15" customHeight="1" x14ac:dyDescent="0.2"/>
    <row r="12931" ht="15" customHeight="1" x14ac:dyDescent="0.2"/>
    <row r="12932" ht="15" customHeight="1" x14ac:dyDescent="0.2"/>
    <row r="12933" ht="15" customHeight="1" x14ac:dyDescent="0.2"/>
    <row r="12934" ht="15" customHeight="1" x14ac:dyDescent="0.2"/>
    <row r="12935" ht="15" customHeight="1" x14ac:dyDescent="0.2"/>
    <row r="12936" ht="15" customHeight="1" x14ac:dyDescent="0.2"/>
    <row r="12937" ht="15" customHeight="1" x14ac:dyDescent="0.2"/>
    <row r="12938" ht="15" customHeight="1" x14ac:dyDescent="0.2"/>
    <row r="12939" ht="15" customHeight="1" x14ac:dyDescent="0.2"/>
    <row r="12940" ht="15" customHeight="1" x14ac:dyDescent="0.2"/>
    <row r="12941" ht="15" customHeight="1" x14ac:dyDescent="0.2"/>
    <row r="12942" ht="15" customHeight="1" x14ac:dyDescent="0.2"/>
    <row r="12943" ht="15" customHeight="1" x14ac:dyDescent="0.2"/>
    <row r="12944" ht="15" customHeight="1" x14ac:dyDescent="0.2"/>
    <row r="12945" ht="15" customHeight="1" x14ac:dyDescent="0.2"/>
    <row r="12946" ht="15" customHeight="1" x14ac:dyDescent="0.2"/>
    <row r="12947" ht="15" customHeight="1" x14ac:dyDescent="0.2"/>
    <row r="12948" ht="15" customHeight="1" x14ac:dyDescent="0.2"/>
    <row r="12949" ht="15" customHeight="1" x14ac:dyDescent="0.2"/>
    <row r="12950" ht="15" customHeight="1" x14ac:dyDescent="0.2"/>
    <row r="12951" ht="15" customHeight="1" x14ac:dyDescent="0.2"/>
    <row r="12952" ht="15" customHeight="1" x14ac:dyDescent="0.2"/>
    <row r="12953" ht="15" customHeight="1" x14ac:dyDescent="0.2"/>
    <row r="12954" ht="15" customHeight="1" x14ac:dyDescent="0.2"/>
    <row r="12955" ht="15" customHeight="1" x14ac:dyDescent="0.2"/>
    <row r="12956" ht="15" customHeight="1" x14ac:dyDescent="0.2"/>
    <row r="12957" ht="15" customHeight="1" x14ac:dyDescent="0.2"/>
    <row r="12958" ht="15" customHeight="1" x14ac:dyDescent="0.2"/>
    <row r="12959" ht="15" customHeight="1" x14ac:dyDescent="0.2"/>
    <row r="12960" ht="15" customHeight="1" x14ac:dyDescent="0.2"/>
    <row r="12961" ht="15" customHeight="1" x14ac:dyDescent="0.2"/>
    <row r="12962" ht="15" customHeight="1" x14ac:dyDescent="0.2"/>
    <row r="12963" ht="15" customHeight="1" x14ac:dyDescent="0.2"/>
    <row r="12964" ht="15" customHeight="1" x14ac:dyDescent="0.2"/>
    <row r="12965" ht="15" customHeight="1" x14ac:dyDescent="0.2"/>
    <row r="12966" ht="15" customHeight="1" x14ac:dyDescent="0.2"/>
    <row r="12967" ht="15" customHeight="1" x14ac:dyDescent="0.2"/>
    <row r="12968" ht="15" customHeight="1" x14ac:dyDescent="0.2"/>
    <row r="12969" ht="15" customHeight="1" x14ac:dyDescent="0.2"/>
    <row r="12970" ht="15" customHeight="1" x14ac:dyDescent="0.2"/>
    <row r="12971" ht="15" customHeight="1" x14ac:dyDescent="0.2"/>
    <row r="12972" ht="15" customHeight="1" x14ac:dyDescent="0.2"/>
    <row r="12973" ht="15" customHeight="1" x14ac:dyDescent="0.2"/>
    <row r="12974" ht="15" customHeight="1" x14ac:dyDescent="0.2"/>
    <row r="12975" ht="15" customHeight="1" x14ac:dyDescent="0.2"/>
    <row r="12976" ht="15" customHeight="1" x14ac:dyDescent="0.2"/>
    <row r="12977" ht="15" customHeight="1" x14ac:dyDescent="0.2"/>
    <row r="12978" ht="15" customHeight="1" x14ac:dyDescent="0.2"/>
    <row r="12979" ht="15" customHeight="1" x14ac:dyDescent="0.2"/>
    <row r="12980" ht="15" customHeight="1" x14ac:dyDescent="0.2"/>
    <row r="12981" ht="15" customHeight="1" x14ac:dyDescent="0.2"/>
    <row r="12982" ht="15" customHeight="1" x14ac:dyDescent="0.2"/>
    <row r="12983" ht="15" customHeight="1" x14ac:dyDescent="0.2"/>
    <row r="12984" ht="15" customHeight="1" x14ac:dyDescent="0.2"/>
    <row r="12985" ht="15" customHeight="1" x14ac:dyDescent="0.2"/>
    <row r="12986" ht="15" customHeight="1" x14ac:dyDescent="0.2"/>
    <row r="12987" ht="15" customHeight="1" x14ac:dyDescent="0.2"/>
    <row r="12988" ht="15" customHeight="1" x14ac:dyDescent="0.2"/>
    <row r="12989" ht="15" customHeight="1" x14ac:dyDescent="0.2"/>
    <row r="12990" ht="15" customHeight="1" x14ac:dyDescent="0.2"/>
    <row r="12991" ht="15" customHeight="1" x14ac:dyDescent="0.2"/>
    <row r="12992" ht="15" customHeight="1" x14ac:dyDescent="0.2"/>
    <row r="12993" ht="15" customHeight="1" x14ac:dyDescent="0.2"/>
    <row r="12994" ht="15" customHeight="1" x14ac:dyDescent="0.2"/>
    <row r="12995" ht="15" customHeight="1" x14ac:dyDescent="0.2"/>
    <row r="12996" ht="15" customHeight="1" x14ac:dyDescent="0.2"/>
    <row r="12997" ht="15" customHeight="1" x14ac:dyDescent="0.2"/>
    <row r="12998" ht="15" customHeight="1" x14ac:dyDescent="0.2"/>
    <row r="12999" ht="15" customHeight="1" x14ac:dyDescent="0.2"/>
    <row r="13000" ht="15" customHeight="1" x14ac:dyDescent="0.2"/>
    <row r="13001" ht="15" customHeight="1" x14ac:dyDescent="0.2"/>
    <row r="13002" ht="15" customHeight="1" x14ac:dyDescent="0.2"/>
    <row r="13003" ht="15" customHeight="1" x14ac:dyDescent="0.2"/>
    <row r="13004" ht="15" customHeight="1" x14ac:dyDescent="0.2"/>
    <row r="13005" ht="15" customHeight="1" x14ac:dyDescent="0.2"/>
    <row r="13006" ht="15" customHeight="1" x14ac:dyDescent="0.2"/>
    <row r="13007" ht="15" customHeight="1" x14ac:dyDescent="0.2"/>
    <row r="13008" ht="15" customHeight="1" x14ac:dyDescent="0.2"/>
    <row r="13009" ht="15" customHeight="1" x14ac:dyDescent="0.2"/>
    <row r="13010" ht="15" customHeight="1" x14ac:dyDescent="0.2"/>
    <row r="13011" ht="15" customHeight="1" x14ac:dyDescent="0.2"/>
    <row r="13012" ht="15" customHeight="1" x14ac:dyDescent="0.2"/>
    <row r="13013" ht="15" customHeight="1" x14ac:dyDescent="0.2"/>
    <row r="13014" ht="15" customHeight="1" x14ac:dyDescent="0.2"/>
    <row r="13015" ht="15" customHeight="1" x14ac:dyDescent="0.2"/>
    <row r="13016" ht="15" customHeight="1" x14ac:dyDescent="0.2"/>
    <row r="13017" ht="15" customHeight="1" x14ac:dyDescent="0.2"/>
    <row r="13018" ht="15" customHeight="1" x14ac:dyDescent="0.2"/>
    <row r="13019" ht="15" customHeight="1" x14ac:dyDescent="0.2"/>
    <row r="13020" ht="15" customHeight="1" x14ac:dyDescent="0.2"/>
    <row r="13021" ht="15" customHeight="1" x14ac:dyDescent="0.2"/>
    <row r="13022" ht="15" customHeight="1" x14ac:dyDescent="0.2"/>
    <row r="13023" ht="15" customHeight="1" x14ac:dyDescent="0.2"/>
    <row r="13024" ht="15" customHeight="1" x14ac:dyDescent="0.2"/>
    <row r="13025" ht="15" customHeight="1" x14ac:dyDescent="0.2"/>
    <row r="13026" ht="15" customHeight="1" x14ac:dyDescent="0.2"/>
    <row r="13027" ht="15" customHeight="1" x14ac:dyDescent="0.2"/>
    <row r="13028" ht="15" customHeight="1" x14ac:dyDescent="0.2"/>
    <row r="13029" ht="15" customHeight="1" x14ac:dyDescent="0.2"/>
    <row r="13030" ht="15" customHeight="1" x14ac:dyDescent="0.2"/>
    <row r="13031" ht="15" customHeight="1" x14ac:dyDescent="0.2"/>
    <row r="13032" ht="15" customHeight="1" x14ac:dyDescent="0.2"/>
    <row r="13033" ht="15" customHeight="1" x14ac:dyDescent="0.2"/>
    <row r="13034" ht="15" customHeight="1" x14ac:dyDescent="0.2"/>
    <row r="13035" ht="15" customHeight="1" x14ac:dyDescent="0.2"/>
    <row r="13036" ht="15" customHeight="1" x14ac:dyDescent="0.2"/>
    <row r="13037" ht="15" customHeight="1" x14ac:dyDescent="0.2"/>
    <row r="13038" ht="15" customHeight="1" x14ac:dyDescent="0.2"/>
    <row r="13039" ht="15" customHeight="1" x14ac:dyDescent="0.2"/>
    <row r="13040" ht="15" customHeight="1" x14ac:dyDescent="0.2"/>
    <row r="13041" ht="15" customHeight="1" x14ac:dyDescent="0.2"/>
    <row r="13042" ht="15" customHeight="1" x14ac:dyDescent="0.2"/>
    <row r="13043" ht="15" customHeight="1" x14ac:dyDescent="0.2"/>
    <row r="13044" ht="15" customHeight="1" x14ac:dyDescent="0.2"/>
    <row r="13045" ht="15" customHeight="1" x14ac:dyDescent="0.2"/>
    <row r="13046" ht="15" customHeight="1" x14ac:dyDescent="0.2"/>
    <row r="13047" ht="15" customHeight="1" x14ac:dyDescent="0.2"/>
    <row r="13048" ht="15" customHeight="1" x14ac:dyDescent="0.2"/>
    <row r="13049" ht="15" customHeight="1" x14ac:dyDescent="0.2"/>
    <row r="13050" ht="15" customHeight="1" x14ac:dyDescent="0.2"/>
    <row r="13051" ht="15" customHeight="1" x14ac:dyDescent="0.2"/>
    <row r="13052" ht="15" customHeight="1" x14ac:dyDescent="0.2"/>
    <row r="13053" ht="15" customHeight="1" x14ac:dyDescent="0.2"/>
    <row r="13054" ht="15" customHeight="1" x14ac:dyDescent="0.2"/>
    <row r="13055" ht="15" customHeight="1" x14ac:dyDescent="0.2"/>
    <row r="13056" ht="15" customHeight="1" x14ac:dyDescent="0.2"/>
    <row r="13057" ht="15" customHeight="1" x14ac:dyDescent="0.2"/>
    <row r="13058" ht="15" customHeight="1" x14ac:dyDescent="0.2"/>
    <row r="13059" ht="15" customHeight="1" x14ac:dyDescent="0.2"/>
    <row r="13060" ht="15" customHeight="1" x14ac:dyDescent="0.2"/>
    <row r="13061" ht="15" customHeight="1" x14ac:dyDescent="0.2"/>
    <row r="13062" ht="15" customHeight="1" x14ac:dyDescent="0.2"/>
    <row r="13063" ht="15" customHeight="1" x14ac:dyDescent="0.2"/>
    <row r="13064" ht="15" customHeight="1" x14ac:dyDescent="0.2"/>
    <row r="13065" ht="15" customHeight="1" x14ac:dyDescent="0.2"/>
    <row r="13066" ht="15" customHeight="1" x14ac:dyDescent="0.2"/>
    <row r="13067" ht="15" customHeight="1" x14ac:dyDescent="0.2"/>
    <row r="13068" ht="15" customHeight="1" x14ac:dyDescent="0.2"/>
    <row r="13069" ht="15" customHeight="1" x14ac:dyDescent="0.2"/>
    <row r="13070" ht="15" customHeight="1" x14ac:dyDescent="0.2"/>
    <row r="13071" ht="15" customHeight="1" x14ac:dyDescent="0.2"/>
    <row r="13072" ht="15" customHeight="1" x14ac:dyDescent="0.2"/>
    <row r="13073" ht="15" customHeight="1" x14ac:dyDescent="0.2"/>
    <row r="13074" ht="15" customHeight="1" x14ac:dyDescent="0.2"/>
    <row r="13075" ht="15" customHeight="1" x14ac:dyDescent="0.2"/>
    <row r="13076" ht="15" customHeight="1" x14ac:dyDescent="0.2"/>
    <row r="13077" ht="15" customHeight="1" x14ac:dyDescent="0.2"/>
    <row r="13078" ht="15" customHeight="1" x14ac:dyDescent="0.2"/>
    <row r="13079" ht="15" customHeight="1" x14ac:dyDescent="0.2"/>
    <row r="13080" ht="15" customHeight="1" x14ac:dyDescent="0.2"/>
    <row r="13081" ht="15" customHeight="1" x14ac:dyDescent="0.2"/>
    <row r="13082" ht="15" customHeight="1" x14ac:dyDescent="0.2"/>
    <row r="13083" ht="15" customHeight="1" x14ac:dyDescent="0.2"/>
    <row r="13084" ht="15" customHeight="1" x14ac:dyDescent="0.2"/>
    <row r="13085" ht="15" customHeight="1" x14ac:dyDescent="0.2"/>
    <row r="13086" ht="15" customHeight="1" x14ac:dyDescent="0.2"/>
    <row r="13087" ht="15" customHeight="1" x14ac:dyDescent="0.2"/>
    <row r="13088" ht="15" customHeight="1" x14ac:dyDescent="0.2"/>
    <row r="13089" ht="15" customHeight="1" x14ac:dyDescent="0.2"/>
    <row r="13090" ht="15" customHeight="1" x14ac:dyDescent="0.2"/>
    <row r="13091" ht="15" customHeight="1" x14ac:dyDescent="0.2"/>
    <row r="13092" ht="15" customHeight="1" x14ac:dyDescent="0.2"/>
    <row r="13093" ht="15" customHeight="1" x14ac:dyDescent="0.2"/>
    <row r="13094" ht="15" customHeight="1" x14ac:dyDescent="0.2"/>
    <row r="13095" ht="15" customHeight="1" x14ac:dyDescent="0.2"/>
    <row r="13096" ht="15" customHeight="1" x14ac:dyDescent="0.2"/>
    <row r="13097" ht="15" customHeight="1" x14ac:dyDescent="0.2"/>
    <row r="13098" ht="15" customHeight="1" x14ac:dyDescent="0.2"/>
    <row r="13099" ht="15" customHeight="1" x14ac:dyDescent="0.2"/>
    <row r="13100" ht="15" customHeight="1" x14ac:dyDescent="0.2"/>
    <row r="13101" ht="15" customHeight="1" x14ac:dyDescent="0.2"/>
    <row r="13102" ht="15" customHeight="1" x14ac:dyDescent="0.2"/>
    <row r="13103" ht="15" customHeight="1" x14ac:dyDescent="0.2"/>
    <row r="13104" ht="15" customHeight="1" x14ac:dyDescent="0.2"/>
    <row r="13105" ht="15" customHeight="1" x14ac:dyDescent="0.2"/>
    <row r="13106" ht="15" customHeight="1" x14ac:dyDescent="0.2"/>
    <row r="13107" ht="15" customHeight="1" x14ac:dyDescent="0.2"/>
    <row r="13108" ht="15" customHeight="1" x14ac:dyDescent="0.2"/>
    <row r="13109" ht="15" customHeight="1" x14ac:dyDescent="0.2"/>
    <row r="13110" ht="15" customHeight="1" x14ac:dyDescent="0.2"/>
    <row r="13111" ht="15" customHeight="1" x14ac:dyDescent="0.2"/>
    <row r="13112" ht="15" customHeight="1" x14ac:dyDescent="0.2"/>
    <row r="13113" ht="15" customHeight="1" x14ac:dyDescent="0.2"/>
    <row r="13114" ht="15" customHeight="1" x14ac:dyDescent="0.2"/>
    <row r="13115" ht="15" customHeight="1" x14ac:dyDescent="0.2"/>
    <row r="13116" ht="15" customHeight="1" x14ac:dyDescent="0.2"/>
    <row r="13117" ht="15" customHeight="1" x14ac:dyDescent="0.2"/>
    <row r="13118" ht="15" customHeight="1" x14ac:dyDescent="0.2"/>
    <row r="13119" ht="15" customHeight="1" x14ac:dyDescent="0.2"/>
    <row r="13120" ht="15" customHeight="1" x14ac:dyDescent="0.2"/>
    <row r="13121" ht="15" customHeight="1" x14ac:dyDescent="0.2"/>
    <row r="13122" ht="15" customHeight="1" x14ac:dyDescent="0.2"/>
    <row r="13123" ht="15" customHeight="1" x14ac:dyDescent="0.2"/>
    <row r="13124" ht="15" customHeight="1" x14ac:dyDescent="0.2"/>
    <row r="13125" ht="15" customHeight="1" x14ac:dyDescent="0.2"/>
    <row r="13126" ht="15" customHeight="1" x14ac:dyDescent="0.2"/>
    <row r="13127" ht="15" customHeight="1" x14ac:dyDescent="0.2"/>
    <row r="13128" ht="15" customHeight="1" x14ac:dyDescent="0.2"/>
    <row r="13129" ht="15" customHeight="1" x14ac:dyDescent="0.2"/>
    <row r="13130" ht="15" customHeight="1" x14ac:dyDescent="0.2"/>
    <row r="13131" ht="15" customHeight="1" x14ac:dyDescent="0.2"/>
    <row r="13132" ht="15" customHeight="1" x14ac:dyDescent="0.2"/>
    <row r="13133" ht="15" customHeight="1" x14ac:dyDescent="0.2"/>
    <row r="13134" ht="15" customHeight="1" x14ac:dyDescent="0.2"/>
    <row r="13135" ht="15" customHeight="1" x14ac:dyDescent="0.2"/>
    <row r="13136" ht="15" customHeight="1" x14ac:dyDescent="0.2"/>
    <row r="13137" ht="15" customHeight="1" x14ac:dyDescent="0.2"/>
    <row r="13138" ht="15" customHeight="1" x14ac:dyDescent="0.2"/>
    <row r="13139" ht="15" customHeight="1" x14ac:dyDescent="0.2"/>
    <row r="13140" ht="15" customHeight="1" x14ac:dyDescent="0.2"/>
    <row r="13141" ht="15" customHeight="1" x14ac:dyDescent="0.2"/>
    <row r="13142" ht="15" customHeight="1" x14ac:dyDescent="0.2"/>
    <row r="13143" ht="15" customHeight="1" x14ac:dyDescent="0.2"/>
    <row r="13144" ht="15" customHeight="1" x14ac:dyDescent="0.2"/>
    <row r="13145" ht="15" customHeight="1" x14ac:dyDescent="0.2"/>
    <row r="13146" ht="15" customHeight="1" x14ac:dyDescent="0.2"/>
    <row r="13147" ht="15" customHeight="1" x14ac:dyDescent="0.2"/>
    <row r="13148" ht="15" customHeight="1" x14ac:dyDescent="0.2"/>
    <row r="13149" ht="15" customHeight="1" x14ac:dyDescent="0.2"/>
    <row r="13150" ht="15" customHeight="1" x14ac:dyDescent="0.2"/>
    <row r="13151" ht="15" customHeight="1" x14ac:dyDescent="0.2"/>
    <row r="13152" ht="15" customHeight="1" x14ac:dyDescent="0.2"/>
    <row r="13153" ht="15" customHeight="1" x14ac:dyDescent="0.2"/>
    <row r="13154" ht="15" customHeight="1" x14ac:dyDescent="0.2"/>
    <row r="13155" ht="15" customHeight="1" x14ac:dyDescent="0.2"/>
    <row r="13156" ht="15" customHeight="1" x14ac:dyDescent="0.2"/>
    <row r="13157" ht="15" customHeight="1" x14ac:dyDescent="0.2"/>
    <row r="13158" ht="15" customHeight="1" x14ac:dyDescent="0.2"/>
    <row r="13159" ht="15" customHeight="1" x14ac:dyDescent="0.2"/>
    <row r="13160" ht="15" customHeight="1" x14ac:dyDescent="0.2"/>
    <row r="13161" ht="15" customHeight="1" x14ac:dyDescent="0.2"/>
    <row r="13162" ht="15" customHeight="1" x14ac:dyDescent="0.2"/>
    <row r="13163" ht="15" customHeight="1" x14ac:dyDescent="0.2"/>
    <row r="13164" ht="15" customHeight="1" x14ac:dyDescent="0.2"/>
    <row r="13165" ht="15" customHeight="1" x14ac:dyDescent="0.2"/>
    <row r="13166" ht="15" customHeight="1" x14ac:dyDescent="0.2"/>
    <row r="13167" ht="15" customHeight="1" x14ac:dyDescent="0.2"/>
    <row r="13168" ht="15" customHeight="1" x14ac:dyDescent="0.2"/>
    <row r="13169" ht="15" customHeight="1" x14ac:dyDescent="0.2"/>
    <row r="13170" ht="15" customHeight="1" x14ac:dyDescent="0.2"/>
    <row r="13171" ht="15" customHeight="1" x14ac:dyDescent="0.2"/>
    <row r="13172" ht="15" customHeight="1" x14ac:dyDescent="0.2"/>
    <row r="13173" ht="15" customHeight="1" x14ac:dyDescent="0.2"/>
    <row r="13174" ht="15" customHeight="1" x14ac:dyDescent="0.2"/>
    <row r="13175" ht="15" customHeight="1" x14ac:dyDescent="0.2"/>
    <row r="13176" ht="15" customHeight="1" x14ac:dyDescent="0.2"/>
    <row r="13177" ht="15" customHeight="1" x14ac:dyDescent="0.2"/>
    <row r="13178" ht="15" customHeight="1" x14ac:dyDescent="0.2"/>
    <row r="13179" ht="15" customHeight="1" x14ac:dyDescent="0.2"/>
    <row r="13180" ht="15" customHeight="1" x14ac:dyDescent="0.2"/>
    <row r="13181" ht="15" customHeight="1" x14ac:dyDescent="0.2"/>
    <row r="13182" ht="15" customHeight="1" x14ac:dyDescent="0.2"/>
    <row r="13183" ht="15" customHeight="1" x14ac:dyDescent="0.2"/>
    <row r="13184" ht="15" customHeight="1" x14ac:dyDescent="0.2"/>
    <row r="13185" ht="15" customHeight="1" x14ac:dyDescent="0.2"/>
    <row r="13186" ht="15" customHeight="1" x14ac:dyDescent="0.2"/>
    <row r="13187" ht="15" customHeight="1" x14ac:dyDescent="0.2"/>
    <row r="13188" ht="15" customHeight="1" x14ac:dyDescent="0.2"/>
    <row r="13189" ht="15" customHeight="1" x14ac:dyDescent="0.2"/>
    <row r="13190" ht="15" customHeight="1" x14ac:dyDescent="0.2"/>
    <row r="13191" ht="15" customHeight="1" x14ac:dyDescent="0.2"/>
    <row r="13192" ht="15" customHeight="1" x14ac:dyDescent="0.2"/>
    <row r="13193" ht="15" customHeight="1" x14ac:dyDescent="0.2"/>
    <row r="13194" ht="15" customHeight="1" x14ac:dyDescent="0.2"/>
    <row r="13195" ht="15" customHeight="1" x14ac:dyDescent="0.2"/>
    <row r="13196" ht="15" customHeight="1" x14ac:dyDescent="0.2"/>
    <row r="13197" ht="15" customHeight="1" x14ac:dyDescent="0.2"/>
    <row r="13198" ht="15" customHeight="1" x14ac:dyDescent="0.2"/>
    <row r="13199" ht="15" customHeight="1" x14ac:dyDescent="0.2"/>
    <row r="13200" ht="15" customHeight="1" x14ac:dyDescent="0.2"/>
    <row r="13201" ht="15" customHeight="1" x14ac:dyDescent="0.2"/>
    <row r="13202" ht="15" customHeight="1" x14ac:dyDescent="0.2"/>
    <row r="13203" ht="15" customHeight="1" x14ac:dyDescent="0.2"/>
    <row r="13204" ht="15" customHeight="1" x14ac:dyDescent="0.2"/>
    <row r="13205" ht="15" customHeight="1" x14ac:dyDescent="0.2"/>
    <row r="13206" ht="15" customHeight="1" x14ac:dyDescent="0.2"/>
    <row r="13207" ht="15" customHeight="1" x14ac:dyDescent="0.2"/>
    <row r="13208" ht="15" customHeight="1" x14ac:dyDescent="0.2"/>
    <row r="13209" ht="15" customHeight="1" x14ac:dyDescent="0.2"/>
    <row r="13210" ht="15" customHeight="1" x14ac:dyDescent="0.2"/>
    <row r="13211" ht="15" customHeight="1" x14ac:dyDescent="0.2"/>
    <row r="13212" ht="15" customHeight="1" x14ac:dyDescent="0.2"/>
    <row r="13213" ht="15" customHeight="1" x14ac:dyDescent="0.2"/>
    <row r="13214" ht="15" customHeight="1" x14ac:dyDescent="0.2"/>
    <row r="13215" ht="15" customHeight="1" x14ac:dyDescent="0.2"/>
    <row r="13216" ht="15" customHeight="1" x14ac:dyDescent="0.2"/>
    <row r="13217" ht="15" customHeight="1" x14ac:dyDescent="0.2"/>
    <row r="13218" ht="15" customHeight="1" x14ac:dyDescent="0.2"/>
    <row r="13219" ht="15" customHeight="1" x14ac:dyDescent="0.2"/>
    <row r="13220" ht="15" customHeight="1" x14ac:dyDescent="0.2"/>
    <row r="13221" ht="15" customHeight="1" x14ac:dyDescent="0.2"/>
    <row r="13222" ht="15" customHeight="1" x14ac:dyDescent="0.2"/>
    <row r="13223" ht="15" customHeight="1" x14ac:dyDescent="0.2"/>
    <row r="13224" ht="15" customHeight="1" x14ac:dyDescent="0.2"/>
    <row r="13225" ht="15" customHeight="1" x14ac:dyDescent="0.2"/>
    <row r="13226" ht="15" customHeight="1" x14ac:dyDescent="0.2"/>
    <row r="13227" ht="15" customHeight="1" x14ac:dyDescent="0.2"/>
    <row r="13228" ht="15" customHeight="1" x14ac:dyDescent="0.2"/>
    <row r="13229" ht="15" customHeight="1" x14ac:dyDescent="0.2"/>
    <row r="13230" ht="15" customHeight="1" x14ac:dyDescent="0.2"/>
    <row r="13231" ht="15" customHeight="1" x14ac:dyDescent="0.2"/>
    <row r="13232" ht="15" customHeight="1" x14ac:dyDescent="0.2"/>
    <row r="13233" ht="15" customHeight="1" x14ac:dyDescent="0.2"/>
    <row r="13234" ht="15" customHeight="1" x14ac:dyDescent="0.2"/>
    <row r="13235" ht="15" customHeight="1" x14ac:dyDescent="0.2"/>
    <row r="13236" ht="15" customHeight="1" x14ac:dyDescent="0.2"/>
    <row r="13237" ht="15" customHeight="1" x14ac:dyDescent="0.2"/>
    <row r="13238" ht="15" customHeight="1" x14ac:dyDescent="0.2"/>
    <row r="13239" ht="15" customHeight="1" x14ac:dyDescent="0.2"/>
    <row r="13240" ht="15" customHeight="1" x14ac:dyDescent="0.2"/>
    <row r="13241" ht="15" customHeight="1" x14ac:dyDescent="0.2"/>
    <row r="13242" ht="15" customHeight="1" x14ac:dyDescent="0.2"/>
    <row r="13243" ht="15" customHeight="1" x14ac:dyDescent="0.2"/>
    <row r="13244" ht="15" customHeight="1" x14ac:dyDescent="0.2"/>
    <row r="13245" ht="15" customHeight="1" x14ac:dyDescent="0.2"/>
    <row r="13246" ht="15" customHeight="1" x14ac:dyDescent="0.2"/>
    <row r="13247" ht="15" customHeight="1" x14ac:dyDescent="0.2"/>
    <row r="13248" ht="15" customHeight="1" x14ac:dyDescent="0.2"/>
    <row r="13249" ht="15" customHeight="1" x14ac:dyDescent="0.2"/>
    <row r="13250" ht="15" customHeight="1" x14ac:dyDescent="0.2"/>
    <row r="13251" ht="15" customHeight="1" x14ac:dyDescent="0.2"/>
    <row r="13252" ht="15" customHeight="1" x14ac:dyDescent="0.2"/>
    <row r="13253" ht="15" customHeight="1" x14ac:dyDescent="0.2"/>
    <row r="13254" ht="15" customHeight="1" x14ac:dyDescent="0.2"/>
    <row r="13255" ht="15" customHeight="1" x14ac:dyDescent="0.2"/>
    <row r="13256" ht="15" customHeight="1" x14ac:dyDescent="0.2"/>
    <row r="13257" ht="15" customHeight="1" x14ac:dyDescent="0.2"/>
    <row r="13258" ht="15" customHeight="1" x14ac:dyDescent="0.2"/>
    <row r="13259" ht="15" customHeight="1" x14ac:dyDescent="0.2"/>
    <row r="13260" ht="15" customHeight="1" x14ac:dyDescent="0.2"/>
    <row r="13261" ht="15" customHeight="1" x14ac:dyDescent="0.2"/>
    <row r="13262" ht="15" customHeight="1" x14ac:dyDescent="0.2"/>
    <row r="13263" ht="15" customHeight="1" x14ac:dyDescent="0.2"/>
    <row r="13264" ht="15" customHeight="1" x14ac:dyDescent="0.2"/>
    <row r="13265" ht="15" customHeight="1" x14ac:dyDescent="0.2"/>
    <row r="13266" ht="15" customHeight="1" x14ac:dyDescent="0.2"/>
    <row r="13267" ht="15" customHeight="1" x14ac:dyDescent="0.2"/>
    <row r="13268" ht="15" customHeight="1" x14ac:dyDescent="0.2"/>
    <row r="13269" ht="15" customHeight="1" x14ac:dyDescent="0.2"/>
    <row r="13270" ht="15" customHeight="1" x14ac:dyDescent="0.2"/>
    <row r="13271" ht="15" customHeight="1" x14ac:dyDescent="0.2"/>
    <row r="13272" ht="15" customHeight="1" x14ac:dyDescent="0.2"/>
    <row r="13273" ht="15" customHeight="1" x14ac:dyDescent="0.2"/>
    <row r="13274" ht="15" customHeight="1" x14ac:dyDescent="0.2"/>
    <row r="13275" ht="15" customHeight="1" x14ac:dyDescent="0.2"/>
    <row r="13276" ht="15" customHeight="1" x14ac:dyDescent="0.2"/>
    <row r="13277" ht="15" customHeight="1" x14ac:dyDescent="0.2"/>
    <row r="13278" ht="15" customHeight="1" x14ac:dyDescent="0.2"/>
    <row r="13279" ht="15" customHeight="1" x14ac:dyDescent="0.2"/>
    <row r="13280" ht="15" customHeight="1" x14ac:dyDescent="0.2"/>
    <row r="13281" ht="15" customHeight="1" x14ac:dyDescent="0.2"/>
    <row r="13282" ht="15" customHeight="1" x14ac:dyDescent="0.2"/>
    <row r="13283" ht="15" customHeight="1" x14ac:dyDescent="0.2"/>
    <row r="13284" ht="15" customHeight="1" x14ac:dyDescent="0.2"/>
    <row r="13285" ht="15" customHeight="1" x14ac:dyDescent="0.2"/>
    <row r="13286" ht="15" customHeight="1" x14ac:dyDescent="0.2"/>
    <row r="13287" ht="15" customHeight="1" x14ac:dyDescent="0.2"/>
    <row r="13288" ht="15" customHeight="1" x14ac:dyDescent="0.2"/>
    <row r="13289" ht="15" customHeight="1" x14ac:dyDescent="0.2"/>
    <row r="13290" ht="15" customHeight="1" x14ac:dyDescent="0.2"/>
    <row r="13291" ht="15" customHeight="1" x14ac:dyDescent="0.2"/>
    <row r="13292" ht="15" customHeight="1" x14ac:dyDescent="0.2"/>
    <row r="13293" ht="15" customHeight="1" x14ac:dyDescent="0.2"/>
    <row r="13294" ht="15" customHeight="1" x14ac:dyDescent="0.2"/>
    <row r="13295" ht="15" customHeight="1" x14ac:dyDescent="0.2"/>
    <row r="13296" ht="15" customHeight="1" x14ac:dyDescent="0.2"/>
    <row r="13297" ht="15" customHeight="1" x14ac:dyDescent="0.2"/>
    <row r="13298" ht="15" customHeight="1" x14ac:dyDescent="0.2"/>
    <row r="13299" ht="15" customHeight="1" x14ac:dyDescent="0.2"/>
    <row r="13300" ht="15" customHeight="1" x14ac:dyDescent="0.2"/>
    <row r="13301" ht="15" customHeight="1" x14ac:dyDescent="0.2"/>
    <row r="13302" ht="15" customHeight="1" x14ac:dyDescent="0.2"/>
    <row r="13303" ht="15" customHeight="1" x14ac:dyDescent="0.2"/>
    <row r="13304" ht="15" customHeight="1" x14ac:dyDescent="0.2"/>
    <row r="13305" ht="15" customHeight="1" x14ac:dyDescent="0.2"/>
    <row r="13306" ht="15" customHeight="1" x14ac:dyDescent="0.2"/>
    <row r="13307" ht="15" customHeight="1" x14ac:dyDescent="0.2"/>
    <row r="13308" ht="15" customHeight="1" x14ac:dyDescent="0.2"/>
    <row r="13309" ht="15" customHeight="1" x14ac:dyDescent="0.2"/>
    <row r="13310" ht="15" customHeight="1" x14ac:dyDescent="0.2"/>
    <row r="13311" ht="15" customHeight="1" x14ac:dyDescent="0.2"/>
    <row r="13312" ht="15" customHeight="1" x14ac:dyDescent="0.2"/>
    <row r="13313" ht="15" customHeight="1" x14ac:dyDescent="0.2"/>
    <row r="13314" ht="15" customHeight="1" x14ac:dyDescent="0.2"/>
    <row r="13315" ht="15" customHeight="1" x14ac:dyDescent="0.2"/>
    <row r="13316" ht="15" customHeight="1" x14ac:dyDescent="0.2"/>
    <row r="13317" ht="15" customHeight="1" x14ac:dyDescent="0.2"/>
    <row r="13318" ht="15" customHeight="1" x14ac:dyDescent="0.2"/>
    <row r="13319" ht="15" customHeight="1" x14ac:dyDescent="0.2"/>
    <row r="13320" ht="15" customHeight="1" x14ac:dyDescent="0.2"/>
    <row r="13321" ht="15" customHeight="1" x14ac:dyDescent="0.2"/>
    <row r="13322" ht="15" customHeight="1" x14ac:dyDescent="0.2"/>
    <row r="13323" ht="15" customHeight="1" x14ac:dyDescent="0.2"/>
    <row r="13324" ht="15" customHeight="1" x14ac:dyDescent="0.2"/>
    <row r="13325" ht="15" customHeight="1" x14ac:dyDescent="0.2"/>
    <row r="13326" ht="15" customHeight="1" x14ac:dyDescent="0.2"/>
    <row r="13327" ht="15" customHeight="1" x14ac:dyDescent="0.2"/>
    <row r="13328" ht="15" customHeight="1" x14ac:dyDescent="0.2"/>
    <row r="13329" ht="15" customHeight="1" x14ac:dyDescent="0.2"/>
    <row r="13330" ht="15" customHeight="1" x14ac:dyDescent="0.2"/>
    <row r="13331" ht="15" customHeight="1" x14ac:dyDescent="0.2"/>
    <row r="13332" ht="15" customHeight="1" x14ac:dyDescent="0.2"/>
    <row r="13333" ht="15" customHeight="1" x14ac:dyDescent="0.2"/>
    <row r="13334" ht="15" customHeight="1" x14ac:dyDescent="0.2"/>
    <row r="13335" ht="15" customHeight="1" x14ac:dyDescent="0.2"/>
    <row r="13336" ht="15" customHeight="1" x14ac:dyDescent="0.2"/>
    <row r="13337" ht="15" customHeight="1" x14ac:dyDescent="0.2"/>
    <row r="13338" ht="15" customHeight="1" x14ac:dyDescent="0.2"/>
    <row r="13339" ht="15" customHeight="1" x14ac:dyDescent="0.2"/>
    <row r="13340" ht="15" customHeight="1" x14ac:dyDescent="0.2"/>
    <row r="13341" ht="15" customHeight="1" x14ac:dyDescent="0.2"/>
    <row r="13342" ht="15" customHeight="1" x14ac:dyDescent="0.2"/>
    <row r="13343" ht="15" customHeight="1" x14ac:dyDescent="0.2"/>
    <row r="13344" ht="15" customHeight="1" x14ac:dyDescent="0.2"/>
    <row r="13345" ht="15" customHeight="1" x14ac:dyDescent="0.2"/>
    <row r="13346" ht="15" customHeight="1" x14ac:dyDescent="0.2"/>
    <row r="13347" ht="15" customHeight="1" x14ac:dyDescent="0.2"/>
    <row r="13348" ht="15" customHeight="1" x14ac:dyDescent="0.2"/>
    <row r="13349" ht="15" customHeight="1" x14ac:dyDescent="0.2"/>
    <row r="13350" ht="15" customHeight="1" x14ac:dyDescent="0.2"/>
    <row r="13351" ht="15" customHeight="1" x14ac:dyDescent="0.2"/>
    <row r="13352" ht="15" customHeight="1" x14ac:dyDescent="0.2"/>
    <row r="13353" ht="15" customHeight="1" x14ac:dyDescent="0.2"/>
    <row r="13354" ht="15" customHeight="1" x14ac:dyDescent="0.2"/>
    <row r="13355" ht="15" customHeight="1" x14ac:dyDescent="0.2"/>
    <row r="13356" ht="15" customHeight="1" x14ac:dyDescent="0.2"/>
    <row r="13357" ht="15" customHeight="1" x14ac:dyDescent="0.2"/>
    <row r="13358" ht="15" customHeight="1" x14ac:dyDescent="0.2"/>
    <row r="13359" ht="9.75" customHeight="1" x14ac:dyDescent="0.2"/>
    <row r="13360" ht="15" customHeight="1" x14ac:dyDescent="0.2"/>
    <row r="13361" ht="15" customHeight="1" x14ac:dyDescent="0.2"/>
    <row r="13362" ht="15" customHeight="1" x14ac:dyDescent="0.2"/>
    <row r="13363" ht="15" customHeight="1" x14ac:dyDescent="0.2"/>
    <row r="13364" ht="15" customHeight="1" x14ac:dyDescent="0.2"/>
    <row r="13365" ht="15" customHeight="1" x14ac:dyDescent="0.2"/>
    <row r="13366" ht="15" customHeight="1" x14ac:dyDescent="0.2"/>
    <row r="13367" ht="15" customHeight="1" x14ac:dyDescent="0.2"/>
    <row r="13368" ht="15" customHeight="1" x14ac:dyDescent="0.2"/>
    <row r="13369" ht="15" customHeight="1" x14ac:dyDescent="0.2"/>
    <row r="13370" ht="15" customHeight="1" x14ac:dyDescent="0.2"/>
    <row r="13371" ht="15" customHeight="1" x14ac:dyDescent="0.2"/>
    <row r="13372" ht="15" customHeight="1" x14ac:dyDescent="0.2"/>
    <row r="13373" ht="15" customHeight="1" x14ac:dyDescent="0.2"/>
    <row r="13374" ht="15" customHeight="1" x14ac:dyDescent="0.2"/>
    <row r="13375" ht="15" customHeight="1" x14ac:dyDescent="0.2"/>
    <row r="13376" ht="15" customHeight="1" x14ac:dyDescent="0.2"/>
    <row r="13377" ht="15" customHeight="1" x14ac:dyDescent="0.2"/>
    <row r="13378" ht="15" customHeight="1" x14ac:dyDescent="0.2"/>
    <row r="13379" ht="15" customHeight="1" x14ac:dyDescent="0.2"/>
    <row r="13380" ht="15" customHeight="1" x14ac:dyDescent="0.2"/>
    <row r="13381" ht="15" customHeight="1" x14ac:dyDescent="0.2"/>
    <row r="13382" ht="15" customHeight="1" x14ac:dyDescent="0.2"/>
    <row r="13383" ht="15" customHeight="1" x14ac:dyDescent="0.2"/>
    <row r="13384" ht="15" customHeight="1" x14ac:dyDescent="0.2"/>
    <row r="13385" ht="15" customHeight="1" x14ac:dyDescent="0.2"/>
    <row r="13386" ht="15" customHeight="1" x14ac:dyDescent="0.2"/>
    <row r="13387" ht="15" customHeight="1" x14ac:dyDescent="0.2"/>
    <row r="13388" ht="15" customHeight="1" x14ac:dyDescent="0.2"/>
    <row r="13389" ht="15" customHeight="1" x14ac:dyDescent="0.2"/>
    <row r="13390" ht="15" customHeight="1" x14ac:dyDescent="0.2"/>
    <row r="13391" ht="15" customHeight="1" x14ac:dyDescent="0.2"/>
    <row r="13392" ht="15" customHeight="1" x14ac:dyDescent="0.2"/>
    <row r="13393" ht="15" customHeight="1" x14ac:dyDescent="0.2"/>
    <row r="13394" ht="15" customHeight="1" x14ac:dyDescent="0.2"/>
    <row r="13395" ht="15" customHeight="1" x14ac:dyDescent="0.2"/>
    <row r="13396" ht="15" customHeight="1" x14ac:dyDescent="0.2"/>
    <row r="13397" ht="15" customHeight="1" x14ac:dyDescent="0.2"/>
    <row r="13398" ht="15" customHeight="1" x14ac:dyDescent="0.2"/>
    <row r="13399" ht="15" customHeight="1" x14ac:dyDescent="0.2"/>
    <row r="13400" ht="15" customHeight="1" x14ac:dyDescent="0.2"/>
    <row r="13401" ht="15" customHeight="1" x14ac:dyDescent="0.2"/>
    <row r="13402" ht="15" customHeight="1" x14ac:dyDescent="0.2"/>
    <row r="13403" ht="15" customHeight="1" x14ac:dyDescent="0.2"/>
    <row r="13404" ht="15" customHeight="1" x14ac:dyDescent="0.2"/>
    <row r="13405" ht="15" customHeight="1" x14ac:dyDescent="0.2"/>
    <row r="13406" ht="15" customHeight="1" x14ac:dyDescent="0.2"/>
    <row r="13407" ht="15" customHeight="1" x14ac:dyDescent="0.2"/>
    <row r="13408" ht="15" customHeight="1" x14ac:dyDescent="0.2"/>
    <row r="13409" ht="15" customHeight="1" x14ac:dyDescent="0.2"/>
    <row r="13410" ht="15" customHeight="1" x14ac:dyDescent="0.2"/>
    <row r="13411" ht="15" customHeight="1" x14ac:dyDescent="0.2"/>
    <row r="13412" ht="15" customHeight="1" x14ac:dyDescent="0.2"/>
    <row r="13413" ht="15" customHeight="1" x14ac:dyDescent="0.2"/>
    <row r="13414" ht="15" customHeight="1" x14ac:dyDescent="0.2"/>
    <row r="13415" ht="15" customHeight="1" x14ac:dyDescent="0.2"/>
    <row r="13416" ht="15" customHeight="1" x14ac:dyDescent="0.2"/>
    <row r="13417" ht="15" customHeight="1" x14ac:dyDescent="0.2"/>
    <row r="13418" ht="15" customHeight="1" x14ac:dyDescent="0.2"/>
    <row r="13419" ht="15" customHeight="1" x14ac:dyDescent="0.2"/>
    <row r="13420" ht="15" customHeight="1" x14ac:dyDescent="0.2"/>
    <row r="13421" ht="15" customHeight="1" x14ac:dyDescent="0.2"/>
    <row r="13422" ht="15" customHeight="1" x14ac:dyDescent="0.2"/>
    <row r="13423" ht="15" customHeight="1" x14ac:dyDescent="0.2"/>
    <row r="13424" ht="15" customHeight="1" x14ac:dyDescent="0.2"/>
    <row r="13425" ht="15" customHeight="1" x14ac:dyDescent="0.2"/>
    <row r="13426" ht="15" customHeight="1" x14ac:dyDescent="0.2"/>
    <row r="13427" ht="15" customHeight="1" x14ac:dyDescent="0.2"/>
    <row r="13428" ht="15" customHeight="1" x14ac:dyDescent="0.2"/>
    <row r="13429" ht="15" customHeight="1" x14ac:dyDescent="0.2"/>
    <row r="13430" ht="15" customHeight="1" x14ac:dyDescent="0.2"/>
    <row r="13431" ht="15" customHeight="1" x14ac:dyDescent="0.2"/>
    <row r="13432" ht="15" customHeight="1" x14ac:dyDescent="0.2"/>
    <row r="13433" ht="15" customHeight="1" x14ac:dyDescent="0.2"/>
    <row r="13434" ht="15" customHeight="1" x14ac:dyDescent="0.2"/>
    <row r="13435" ht="15" customHeight="1" x14ac:dyDescent="0.2"/>
    <row r="13436" ht="15" customHeight="1" x14ac:dyDescent="0.2"/>
    <row r="13437" ht="15" customHeight="1" x14ac:dyDescent="0.2"/>
    <row r="13438" ht="15" customHeight="1" x14ac:dyDescent="0.2"/>
    <row r="13439" ht="15" customHeight="1" x14ac:dyDescent="0.2"/>
    <row r="13440" ht="15" customHeight="1" x14ac:dyDescent="0.2"/>
    <row r="13441" ht="15" customHeight="1" x14ac:dyDescent="0.2"/>
    <row r="13442" ht="15" customHeight="1" x14ac:dyDescent="0.2"/>
    <row r="13443" ht="15" customHeight="1" x14ac:dyDescent="0.2"/>
    <row r="13444" ht="15" customHeight="1" x14ac:dyDescent="0.2"/>
    <row r="13445" ht="15" customHeight="1" x14ac:dyDescent="0.2"/>
    <row r="13446" ht="15" customHeight="1" x14ac:dyDescent="0.2"/>
    <row r="13447" ht="15" customHeight="1" x14ac:dyDescent="0.2"/>
    <row r="13448" ht="15" customHeight="1" x14ac:dyDescent="0.2"/>
    <row r="13449" ht="15" customHeight="1" x14ac:dyDescent="0.2"/>
    <row r="13450" ht="15" customHeight="1" x14ac:dyDescent="0.2"/>
    <row r="13451" ht="15" customHeight="1" x14ac:dyDescent="0.2"/>
    <row r="13452" ht="15" customHeight="1" x14ac:dyDescent="0.2"/>
    <row r="13453" ht="15" customHeight="1" x14ac:dyDescent="0.2"/>
    <row r="13454" ht="15" customHeight="1" x14ac:dyDescent="0.2"/>
    <row r="13455" ht="15" customHeight="1" x14ac:dyDescent="0.2"/>
    <row r="13456" ht="15" customHeight="1" x14ac:dyDescent="0.2"/>
    <row r="13457" ht="15" customHeight="1" x14ac:dyDescent="0.2"/>
    <row r="13458" ht="15" customHeight="1" x14ac:dyDescent="0.2"/>
    <row r="13459" ht="15" customHeight="1" x14ac:dyDescent="0.2"/>
    <row r="13460" ht="15" customHeight="1" x14ac:dyDescent="0.2"/>
    <row r="13461" ht="15" customHeight="1" x14ac:dyDescent="0.2"/>
    <row r="13462" ht="15" customHeight="1" x14ac:dyDescent="0.2"/>
    <row r="13463" ht="15" customHeight="1" x14ac:dyDescent="0.2"/>
    <row r="13464" ht="15" customHeight="1" x14ac:dyDescent="0.2"/>
    <row r="13465" ht="15" customHeight="1" x14ac:dyDescent="0.2"/>
    <row r="13466" ht="15" customHeight="1" x14ac:dyDescent="0.2"/>
    <row r="13467" ht="15" customHeight="1" x14ac:dyDescent="0.2"/>
    <row r="13468" ht="15" customHeight="1" x14ac:dyDescent="0.2"/>
    <row r="13469" ht="15" customHeight="1" x14ac:dyDescent="0.2"/>
    <row r="13470" ht="15" customHeight="1" x14ac:dyDescent="0.2"/>
    <row r="13471" ht="15" customHeight="1" x14ac:dyDescent="0.2"/>
    <row r="13472" ht="15" customHeight="1" x14ac:dyDescent="0.2"/>
    <row r="13473" ht="15" customHeight="1" x14ac:dyDescent="0.2"/>
    <row r="13474" ht="15" customHeight="1" x14ac:dyDescent="0.2"/>
    <row r="13475" ht="15" customHeight="1" x14ac:dyDescent="0.2"/>
    <row r="13476" ht="15" customHeight="1" x14ac:dyDescent="0.2"/>
    <row r="13477" ht="15" customHeight="1" x14ac:dyDescent="0.2"/>
    <row r="13478" ht="15" customHeight="1" x14ac:dyDescent="0.2"/>
    <row r="13479" ht="15" customHeight="1" x14ac:dyDescent="0.2"/>
    <row r="13480" ht="15" customHeight="1" x14ac:dyDescent="0.2"/>
    <row r="13481" ht="15" customHeight="1" x14ac:dyDescent="0.2"/>
    <row r="13482" ht="15" customHeight="1" x14ac:dyDescent="0.2"/>
    <row r="13483" ht="15" customHeight="1" x14ac:dyDescent="0.2"/>
    <row r="13484" ht="15" customHeight="1" x14ac:dyDescent="0.2"/>
    <row r="13485" ht="15" customHeight="1" x14ac:dyDescent="0.2"/>
    <row r="13486" ht="15" customHeight="1" x14ac:dyDescent="0.2"/>
    <row r="13487" ht="15" customHeight="1" x14ac:dyDescent="0.2"/>
    <row r="13488" ht="15" customHeight="1" x14ac:dyDescent="0.2"/>
    <row r="13489" ht="15" customHeight="1" x14ac:dyDescent="0.2"/>
    <row r="13490" ht="15" customHeight="1" x14ac:dyDescent="0.2"/>
    <row r="13491" ht="15" customHeight="1" x14ac:dyDescent="0.2"/>
    <row r="13492" ht="15" customHeight="1" x14ac:dyDescent="0.2"/>
    <row r="13493" ht="15" customHeight="1" x14ac:dyDescent="0.2"/>
    <row r="13494" ht="15" customHeight="1" x14ac:dyDescent="0.2"/>
    <row r="13495" ht="15" customHeight="1" x14ac:dyDescent="0.2"/>
    <row r="13496" ht="15" customHeight="1" x14ac:dyDescent="0.2"/>
    <row r="13497" ht="15" customHeight="1" x14ac:dyDescent="0.2"/>
    <row r="13498" ht="15" customHeight="1" x14ac:dyDescent="0.2"/>
    <row r="13499" ht="15" customHeight="1" x14ac:dyDescent="0.2"/>
    <row r="13500" ht="15" customHeight="1" x14ac:dyDescent="0.2"/>
    <row r="13501" ht="15" customHeight="1" x14ac:dyDescent="0.2"/>
    <row r="13502" ht="15" customHeight="1" x14ac:dyDescent="0.2"/>
    <row r="13503" ht="15" customHeight="1" x14ac:dyDescent="0.2"/>
    <row r="13504" ht="15" customHeight="1" x14ac:dyDescent="0.2"/>
    <row r="13505" ht="15" customHeight="1" x14ac:dyDescent="0.2"/>
    <row r="13506" ht="15" customHeight="1" x14ac:dyDescent="0.2"/>
    <row r="13507" ht="15" customHeight="1" x14ac:dyDescent="0.2"/>
    <row r="13508" ht="15" customHeight="1" x14ac:dyDescent="0.2"/>
    <row r="13509" ht="15" customHeight="1" x14ac:dyDescent="0.2"/>
    <row r="13510" ht="15" customHeight="1" x14ac:dyDescent="0.2"/>
    <row r="13511" ht="15" customHeight="1" x14ac:dyDescent="0.2"/>
    <row r="13512" ht="15" customHeight="1" x14ac:dyDescent="0.2"/>
    <row r="13513" ht="15" customHeight="1" x14ac:dyDescent="0.2"/>
    <row r="13514" ht="15" customHeight="1" x14ac:dyDescent="0.2"/>
    <row r="13515" ht="15" customHeight="1" x14ac:dyDescent="0.2"/>
    <row r="13516" ht="15" customHeight="1" x14ac:dyDescent="0.2"/>
    <row r="13517" ht="15" customHeight="1" x14ac:dyDescent="0.2"/>
    <row r="13518" ht="15" customHeight="1" x14ac:dyDescent="0.2"/>
    <row r="13519" ht="15" customHeight="1" x14ac:dyDescent="0.2"/>
    <row r="13520" ht="15" customHeight="1" x14ac:dyDescent="0.2"/>
    <row r="13521" ht="15" customHeight="1" x14ac:dyDescent="0.2"/>
    <row r="13522" ht="15" customHeight="1" x14ac:dyDescent="0.2"/>
    <row r="13523" ht="15" customHeight="1" x14ac:dyDescent="0.2"/>
    <row r="13524" ht="15" customHeight="1" x14ac:dyDescent="0.2"/>
    <row r="13525" ht="15" customHeight="1" x14ac:dyDescent="0.2"/>
    <row r="13526" ht="15" customHeight="1" x14ac:dyDescent="0.2"/>
    <row r="13527" ht="15" customHeight="1" x14ac:dyDescent="0.2"/>
    <row r="13528" ht="15" customHeight="1" x14ac:dyDescent="0.2"/>
    <row r="13529" ht="15" customHeight="1" x14ac:dyDescent="0.2"/>
    <row r="13530" ht="15" customHeight="1" x14ac:dyDescent="0.2"/>
    <row r="13531" ht="15" customHeight="1" x14ac:dyDescent="0.2"/>
    <row r="13532" ht="15" customHeight="1" x14ac:dyDescent="0.2"/>
    <row r="13533" ht="15" customHeight="1" x14ac:dyDescent="0.2"/>
    <row r="13534" ht="15" customHeight="1" x14ac:dyDescent="0.2"/>
    <row r="13535" ht="15" customHeight="1" x14ac:dyDescent="0.2"/>
    <row r="13536" ht="15" customHeight="1" x14ac:dyDescent="0.2"/>
    <row r="13537" ht="15" customHeight="1" x14ac:dyDescent="0.2"/>
    <row r="13538" ht="15" customHeight="1" x14ac:dyDescent="0.2"/>
    <row r="13539" ht="15" customHeight="1" x14ac:dyDescent="0.2"/>
    <row r="13540" ht="15" customHeight="1" x14ac:dyDescent="0.2"/>
    <row r="13541" ht="15" customHeight="1" x14ac:dyDescent="0.2"/>
    <row r="13542" ht="15" customHeight="1" x14ac:dyDescent="0.2"/>
    <row r="13543" ht="15" customHeight="1" x14ac:dyDescent="0.2"/>
    <row r="13544" ht="15" customHeight="1" x14ac:dyDescent="0.2"/>
    <row r="13545" ht="15" customHeight="1" x14ac:dyDescent="0.2"/>
    <row r="13546" ht="15" customHeight="1" x14ac:dyDescent="0.2"/>
    <row r="13547" ht="15" customHeight="1" x14ac:dyDescent="0.2"/>
    <row r="13548" ht="15" customHeight="1" x14ac:dyDescent="0.2"/>
    <row r="13549" ht="15" customHeight="1" x14ac:dyDescent="0.2"/>
    <row r="13550" ht="15" customHeight="1" x14ac:dyDescent="0.2"/>
    <row r="13551" ht="15" customHeight="1" x14ac:dyDescent="0.2"/>
    <row r="13552" ht="15" customHeight="1" x14ac:dyDescent="0.2"/>
    <row r="13553" ht="15" customHeight="1" x14ac:dyDescent="0.2"/>
    <row r="13554" ht="15" customHeight="1" x14ac:dyDescent="0.2"/>
    <row r="13555" ht="15" customHeight="1" x14ac:dyDescent="0.2"/>
    <row r="13556" ht="15" customHeight="1" x14ac:dyDescent="0.2"/>
    <row r="13557" ht="15" customHeight="1" x14ac:dyDescent="0.2"/>
    <row r="13558" ht="15" customHeight="1" x14ac:dyDescent="0.2"/>
    <row r="13559" ht="15" customHeight="1" x14ac:dyDescent="0.2"/>
    <row r="13560" ht="15" customHeight="1" x14ac:dyDescent="0.2"/>
    <row r="13561" ht="15" customHeight="1" x14ac:dyDescent="0.2"/>
    <row r="13562" ht="15" customHeight="1" x14ac:dyDescent="0.2"/>
    <row r="13563" ht="15" customHeight="1" x14ac:dyDescent="0.2"/>
    <row r="13564" ht="15" customHeight="1" x14ac:dyDescent="0.2"/>
    <row r="13565" ht="15" customHeight="1" x14ac:dyDescent="0.2"/>
    <row r="13566" ht="15" customHeight="1" x14ac:dyDescent="0.2"/>
    <row r="13567" ht="15" customHeight="1" x14ac:dyDescent="0.2"/>
    <row r="13568" ht="15" customHeight="1" x14ac:dyDescent="0.2"/>
    <row r="13569" ht="15" customHeight="1" x14ac:dyDescent="0.2"/>
    <row r="13570" ht="15" customHeight="1" x14ac:dyDescent="0.2"/>
    <row r="13571" ht="15" customHeight="1" x14ac:dyDescent="0.2"/>
    <row r="13572" ht="15" customHeight="1" x14ac:dyDescent="0.2"/>
    <row r="13573" ht="15" customHeight="1" x14ac:dyDescent="0.2"/>
    <row r="13574" ht="15" customHeight="1" x14ac:dyDescent="0.2"/>
    <row r="13575" ht="15" customHeight="1" x14ac:dyDescent="0.2"/>
    <row r="13576" ht="15" customHeight="1" x14ac:dyDescent="0.2"/>
    <row r="13577" ht="15" customHeight="1" x14ac:dyDescent="0.2"/>
    <row r="13578" ht="15" customHeight="1" x14ac:dyDescent="0.2"/>
    <row r="13579" ht="15" customHeight="1" x14ac:dyDescent="0.2"/>
    <row r="13580" ht="15" customHeight="1" x14ac:dyDescent="0.2"/>
    <row r="13581" ht="15" customHeight="1" x14ac:dyDescent="0.2"/>
    <row r="13582" ht="15" customHeight="1" x14ac:dyDescent="0.2"/>
    <row r="13583" ht="15" customHeight="1" x14ac:dyDescent="0.2"/>
    <row r="13584" ht="15" customHeight="1" x14ac:dyDescent="0.2"/>
    <row r="13585" ht="15" customHeight="1" x14ac:dyDescent="0.2"/>
    <row r="13586" ht="15" customHeight="1" x14ac:dyDescent="0.2"/>
    <row r="13587" ht="15" customHeight="1" x14ac:dyDescent="0.2"/>
    <row r="13588" ht="15" customHeight="1" x14ac:dyDescent="0.2"/>
    <row r="13589" ht="15" customHeight="1" x14ac:dyDescent="0.2"/>
    <row r="13590" ht="15" customHeight="1" x14ac:dyDescent="0.2"/>
    <row r="13591" ht="15" customHeight="1" x14ac:dyDescent="0.2"/>
    <row r="13592" ht="15" customHeight="1" x14ac:dyDescent="0.2"/>
    <row r="13593" ht="15" customHeight="1" x14ac:dyDescent="0.2"/>
    <row r="13594" ht="15" customHeight="1" x14ac:dyDescent="0.2"/>
    <row r="13595" ht="15" customHeight="1" x14ac:dyDescent="0.2"/>
    <row r="13596" ht="15" customHeight="1" x14ac:dyDescent="0.2"/>
    <row r="13597" ht="15" customHeight="1" x14ac:dyDescent="0.2"/>
    <row r="13598" ht="15" customHeight="1" x14ac:dyDescent="0.2"/>
    <row r="13599" ht="15" customHeight="1" x14ac:dyDescent="0.2"/>
    <row r="13600" ht="15" customHeight="1" x14ac:dyDescent="0.2"/>
    <row r="13601" ht="15" customHeight="1" x14ac:dyDescent="0.2"/>
    <row r="13602" ht="15" customHeight="1" x14ac:dyDescent="0.2"/>
    <row r="13603" ht="15" customHeight="1" x14ac:dyDescent="0.2"/>
    <row r="13604" ht="15" customHeight="1" x14ac:dyDescent="0.2"/>
    <row r="13605" ht="15" customHeight="1" x14ac:dyDescent="0.2"/>
    <row r="13606" ht="15" customHeight="1" x14ac:dyDescent="0.2"/>
    <row r="13607" ht="15" customHeight="1" x14ac:dyDescent="0.2"/>
    <row r="13608" ht="15" customHeight="1" x14ac:dyDescent="0.2"/>
    <row r="13609" ht="15" customHeight="1" x14ac:dyDescent="0.2"/>
    <row r="13610" ht="15" customHeight="1" x14ac:dyDescent="0.2"/>
    <row r="13611" ht="15" customHeight="1" x14ac:dyDescent="0.2"/>
    <row r="13612" ht="15" customHeight="1" x14ac:dyDescent="0.2"/>
    <row r="13613" ht="15" customHeight="1" x14ac:dyDescent="0.2"/>
    <row r="13614" ht="15" customHeight="1" x14ac:dyDescent="0.2"/>
    <row r="13615" ht="15" customHeight="1" x14ac:dyDescent="0.2"/>
    <row r="13616" ht="15" customHeight="1" x14ac:dyDescent="0.2"/>
    <row r="13617" ht="15" customHeight="1" x14ac:dyDescent="0.2"/>
    <row r="13618" ht="15" customHeight="1" x14ac:dyDescent="0.2"/>
    <row r="13619" ht="15" customHeight="1" x14ac:dyDescent="0.2"/>
    <row r="13620" ht="15" customHeight="1" x14ac:dyDescent="0.2"/>
    <row r="13621" ht="15" customHeight="1" x14ac:dyDescent="0.2"/>
    <row r="13622" ht="15" customHeight="1" x14ac:dyDescent="0.2"/>
    <row r="13623" ht="15" customHeight="1" x14ac:dyDescent="0.2"/>
    <row r="13624" ht="15" customHeight="1" x14ac:dyDescent="0.2"/>
    <row r="13625" ht="15" customHeight="1" x14ac:dyDescent="0.2"/>
    <row r="13626" ht="15" customHeight="1" x14ac:dyDescent="0.2"/>
    <row r="13627" ht="15" customHeight="1" x14ac:dyDescent="0.2"/>
    <row r="13628" ht="15" customHeight="1" x14ac:dyDescent="0.2"/>
    <row r="13629" ht="15" customHeight="1" x14ac:dyDescent="0.2"/>
    <row r="13630" ht="15" customHeight="1" x14ac:dyDescent="0.2"/>
    <row r="13631" ht="15" customHeight="1" x14ac:dyDescent="0.2"/>
    <row r="13632" ht="15" customHeight="1" x14ac:dyDescent="0.2"/>
    <row r="13633" ht="15" customHeight="1" x14ac:dyDescent="0.2"/>
    <row r="13634" ht="15" customHeight="1" x14ac:dyDescent="0.2"/>
    <row r="13635" ht="15" customHeight="1" x14ac:dyDescent="0.2"/>
    <row r="13636" ht="15" customHeight="1" x14ac:dyDescent="0.2"/>
    <row r="13637" ht="15" customHeight="1" x14ac:dyDescent="0.2"/>
    <row r="13638" ht="15" customHeight="1" x14ac:dyDescent="0.2"/>
    <row r="13639" ht="15" customHeight="1" x14ac:dyDescent="0.2"/>
    <row r="13640" ht="15" customHeight="1" x14ac:dyDescent="0.2"/>
    <row r="13641" ht="15" customHeight="1" x14ac:dyDescent="0.2"/>
    <row r="13642" ht="15" customHeight="1" x14ac:dyDescent="0.2"/>
    <row r="13643" ht="15" customHeight="1" x14ac:dyDescent="0.2"/>
    <row r="13644" ht="15" customHeight="1" x14ac:dyDescent="0.2"/>
    <row r="13645" ht="15" customHeight="1" x14ac:dyDescent="0.2"/>
    <row r="13646" ht="15" customHeight="1" x14ac:dyDescent="0.2"/>
    <row r="13647" ht="15" customHeight="1" x14ac:dyDescent="0.2"/>
    <row r="13648" ht="15" customHeight="1" x14ac:dyDescent="0.2"/>
    <row r="13649" ht="15" customHeight="1" x14ac:dyDescent="0.2"/>
    <row r="13650" ht="15" customHeight="1" x14ac:dyDescent="0.2"/>
    <row r="13651" ht="15" customHeight="1" x14ac:dyDescent="0.2"/>
    <row r="13652" ht="15" customHeight="1" x14ac:dyDescent="0.2"/>
    <row r="13653" ht="15" customHeight="1" x14ac:dyDescent="0.2"/>
    <row r="13654" ht="15" customHeight="1" x14ac:dyDescent="0.2"/>
    <row r="13655" ht="15" customHeight="1" x14ac:dyDescent="0.2"/>
    <row r="13656" ht="15" customHeight="1" x14ac:dyDescent="0.2"/>
    <row r="13657" ht="15" customHeight="1" x14ac:dyDescent="0.2"/>
    <row r="13658" ht="15" customHeight="1" x14ac:dyDescent="0.2"/>
    <row r="13659" ht="15" customHeight="1" x14ac:dyDescent="0.2"/>
    <row r="13660" ht="15" customHeight="1" x14ac:dyDescent="0.2"/>
    <row r="13661" ht="15" customHeight="1" x14ac:dyDescent="0.2"/>
    <row r="13662" ht="15" customHeight="1" x14ac:dyDescent="0.2"/>
    <row r="13663" ht="15" customHeight="1" x14ac:dyDescent="0.2"/>
    <row r="13664" ht="15" customHeight="1" x14ac:dyDescent="0.2"/>
    <row r="13665" ht="15" customHeight="1" x14ac:dyDescent="0.2"/>
    <row r="13666" ht="15" customHeight="1" x14ac:dyDescent="0.2"/>
    <row r="13667" ht="15" customHeight="1" x14ac:dyDescent="0.2"/>
    <row r="13668" ht="15" customHeight="1" x14ac:dyDescent="0.2"/>
    <row r="13669" ht="15" customHeight="1" x14ac:dyDescent="0.2"/>
    <row r="13670" ht="15" customHeight="1" x14ac:dyDescent="0.2"/>
    <row r="13671" ht="15" customHeight="1" x14ac:dyDescent="0.2"/>
    <row r="13672" ht="15" customHeight="1" x14ac:dyDescent="0.2"/>
    <row r="13673" ht="15" customHeight="1" x14ac:dyDescent="0.2"/>
    <row r="13674" ht="15" customHeight="1" x14ac:dyDescent="0.2"/>
    <row r="13675" ht="15" customHeight="1" x14ac:dyDescent="0.2"/>
    <row r="13676" ht="15" customHeight="1" x14ac:dyDescent="0.2"/>
    <row r="13677" ht="15" customHeight="1" x14ac:dyDescent="0.2"/>
    <row r="13678" ht="15" customHeight="1" x14ac:dyDescent="0.2"/>
    <row r="13679" ht="15" customHeight="1" x14ac:dyDescent="0.2"/>
    <row r="13680" ht="15" customHeight="1" x14ac:dyDescent="0.2"/>
    <row r="13681" ht="15" customHeight="1" x14ac:dyDescent="0.2"/>
    <row r="13682" ht="15" customHeight="1" x14ac:dyDescent="0.2"/>
    <row r="13683" ht="15" customHeight="1" x14ac:dyDescent="0.2"/>
    <row r="13684" ht="15" customHeight="1" x14ac:dyDescent="0.2"/>
    <row r="13685" ht="15" customHeight="1" x14ac:dyDescent="0.2"/>
    <row r="13686" ht="15" customHeight="1" x14ac:dyDescent="0.2"/>
    <row r="13687" ht="15" customHeight="1" x14ac:dyDescent="0.2"/>
    <row r="13688" ht="15" customHeight="1" x14ac:dyDescent="0.2"/>
    <row r="13689" ht="15" customHeight="1" x14ac:dyDescent="0.2"/>
    <row r="13690" ht="15" customHeight="1" x14ac:dyDescent="0.2"/>
    <row r="13691" ht="15" customHeight="1" x14ac:dyDescent="0.2"/>
    <row r="13692" ht="15" customHeight="1" x14ac:dyDescent="0.2"/>
    <row r="13693" ht="15" customHeight="1" x14ac:dyDescent="0.2"/>
    <row r="13694" ht="15" customHeight="1" x14ac:dyDescent="0.2"/>
    <row r="13695" ht="15" customHeight="1" x14ac:dyDescent="0.2"/>
    <row r="13696" ht="15" customHeight="1" x14ac:dyDescent="0.2"/>
    <row r="13697" ht="15" customHeight="1" x14ac:dyDescent="0.2"/>
    <row r="13698" ht="15" customHeight="1" x14ac:dyDescent="0.2"/>
    <row r="13699" ht="15" customHeight="1" x14ac:dyDescent="0.2"/>
    <row r="13700" ht="15" customHeight="1" x14ac:dyDescent="0.2"/>
    <row r="13701" ht="15" customHeight="1" x14ac:dyDescent="0.2"/>
    <row r="13702" ht="15" customHeight="1" x14ac:dyDescent="0.2"/>
    <row r="13703" ht="15" customHeight="1" x14ac:dyDescent="0.2"/>
    <row r="13704" ht="15" customHeight="1" x14ac:dyDescent="0.2"/>
    <row r="13705" ht="15" customHeight="1" x14ac:dyDescent="0.2"/>
    <row r="13706" ht="15" customHeight="1" x14ac:dyDescent="0.2"/>
    <row r="13707" ht="15" customHeight="1" x14ac:dyDescent="0.2"/>
    <row r="13708" ht="15" customHeight="1" x14ac:dyDescent="0.2"/>
    <row r="13709" ht="15" customHeight="1" x14ac:dyDescent="0.2"/>
    <row r="13710" ht="15" customHeight="1" x14ac:dyDescent="0.2"/>
    <row r="13711" ht="15" customHeight="1" x14ac:dyDescent="0.2"/>
    <row r="13712" ht="15" customHeight="1" x14ac:dyDescent="0.2"/>
    <row r="13713" ht="15" customHeight="1" x14ac:dyDescent="0.2"/>
    <row r="13714" ht="15" customHeight="1" x14ac:dyDescent="0.2"/>
    <row r="13715" ht="15" customHeight="1" x14ac:dyDescent="0.2"/>
    <row r="13716" ht="15" customHeight="1" x14ac:dyDescent="0.2"/>
    <row r="13717" ht="15" customHeight="1" x14ac:dyDescent="0.2"/>
    <row r="13718" ht="15" customHeight="1" x14ac:dyDescent="0.2"/>
    <row r="13719" ht="15" customHeight="1" x14ac:dyDescent="0.2"/>
    <row r="13720" ht="15" customHeight="1" x14ac:dyDescent="0.2"/>
    <row r="13721" ht="15" customHeight="1" x14ac:dyDescent="0.2"/>
    <row r="13722" ht="15" customHeight="1" x14ac:dyDescent="0.2"/>
    <row r="13723" ht="15" customHeight="1" x14ac:dyDescent="0.2"/>
    <row r="13724" ht="15" customHeight="1" x14ac:dyDescent="0.2"/>
    <row r="13725" ht="15" customHeight="1" x14ac:dyDescent="0.2"/>
    <row r="13726" ht="15" customHeight="1" x14ac:dyDescent="0.2"/>
    <row r="13727" ht="15" customHeight="1" x14ac:dyDescent="0.2"/>
    <row r="13728" ht="15" customHeight="1" x14ac:dyDescent="0.2"/>
    <row r="13729" ht="15" customHeight="1" x14ac:dyDescent="0.2"/>
    <row r="13730" ht="15" customHeight="1" x14ac:dyDescent="0.2"/>
    <row r="13731" ht="15" customHeight="1" x14ac:dyDescent="0.2"/>
    <row r="13732" ht="15" customHeight="1" x14ac:dyDescent="0.2"/>
    <row r="13733" ht="15" customHeight="1" x14ac:dyDescent="0.2"/>
    <row r="13734" ht="15" customHeight="1" x14ac:dyDescent="0.2"/>
    <row r="13735" ht="15" customHeight="1" x14ac:dyDescent="0.2"/>
    <row r="13736" ht="15" customHeight="1" x14ac:dyDescent="0.2"/>
    <row r="13737" ht="15" customHeight="1" x14ac:dyDescent="0.2"/>
    <row r="13738" ht="15" customHeight="1" x14ac:dyDescent="0.2"/>
    <row r="13739" ht="15" customHeight="1" x14ac:dyDescent="0.2"/>
    <row r="13740" ht="15" customHeight="1" x14ac:dyDescent="0.2"/>
    <row r="13741" ht="15" customHeight="1" x14ac:dyDescent="0.2"/>
    <row r="13742" ht="15" customHeight="1" x14ac:dyDescent="0.2"/>
    <row r="13743" ht="15" customHeight="1" x14ac:dyDescent="0.2"/>
    <row r="13744" ht="15" customHeight="1" x14ac:dyDescent="0.2"/>
    <row r="13745" ht="15" customHeight="1" x14ac:dyDescent="0.2"/>
    <row r="13746" ht="15" customHeight="1" x14ac:dyDescent="0.2"/>
    <row r="13747" ht="15" customHeight="1" x14ac:dyDescent="0.2"/>
    <row r="13748" ht="15" customHeight="1" x14ac:dyDescent="0.2"/>
    <row r="13749" ht="15" customHeight="1" x14ac:dyDescent="0.2"/>
    <row r="13750" ht="15" customHeight="1" x14ac:dyDescent="0.2"/>
    <row r="13751" ht="15" customHeight="1" x14ac:dyDescent="0.2"/>
    <row r="13752" ht="15" customHeight="1" x14ac:dyDescent="0.2"/>
    <row r="13753" ht="15" customHeight="1" x14ac:dyDescent="0.2"/>
    <row r="13754" ht="15" customHeight="1" x14ac:dyDescent="0.2"/>
    <row r="13755" ht="15" customHeight="1" x14ac:dyDescent="0.2"/>
    <row r="13756" ht="15" customHeight="1" x14ac:dyDescent="0.2"/>
    <row r="13757" ht="15" customHeight="1" x14ac:dyDescent="0.2"/>
    <row r="13758" ht="15" customHeight="1" x14ac:dyDescent="0.2"/>
    <row r="13759" ht="15" customHeight="1" x14ac:dyDescent="0.2"/>
    <row r="13760" ht="15" customHeight="1" x14ac:dyDescent="0.2"/>
    <row r="13761" ht="15" customHeight="1" x14ac:dyDescent="0.2"/>
    <row r="13762" ht="15" customHeight="1" x14ac:dyDescent="0.2"/>
    <row r="13763" ht="15" customHeight="1" x14ac:dyDescent="0.2"/>
    <row r="13764" ht="15" customHeight="1" x14ac:dyDescent="0.2"/>
    <row r="13765" ht="15" customHeight="1" x14ac:dyDescent="0.2"/>
    <row r="13766" ht="15" customHeight="1" x14ac:dyDescent="0.2"/>
    <row r="13767" ht="15" customHeight="1" x14ac:dyDescent="0.2"/>
    <row r="13768" ht="15" customHeight="1" x14ac:dyDescent="0.2"/>
    <row r="13769" ht="15" customHeight="1" x14ac:dyDescent="0.2"/>
    <row r="13770" ht="15" customHeight="1" x14ac:dyDescent="0.2"/>
    <row r="13771" ht="15" customHeight="1" x14ac:dyDescent="0.2"/>
    <row r="13772" ht="15" customHeight="1" x14ac:dyDescent="0.2"/>
    <row r="13773" ht="15" customHeight="1" x14ac:dyDescent="0.2"/>
    <row r="13774" ht="15" customHeight="1" x14ac:dyDescent="0.2"/>
    <row r="13775" ht="15" customHeight="1" x14ac:dyDescent="0.2"/>
    <row r="13776" ht="15" customHeight="1" x14ac:dyDescent="0.2"/>
    <row r="13777" ht="15" customHeight="1" x14ac:dyDescent="0.2"/>
    <row r="13778" ht="15" customHeight="1" x14ac:dyDescent="0.2"/>
    <row r="13779" ht="15" customHeight="1" x14ac:dyDescent="0.2"/>
    <row r="13780" ht="15" customHeight="1" x14ac:dyDescent="0.2"/>
    <row r="13781" ht="15" customHeight="1" x14ac:dyDescent="0.2"/>
    <row r="13782" ht="15" customHeight="1" x14ac:dyDescent="0.2"/>
    <row r="13783" ht="15" customHeight="1" x14ac:dyDescent="0.2"/>
    <row r="13784" ht="15" customHeight="1" x14ac:dyDescent="0.2"/>
    <row r="13785" ht="15" customHeight="1" x14ac:dyDescent="0.2"/>
    <row r="13786" ht="15" customHeight="1" x14ac:dyDescent="0.2"/>
    <row r="13787" ht="15" customHeight="1" x14ac:dyDescent="0.2"/>
    <row r="13788" ht="15" customHeight="1" x14ac:dyDescent="0.2"/>
    <row r="13789" ht="15" customHeight="1" x14ac:dyDescent="0.2"/>
    <row r="13790" ht="15" customHeight="1" x14ac:dyDescent="0.2"/>
    <row r="13791" ht="15" customHeight="1" x14ac:dyDescent="0.2"/>
    <row r="13792" ht="15" customHeight="1" x14ac:dyDescent="0.2"/>
    <row r="13793" ht="15" customHeight="1" x14ac:dyDescent="0.2"/>
    <row r="13794" ht="15" customHeight="1" x14ac:dyDescent="0.2"/>
    <row r="13795" ht="15" customHeight="1" x14ac:dyDescent="0.2"/>
    <row r="13796" ht="15" customHeight="1" x14ac:dyDescent="0.2"/>
    <row r="13797" ht="15" customHeight="1" x14ac:dyDescent="0.2"/>
    <row r="13798" ht="15" customHeight="1" x14ac:dyDescent="0.2"/>
    <row r="13799" ht="15" customHeight="1" x14ac:dyDescent="0.2"/>
    <row r="13800" ht="15" customHeight="1" x14ac:dyDescent="0.2"/>
    <row r="13801" ht="15" customHeight="1" x14ac:dyDescent="0.2"/>
    <row r="13802" ht="15" customHeight="1" x14ac:dyDescent="0.2"/>
    <row r="13803" ht="15" customHeight="1" x14ac:dyDescent="0.2"/>
    <row r="13804" ht="15" customHeight="1" x14ac:dyDescent="0.2"/>
    <row r="13805" ht="15" customHeight="1" x14ac:dyDescent="0.2"/>
    <row r="13806" ht="15" customHeight="1" x14ac:dyDescent="0.2"/>
    <row r="13807" ht="15" customHeight="1" x14ac:dyDescent="0.2"/>
    <row r="13808" ht="15" customHeight="1" x14ac:dyDescent="0.2"/>
    <row r="13809" ht="15" customHeight="1" x14ac:dyDescent="0.2"/>
    <row r="13810" ht="15" customHeight="1" x14ac:dyDescent="0.2"/>
    <row r="13811" ht="15" customHeight="1" x14ac:dyDescent="0.2"/>
    <row r="13812" ht="15" customHeight="1" x14ac:dyDescent="0.2"/>
    <row r="13813" ht="15" customHeight="1" x14ac:dyDescent="0.2"/>
    <row r="13814" ht="15" customHeight="1" x14ac:dyDescent="0.2"/>
    <row r="13815" ht="15" customHeight="1" x14ac:dyDescent="0.2"/>
    <row r="13816" ht="15" customHeight="1" x14ac:dyDescent="0.2"/>
    <row r="13817" ht="15" customHeight="1" x14ac:dyDescent="0.2"/>
    <row r="13818" ht="15" customHeight="1" x14ac:dyDescent="0.2"/>
    <row r="13819" ht="15" customHeight="1" x14ac:dyDescent="0.2"/>
    <row r="13820" ht="15" customHeight="1" x14ac:dyDescent="0.2"/>
    <row r="13821" ht="15" customHeight="1" x14ac:dyDescent="0.2"/>
    <row r="13822" ht="15" customHeight="1" x14ac:dyDescent="0.2"/>
    <row r="13823" ht="15" customHeight="1" x14ac:dyDescent="0.2"/>
    <row r="13824" ht="15" customHeight="1" x14ac:dyDescent="0.2"/>
    <row r="13825" ht="15" customHeight="1" x14ac:dyDescent="0.2"/>
    <row r="13826" ht="15" customHeight="1" x14ac:dyDescent="0.2"/>
    <row r="13827" ht="15" customHeight="1" x14ac:dyDescent="0.2"/>
    <row r="13828" ht="15" customHeight="1" x14ac:dyDescent="0.2"/>
    <row r="13829" ht="15" customHeight="1" x14ac:dyDescent="0.2"/>
    <row r="13830" ht="15" customHeight="1" x14ac:dyDescent="0.2"/>
    <row r="13831" ht="15" customHeight="1" x14ac:dyDescent="0.2"/>
    <row r="13832" ht="15" customHeight="1" x14ac:dyDescent="0.2"/>
    <row r="13833" ht="15" customHeight="1" x14ac:dyDescent="0.2"/>
    <row r="13834" ht="15" customHeight="1" x14ac:dyDescent="0.2"/>
    <row r="13835" ht="15" customHeight="1" x14ac:dyDescent="0.2"/>
    <row r="13836" ht="15" customHeight="1" x14ac:dyDescent="0.2"/>
    <row r="13837" ht="15" customHeight="1" x14ac:dyDescent="0.2"/>
    <row r="13838" ht="15" customHeight="1" x14ac:dyDescent="0.2"/>
    <row r="13839" ht="15" customHeight="1" x14ac:dyDescent="0.2"/>
    <row r="13840" ht="15" customHeight="1" x14ac:dyDescent="0.2"/>
    <row r="13841" ht="15" customHeight="1" x14ac:dyDescent="0.2"/>
    <row r="13842" ht="15" customHeight="1" x14ac:dyDescent="0.2"/>
    <row r="13843" ht="15" customHeight="1" x14ac:dyDescent="0.2"/>
    <row r="13844" ht="15" customHeight="1" x14ac:dyDescent="0.2"/>
    <row r="13845" ht="15" customHeight="1" x14ac:dyDescent="0.2"/>
    <row r="13846" ht="15" customHeight="1" x14ac:dyDescent="0.2"/>
    <row r="13847" ht="15" customHeight="1" x14ac:dyDescent="0.2"/>
    <row r="13848" ht="15" customHeight="1" x14ac:dyDescent="0.2"/>
    <row r="13849" ht="15" customHeight="1" x14ac:dyDescent="0.2"/>
    <row r="13850" ht="15" customHeight="1" x14ac:dyDescent="0.2"/>
    <row r="13851" ht="15" customHeight="1" x14ac:dyDescent="0.2"/>
    <row r="13852" ht="15" customHeight="1" x14ac:dyDescent="0.2"/>
    <row r="13853" ht="15" customHeight="1" x14ac:dyDescent="0.2"/>
    <row r="13854" ht="15" customHeight="1" x14ac:dyDescent="0.2"/>
    <row r="13855" ht="15" customHeight="1" x14ac:dyDescent="0.2"/>
    <row r="13856" ht="15" customHeight="1" x14ac:dyDescent="0.2"/>
    <row r="13857" ht="15" customHeight="1" x14ac:dyDescent="0.2"/>
    <row r="13858" ht="15" customHeight="1" x14ac:dyDescent="0.2"/>
    <row r="13859" ht="15" customHeight="1" x14ac:dyDescent="0.2"/>
    <row r="13860" ht="15" customHeight="1" x14ac:dyDescent="0.2"/>
    <row r="13861" ht="15" customHeight="1" x14ac:dyDescent="0.2"/>
    <row r="13862" ht="15" customHeight="1" x14ac:dyDescent="0.2"/>
    <row r="13863" ht="15" customHeight="1" x14ac:dyDescent="0.2"/>
    <row r="13864" ht="15" customHeight="1" x14ac:dyDescent="0.2"/>
    <row r="13865" ht="15" customHeight="1" x14ac:dyDescent="0.2"/>
    <row r="13866" ht="15" customHeight="1" x14ac:dyDescent="0.2"/>
    <row r="13867" ht="15" customHeight="1" x14ac:dyDescent="0.2"/>
    <row r="13868" ht="15" customHeight="1" x14ac:dyDescent="0.2"/>
    <row r="13869" ht="15" customHeight="1" x14ac:dyDescent="0.2"/>
    <row r="13870" ht="15" customHeight="1" x14ac:dyDescent="0.2"/>
    <row r="13871" ht="15" customHeight="1" x14ac:dyDescent="0.2"/>
    <row r="13872" ht="15" customHeight="1" x14ac:dyDescent="0.2"/>
    <row r="13873" ht="15" customHeight="1" x14ac:dyDescent="0.2"/>
    <row r="13874" ht="15" customHeight="1" x14ac:dyDescent="0.2"/>
    <row r="13875" ht="15" customHeight="1" x14ac:dyDescent="0.2"/>
    <row r="13876" ht="15" customHeight="1" x14ac:dyDescent="0.2"/>
    <row r="13877" ht="15" customHeight="1" x14ac:dyDescent="0.2"/>
    <row r="13878" ht="15" customHeight="1" x14ac:dyDescent="0.2"/>
    <row r="13879" ht="15" customHeight="1" x14ac:dyDescent="0.2"/>
    <row r="13880" ht="15" customHeight="1" x14ac:dyDescent="0.2"/>
    <row r="13881" ht="15" customHeight="1" x14ac:dyDescent="0.2"/>
    <row r="13882" ht="15" customHeight="1" x14ac:dyDescent="0.2"/>
    <row r="13883" ht="15" customHeight="1" x14ac:dyDescent="0.2"/>
    <row r="13884" ht="15" customHeight="1" x14ac:dyDescent="0.2"/>
    <row r="13885" ht="15" customHeight="1" x14ac:dyDescent="0.2"/>
    <row r="13886" ht="15" customHeight="1" x14ac:dyDescent="0.2"/>
    <row r="13887" ht="15" customHeight="1" x14ac:dyDescent="0.2"/>
    <row r="13888" ht="15" customHeight="1" x14ac:dyDescent="0.2"/>
    <row r="13889" ht="15" customHeight="1" x14ac:dyDescent="0.2"/>
    <row r="13890" ht="15" customHeight="1" x14ac:dyDescent="0.2"/>
    <row r="13891" ht="15" customHeight="1" x14ac:dyDescent="0.2"/>
    <row r="13892" ht="15" customHeight="1" x14ac:dyDescent="0.2"/>
    <row r="13893" ht="15" customHeight="1" x14ac:dyDescent="0.2"/>
    <row r="13894" ht="15" customHeight="1" x14ac:dyDescent="0.2"/>
    <row r="13895" ht="15" customHeight="1" x14ac:dyDescent="0.2"/>
    <row r="13896" ht="15" customHeight="1" x14ac:dyDescent="0.2"/>
    <row r="13897" ht="15" customHeight="1" x14ac:dyDescent="0.2"/>
    <row r="13898" ht="15" customHeight="1" x14ac:dyDescent="0.2"/>
    <row r="13899" ht="15" customHeight="1" x14ac:dyDescent="0.2"/>
    <row r="13900" ht="15" customHeight="1" x14ac:dyDescent="0.2"/>
    <row r="13901" ht="15" customHeight="1" x14ac:dyDescent="0.2"/>
    <row r="13902" ht="15" customHeight="1" x14ac:dyDescent="0.2"/>
    <row r="13903" ht="15" customHeight="1" x14ac:dyDescent="0.2"/>
    <row r="13904" ht="15" customHeight="1" x14ac:dyDescent="0.2"/>
    <row r="13905" ht="15" customHeight="1" x14ac:dyDescent="0.2"/>
    <row r="13906" ht="15" customHeight="1" x14ac:dyDescent="0.2"/>
    <row r="13907" ht="15" customHeight="1" x14ac:dyDescent="0.2"/>
    <row r="13908" ht="15" customHeight="1" x14ac:dyDescent="0.2"/>
    <row r="13909" ht="15" customHeight="1" x14ac:dyDescent="0.2"/>
    <row r="13910" ht="15" customHeight="1" x14ac:dyDescent="0.2"/>
    <row r="13911" ht="15" customHeight="1" x14ac:dyDescent="0.2"/>
    <row r="13912" ht="15" customHeight="1" x14ac:dyDescent="0.2"/>
    <row r="13913" ht="15" customHeight="1" x14ac:dyDescent="0.2"/>
    <row r="13914" ht="15" customHeight="1" x14ac:dyDescent="0.2"/>
    <row r="13915" ht="15" customHeight="1" x14ac:dyDescent="0.2"/>
    <row r="13916" ht="15" customHeight="1" x14ac:dyDescent="0.2"/>
    <row r="13917" ht="15" customHeight="1" x14ac:dyDescent="0.2"/>
    <row r="13918" ht="15" customHeight="1" x14ac:dyDescent="0.2"/>
    <row r="13919" ht="15" customHeight="1" x14ac:dyDescent="0.2"/>
    <row r="13920" ht="15" customHeight="1" x14ac:dyDescent="0.2"/>
    <row r="13921" ht="15" customHeight="1" x14ac:dyDescent="0.2"/>
    <row r="13922" ht="15" customHeight="1" x14ac:dyDescent="0.2"/>
    <row r="13923" ht="15" customHeight="1" x14ac:dyDescent="0.2"/>
    <row r="13924" ht="15" customHeight="1" x14ac:dyDescent="0.2"/>
    <row r="13925" ht="15" customHeight="1" x14ac:dyDescent="0.2"/>
    <row r="13926" ht="15" customHeight="1" x14ac:dyDescent="0.2"/>
    <row r="13927" ht="15" customHeight="1" x14ac:dyDescent="0.2"/>
    <row r="13928" ht="15" customHeight="1" x14ac:dyDescent="0.2"/>
    <row r="13929" ht="15" customHeight="1" x14ac:dyDescent="0.2"/>
    <row r="13930" ht="15" customHeight="1" x14ac:dyDescent="0.2"/>
    <row r="13931" ht="15" customHeight="1" x14ac:dyDescent="0.2"/>
    <row r="13932" ht="15" customHeight="1" x14ac:dyDescent="0.2"/>
    <row r="13933" ht="15" customHeight="1" x14ac:dyDescent="0.2"/>
    <row r="13934" ht="15" customHeight="1" x14ac:dyDescent="0.2"/>
    <row r="13935" ht="15" customHeight="1" x14ac:dyDescent="0.2"/>
    <row r="13936" ht="15" customHeight="1" x14ac:dyDescent="0.2"/>
    <row r="13937" ht="15" customHeight="1" x14ac:dyDescent="0.2"/>
    <row r="13938" ht="15" customHeight="1" x14ac:dyDescent="0.2"/>
    <row r="13939" ht="15" customHeight="1" x14ac:dyDescent="0.2"/>
    <row r="13940" ht="15" customHeight="1" x14ac:dyDescent="0.2"/>
    <row r="13941" ht="15" customHeight="1" x14ac:dyDescent="0.2"/>
    <row r="13942" ht="15" customHeight="1" x14ac:dyDescent="0.2"/>
    <row r="13943" ht="15" customHeight="1" x14ac:dyDescent="0.2"/>
    <row r="13944" ht="15" customHeight="1" x14ac:dyDescent="0.2"/>
    <row r="13945" ht="15" customHeight="1" x14ac:dyDescent="0.2"/>
    <row r="13946" ht="15" customHeight="1" x14ac:dyDescent="0.2"/>
    <row r="13947" ht="15" customHeight="1" x14ac:dyDescent="0.2"/>
    <row r="13948" ht="15" customHeight="1" x14ac:dyDescent="0.2"/>
    <row r="13949" ht="15" customHeight="1" x14ac:dyDescent="0.2"/>
    <row r="13950" ht="15" customHeight="1" x14ac:dyDescent="0.2"/>
    <row r="13951" ht="15" customHeight="1" x14ac:dyDescent="0.2"/>
    <row r="13952" ht="15" customHeight="1" x14ac:dyDescent="0.2"/>
    <row r="13953" ht="15" customHeight="1" x14ac:dyDescent="0.2"/>
    <row r="13954" ht="15" customHeight="1" x14ac:dyDescent="0.2"/>
    <row r="13955" ht="15" customHeight="1" x14ac:dyDescent="0.2"/>
    <row r="13956" ht="15" customHeight="1" x14ac:dyDescent="0.2"/>
    <row r="13957" ht="15" customHeight="1" x14ac:dyDescent="0.2"/>
    <row r="13958" ht="15" customHeight="1" x14ac:dyDescent="0.2"/>
    <row r="13959" ht="15" customHeight="1" x14ac:dyDescent="0.2"/>
    <row r="13960" ht="15" customHeight="1" x14ac:dyDescent="0.2"/>
    <row r="13961" ht="15" customHeight="1" x14ac:dyDescent="0.2"/>
    <row r="13962" ht="15" customHeight="1" x14ac:dyDescent="0.2"/>
    <row r="13963" ht="15" customHeight="1" x14ac:dyDescent="0.2"/>
    <row r="13964" ht="15" customHeight="1" x14ac:dyDescent="0.2"/>
    <row r="13965" ht="15" customHeight="1" x14ac:dyDescent="0.2"/>
    <row r="13966" ht="15" customHeight="1" x14ac:dyDescent="0.2"/>
    <row r="13967" ht="15" customHeight="1" x14ac:dyDescent="0.2"/>
    <row r="13968" ht="15" customHeight="1" x14ac:dyDescent="0.2"/>
    <row r="13969" ht="15" customHeight="1" x14ac:dyDescent="0.2"/>
    <row r="13970" ht="15" customHeight="1" x14ac:dyDescent="0.2"/>
    <row r="13971" ht="15" customHeight="1" x14ac:dyDescent="0.2"/>
    <row r="13972" ht="15" customHeight="1" x14ac:dyDescent="0.2"/>
    <row r="13973" ht="15" customHeight="1" x14ac:dyDescent="0.2"/>
    <row r="13974" ht="15" customHeight="1" x14ac:dyDescent="0.2"/>
    <row r="13975" ht="15" customHeight="1" x14ac:dyDescent="0.2"/>
    <row r="13976" ht="15" customHeight="1" x14ac:dyDescent="0.2"/>
    <row r="13977" ht="15" customHeight="1" x14ac:dyDescent="0.2"/>
    <row r="13978" ht="15" customHeight="1" x14ac:dyDescent="0.2"/>
    <row r="13979" ht="15" customHeight="1" x14ac:dyDescent="0.2"/>
    <row r="13980" ht="15" customHeight="1" x14ac:dyDescent="0.2"/>
    <row r="13981" ht="15" customHeight="1" x14ac:dyDescent="0.2"/>
    <row r="13982" ht="15" customHeight="1" x14ac:dyDescent="0.2"/>
    <row r="13983" ht="15" customHeight="1" x14ac:dyDescent="0.2"/>
    <row r="13984" ht="15" customHeight="1" x14ac:dyDescent="0.2"/>
    <row r="13985" ht="15" customHeight="1" x14ac:dyDescent="0.2"/>
    <row r="13986" ht="15" customHeight="1" x14ac:dyDescent="0.2"/>
    <row r="13987" ht="15" customHeight="1" x14ac:dyDescent="0.2"/>
    <row r="13988" ht="15" customHeight="1" x14ac:dyDescent="0.2"/>
    <row r="13989" ht="15" customHeight="1" x14ac:dyDescent="0.2"/>
    <row r="13990" ht="15" customHeight="1" x14ac:dyDescent="0.2"/>
    <row r="13991" ht="15" customHeight="1" x14ac:dyDescent="0.2"/>
    <row r="13992" ht="15" customHeight="1" x14ac:dyDescent="0.2"/>
    <row r="13993" ht="15" customHeight="1" x14ac:dyDescent="0.2"/>
    <row r="13994" ht="15" customHeight="1" x14ac:dyDescent="0.2"/>
    <row r="13995" ht="15" customHeight="1" x14ac:dyDescent="0.2"/>
    <row r="13996" ht="15" customHeight="1" x14ac:dyDescent="0.2"/>
    <row r="13997" ht="15" customHeight="1" x14ac:dyDescent="0.2"/>
    <row r="13998" ht="15" customHeight="1" x14ac:dyDescent="0.2"/>
    <row r="13999" ht="15" customHeight="1" x14ac:dyDescent="0.2"/>
    <row r="14000" ht="15" customHeight="1" x14ac:dyDescent="0.2"/>
    <row r="14001" ht="15" customHeight="1" x14ac:dyDescent="0.2"/>
    <row r="14002" ht="15" customHeight="1" x14ac:dyDescent="0.2"/>
    <row r="14003" ht="15" customHeight="1" x14ac:dyDescent="0.2"/>
    <row r="14004" ht="15" customHeight="1" x14ac:dyDescent="0.2"/>
    <row r="14005" ht="15" customHeight="1" x14ac:dyDescent="0.2"/>
    <row r="14006" ht="15" customHeight="1" x14ac:dyDescent="0.2"/>
    <row r="14007" ht="15" customHeight="1" x14ac:dyDescent="0.2"/>
    <row r="14008" ht="15" customHeight="1" x14ac:dyDescent="0.2"/>
    <row r="14009" ht="15" customHeight="1" x14ac:dyDescent="0.2"/>
    <row r="14010" ht="15" customHeight="1" x14ac:dyDescent="0.2"/>
    <row r="14011" ht="15" customHeight="1" x14ac:dyDescent="0.2"/>
    <row r="14012" ht="15" customHeight="1" x14ac:dyDescent="0.2"/>
    <row r="14013" ht="15" customHeight="1" x14ac:dyDescent="0.2"/>
    <row r="14014" ht="15" customHeight="1" x14ac:dyDescent="0.2"/>
    <row r="14015" ht="15" customHeight="1" x14ac:dyDescent="0.2"/>
    <row r="14016" ht="15" customHeight="1" x14ac:dyDescent="0.2"/>
    <row r="14017" ht="15" customHeight="1" x14ac:dyDescent="0.2"/>
    <row r="14018" ht="15" customHeight="1" x14ac:dyDescent="0.2"/>
    <row r="14019" ht="15" customHeight="1" x14ac:dyDescent="0.2"/>
    <row r="14020" ht="15" customHeight="1" x14ac:dyDescent="0.2"/>
    <row r="14021" ht="15" customHeight="1" x14ac:dyDescent="0.2"/>
    <row r="14022" ht="15" customHeight="1" x14ac:dyDescent="0.2"/>
    <row r="14023" ht="15" customHeight="1" x14ac:dyDescent="0.2"/>
    <row r="14024" ht="15" customHeight="1" x14ac:dyDescent="0.2"/>
    <row r="14025" ht="15" customHeight="1" x14ac:dyDescent="0.2"/>
    <row r="14026" ht="15" customHeight="1" x14ac:dyDescent="0.2"/>
    <row r="14027" ht="15" customHeight="1" x14ac:dyDescent="0.2"/>
    <row r="14028" ht="15" customHeight="1" x14ac:dyDescent="0.2"/>
    <row r="14029" ht="15" customHeight="1" x14ac:dyDescent="0.2"/>
    <row r="14030" ht="15" customHeight="1" x14ac:dyDescent="0.2"/>
    <row r="14031" ht="15" customHeight="1" x14ac:dyDescent="0.2"/>
    <row r="14032" ht="15" customHeight="1" x14ac:dyDescent="0.2"/>
    <row r="14033" ht="15" customHeight="1" x14ac:dyDescent="0.2"/>
    <row r="14034" ht="15" customHeight="1" x14ac:dyDescent="0.2"/>
    <row r="14035" ht="15" customHeight="1" x14ac:dyDescent="0.2"/>
    <row r="14036" ht="15" customHeight="1" x14ac:dyDescent="0.2"/>
    <row r="14037" ht="15" customHeight="1" x14ac:dyDescent="0.2"/>
    <row r="14038" ht="15" customHeight="1" x14ac:dyDescent="0.2"/>
    <row r="14039" ht="15" customHeight="1" x14ac:dyDescent="0.2"/>
    <row r="14040" ht="15" customHeight="1" x14ac:dyDescent="0.2"/>
    <row r="14041" ht="15" customHeight="1" x14ac:dyDescent="0.2"/>
    <row r="14042" ht="15" customHeight="1" x14ac:dyDescent="0.2"/>
    <row r="14043" ht="15" customHeight="1" x14ac:dyDescent="0.2"/>
    <row r="14044" ht="15" customHeight="1" x14ac:dyDescent="0.2"/>
    <row r="14045" ht="15" customHeight="1" x14ac:dyDescent="0.2"/>
    <row r="14046" ht="15" customHeight="1" x14ac:dyDescent="0.2"/>
    <row r="14047" ht="15" customHeight="1" x14ac:dyDescent="0.2"/>
    <row r="14048" ht="15" customHeight="1" x14ac:dyDescent="0.2"/>
    <row r="14049" ht="15" customHeight="1" x14ac:dyDescent="0.2"/>
    <row r="14050" ht="15" customHeight="1" x14ac:dyDescent="0.2"/>
    <row r="14051" ht="15" customHeight="1" x14ac:dyDescent="0.2"/>
    <row r="14052" ht="15" customHeight="1" x14ac:dyDescent="0.2"/>
    <row r="14053" ht="15" customHeight="1" x14ac:dyDescent="0.2"/>
    <row r="14054" ht="15" customHeight="1" x14ac:dyDescent="0.2"/>
    <row r="14055" ht="15" customHeight="1" x14ac:dyDescent="0.2"/>
    <row r="14056" ht="15" customHeight="1" x14ac:dyDescent="0.2"/>
    <row r="14057" ht="15" customHeight="1" x14ac:dyDescent="0.2"/>
    <row r="14058" ht="15" customHeight="1" x14ac:dyDescent="0.2"/>
    <row r="14059" ht="15" customHeight="1" x14ac:dyDescent="0.2"/>
    <row r="14060" ht="15" customHeight="1" x14ac:dyDescent="0.2"/>
    <row r="14061" ht="15" customHeight="1" x14ac:dyDescent="0.2"/>
    <row r="14062" ht="15" customHeight="1" x14ac:dyDescent="0.2"/>
    <row r="14063" ht="15" customHeight="1" x14ac:dyDescent="0.2"/>
    <row r="14064" ht="15" customHeight="1" x14ac:dyDescent="0.2"/>
    <row r="14065" ht="15" customHeight="1" x14ac:dyDescent="0.2"/>
    <row r="14066" ht="15" customHeight="1" x14ac:dyDescent="0.2"/>
    <row r="14067" ht="15" customHeight="1" x14ac:dyDescent="0.2"/>
    <row r="14068" ht="15" customHeight="1" x14ac:dyDescent="0.2"/>
    <row r="14069" ht="15" customHeight="1" x14ac:dyDescent="0.2"/>
    <row r="14070" ht="15" customHeight="1" x14ac:dyDescent="0.2"/>
    <row r="14071" ht="15" customHeight="1" x14ac:dyDescent="0.2"/>
    <row r="14072" ht="15" customHeight="1" x14ac:dyDescent="0.2"/>
    <row r="14073" ht="15" customHeight="1" x14ac:dyDescent="0.2"/>
    <row r="14074" ht="15" customHeight="1" x14ac:dyDescent="0.2"/>
    <row r="14075" ht="15" customHeight="1" x14ac:dyDescent="0.2"/>
    <row r="14076" ht="15" customHeight="1" x14ac:dyDescent="0.2"/>
    <row r="14077" ht="15" customHeight="1" x14ac:dyDescent="0.2"/>
    <row r="14078" ht="15" customHeight="1" x14ac:dyDescent="0.2"/>
    <row r="14079" ht="15" customHeight="1" x14ac:dyDescent="0.2"/>
    <row r="14080" ht="15" customHeight="1" x14ac:dyDescent="0.2"/>
    <row r="14081" ht="15" customHeight="1" x14ac:dyDescent="0.2"/>
    <row r="14082" ht="15" customHeight="1" x14ac:dyDescent="0.2"/>
    <row r="14083" ht="15" customHeight="1" x14ac:dyDescent="0.2"/>
    <row r="14084" ht="15" customHeight="1" x14ac:dyDescent="0.2"/>
    <row r="14085" ht="15" customHeight="1" x14ac:dyDescent="0.2"/>
    <row r="14086" ht="15" customHeight="1" x14ac:dyDescent="0.2"/>
    <row r="14087" ht="15" customHeight="1" x14ac:dyDescent="0.2"/>
    <row r="14088" ht="15" customHeight="1" x14ac:dyDescent="0.2"/>
    <row r="14089" ht="15" customHeight="1" x14ac:dyDescent="0.2"/>
    <row r="14090" ht="15" customHeight="1" x14ac:dyDescent="0.2"/>
    <row r="14091" ht="15" customHeight="1" x14ac:dyDescent="0.2"/>
    <row r="14092" ht="15" customHeight="1" x14ac:dyDescent="0.2"/>
    <row r="14093" ht="15" customHeight="1" x14ac:dyDescent="0.2"/>
    <row r="14094" ht="15" customHeight="1" x14ac:dyDescent="0.2"/>
    <row r="14095" ht="15" customHeight="1" x14ac:dyDescent="0.2"/>
    <row r="14096" ht="15" customHeight="1" x14ac:dyDescent="0.2"/>
    <row r="14097" ht="15" customHeight="1" x14ac:dyDescent="0.2"/>
    <row r="14098" ht="15" customHeight="1" x14ac:dyDescent="0.2"/>
    <row r="14099" ht="15" customHeight="1" x14ac:dyDescent="0.2"/>
    <row r="14100" ht="15" customHeight="1" x14ac:dyDescent="0.2"/>
    <row r="14101" ht="15" customHeight="1" x14ac:dyDescent="0.2"/>
    <row r="14102" ht="15" customHeight="1" x14ac:dyDescent="0.2"/>
    <row r="14103" ht="15" customHeight="1" x14ac:dyDescent="0.2"/>
    <row r="14104" ht="15" customHeight="1" x14ac:dyDescent="0.2"/>
    <row r="14105" ht="15" customHeight="1" x14ac:dyDescent="0.2"/>
    <row r="14106" ht="15" customHeight="1" x14ac:dyDescent="0.2"/>
    <row r="14107" ht="15" customHeight="1" x14ac:dyDescent="0.2"/>
    <row r="14108" ht="15" customHeight="1" x14ac:dyDescent="0.2"/>
    <row r="14109" ht="15" customHeight="1" x14ac:dyDescent="0.2"/>
    <row r="14110" ht="15" customHeight="1" x14ac:dyDescent="0.2"/>
    <row r="14111" ht="15" customHeight="1" x14ac:dyDescent="0.2"/>
    <row r="14112" ht="15" customHeight="1" x14ac:dyDescent="0.2"/>
    <row r="14113" ht="15" customHeight="1" x14ac:dyDescent="0.2"/>
    <row r="14114" ht="15" customHeight="1" x14ac:dyDescent="0.2"/>
    <row r="14115" ht="15" customHeight="1" x14ac:dyDescent="0.2"/>
    <row r="14116" ht="15" customHeight="1" x14ac:dyDescent="0.2"/>
    <row r="14117" ht="15" customHeight="1" x14ac:dyDescent="0.2"/>
    <row r="14118" ht="15" customHeight="1" x14ac:dyDescent="0.2"/>
    <row r="14119" ht="15" customHeight="1" x14ac:dyDescent="0.2"/>
    <row r="14120" ht="15" customHeight="1" x14ac:dyDescent="0.2"/>
    <row r="14121" ht="15" customHeight="1" x14ac:dyDescent="0.2"/>
    <row r="14122" ht="15" customHeight="1" x14ac:dyDescent="0.2"/>
    <row r="14123" ht="15" customHeight="1" x14ac:dyDescent="0.2"/>
    <row r="14124" ht="15" customHeight="1" x14ac:dyDescent="0.2"/>
    <row r="14125" ht="15" customHeight="1" x14ac:dyDescent="0.2"/>
    <row r="14126" ht="15" customHeight="1" x14ac:dyDescent="0.2"/>
    <row r="14127" ht="15" customHeight="1" x14ac:dyDescent="0.2"/>
    <row r="14128" ht="15" customHeight="1" x14ac:dyDescent="0.2"/>
    <row r="14129" ht="15" customHeight="1" x14ac:dyDescent="0.2"/>
    <row r="14130" ht="15" customHeight="1" x14ac:dyDescent="0.2"/>
    <row r="14131" ht="15" customHeight="1" x14ac:dyDescent="0.2"/>
    <row r="14132" ht="15" customHeight="1" x14ac:dyDescent="0.2"/>
    <row r="14133" ht="15" customHeight="1" x14ac:dyDescent="0.2"/>
    <row r="14134" ht="15" customHeight="1" x14ac:dyDescent="0.2"/>
    <row r="14135" ht="15" customHeight="1" x14ac:dyDescent="0.2"/>
    <row r="14136" ht="15" customHeight="1" x14ac:dyDescent="0.2"/>
    <row r="14137" ht="15" customHeight="1" x14ac:dyDescent="0.2"/>
    <row r="14138" ht="15" customHeight="1" x14ac:dyDescent="0.2"/>
    <row r="14139" ht="15" customHeight="1" x14ac:dyDescent="0.2"/>
    <row r="14140" ht="15" customHeight="1" x14ac:dyDescent="0.2"/>
    <row r="14141" ht="15" customHeight="1" x14ac:dyDescent="0.2"/>
    <row r="14142" ht="15" customHeight="1" x14ac:dyDescent="0.2"/>
    <row r="14143" ht="15" customHeight="1" x14ac:dyDescent="0.2"/>
    <row r="14144" ht="15" customHeight="1" x14ac:dyDescent="0.2"/>
    <row r="14145" ht="15" customHeight="1" x14ac:dyDescent="0.2"/>
    <row r="14146" ht="15" customHeight="1" x14ac:dyDescent="0.2"/>
    <row r="14147" ht="15" customHeight="1" x14ac:dyDescent="0.2"/>
    <row r="14148" ht="15" customHeight="1" x14ac:dyDescent="0.2"/>
    <row r="14149" ht="15" customHeight="1" x14ac:dyDescent="0.2"/>
    <row r="14150" ht="15" customHeight="1" x14ac:dyDescent="0.2"/>
    <row r="14151" ht="15" customHeight="1" x14ac:dyDescent="0.2"/>
    <row r="14152" ht="15" customHeight="1" x14ac:dyDescent="0.2"/>
    <row r="14153" ht="15" customHeight="1" x14ac:dyDescent="0.2"/>
    <row r="14154" ht="15" customHeight="1" x14ac:dyDescent="0.2"/>
    <row r="14155" ht="15" customHeight="1" x14ac:dyDescent="0.2"/>
    <row r="14156" ht="15" customHeight="1" x14ac:dyDescent="0.2"/>
    <row r="14157" ht="15" customHeight="1" x14ac:dyDescent="0.2"/>
    <row r="14158" ht="15" customHeight="1" x14ac:dyDescent="0.2"/>
    <row r="14159" ht="15" customHeight="1" x14ac:dyDescent="0.2"/>
    <row r="14160" ht="15" customHeight="1" x14ac:dyDescent="0.2"/>
    <row r="14161" ht="15" customHeight="1" x14ac:dyDescent="0.2"/>
    <row r="14162" ht="15" customHeight="1" x14ac:dyDescent="0.2"/>
    <row r="14163" ht="15" customHeight="1" x14ac:dyDescent="0.2"/>
    <row r="14164" ht="15" customHeight="1" x14ac:dyDescent="0.2"/>
    <row r="14165" ht="15" customHeight="1" x14ac:dyDescent="0.2"/>
    <row r="14166" ht="15" customHeight="1" x14ac:dyDescent="0.2"/>
    <row r="14167" ht="15" customHeight="1" x14ac:dyDescent="0.2"/>
    <row r="14168" ht="15" customHeight="1" x14ac:dyDescent="0.2"/>
    <row r="14169" ht="15" customHeight="1" x14ac:dyDescent="0.2"/>
    <row r="14170" ht="15" customHeight="1" x14ac:dyDescent="0.2"/>
    <row r="14171" ht="15" customHeight="1" x14ac:dyDescent="0.2"/>
    <row r="14172" ht="15" customHeight="1" x14ac:dyDescent="0.2"/>
    <row r="14173" ht="15" customHeight="1" x14ac:dyDescent="0.2"/>
    <row r="14174" ht="15" customHeight="1" x14ac:dyDescent="0.2"/>
    <row r="14175" ht="15" customHeight="1" x14ac:dyDescent="0.2"/>
    <row r="14176" ht="15" customHeight="1" x14ac:dyDescent="0.2"/>
    <row r="14177" ht="15" customHeight="1" x14ac:dyDescent="0.2"/>
    <row r="14178" ht="15" customHeight="1" x14ac:dyDescent="0.2"/>
    <row r="14179" ht="15" customHeight="1" x14ac:dyDescent="0.2"/>
    <row r="14180" ht="15" customHeight="1" x14ac:dyDescent="0.2"/>
    <row r="14181" ht="15" customHeight="1" x14ac:dyDescent="0.2"/>
    <row r="14182" ht="15" customHeight="1" x14ac:dyDescent="0.2"/>
    <row r="14183" ht="15" customHeight="1" x14ac:dyDescent="0.2"/>
    <row r="14184" ht="15" customHeight="1" x14ac:dyDescent="0.2"/>
    <row r="14185" ht="15" customHeight="1" x14ac:dyDescent="0.2"/>
    <row r="14186" ht="15" customHeight="1" x14ac:dyDescent="0.2"/>
    <row r="14187" ht="15" customHeight="1" x14ac:dyDescent="0.2"/>
    <row r="14188" ht="15" customHeight="1" x14ac:dyDescent="0.2"/>
    <row r="14189" ht="15" customHeight="1" x14ac:dyDescent="0.2"/>
    <row r="14190" ht="15" customHeight="1" x14ac:dyDescent="0.2"/>
    <row r="14191" ht="15" customHeight="1" x14ac:dyDescent="0.2"/>
    <row r="14192" ht="15" customHeight="1" x14ac:dyDescent="0.2"/>
    <row r="14193" ht="15" customHeight="1" x14ac:dyDescent="0.2"/>
    <row r="14194" ht="15" customHeight="1" x14ac:dyDescent="0.2"/>
    <row r="14195" ht="15" customHeight="1" x14ac:dyDescent="0.2"/>
    <row r="14196" ht="15" customHeight="1" x14ac:dyDescent="0.2"/>
    <row r="14197" ht="15" customHeight="1" x14ac:dyDescent="0.2"/>
    <row r="14198" ht="15" customHeight="1" x14ac:dyDescent="0.2"/>
    <row r="14199" ht="15" customHeight="1" x14ac:dyDescent="0.2"/>
    <row r="14200" ht="15" customHeight="1" x14ac:dyDescent="0.2"/>
    <row r="14201" ht="15" customHeight="1" x14ac:dyDescent="0.2"/>
    <row r="14202" ht="15" customHeight="1" x14ac:dyDescent="0.2"/>
    <row r="14203" ht="15" customHeight="1" x14ac:dyDescent="0.2"/>
    <row r="14204" ht="15" customHeight="1" x14ac:dyDescent="0.2"/>
    <row r="14205" ht="15" customHeight="1" x14ac:dyDescent="0.2"/>
    <row r="14206" ht="15" customHeight="1" x14ac:dyDescent="0.2"/>
    <row r="14207" ht="15" customHeight="1" x14ac:dyDescent="0.2"/>
    <row r="14208" ht="15" customHeight="1" x14ac:dyDescent="0.2"/>
    <row r="14209" ht="15" customHeight="1" x14ac:dyDescent="0.2"/>
    <row r="14210" ht="15" customHeight="1" x14ac:dyDescent="0.2"/>
    <row r="14211" ht="15" customHeight="1" x14ac:dyDescent="0.2"/>
    <row r="14212" ht="15" customHeight="1" x14ac:dyDescent="0.2"/>
    <row r="14213" ht="15" customHeight="1" x14ac:dyDescent="0.2"/>
    <row r="14214" ht="15" customHeight="1" x14ac:dyDescent="0.2"/>
    <row r="14215" ht="15" customHeight="1" x14ac:dyDescent="0.2"/>
    <row r="14216" ht="15" customHeight="1" x14ac:dyDescent="0.2"/>
    <row r="14217" ht="15" customHeight="1" x14ac:dyDescent="0.2"/>
    <row r="14218" ht="15" customHeight="1" x14ac:dyDescent="0.2"/>
    <row r="14219" ht="15" customHeight="1" x14ac:dyDescent="0.2"/>
    <row r="14220" ht="15" customHeight="1" x14ac:dyDescent="0.2"/>
    <row r="14221" ht="15" customHeight="1" x14ac:dyDescent="0.2"/>
    <row r="14222" ht="15" customHeight="1" x14ac:dyDescent="0.2"/>
    <row r="14223" ht="15" customHeight="1" x14ac:dyDescent="0.2"/>
    <row r="14224" ht="15" customHeight="1" x14ac:dyDescent="0.2"/>
    <row r="14225" ht="15" customHeight="1" x14ac:dyDescent="0.2"/>
    <row r="14226" ht="15" customHeight="1" x14ac:dyDescent="0.2"/>
    <row r="14227" ht="15" customHeight="1" x14ac:dyDescent="0.2"/>
    <row r="14228" ht="15" customHeight="1" x14ac:dyDescent="0.2"/>
    <row r="14229" ht="15" customHeight="1" x14ac:dyDescent="0.2"/>
    <row r="14230" ht="15" customHeight="1" x14ac:dyDescent="0.2"/>
    <row r="14231" ht="15" customHeight="1" x14ac:dyDescent="0.2"/>
    <row r="14232" ht="15" customHeight="1" x14ac:dyDescent="0.2"/>
    <row r="14233" ht="15" customHeight="1" x14ac:dyDescent="0.2"/>
    <row r="14234" ht="15" customHeight="1" x14ac:dyDescent="0.2"/>
    <row r="14235" ht="15" customHeight="1" x14ac:dyDescent="0.2"/>
    <row r="14236" ht="15" customHeight="1" x14ac:dyDescent="0.2"/>
    <row r="14237" ht="15" customHeight="1" x14ac:dyDescent="0.2"/>
    <row r="14238" ht="15" customHeight="1" x14ac:dyDescent="0.2"/>
    <row r="14239" ht="15" customHeight="1" x14ac:dyDescent="0.2"/>
    <row r="14240" ht="15" customHeight="1" x14ac:dyDescent="0.2"/>
    <row r="14241" ht="15" customHeight="1" x14ac:dyDescent="0.2"/>
    <row r="14242" ht="15" customHeight="1" x14ac:dyDescent="0.2"/>
    <row r="14243" ht="15" customHeight="1" x14ac:dyDescent="0.2"/>
    <row r="14244" ht="15" customHeight="1" x14ac:dyDescent="0.2"/>
    <row r="14245" ht="15" customHeight="1" x14ac:dyDescent="0.2"/>
    <row r="14246" ht="15" customHeight="1" x14ac:dyDescent="0.2"/>
    <row r="14247" ht="15" customHeight="1" x14ac:dyDescent="0.2"/>
    <row r="14248" ht="15" customHeight="1" x14ac:dyDescent="0.2"/>
    <row r="14249" ht="15" customHeight="1" x14ac:dyDescent="0.2"/>
    <row r="14250" ht="15" customHeight="1" x14ac:dyDescent="0.2"/>
    <row r="14251" ht="15" customHeight="1" x14ac:dyDescent="0.2"/>
    <row r="14252" ht="15" customHeight="1" x14ac:dyDescent="0.2"/>
    <row r="14253" ht="15" customHeight="1" x14ac:dyDescent="0.2"/>
    <row r="14254" ht="15" customHeight="1" x14ac:dyDescent="0.2"/>
    <row r="14255" ht="15" customHeight="1" x14ac:dyDescent="0.2"/>
    <row r="14256" ht="15" customHeight="1" x14ac:dyDescent="0.2"/>
    <row r="14257" ht="15" customHeight="1" x14ac:dyDescent="0.2"/>
    <row r="14258" ht="15" customHeight="1" x14ac:dyDescent="0.2"/>
    <row r="14259" ht="15" customHeight="1" x14ac:dyDescent="0.2"/>
    <row r="14260" ht="15" customHeight="1" x14ac:dyDescent="0.2"/>
    <row r="14261" ht="15" customHeight="1" x14ac:dyDescent="0.2"/>
    <row r="14262" ht="15" customHeight="1" x14ac:dyDescent="0.2"/>
    <row r="14263" ht="15" customHeight="1" x14ac:dyDescent="0.2"/>
    <row r="14264" ht="15" customHeight="1" x14ac:dyDescent="0.2"/>
    <row r="14265" ht="15" customHeight="1" x14ac:dyDescent="0.2"/>
    <row r="14266" ht="15" customHeight="1" x14ac:dyDescent="0.2"/>
    <row r="14267" ht="15" customHeight="1" x14ac:dyDescent="0.2"/>
    <row r="14268" ht="15" customHeight="1" x14ac:dyDescent="0.2"/>
    <row r="14269" ht="15" customHeight="1" x14ac:dyDescent="0.2"/>
    <row r="14270" ht="15" customHeight="1" x14ac:dyDescent="0.2"/>
    <row r="14271" ht="15" customHeight="1" x14ac:dyDescent="0.2"/>
    <row r="14272" ht="15" customHeight="1" x14ac:dyDescent="0.2"/>
    <row r="14273" ht="15" customHeight="1" x14ac:dyDescent="0.2"/>
    <row r="14274" ht="15" customHeight="1" x14ac:dyDescent="0.2"/>
    <row r="14275" ht="15" customHeight="1" x14ac:dyDescent="0.2"/>
    <row r="14276" ht="15" customHeight="1" x14ac:dyDescent="0.2"/>
    <row r="14277" ht="15" customHeight="1" x14ac:dyDescent="0.2"/>
    <row r="14278" ht="15" customHeight="1" x14ac:dyDescent="0.2"/>
    <row r="14279" ht="15" customHeight="1" x14ac:dyDescent="0.2"/>
    <row r="14280" ht="15" customHeight="1" x14ac:dyDescent="0.2"/>
    <row r="14281" ht="15" customHeight="1" x14ac:dyDescent="0.2"/>
    <row r="14282" ht="15" customHeight="1" x14ac:dyDescent="0.2"/>
    <row r="14283" ht="15" customHeight="1" x14ac:dyDescent="0.2"/>
    <row r="14284" ht="15" customHeight="1" x14ac:dyDescent="0.2"/>
    <row r="14285" ht="15" customHeight="1" x14ac:dyDescent="0.2"/>
    <row r="14286" ht="15" customHeight="1" x14ac:dyDescent="0.2"/>
    <row r="14287" ht="15" customHeight="1" x14ac:dyDescent="0.2"/>
    <row r="14288" ht="15" customHeight="1" x14ac:dyDescent="0.2"/>
    <row r="14289" ht="15" customHeight="1" x14ac:dyDescent="0.2"/>
    <row r="14290" ht="15" customHeight="1" x14ac:dyDescent="0.2"/>
    <row r="14291" ht="15" customHeight="1" x14ac:dyDescent="0.2"/>
    <row r="14292" ht="15" customHeight="1" x14ac:dyDescent="0.2"/>
    <row r="14293" ht="15" customHeight="1" x14ac:dyDescent="0.2"/>
    <row r="14294" ht="15" customHeight="1" x14ac:dyDescent="0.2"/>
    <row r="14295" ht="15" customHeight="1" x14ac:dyDescent="0.2"/>
    <row r="14296" ht="15" customHeight="1" x14ac:dyDescent="0.2"/>
    <row r="14297" ht="15" customHeight="1" x14ac:dyDescent="0.2"/>
    <row r="14298" ht="15" customHeight="1" x14ac:dyDescent="0.2"/>
    <row r="14299" ht="15" customHeight="1" x14ac:dyDescent="0.2"/>
    <row r="14300" ht="15" customHeight="1" x14ac:dyDescent="0.2"/>
    <row r="14301" ht="15" customHeight="1" x14ac:dyDescent="0.2"/>
    <row r="14302" ht="15" customHeight="1" x14ac:dyDescent="0.2"/>
    <row r="14303" ht="15" customHeight="1" x14ac:dyDescent="0.2"/>
    <row r="14304" ht="15" customHeight="1" x14ac:dyDescent="0.2"/>
    <row r="14305" ht="15" customHeight="1" x14ac:dyDescent="0.2"/>
    <row r="14306" ht="15" customHeight="1" x14ac:dyDescent="0.2"/>
    <row r="14307" ht="15" customHeight="1" x14ac:dyDescent="0.2"/>
    <row r="14308" ht="15" customHeight="1" x14ac:dyDescent="0.2"/>
    <row r="14309" ht="15" customHeight="1" x14ac:dyDescent="0.2"/>
    <row r="14310" ht="15" customHeight="1" x14ac:dyDescent="0.2"/>
    <row r="14311" ht="15" customHeight="1" x14ac:dyDescent="0.2"/>
    <row r="14312" ht="15" customHeight="1" x14ac:dyDescent="0.2"/>
    <row r="14313" ht="15" customHeight="1" x14ac:dyDescent="0.2"/>
    <row r="14314" ht="15" customHeight="1" x14ac:dyDescent="0.2"/>
    <row r="14315" ht="15" customHeight="1" x14ac:dyDescent="0.2"/>
    <row r="14316" ht="15" customHeight="1" x14ac:dyDescent="0.2"/>
    <row r="14317" ht="15" customHeight="1" x14ac:dyDescent="0.2"/>
    <row r="14318" ht="15" customHeight="1" x14ac:dyDescent="0.2"/>
    <row r="14319" ht="15" customHeight="1" x14ac:dyDescent="0.2"/>
    <row r="14320" ht="15" customHeight="1" x14ac:dyDescent="0.2"/>
    <row r="14321" ht="15" customHeight="1" x14ac:dyDescent="0.2"/>
    <row r="14322" ht="15" customHeight="1" x14ac:dyDescent="0.2"/>
    <row r="14323" ht="15" customHeight="1" x14ac:dyDescent="0.2"/>
    <row r="14324" ht="15" customHeight="1" x14ac:dyDescent="0.2"/>
    <row r="14325" ht="15" customHeight="1" x14ac:dyDescent="0.2"/>
    <row r="14326" ht="15" customHeight="1" x14ac:dyDescent="0.2"/>
    <row r="14327" ht="15" customHeight="1" x14ac:dyDescent="0.2"/>
    <row r="14328" ht="15" customHeight="1" x14ac:dyDescent="0.2"/>
    <row r="14329" ht="15" customHeight="1" x14ac:dyDescent="0.2"/>
    <row r="14330" ht="15" customHeight="1" x14ac:dyDescent="0.2"/>
    <row r="14331" ht="15" customHeight="1" x14ac:dyDescent="0.2"/>
    <row r="14332" ht="15" customHeight="1" x14ac:dyDescent="0.2"/>
    <row r="14333" ht="15" customHeight="1" x14ac:dyDescent="0.2"/>
    <row r="14334" ht="15" customHeight="1" x14ac:dyDescent="0.2"/>
    <row r="14335" ht="15" customHeight="1" x14ac:dyDescent="0.2"/>
    <row r="14336" ht="15" customHeight="1" x14ac:dyDescent="0.2"/>
    <row r="14337" ht="15" customHeight="1" x14ac:dyDescent="0.2"/>
    <row r="14338" ht="15" customHeight="1" x14ac:dyDescent="0.2"/>
    <row r="14339" ht="15" customHeight="1" x14ac:dyDescent="0.2"/>
    <row r="14340" ht="15" customHeight="1" x14ac:dyDescent="0.2"/>
    <row r="14341" ht="15" customHeight="1" x14ac:dyDescent="0.2"/>
    <row r="14342" ht="15" customHeight="1" x14ac:dyDescent="0.2"/>
    <row r="14343" ht="15" customHeight="1" x14ac:dyDescent="0.2"/>
    <row r="14344" ht="15" customHeight="1" x14ac:dyDescent="0.2"/>
    <row r="14345" ht="15" customHeight="1" x14ac:dyDescent="0.2"/>
    <row r="14346" ht="15" customHeight="1" x14ac:dyDescent="0.2"/>
    <row r="14347" ht="15" customHeight="1" x14ac:dyDescent="0.2"/>
    <row r="14348" ht="15" customHeight="1" x14ac:dyDescent="0.2"/>
    <row r="14349" ht="15" customHeight="1" x14ac:dyDescent="0.2"/>
    <row r="14350" ht="15" customHeight="1" x14ac:dyDescent="0.2"/>
    <row r="14351" ht="15" customHeight="1" x14ac:dyDescent="0.2"/>
    <row r="14352" ht="15" customHeight="1" x14ac:dyDescent="0.2"/>
    <row r="14353" ht="15" customHeight="1" x14ac:dyDescent="0.2"/>
    <row r="14354" ht="15" customHeight="1" x14ac:dyDescent="0.2"/>
    <row r="14355" ht="15" customHeight="1" x14ac:dyDescent="0.2"/>
    <row r="14356" ht="15" customHeight="1" x14ac:dyDescent="0.2"/>
    <row r="14357" ht="15" customHeight="1" x14ac:dyDescent="0.2"/>
    <row r="14358" ht="15" customHeight="1" x14ac:dyDescent="0.2"/>
    <row r="14359" ht="15" customHeight="1" x14ac:dyDescent="0.2"/>
    <row r="14360" ht="15" customHeight="1" x14ac:dyDescent="0.2"/>
    <row r="14361" ht="15" customHeight="1" x14ac:dyDescent="0.2"/>
    <row r="14362" ht="15" customHeight="1" x14ac:dyDescent="0.2"/>
    <row r="14363" ht="15" customHeight="1" x14ac:dyDescent="0.2"/>
    <row r="14364" ht="15" customHeight="1" x14ac:dyDescent="0.2"/>
    <row r="14365" ht="15" customHeight="1" x14ac:dyDescent="0.2"/>
    <row r="14366" ht="15" customHeight="1" x14ac:dyDescent="0.2"/>
    <row r="14367" ht="15" customHeight="1" x14ac:dyDescent="0.2"/>
    <row r="14368" ht="15" customHeight="1" x14ac:dyDescent="0.2"/>
    <row r="14369" ht="15" customHeight="1" x14ac:dyDescent="0.2"/>
    <row r="14370" ht="15" customHeight="1" x14ac:dyDescent="0.2"/>
    <row r="14371" ht="15" customHeight="1" x14ac:dyDescent="0.2"/>
    <row r="14372" ht="15" customHeight="1" x14ac:dyDescent="0.2"/>
    <row r="14373" ht="15" customHeight="1" x14ac:dyDescent="0.2"/>
    <row r="14374" ht="15" customHeight="1" x14ac:dyDescent="0.2"/>
    <row r="14375" ht="15" customHeight="1" x14ac:dyDescent="0.2"/>
    <row r="14376" ht="15" customHeight="1" x14ac:dyDescent="0.2"/>
    <row r="14377" ht="15" customHeight="1" x14ac:dyDescent="0.2"/>
    <row r="14378" ht="15" customHeight="1" x14ac:dyDescent="0.2"/>
    <row r="14379" ht="15" customHeight="1" x14ac:dyDescent="0.2"/>
    <row r="14380" ht="15" customHeight="1" x14ac:dyDescent="0.2"/>
    <row r="14381" ht="15" customHeight="1" x14ac:dyDescent="0.2"/>
    <row r="14382" ht="15" customHeight="1" x14ac:dyDescent="0.2"/>
    <row r="14383" ht="15" customHeight="1" x14ac:dyDescent="0.2"/>
    <row r="14384" ht="15" customHeight="1" x14ac:dyDescent="0.2"/>
    <row r="14385" ht="15" customHeight="1" x14ac:dyDescent="0.2"/>
    <row r="14386" ht="15" customHeight="1" x14ac:dyDescent="0.2"/>
    <row r="14387" ht="15" customHeight="1" x14ac:dyDescent="0.2"/>
    <row r="14388" ht="15" customHeight="1" x14ac:dyDescent="0.2"/>
    <row r="14389" ht="15" customHeight="1" x14ac:dyDescent="0.2"/>
    <row r="14390" ht="15" customHeight="1" x14ac:dyDescent="0.2"/>
    <row r="14391" ht="15" customHeight="1" x14ac:dyDescent="0.2"/>
    <row r="14392" ht="15" customHeight="1" x14ac:dyDescent="0.2"/>
    <row r="14393" ht="15" customHeight="1" x14ac:dyDescent="0.2"/>
    <row r="14394" ht="15" customHeight="1" x14ac:dyDescent="0.2"/>
    <row r="14395" ht="15" customHeight="1" x14ac:dyDescent="0.2"/>
    <row r="14396" ht="15" customHeight="1" x14ac:dyDescent="0.2"/>
    <row r="14397" ht="15" customHeight="1" x14ac:dyDescent="0.2"/>
    <row r="14398" ht="15" customHeight="1" x14ac:dyDescent="0.2"/>
    <row r="14399" ht="15" customHeight="1" x14ac:dyDescent="0.2"/>
    <row r="14400" ht="15" customHeight="1" x14ac:dyDescent="0.2"/>
    <row r="14401" ht="15" customHeight="1" x14ac:dyDescent="0.2"/>
    <row r="14402" ht="15" customHeight="1" x14ac:dyDescent="0.2"/>
    <row r="14403" ht="15" customHeight="1" x14ac:dyDescent="0.2"/>
    <row r="14404" ht="15" customHeight="1" x14ac:dyDescent="0.2"/>
    <row r="14405" ht="15" customHeight="1" x14ac:dyDescent="0.2"/>
    <row r="14406" ht="15" customHeight="1" x14ac:dyDescent="0.2"/>
    <row r="14407" ht="15" customHeight="1" x14ac:dyDescent="0.2"/>
    <row r="14408" ht="15" customHeight="1" x14ac:dyDescent="0.2"/>
    <row r="14409" ht="15" customHeight="1" x14ac:dyDescent="0.2"/>
    <row r="14410" ht="15" customHeight="1" x14ac:dyDescent="0.2"/>
    <row r="14411" ht="15" customHeight="1" x14ac:dyDescent="0.2"/>
    <row r="14412" ht="15" customHeight="1" x14ac:dyDescent="0.2"/>
    <row r="14413" ht="15" customHeight="1" x14ac:dyDescent="0.2"/>
    <row r="14414" ht="15" customHeight="1" x14ac:dyDescent="0.2"/>
    <row r="14415" ht="15" customHeight="1" x14ac:dyDescent="0.2"/>
    <row r="14416" ht="15" customHeight="1" x14ac:dyDescent="0.2"/>
    <row r="14417" ht="15" customHeight="1" x14ac:dyDescent="0.2"/>
    <row r="14418" ht="15" customHeight="1" x14ac:dyDescent="0.2"/>
    <row r="14419" ht="15" customHeight="1" x14ac:dyDescent="0.2"/>
    <row r="14420" ht="15" customHeight="1" x14ac:dyDescent="0.2"/>
    <row r="14421" ht="15" customHeight="1" x14ac:dyDescent="0.2"/>
    <row r="14422" ht="15" customHeight="1" x14ac:dyDescent="0.2"/>
    <row r="14423" ht="15" customHeight="1" x14ac:dyDescent="0.2"/>
    <row r="14424" ht="15" customHeight="1" x14ac:dyDescent="0.2"/>
    <row r="14425" ht="15" customHeight="1" x14ac:dyDescent="0.2"/>
    <row r="14426" ht="15" customHeight="1" x14ac:dyDescent="0.2"/>
    <row r="14427" ht="15" customHeight="1" x14ac:dyDescent="0.2"/>
    <row r="14428" ht="15" customHeight="1" x14ac:dyDescent="0.2"/>
    <row r="14429" ht="15" customHeight="1" x14ac:dyDescent="0.2"/>
    <row r="14430" ht="15" customHeight="1" x14ac:dyDescent="0.2"/>
    <row r="14431" ht="15" customHeight="1" x14ac:dyDescent="0.2"/>
    <row r="14432" ht="15" customHeight="1" x14ac:dyDescent="0.2"/>
    <row r="14433" ht="15" customHeight="1" x14ac:dyDescent="0.2"/>
    <row r="14434" ht="15" customHeight="1" x14ac:dyDescent="0.2"/>
    <row r="14435" ht="15" customHeight="1" x14ac:dyDescent="0.2"/>
    <row r="14436" ht="15" customHeight="1" x14ac:dyDescent="0.2"/>
    <row r="14437" ht="15" customHeight="1" x14ac:dyDescent="0.2"/>
    <row r="14438" ht="15" customHeight="1" x14ac:dyDescent="0.2"/>
    <row r="14439" ht="15" customHeight="1" x14ac:dyDescent="0.2"/>
    <row r="14440" ht="15" customHeight="1" x14ac:dyDescent="0.2"/>
    <row r="14441" ht="15" customHeight="1" x14ac:dyDescent="0.2"/>
    <row r="14442" ht="15" customHeight="1" x14ac:dyDescent="0.2"/>
    <row r="14443" ht="15" customHeight="1" x14ac:dyDescent="0.2"/>
    <row r="14444" ht="15" customHeight="1" x14ac:dyDescent="0.2"/>
    <row r="14445" ht="15" customHeight="1" x14ac:dyDescent="0.2"/>
    <row r="14446" ht="15" customHeight="1" x14ac:dyDescent="0.2"/>
    <row r="14447" ht="15" customHeight="1" x14ac:dyDescent="0.2"/>
    <row r="14448" ht="15" customHeight="1" x14ac:dyDescent="0.2"/>
    <row r="14449" ht="15" customHeight="1" x14ac:dyDescent="0.2"/>
    <row r="14450" ht="15" customHeight="1" x14ac:dyDescent="0.2"/>
    <row r="14451" ht="15" customHeight="1" x14ac:dyDescent="0.2"/>
    <row r="14452" ht="15" customHeight="1" x14ac:dyDescent="0.2"/>
    <row r="14453" ht="15" customHeight="1" x14ac:dyDescent="0.2"/>
    <row r="14454" ht="15" customHeight="1" x14ac:dyDescent="0.2"/>
    <row r="14455" ht="15" customHeight="1" x14ac:dyDescent="0.2"/>
    <row r="14456" ht="15" customHeight="1" x14ac:dyDescent="0.2"/>
    <row r="14457" ht="15" customHeight="1" x14ac:dyDescent="0.2"/>
    <row r="14458" ht="15" customHeight="1" x14ac:dyDescent="0.2"/>
    <row r="14459" ht="15" customHeight="1" x14ac:dyDescent="0.2"/>
    <row r="14460" ht="15" customHeight="1" x14ac:dyDescent="0.2"/>
    <row r="14461" ht="15" customHeight="1" x14ac:dyDescent="0.2"/>
    <row r="14462" ht="15" customHeight="1" x14ac:dyDescent="0.2"/>
    <row r="14463" ht="15" customHeight="1" x14ac:dyDescent="0.2"/>
    <row r="14464" ht="15" customHeight="1" x14ac:dyDescent="0.2"/>
    <row r="14465" ht="15" customHeight="1" x14ac:dyDescent="0.2"/>
    <row r="14466" ht="15" customHeight="1" x14ac:dyDescent="0.2"/>
    <row r="14467" ht="15" customHeight="1" x14ac:dyDescent="0.2"/>
  </sheetData>
  <sheetProtection algorithmName="SHA-512" hashValue="j/7D+U9kfT5kwv8TmhXB2VJGOUqgV33bL0Izyq+8qdgdOEylX9ASeLKLzoAUq8wQ0JbeXJjwoQvJEt831uxWcw==" saltValue="rhJoDw7beUpNMBss4AGNpw==" spinCount="100000" sheet="1" objects="1" scenarios="1" selectLockedCells="1" selectUnlockedCells="1"/>
  <mergeCells count="1">
    <mergeCell ref="A1:V1"/>
  </mergeCells>
  <pageMargins left="0.25" right="0.25" top="0.75" bottom="0.75" header="0.3" footer="0.3"/>
  <pageSetup paperSize="9" scale="75"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79998168889431442"/>
    <pageSetUpPr fitToPage="1"/>
  </sheetPr>
  <dimension ref="A1:N823"/>
  <sheetViews>
    <sheetView zoomScale="130" zoomScaleNormal="130" workbookViewId="0">
      <pane ySplit="3" topLeftCell="A193" activePane="bottomLeft" state="frozenSplit"/>
      <selection pane="bottomLeft" activeCell="C9" sqref="C9"/>
    </sheetView>
  </sheetViews>
  <sheetFormatPr baseColWidth="10" defaultColWidth="8.83203125" defaultRowHeight="15" x14ac:dyDescent="0.2"/>
  <cols>
    <col min="1" max="1" width="100.6640625" customWidth="1"/>
    <col min="2" max="8" width="0" hidden="1" customWidth="1"/>
    <col min="9" max="9" width="18" hidden="1" customWidth="1"/>
    <col min="10" max="11" width="15.6640625" customWidth="1"/>
    <col min="12" max="12" width="20.6640625" hidden="1" customWidth="1"/>
    <col min="13" max="13" width="1.6640625" customWidth="1"/>
    <col min="14" max="14" width="20.6640625" customWidth="1"/>
  </cols>
  <sheetData>
    <row r="1" spans="1:14" ht="23.5" customHeight="1" x14ac:dyDescent="0.3">
      <c r="A1" s="26" t="s">
        <v>72</v>
      </c>
      <c r="B1" s="27"/>
      <c r="C1" s="28"/>
      <c r="D1" s="29"/>
      <c r="E1" s="27"/>
      <c r="F1" s="28"/>
      <c r="G1" s="29"/>
      <c r="H1" s="30"/>
      <c r="I1" s="30"/>
      <c r="J1" s="30"/>
      <c r="K1" s="30"/>
      <c r="L1" s="30"/>
      <c r="M1" s="30"/>
      <c r="N1" s="31"/>
    </row>
    <row r="2" spans="1:14" ht="30.5" customHeight="1" x14ac:dyDescent="0.2">
      <c r="A2" s="61"/>
      <c r="B2" s="278" t="s">
        <v>73</v>
      </c>
      <c r="C2" s="279"/>
      <c r="D2" s="280"/>
      <c r="E2" s="278" t="s">
        <v>74</v>
      </c>
      <c r="F2" s="279"/>
      <c r="G2" s="280"/>
      <c r="H2" s="62"/>
      <c r="I2" s="33"/>
      <c r="J2" s="276" t="s">
        <v>75</v>
      </c>
      <c r="K2" s="277"/>
      <c r="L2" s="69"/>
      <c r="M2" s="62"/>
      <c r="N2" s="35"/>
    </row>
    <row r="3" spans="1:14" ht="129.5" customHeight="1" x14ac:dyDescent="0.2">
      <c r="A3" s="36" t="s">
        <v>76</v>
      </c>
      <c r="B3" s="49" t="s">
        <v>342</v>
      </c>
      <c r="C3" s="63" t="s">
        <v>343</v>
      </c>
      <c r="D3" s="49" t="s">
        <v>77</v>
      </c>
      <c r="E3" s="52" t="s">
        <v>342</v>
      </c>
      <c r="F3" s="64" t="s">
        <v>343</v>
      </c>
      <c r="G3" s="52" t="s">
        <v>78</v>
      </c>
      <c r="H3" s="62"/>
      <c r="I3" s="65"/>
      <c r="J3" s="63" t="s">
        <v>344</v>
      </c>
      <c r="K3" s="63" t="s">
        <v>345</v>
      </c>
      <c r="L3" s="63" t="s">
        <v>79</v>
      </c>
      <c r="M3" s="62"/>
      <c r="N3" s="35" t="s">
        <v>80</v>
      </c>
    </row>
    <row r="4" spans="1:14" ht="14.5" customHeight="1" x14ac:dyDescent="0.2">
      <c r="A4" s="37"/>
      <c r="B4" s="38"/>
      <c r="C4" s="39"/>
      <c r="D4" s="40"/>
      <c r="E4" s="38"/>
      <c r="F4" s="39"/>
      <c r="G4" s="40"/>
      <c r="H4" s="41"/>
      <c r="I4" s="41"/>
      <c r="J4" s="41"/>
      <c r="K4" s="41"/>
      <c r="L4" s="41"/>
      <c r="M4" s="42"/>
      <c r="N4" s="43"/>
    </row>
    <row r="5" spans="1:14" ht="21" customHeight="1" x14ac:dyDescent="0.2">
      <c r="A5" s="273" t="s">
        <v>409</v>
      </c>
      <c r="B5" s="274"/>
      <c r="C5" s="274"/>
      <c r="D5" s="274"/>
      <c r="E5" s="274"/>
      <c r="F5" s="274"/>
      <c r="G5" s="274"/>
      <c r="H5" s="274"/>
      <c r="I5" s="274"/>
      <c r="J5" s="274"/>
      <c r="K5" s="274"/>
      <c r="L5" s="274"/>
      <c r="M5" s="274"/>
      <c r="N5" s="275"/>
    </row>
    <row r="6" spans="1:14" ht="14.5" customHeight="1" x14ac:dyDescent="0.2">
      <c r="A6" s="14"/>
      <c r="B6" s="14"/>
      <c r="C6" s="14"/>
      <c r="D6" s="14"/>
      <c r="E6" s="14"/>
      <c r="F6" s="14"/>
      <c r="G6" s="14"/>
      <c r="H6" s="14"/>
      <c r="I6" s="14"/>
      <c r="J6" s="14"/>
      <c r="K6" s="14"/>
      <c r="L6" s="14"/>
      <c r="M6" s="14"/>
      <c r="N6" s="14"/>
    </row>
    <row r="7" spans="1:14" ht="14.5" customHeight="1" x14ac:dyDescent="0.2">
      <c r="A7" s="19" t="s">
        <v>81</v>
      </c>
      <c r="B7" s="7"/>
      <c r="C7" s="20"/>
      <c r="D7" s="21"/>
      <c r="E7" s="7"/>
      <c r="F7" s="20"/>
      <c r="G7" s="21"/>
      <c r="H7" s="34"/>
      <c r="I7" s="44"/>
      <c r="J7" s="23"/>
      <c r="K7" s="23"/>
      <c r="L7" s="23"/>
      <c r="M7" s="34"/>
      <c r="N7" s="44"/>
    </row>
    <row r="8" spans="1:14" ht="14.5" customHeight="1" x14ac:dyDescent="0.2">
      <c r="A8" s="14" t="s">
        <v>82</v>
      </c>
      <c r="B8" s="10"/>
      <c r="C8" s="11"/>
      <c r="D8" s="22"/>
      <c r="E8" s="12"/>
      <c r="F8" s="13"/>
      <c r="G8" s="23"/>
      <c r="H8" s="34"/>
      <c r="I8" s="44"/>
      <c r="J8" s="23"/>
      <c r="K8" s="23"/>
      <c r="L8" s="23"/>
      <c r="M8" s="34"/>
      <c r="N8" s="44"/>
    </row>
    <row r="9" spans="1:14" ht="14.5" customHeight="1" x14ac:dyDescent="0.2">
      <c r="A9" s="109" t="s">
        <v>83</v>
      </c>
      <c r="B9" s="22">
        <f>'BE1'!B9+'BE2'!B9+'BE3'!B9+'BE4'!B9+'BE5'!B9+'BE6'!B9+'BE7'!B9+'BE8'!B9+'BE9'!B9+'BE10'!B9+'BE11'!B9+'BE12'!B9+'BE13'!B9+'BE14'!B9+'BE15'!B9+'BE16'!B9+'BE17'!B9+'BE18'!B9+'BE19'!B9+'BE20'!B9</f>
        <v>0</v>
      </c>
      <c r="C9" s="11"/>
      <c r="D9" s="22">
        <f>'BE1'!D9+'BE2'!D9+'BE3'!D9+'BE4'!D9+'BE5'!D9+'BE6'!D9+'BE7'!D9+'BE8'!D9+'BE9'!D9+'BE10'!D9+'BE11'!D9+'BE12'!D9+'BE13'!D9+'BE14'!D9+'BE15'!D9+'BE16'!D9+'BE17'!D9+'BE18'!D9+'BE19'!D9+'BE20'!D9</f>
        <v>0</v>
      </c>
      <c r="E9" s="23">
        <f>'BE6'!E9</f>
        <v>0</v>
      </c>
      <c r="F9" s="13"/>
      <c r="G9" s="23">
        <f>'BE6'!G9</f>
        <v>0</v>
      </c>
      <c r="H9" s="34"/>
      <c r="I9" s="44">
        <f t="shared" ref="I9:I16" si="0">D9+G9</f>
        <v>0</v>
      </c>
      <c r="J9" s="23">
        <f t="shared" ref="J9:J16" si="1">E9+B9</f>
        <v>0</v>
      </c>
      <c r="K9" s="23" t="str">
        <f t="shared" ref="K9:K16" si="2">IF(J9&gt;0,L9/J9," ")</f>
        <v xml:space="preserve"> </v>
      </c>
      <c r="L9" s="23">
        <f t="shared" ref="L9:L16" si="3">G9+D9</f>
        <v>0</v>
      </c>
      <c r="M9" s="34"/>
      <c r="N9" s="44">
        <f t="shared" ref="N9:N16" si="4">D9+G9</f>
        <v>0</v>
      </c>
    </row>
    <row r="10" spans="1:14" ht="14.5" customHeight="1" x14ac:dyDescent="0.2">
      <c r="A10" s="109" t="s">
        <v>84</v>
      </c>
      <c r="B10" s="22">
        <f>'BE1'!B10+'BE2'!B10+'BE3'!B10+'BE4'!B10+'BE5'!B10+'BE6'!B10+'BE7'!B10+'BE8'!B10+'BE9'!B10+'BE10'!B10+'BE11'!B10+'BE12'!B10+'BE13'!B10+'BE14'!B10+'BE15'!B10+'BE16'!B10+'BE17'!B10+'BE18'!B10+'BE19'!B10+'BE20'!B10</f>
        <v>0</v>
      </c>
      <c r="C10" s="11"/>
      <c r="D10" s="22">
        <f>'BE1'!D10+'BE2'!D10+'BE3'!D10+'BE4'!D10+'BE5'!D10+'BE6'!D10+'BE7'!D10+'BE8'!D10+'BE9'!D10+'BE10'!D10+'BE11'!D10+'BE12'!D10+'BE13'!D10+'BE14'!D10+'BE15'!D10+'BE16'!D10+'BE17'!D10+'BE18'!D10+'BE19'!D10+'BE20'!D10</f>
        <v>0</v>
      </c>
      <c r="E10" s="23">
        <f>'BE6'!E10</f>
        <v>0</v>
      </c>
      <c r="F10" s="13"/>
      <c r="G10" s="23">
        <f>'BE6'!G10</f>
        <v>0</v>
      </c>
      <c r="H10" s="34"/>
      <c r="I10" s="44">
        <f t="shared" si="0"/>
        <v>0</v>
      </c>
      <c r="J10" s="23">
        <f t="shared" si="1"/>
        <v>0</v>
      </c>
      <c r="K10" s="23" t="str">
        <f t="shared" si="2"/>
        <v xml:space="preserve"> </v>
      </c>
      <c r="L10" s="23">
        <f t="shared" si="3"/>
        <v>0</v>
      </c>
      <c r="M10" s="34"/>
      <c r="N10" s="44">
        <f t="shared" si="4"/>
        <v>0</v>
      </c>
    </row>
    <row r="11" spans="1:14" ht="14.5" customHeight="1" x14ac:dyDescent="0.2">
      <c r="A11" s="109" t="s">
        <v>85</v>
      </c>
      <c r="B11" s="22">
        <f>'BE1'!B11+'BE2'!B11+'BE3'!B11+'BE4'!B11+'BE5'!B11+'BE6'!B11+'BE7'!B11+'BE8'!B11+'BE9'!B11+'BE10'!B11+'BE11'!B11+'BE12'!B11+'BE13'!B11+'BE14'!B11+'BE15'!B11+'BE16'!B11+'BE17'!B11+'BE18'!B11+'BE19'!B11+'BE20'!B11</f>
        <v>0</v>
      </c>
      <c r="C11" s="11"/>
      <c r="D11" s="22">
        <f>'BE1'!D11+'BE2'!D11+'BE3'!D11+'BE4'!D11+'BE5'!D11+'BE6'!D11+'BE7'!D11+'BE8'!D11+'BE9'!D11+'BE10'!D11+'BE11'!D11+'BE12'!D11+'BE13'!D11+'BE14'!D11+'BE15'!D11+'BE16'!D11+'BE17'!D11+'BE18'!D11+'BE19'!D11+'BE20'!D11</f>
        <v>0</v>
      </c>
      <c r="E11" s="23">
        <f>'BE6'!E11</f>
        <v>0</v>
      </c>
      <c r="F11" s="13"/>
      <c r="G11" s="23">
        <f>'BE6'!G11</f>
        <v>0</v>
      </c>
      <c r="H11" s="34"/>
      <c r="I11" s="44">
        <f t="shared" si="0"/>
        <v>0</v>
      </c>
      <c r="J11" s="23">
        <f t="shared" si="1"/>
        <v>0</v>
      </c>
      <c r="K11" s="23" t="str">
        <f t="shared" si="2"/>
        <v xml:space="preserve"> </v>
      </c>
      <c r="L11" s="23">
        <f t="shared" si="3"/>
        <v>0</v>
      </c>
      <c r="M11" s="34"/>
      <c r="N11" s="44">
        <f t="shared" si="4"/>
        <v>0</v>
      </c>
    </row>
    <row r="12" spans="1:14" ht="14.5" customHeight="1" x14ac:dyDescent="0.2">
      <c r="A12" s="109" t="s">
        <v>86</v>
      </c>
      <c r="B12" s="22">
        <f>'BE1'!B12+'BE2'!B12+'BE3'!B12+'BE4'!B12+'BE5'!B12+'BE6'!B12+'BE7'!B12+'BE8'!B12+'BE9'!B12+'BE10'!B12+'BE11'!B12+'BE12'!B12+'BE13'!B12+'BE14'!B12+'BE15'!B12+'BE16'!B12+'BE17'!B12+'BE18'!B12+'BE19'!B12+'BE20'!B12</f>
        <v>0</v>
      </c>
      <c r="C12" s="11"/>
      <c r="D12" s="22">
        <f>'BE1'!D12+'BE2'!D12+'BE3'!D12+'BE4'!D12+'BE5'!D12+'BE6'!D12+'BE7'!D12+'BE8'!D12+'BE9'!D12+'BE10'!D12+'BE11'!D12+'BE12'!D12+'BE13'!D12+'BE14'!D12+'BE15'!D12+'BE16'!D12+'BE17'!D12+'BE18'!D12+'BE19'!D12+'BE20'!D12</f>
        <v>0</v>
      </c>
      <c r="E12" s="23">
        <f>'BE6'!E12</f>
        <v>0</v>
      </c>
      <c r="F12" s="13"/>
      <c r="G12" s="23">
        <f>'BE6'!G12</f>
        <v>0</v>
      </c>
      <c r="H12" s="34"/>
      <c r="I12" s="44">
        <f t="shared" si="0"/>
        <v>0</v>
      </c>
      <c r="J12" s="23">
        <f t="shared" si="1"/>
        <v>0</v>
      </c>
      <c r="K12" s="23" t="str">
        <f t="shared" si="2"/>
        <v xml:space="preserve"> </v>
      </c>
      <c r="L12" s="23">
        <f t="shared" si="3"/>
        <v>0</v>
      </c>
      <c r="M12" s="34"/>
      <c r="N12" s="44">
        <f t="shared" si="4"/>
        <v>0</v>
      </c>
    </row>
    <row r="13" spans="1:14" ht="14.5" customHeight="1" x14ac:dyDescent="0.2">
      <c r="A13" s="109" t="s">
        <v>87</v>
      </c>
      <c r="B13" s="22">
        <f>'BE1'!B13+'BE2'!B13+'BE3'!B13+'BE4'!B13+'BE5'!B13+'BE6'!B13+'BE7'!B13+'BE8'!B13+'BE9'!B13+'BE10'!B13+'BE11'!B13+'BE12'!B13+'BE13'!B13+'BE14'!B13+'BE15'!B13+'BE16'!B13+'BE17'!B13+'BE18'!B13+'BE19'!B13+'BE20'!B13</f>
        <v>0</v>
      </c>
      <c r="C13" s="11"/>
      <c r="D13" s="22">
        <f>'BE1'!D13+'BE2'!D13+'BE3'!D13+'BE4'!D13+'BE5'!D13+'BE6'!D13+'BE7'!D13+'BE8'!D13+'BE9'!D13+'BE10'!D13+'BE11'!D13+'BE12'!D13+'BE13'!D13+'BE14'!D13+'BE15'!D13+'BE16'!D13+'BE17'!D13+'BE18'!D13+'BE19'!D13+'BE20'!D13</f>
        <v>0</v>
      </c>
      <c r="E13" s="23">
        <f>'BE6'!E13</f>
        <v>0</v>
      </c>
      <c r="F13" s="13"/>
      <c r="G13" s="23">
        <f>'BE6'!G13</f>
        <v>0</v>
      </c>
      <c r="H13" s="34"/>
      <c r="I13" s="44">
        <f t="shared" si="0"/>
        <v>0</v>
      </c>
      <c r="J13" s="23">
        <f t="shared" si="1"/>
        <v>0</v>
      </c>
      <c r="K13" s="23" t="str">
        <f t="shared" si="2"/>
        <v xml:space="preserve"> </v>
      </c>
      <c r="L13" s="23">
        <f t="shared" si="3"/>
        <v>0</v>
      </c>
      <c r="M13" s="34"/>
      <c r="N13" s="44">
        <f t="shared" si="4"/>
        <v>0</v>
      </c>
    </row>
    <row r="14" spans="1:14" ht="14.5" customHeight="1" x14ac:dyDescent="0.2">
      <c r="A14" s="14" t="s">
        <v>88</v>
      </c>
      <c r="B14" s="22">
        <f>'BE1'!B14+'BE2'!B14+'BE3'!B14+'BE4'!B14+'BE5'!B14+'BE6'!B14+'BE7'!B14+'BE8'!B14+'BE9'!B14+'BE10'!B14+'BE11'!B14+'BE12'!B14+'BE13'!B14+'BE14'!B14+'BE15'!B14+'BE16'!B14+'BE17'!B14+'BE18'!B14+'BE19'!B14+'BE20'!B14</f>
        <v>0</v>
      </c>
      <c r="C14" s="11"/>
      <c r="D14" s="22">
        <f>'BE1'!D14+'BE2'!D14+'BE3'!D14+'BE4'!D14+'BE5'!D14+'BE6'!D14+'BE7'!D14+'BE8'!D14+'BE9'!D14+'BE10'!D14+'BE11'!D14+'BE12'!D14+'BE13'!D14+'BE14'!D14+'BE15'!D14+'BE16'!D14+'BE17'!D14+'BE18'!D14+'BE19'!D14+'BE20'!D14</f>
        <v>0</v>
      </c>
      <c r="E14" s="23">
        <f>'BE6'!E14</f>
        <v>0</v>
      </c>
      <c r="F14" s="13"/>
      <c r="G14" s="23">
        <f>'BE6'!G14</f>
        <v>0</v>
      </c>
      <c r="H14" s="34"/>
      <c r="I14" s="44">
        <f t="shared" si="0"/>
        <v>0</v>
      </c>
      <c r="J14" s="23">
        <f t="shared" si="1"/>
        <v>0</v>
      </c>
      <c r="K14" s="23" t="str">
        <f t="shared" si="2"/>
        <v xml:space="preserve"> </v>
      </c>
      <c r="L14" s="23">
        <f t="shared" si="3"/>
        <v>0</v>
      </c>
      <c r="M14" s="34"/>
      <c r="N14" s="44">
        <f t="shared" si="4"/>
        <v>0</v>
      </c>
    </row>
    <row r="15" spans="1:14" ht="14.5" customHeight="1" x14ac:dyDescent="0.2">
      <c r="A15" s="14" t="s">
        <v>89</v>
      </c>
      <c r="B15" s="22">
        <f>'BE1'!B15+'BE2'!B15+'BE3'!B15+'BE4'!B15+'BE5'!B15+'BE6'!B15+'BE7'!B15+'BE8'!B15+'BE9'!B15+'BE10'!B15+'BE11'!B15+'BE12'!B15+'BE13'!B15+'BE14'!B15+'BE15'!B15+'BE16'!B15+'BE17'!B15+'BE18'!B15+'BE19'!B15+'BE20'!B15</f>
        <v>0</v>
      </c>
      <c r="C15" s="11"/>
      <c r="D15" s="22">
        <f>'BE1'!D15+'BE2'!D15+'BE3'!D15+'BE4'!D15+'BE5'!D15+'BE6'!D15+'BE7'!D15+'BE8'!D15+'BE9'!D15+'BE10'!D15+'BE11'!D15+'BE12'!D15+'BE13'!D15+'BE14'!D15+'BE15'!D15+'BE16'!D15+'BE17'!D15+'BE18'!D15+'BE19'!D15+'BE20'!D15</f>
        <v>0</v>
      </c>
      <c r="E15" s="23">
        <f>'BE6'!E15</f>
        <v>0</v>
      </c>
      <c r="F15" s="13"/>
      <c r="G15" s="23">
        <f>'BE6'!G15</f>
        <v>0</v>
      </c>
      <c r="H15" s="34"/>
      <c r="I15" s="44">
        <f t="shared" si="0"/>
        <v>0</v>
      </c>
      <c r="J15" s="23">
        <f t="shared" si="1"/>
        <v>0</v>
      </c>
      <c r="K15" s="23" t="str">
        <f t="shared" si="2"/>
        <v xml:space="preserve"> </v>
      </c>
      <c r="L15" s="23">
        <f t="shared" si="3"/>
        <v>0</v>
      </c>
      <c r="M15" s="15"/>
      <c r="N15" s="44">
        <f t="shared" si="4"/>
        <v>0</v>
      </c>
    </row>
    <row r="16" spans="1:14" ht="14.5" customHeight="1" x14ac:dyDescent="0.2">
      <c r="A16" s="14" t="s">
        <v>90</v>
      </c>
      <c r="B16" s="22">
        <f>'BE1'!B16+'BE2'!B16+'BE3'!B16+'BE4'!B16+'BE5'!B16+'BE6'!B16+'BE7'!B16+'BE8'!B16+'BE9'!B16+'BE10'!B16+'BE11'!B16+'BE12'!B16+'BE13'!B16+'BE14'!B16+'BE15'!B16+'BE16'!B16+'BE17'!B16+'BE18'!B16+'BE19'!B16+'BE20'!B16</f>
        <v>0</v>
      </c>
      <c r="C16" s="11"/>
      <c r="D16" s="22">
        <f>'BE1'!D16+'BE2'!D16+'BE3'!D16+'BE4'!D16+'BE5'!D16+'BE6'!D16+'BE7'!D16+'BE8'!D16+'BE9'!D16+'BE10'!D16+'BE11'!D16+'BE12'!D16+'BE13'!D16+'BE14'!D16+'BE15'!D16+'BE16'!D16+'BE17'!D16+'BE18'!D16+'BE19'!D16+'BE20'!D16</f>
        <v>0</v>
      </c>
      <c r="E16" s="23">
        <f>'BE6'!E16</f>
        <v>0</v>
      </c>
      <c r="F16" s="13"/>
      <c r="G16" s="23">
        <f>'BE6'!G16</f>
        <v>0</v>
      </c>
      <c r="H16" s="34"/>
      <c r="I16" s="44">
        <f t="shared" si="0"/>
        <v>0</v>
      </c>
      <c r="J16" s="23">
        <f t="shared" si="1"/>
        <v>0</v>
      </c>
      <c r="K16" s="23" t="str">
        <f t="shared" si="2"/>
        <v xml:space="preserve"> </v>
      </c>
      <c r="L16" s="23">
        <f t="shared" si="3"/>
        <v>0</v>
      </c>
      <c r="M16" s="15"/>
      <c r="N16" s="44">
        <f t="shared" si="4"/>
        <v>0</v>
      </c>
    </row>
    <row r="17" spans="1:14" ht="14.5" customHeight="1" x14ac:dyDescent="0.2">
      <c r="A17" s="19" t="s">
        <v>91</v>
      </c>
      <c r="B17" s="7"/>
      <c r="C17" s="20"/>
      <c r="D17" s="21"/>
      <c r="E17" s="7"/>
      <c r="F17" s="20"/>
      <c r="G17" s="21"/>
      <c r="H17" s="15"/>
      <c r="I17" s="44"/>
      <c r="J17" s="23"/>
      <c r="K17" s="23"/>
      <c r="L17" s="23"/>
      <c r="M17" s="34"/>
      <c r="N17" s="44"/>
    </row>
    <row r="18" spans="1:14" ht="14.5" customHeight="1" x14ac:dyDescent="0.2">
      <c r="A18" s="16"/>
      <c r="B18" s="22">
        <f>'BE1'!B18+'BE2'!B18+'BE3'!B18+'BE4'!B18+'BE5'!B18+'BE6'!B18+'BE7'!B18+'BE8'!B18+'BE9'!B18+'BE10'!B18+'BE11'!B18+'BE12'!B18+'BE13'!B18+'BE14'!B18+'BE15'!B18+'BE16'!B18+'BE17'!B18+'BE18'!B18+'BE19'!B18+'BE20'!B18</f>
        <v>0</v>
      </c>
      <c r="C18" s="11"/>
      <c r="D18" s="22">
        <f>'BE1'!D18+'BE2'!D18+'BE3'!D18+'BE4'!D18+'BE5'!D18+'BE6'!D18+'BE7'!D18+'BE8'!D18+'BE9'!D18+'BE10'!D18+'BE11'!D18+'BE12'!D18+'BE13'!D18+'BE14'!D18+'BE15'!D18+'BE16'!D18+'BE17'!D18+'BE18'!D18+'BE19'!D18+'BE20'!D18</f>
        <v>0</v>
      </c>
      <c r="E18" s="23">
        <f>'BE6'!E18</f>
        <v>0</v>
      </c>
      <c r="F18" s="13"/>
      <c r="G18" s="23">
        <f>'BE6'!G18</f>
        <v>0</v>
      </c>
      <c r="H18" s="34"/>
      <c r="I18" s="44">
        <f>D18+G18</f>
        <v>0</v>
      </c>
      <c r="J18" s="23">
        <f>E18+B18</f>
        <v>0</v>
      </c>
      <c r="K18" s="23" t="str">
        <f>IF(J18&gt;0,L18/J18," ")</f>
        <v xml:space="preserve"> </v>
      </c>
      <c r="L18" s="23">
        <f>G18+D18</f>
        <v>0</v>
      </c>
      <c r="M18" s="15"/>
      <c r="N18" s="44">
        <f>D18+G18</f>
        <v>0</v>
      </c>
    </row>
    <row r="19" spans="1:14" ht="14.5" customHeight="1" x14ac:dyDescent="0.2">
      <c r="A19" s="19" t="s">
        <v>92</v>
      </c>
      <c r="B19" s="7"/>
      <c r="C19" s="20"/>
      <c r="D19" s="21"/>
      <c r="E19" s="7"/>
      <c r="F19" s="20"/>
      <c r="G19" s="21"/>
      <c r="H19" s="15"/>
      <c r="I19" s="44"/>
      <c r="J19" s="23"/>
      <c r="K19" s="23"/>
      <c r="L19" s="23"/>
      <c r="M19" s="34"/>
      <c r="N19" s="44"/>
    </row>
    <row r="20" spans="1:14" ht="14.5" customHeight="1" x14ac:dyDescent="0.2">
      <c r="A20" s="120" t="s">
        <v>93</v>
      </c>
      <c r="B20" s="22">
        <f>'BE1'!B20+'BE2'!B20+'BE3'!B20+'BE4'!B20+'BE5'!B20+'BE6'!B20+'BE7'!B20+'BE8'!B20+'BE9'!B20+'BE10'!B20+'BE11'!B20+'BE12'!B20+'BE13'!B20+'BE14'!B20+'BE15'!B20+'BE16'!B20+'BE17'!B20+'BE18'!B20+'BE19'!B20+'BE20'!B20</f>
        <v>10</v>
      </c>
      <c r="C20" s="11"/>
      <c r="D20" s="22">
        <f>'BE1'!D20+'BE2'!D20+'BE3'!D20+'BE4'!D20+'BE5'!D20+'BE6'!D20+'BE7'!D20+'BE8'!D20+'BE9'!D20+'BE10'!D20+'BE11'!D20+'BE12'!D20+'BE13'!D20+'BE14'!D20+'BE15'!D20+'BE16'!D20+'BE17'!D20+'BE18'!D20+'BE19'!D20+'BE20'!D20</f>
        <v>8000</v>
      </c>
      <c r="E20" s="23">
        <f>'BE6'!E20</f>
        <v>0</v>
      </c>
      <c r="F20" s="13"/>
      <c r="G20" s="23">
        <f>'BE6'!G20</f>
        <v>0</v>
      </c>
      <c r="H20" s="34"/>
      <c r="I20" s="44">
        <f>D20+G20</f>
        <v>8000</v>
      </c>
      <c r="J20" s="23">
        <f>E20+B20</f>
        <v>10</v>
      </c>
      <c r="K20" s="23">
        <f>IF(J20&gt;0,L20/J20," ")</f>
        <v>800</v>
      </c>
      <c r="L20" s="23">
        <f>G20+D20</f>
        <v>8000</v>
      </c>
      <c r="M20" s="15"/>
      <c r="N20" s="44">
        <f>D20+G20</f>
        <v>8000</v>
      </c>
    </row>
    <row r="21" spans="1:14" ht="14.5" customHeight="1" x14ac:dyDescent="0.2">
      <c r="A21" s="14" t="s">
        <v>94</v>
      </c>
      <c r="B21" s="10"/>
      <c r="C21" s="11"/>
      <c r="D21" s="22"/>
      <c r="E21" s="12"/>
      <c r="F21" s="13"/>
      <c r="G21" s="23"/>
      <c r="H21" s="15"/>
      <c r="I21" s="44"/>
      <c r="J21" s="23"/>
      <c r="K21" s="23"/>
      <c r="L21" s="23"/>
      <c r="M21" s="15"/>
      <c r="N21" s="44"/>
    </row>
    <row r="22" spans="1:14" ht="14.5" customHeight="1" x14ac:dyDescent="0.2">
      <c r="A22" s="110" t="s">
        <v>95</v>
      </c>
      <c r="B22" s="22">
        <f>'BE1'!B22+'BE2'!B22+'BE3'!B22+'BE4'!B22+'BE5'!B22+'BE6'!B22+'BE7'!B22+'BE8'!B22+'BE9'!B22+'BE10'!B22+'BE11'!B22+'BE12'!B22+'BE13'!B22+'BE14'!B22+'BE15'!B22+'BE16'!B22+'BE17'!B22+'BE18'!B22+'BE19'!B22+'BE20'!B22</f>
        <v>0</v>
      </c>
      <c r="C22" s="11"/>
      <c r="D22" s="22">
        <f>'BE1'!D22+'BE2'!D22+'BE3'!D22+'BE4'!D22+'BE5'!D22+'BE6'!D22+'BE7'!D22+'BE8'!D22+'BE9'!D22+'BE10'!D22+'BE11'!D22+'BE12'!D22+'BE13'!D22+'BE14'!D22+'BE15'!D22+'BE16'!D22+'BE17'!D22+'BE18'!D22+'BE19'!D22+'BE20'!D22</f>
        <v>0</v>
      </c>
      <c r="E22" s="23">
        <f>'BE6'!E22</f>
        <v>0</v>
      </c>
      <c r="F22" s="13"/>
      <c r="G22" s="23">
        <f>'BE6'!G22</f>
        <v>0</v>
      </c>
      <c r="H22" s="34"/>
      <c r="I22" s="44">
        <f>D22+G22</f>
        <v>0</v>
      </c>
      <c r="J22" s="23">
        <f>E22+B22</f>
        <v>0</v>
      </c>
      <c r="K22" s="23" t="str">
        <f>IF(J22&gt;0,L22/J22," ")</f>
        <v xml:space="preserve"> </v>
      </c>
      <c r="L22" s="23">
        <f>G22+D22</f>
        <v>0</v>
      </c>
      <c r="M22" s="15"/>
      <c r="N22" s="44">
        <f>D22+G22</f>
        <v>0</v>
      </c>
    </row>
    <row r="23" spans="1:14" ht="14.5" customHeight="1" x14ac:dyDescent="0.2">
      <c r="A23" s="110" t="s">
        <v>96</v>
      </c>
      <c r="B23" s="22">
        <f>'BE1'!B23+'BE2'!B23+'BE3'!B23+'BE4'!B23+'BE5'!B23+'BE6'!B23+'BE7'!B23+'BE8'!B23+'BE9'!B23+'BE10'!B23+'BE11'!B23+'BE12'!B23+'BE13'!B23+'BE14'!B23+'BE15'!B23+'BE16'!B23+'BE17'!B23+'BE18'!B23+'BE19'!B23+'BE20'!B23</f>
        <v>0</v>
      </c>
      <c r="C23" s="11"/>
      <c r="D23" s="22">
        <f>'BE1'!D23+'BE2'!D23+'BE3'!D23+'BE4'!D23+'BE5'!D23+'BE6'!D23+'BE7'!D23+'BE8'!D23+'BE9'!D23+'BE10'!D23+'BE11'!D23+'BE12'!D23+'BE13'!D23+'BE14'!D23+'BE15'!D23+'BE16'!D23+'BE17'!D23+'BE18'!D23+'BE19'!D23+'BE20'!D23</f>
        <v>0</v>
      </c>
      <c r="E23" s="23">
        <f>'BE6'!E23</f>
        <v>0</v>
      </c>
      <c r="F23" s="13"/>
      <c r="G23" s="23">
        <f>'BE6'!G23</f>
        <v>0</v>
      </c>
      <c r="H23" s="34"/>
      <c r="I23" s="44">
        <f>D23+G23</f>
        <v>0</v>
      </c>
      <c r="J23" s="23">
        <f>E23+B23</f>
        <v>0</v>
      </c>
      <c r="K23" s="23" t="str">
        <f>IF(J23&gt;0,L23/J23," ")</f>
        <v xml:space="preserve"> </v>
      </c>
      <c r="L23" s="23">
        <f>G23+D23</f>
        <v>0</v>
      </c>
      <c r="M23" s="15"/>
      <c r="N23" s="44">
        <f>D23+G23</f>
        <v>0</v>
      </c>
    </row>
    <row r="24" spans="1:14" ht="14.5" customHeight="1" x14ac:dyDescent="0.2">
      <c r="A24" s="110" t="s">
        <v>97</v>
      </c>
      <c r="B24" s="22">
        <f>'BE1'!B24+'BE2'!B24+'BE3'!B24+'BE4'!B24+'BE5'!B24+'BE6'!B24+'BE7'!B24+'BE8'!B24+'BE9'!B24+'BE10'!B24+'BE11'!B24+'BE12'!B24+'BE13'!B24+'BE14'!B24+'BE15'!B24+'BE16'!B24+'BE17'!B24+'BE18'!B24+'BE19'!B24+'BE20'!B24</f>
        <v>0</v>
      </c>
      <c r="C24" s="11"/>
      <c r="D24" s="22">
        <f>'BE1'!D24+'BE2'!D24+'BE3'!D24+'BE4'!D24+'BE5'!D24+'BE6'!D24+'BE7'!D24+'BE8'!D24+'BE9'!D24+'BE10'!D24+'BE11'!D24+'BE12'!D24+'BE13'!D24+'BE14'!D24+'BE15'!D24+'BE16'!D24+'BE17'!D24+'BE18'!D24+'BE19'!D24+'BE20'!D24</f>
        <v>0</v>
      </c>
      <c r="E24" s="23">
        <f>'BE6'!E24</f>
        <v>0</v>
      </c>
      <c r="F24" s="13"/>
      <c r="G24" s="23">
        <f>'BE6'!G24</f>
        <v>0</v>
      </c>
      <c r="H24" s="34"/>
      <c r="I24" s="44">
        <f>D24+G24</f>
        <v>0</v>
      </c>
      <c r="J24" s="23">
        <f>E24+B24</f>
        <v>0</v>
      </c>
      <c r="K24" s="23" t="str">
        <f>IF(J24&gt;0,L24/J24," ")</f>
        <v xml:space="preserve"> </v>
      </c>
      <c r="L24" s="23">
        <f>G24+D24</f>
        <v>0</v>
      </c>
      <c r="M24" s="15"/>
      <c r="N24" s="44">
        <f>D24+G24</f>
        <v>0</v>
      </c>
    </row>
    <row r="25" spans="1:14" ht="14.5" customHeight="1" x14ac:dyDescent="0.2">
      <c r="A25" s="14" t="s">
        <v>98</v>
      </c>
      <c r="B25" s="10"/>
      <c r="C25" s="11"/>
      <c r="D25" s="22"/>
      <c r="E25" s="12"/>
      <c r="F25" s="13"/>
      <c r="G25" s="23"/>
      <c r="H25" s="15"/>
      <c r="I25" s="44"/>
      <c r="J25" s="23"/>
      <c r="K25" s="23"/>
      <c r="L25" s="23"/>
      <c r="M25" s="15"/>
      <c r="N25" s="44"/>
    </row>
    <row r="26" spans="1:14" ht="14.5" customHeight="1" x14ac:dyDescent="0.2">
      <c r="A26" s="110" t="s">
        <v>99</v>
      </c>
      <c r="B26" s="22">
        <f>'BE1'!B26+'BE2'!B26+'BE3'!B26+'BE4'!B26+'BE5'!B26+'BE6'!B26+'BE7'!B26+'BE8'!B26+'BE9'!B26+'BE10'!B26+'BE11'!B26+'BE12'!B26+'BE13'!B26+'BE14'!B26+'BE15'!B26+'BE16'!B26+'BE17'!B26+'BE18'!B26+'BE19'!B26+'BE20'!B26</f>
        <v>0</v>
      </c>
      <c r="C26" s="11"/>
      <c r="D26" s="22">
        <f>'BE1'!D26+'BE2'!D26+'BE3'!D26+'BE4'!D26+'BE5'!D26+'BE6'!D26+'BE7'!D26+'BE8'!D26+'BE9'!D26+'BE10'!D26+'BE11'!D26+'BE12'!D26+'BE13'!D26+'BE14'!D26+'BE15'!D26+'BE16'!D26+'BE17'!D26+'BE18'!D26+'BE19'!D26+'BE20'!D26</f>
        <v>0</v>
      </c>
      <c r="E26" s="23">
        <f>'BE6'!E26</f>
        <v>0</v>
      </c>
      <c r="F26" s="13"/>
      <c r="G26" s="23">
        <f>'BE6'!G26</f>
        <v>0</v>
      </c>
      <c r="H26" s="34"/>
      <c r="I26" s="44">
        <f>D26+G26</f>
        <v>0</v>
      </c>
      <c r="J26" s="23">
        <f>E26+B26</f>
        <v>0</v>
      </c>
      <c r="K26" s="23" t="str">
        <f t="shared" ref="K26:K30" si="5">IF(J26&gt;0,L26/J26," ")</f>
        <v xml:space="preserve"> </v>
      </c>
      <c r="L26" s="23">
        <f>G26+D26</f>
        <v>0</v>
      </c>
      <c r="M26" s="15"/>
      <c r="N26" s="44">
        <f>D26+G26</f>
        <v>0</v>
      </c>
    </row>
    <row r="27" spans="1:14" ht="14.5" customHeight="1" x14ac:dyDescent="0.2">
      <c r="A27" s="110" t="s">
        <v>100</v>
      </c>
      <c r="B27" s="22">
        <f>'BE1'!B27+'BE2'!B27+'BE3'!B27+'BE4'!B27+'BE5'!B27+'BE6'!B27+'BE7'!B27+'BE8'!B27+'BE9'!B27+'BE10'!B27+'BE11'!B27+'BE12'!B27+'BE13'!B27+'BE14'!B27+'BE15'!B27+'BE16'!B27+'BE17'!B27+'BE18'!B27+'BE19'!B27+'BE20'!B27</f>
        <v>0</v>
      </c>
      <c r="C27" s="11"/>
      <c r="D27" s="22">
        <f>'BE1'!D27+'BE2'!D27+'BE3'!D27+'BE4'!D27+'BE5'!D27+'BE6'!D27+'BE7'!D27+'BE8'!D27+'BE9'!D27+'BE10'!D27+'BE11'!D27+'BE12'!D27+'BE13'!D27+'BE14'!D27+'BE15'!D27+'BE16'!D27+'BE17'!D27+'BE18'!D27+'BE19'!D27+'BE20'!D27</f>
        <v>0</v>
      </c>
      <c r="E27" s="23">
        <f>'BE6'!E27</f>
        <v>0</v>
      </c>
      <c r="F27" s="13"/>
      <c r="G27" s="23">
        <f>'BE6'!G27</f>
        <v>0</v>
      </c>
      <c r="H27" s="34"/>
      <c r="I27" s="44">
        <f>D27+G27</f>
        <v>0</v>
      </c>
      <c r="J27" s="23">
        <f>E27+B27</f>
        <v>0</v>
      </c>
      <c r="K27" s="23" t="str">
        <f t="shared" si="5"/>
        <v xml:space="preserve"> </v>
      </c>
      <c r="L27" s="23">
        <f>G27+D27</f>
        <v>0</v>
      </c>
      <c r="M27" s="15"/>
      <c r="N27" s="44">
        <f>D27+G27</f>
        <v>0</v>
      </c>
    </row>
    <row r="28" spans="1:14" ht="14.5" customHeight="1" x14ac:dyDescent="0.2">
      <c r="A28" s="110" t="s">
        <v>101</v>
      </c>
      <c r="B28" s="22">
        <f>'BE1'!B28+'BE2'!B28+'BE3'!B28+'BE4'!B28+'BE5'!B28+'BE6'!B28+'BE7'!B28+'BE8'!B28+'BE9'!B28+'BE10'!B28+'BE11'!B28+'BE12'!B28+'BE13'!B28+'BE14'!B28+'BE15'!B28+'BE16'!B28+'BE17'!B28+'BE18'!B28+'BE19'!B28+'BE20'!B28</f>
        <v>0</v>
      </c>
      <c r="C28" s="11"/>
      <c r="D28" s="22">
        <f>'BE1'!D28+'BE2'!D28+'BE3'!D28+'BE4'!D28+'BE5'!D28+'BE6'!D28+'BE7'!D28+'BE8'!D28+'BE9'!D28+'BE10'!D28+'BE11'!D28+'BE12'!D28+'BE13'!D28+'BE14'!D28+'BE15'!D28+'BE16'!D28+'BE17'!D28+'BE18'!D28+'BE19'!D28+'BE20'!D28</f>
        <v>0</v>
      </c>
      <c r="E28" s="23">
        <f>'BE6'!E28</f>
        <v>0</v>
      </c>
      <c r="F28" s="13"/>
      <c r="G28" s="23">
        <f>'BE6'!G28</f>
        <v>0</v>
      </c>
      <c r="H28" s="34"/>
      <c r="I28" s="44">
        <f>D28+G28</f>
        <v>0</v>
      </c>
      <c r="J28" s="23">
        <f>E28+B28</f>
        <v>0</v>
      </c>
      <c r="K28" s="23" t="str">
        <f t="shared" si="5"/>
        <v xml:space="preserve"> </v>
      </c>
      <c r="L28" s="23">
        <f>G28+D28</f>
        <v>0</v>
      </c>
      <c r="M28" s="15"/>
      <c r="N28" s="44">
        <f>D28+G28</f>
        <v>0</v>
      </c>
    </row>
    <row r="29" spans="1:14" ht="14.5" customHeight="1" x14ac:dyDescent="0.2">
      <c r="A29" s="110" t="s">
        <v>102</v>
      </c>
      <c r="B29" s="22">
        <f>'BE1'!B29+'BE2'!B29+'BE3'!B29+'BE4'!B29+'BE5'!B29+'BE6'!B29+'BE7'!B29+'BE8'!B29+'BE9'!B29+'BE10'!B29+'BE11'!B29+'BE12'!B29+'BE13'!B29+'BE14'!B29+'BE15'!B29+'BE16'!B29+'BE17'!B29+'BE18'!B29+'BE19'!B29+'BE20'!B29</f>
        <v>0</v>
      </c>
      <c r="C29" s="11"/>
      <c r="D29" s="22">
        <f>'BE1'!D29+'BE2'!D29+'BE3'!D29+'BE4'!D29+'BE5'!D29+'BE6'!D29+'BE7'!D29+'BE8'!D29+'BE9'!D29+'BE10'!D29+'BE11'!D29+'BE12'!D29+'BE13'!D29+'BE14'!D29+'BE15'!D29+'BE16'!D29+'BE17'!D29+'BE18'!D29+'BE19'!D29+'BE20'!D29</f>
        <v>0</v>
      </c>
      <c r="E29" s="23">
        <f>'BE6'!E29</f>
        <v>0</v>
      </c>
      <c r="F29" s="13"/>
      <c r="G29" s="23">
        <f>'BE6'!G29</f>
        <v>0</v>
      </c>
      <c r="H29" s="34"/>
      <c r="I29" s="44">
        <f>D29+G29</f>
        <v>0</v>
      </c>
      <c r="J29" s="23">
        <f>E29+B29</f>
        <v>0</v>
      </c>
      <c r="K29" s="23" t="str">
        <f t="shared" si="5"/>
        <v xml:space="preserve"> </v>
      </c>
      <c r="L29" s="23">
        <f>G29+D29</f>
        <v>0</v>
      </c>
      <c r="M29" s="15"/>
      <c r="N29" s="44">
        <f>D29+G29</f>
        <v>0</v>
      </c>
    </row>
    <row r="30" spans="1:14" ht="14.5" customHeight="1" x14ac:dyDescent="0.2">
      <c r="A30" s="110" t="s">
        <v>103</v>
      </c>
      <c r="B30" s="22">
        <f>'BE1'!B30+'BE2'!B30+'BE3'!B30+'BE4'!B30+'BE5'!B30+'BE6'!B30+'BE7'!B30+'BE8'!B30+'BE9'!B30+'BE10'!B30+'BE11'!B30+'BE12'!B30+'BE13'!B30+'BE14'!B30+'BE15'!B30+'BE16'!B30+'BE17'!B30+'BE18'!B30+'BE19'!B30+'BE20'!B30</f>
        <v>0</v>
      </c>
      <c r="C30" s="11"/>
      <c r="D30" s="22">
        <f>'BE1'!D30+'BE2'!D30+'BE3'!D30+'BE4'!D30+'BE5'!D30+'BE6'!D30+'BE7'!D30+'BE8'!D30+'BE9'!D30+'BE10'!D30+'BE11'!D30+'BE12'!D30+'BE13'!D30+'BE14'!D30+'BE15'!D30+'BE16'!D30+'BE17'!D30+'BE18'!D30+'BE19'!D30+'BE20'!D30</f>
        <v>0</v>
      </c>
      <c r="E30" s="23">
        <f>'BE6'!E30</f>
        <v>0</v>
      </c>
      <c r="F30" s="13"/>
      <c r="G30" s="23">
        <f>'BE6'!G30</f>
        <v>0</v>
      </c>
      <c r="H30" s="34"/>
      <c r="I30" s="44">
        <f>D30+G30</f>
        <v>0</v>
      </c>
      <c r="J30" s="23">
        <f>E30+B30</f>
        <v>0</v>
      </c>
      <c r="K30" s="23" t="str">
        <f t="shared" si="5"/>
        <v xml:space="preserve"> </v>
      </c>
      <c r="L30" s="23">
        <f>G30+D30</f>
        <v>0</v>
      </c>
      <c r="M30" s="15"/>
      <c r="N30" s="44">
        <f>D30+G30</f>
        <v>0</v>
      </c>
    </row>
    <row r="31" spans="1:14" ht="14.5" customHeight="1" x14ac:dyDescent="0.2">
      <c r="A31" s="9" t="s">
        <v>104</v>
      </c>
      <c r="B31" s="7"/>
      <c r="C31" s="20"/>
      <c r="D31" s="21"/>
      <c r="E31" s="7"/>
      <c r="F31" s="20"/>
      <c r="G31" s="21"/>
      <c r="H31" s="15"/>
      <c r="I31" s="44"/>
      <c r="J31" s="23"/>
      <c r="K31" s="23"/>
      <c r="L31" s="23"/>
      <c r="M31" s="34"/>
      <c r="N31" s="44"/>
    </row>
    <row r="32" spans="1:14" ht="14.5" customHeight="1" x14ac:dyDescent="0.2">
      <c r="A32" s="121" t="s">
        <v>105</v>
      </c>
      <c r="B32" s="22">
        <f>'BE1'!B32+'BE2'!B32+'BE3'!B32+'BE4'!B32+'BE5'!B32+'BE6'!B32+'BE7'!B32+'BE8'!B32+'BE9'!B32+'BE10'!B32+'BE11'!B32+'BE12'!B32+'BE13'!B32+'BE14'!B32+'BE15'!B32+'BE16'!B32+'BE17'!B32+'BE18'!B32+'BE19'!B32+'BE20'!B32</f>
        <v>0</v>
      </c>
      <c r="C32" s="11"/>
      <c r="D32" s="22">
        <f>'BE1'!D32+'BE2'!D32+'BE3'!D32+'BE4'!D32+'BE5'!D32+'BE6'!D32+'BE7'!D32+'BE8'!D32+'BE9'!D32+'BE10'!D32+'BE11'!D32+'BE12'!D32+'BE13'!D32+'BE14'!D32+'BE15'!D32+'BE16'!D32+'BE17'!D32+'BE18'!D32+'BE19'!D32+'BE20'!D32</f>
        <v>0</v>
      </c>
      <c r="E32" s="23">
        <f>'BE6'!E32</f>
        <v>0</v>
      </c>
      <c r="F32" s="13"/>
      <c r="G32" s="23">
        <f>'BE6'!G32</f>
        <v>0</v>
      </c>
      <c r="H32" s="34"/>
      <c r="I32" s="44">
        <f>D32+G32</f>
        <v>0</v>
      </c>
      <c r="J32" s="23">
        <f>E32+B32</f>
        <v>0</v>
      </c>
      <c r="K32" s="23" t="str">
        <f t="shared" ref="K32:K36" si="6">IF(J32&gt;0,L32/J32," ")</f>
        <v xml:space="preserve"> </v>
      </c>
      <c r="L32" s="23">
        <f>G32+D32</f>
        <v>0</v>
      </c>
      <c r="M32" s="15"/>
      <c r="N32" s="44">
        <f>D32+G32</f>
        <v>0</v>
      </c>
    </row>
    <row r="33" spans="1:14" ht="14.5" customHeight="1" x14ac:dyDescent="0.2">
      <c r="A33" s="120" t="s">
        <v>106</v>
      </c>
      <c r="B33" s="22">
        <f>'BE1'!B33+'BE2'!B33+'BE3'!B33+'BE4'!B33+'BE5'!B33+'BE6'!B33+'BE7'!B33+'BE8'!B33+'BE9'!B33+'BE10'!B33+'BE11'!B33+'BE12'!B33+'BE13'!B33+'BE14'!B33+'BE15'!B33+'BE16'!B33+'BE17'!B33+'BE18'!B33+'BE19'!B33+'BE20'!B33</f>
        <v>0</v>
      </c>
      <c r="C33" s="11"/>
      <c r="D33" s="22">
        <f>'BE1'!D33+'BE2'!D33+'BE3'!D33+'BE4'!D33+'BE5'!D33+'BE6'!D33+'BE7'!D33+'BE8'!D33+'BE9'!D33+'BE10'!D33+'BE11'!D33+'BE12'!D33+'BE13'!D33+'BE14'!D33+'BE15'!D33+'BE16'!D33+'BE17'!D33+'BE18'!D33+'BE19'!D33+'BE20'!D33</f>
        <v>0</v>
      </c>
      <c r="E33" s="23">
        <f>'BE6'!E33</f>
        <v>0</v>
      </c>
      <c r="F33" s="13"/>
      <c r="G33" s="23">
        <f>'BE6'!G33</f>
        <v>0</v>
      </c>
      <c r="H33" s="34"/>
      <c r="I33" s="44">
        <f>D33+G33</f>
        <v>0</v>
      </c>
      <c r="J33" s="23">
        <f>E33+B33</f>
        <v>0</v>
      </c>
      <c r="K33" s="23" t="str">
        <f t="shared" si="6"/>
        <v xml:space="preserve"> </v>
      </c>
      <c r="L33" s="23">
        <f>G33+D33</f>
        <v>0</v>
      </c>
      <c r="M33" s="15"/>
      <c r="N33" s="44">
        <f>D33+G33</f>
        <v>0</v>
      </c>
    </row>
    <row r="34" spans="1:14" ht="14.5" customHeight="1" x14ac:dyDescent="0.2">
      <c r="A34" s="120" t="s">
        <v>107</v>
      </c>
      <c r="B34" s="22">
        <f>'BE1'!B34+'BE2'!B34+'BE3'!B34+'BE4'!B34+'BE5'!B34+'BE6'!B34+'BE7'!B34+'BE8'!B34+'BE9'!B34+'BE10'!B34+'BE11'!B34+'BE12'!B34+'BE13'!B34+'BE14'!B34+'BE15'!B34+'BE16'!B34+'BE17'!B34+'BE18'!B34+'BE19'!B34+'BE20'!B34</f>
        <v>0</v>
      </c>
      <c r="C34" s="11"/>
      <c r="D34" s="22">
        <f>'BE1'!D34+'BE2'!D34+'BE3'!D34+'BE4'!D34+'BE5'!D34+'BE6'!D34+'BE7'!D34+'BE8'!D34+'BE9'!D34+'BE10'!D34+'BE11'!D34+'BE12'!D34+'BE13'!D34+'BE14'!D34+'BE15'!D34+'BE16'!D34+'BE17'!D34+'BE18'!D34+'BE19'!D34+'BE20'!D34</f>
        <v>0</v>
      </c>
      <c r="E34" s="23">
        <f>'BE6'!E34</f>
        <v>0</v>
      </c>
      <c r="F34" s="13"/>
      <c r="G34" s="23">
        <f>'BE6'!G34</f>
        <v>0</v>
      </c>
      <c r="H34" s="34"/>
      <c r="I34" s="44">
        <f>D34+G34</f>
        <v>0</v>
      </c>
      <c r="J34" s="23">
        <f>E34+B34</f>
        <v>0</v>
      </c>
      <c r="K34" s="23" t="str">
        <f t="shared" si="6"/>
        <v xml:space="preserve"> </v>
      </c>
      <c r="L34" s="23">
        <f>G34+D34</f>
        <v>0</v>
      </c>
      <c r="M34" s="15"/>
      <c r="N34" s="44">
        <f>D34+G34</f>
        <v>0</v>
      </c>
    </row>
    <row r="35" spans="1:14" ht="14.5" customHeight="1" x14ac:dyDescent="0.2">
      <c r="A35" s="120" t="s">
        <v>108</v>
      </c>
      <c r="B35" s="22">
        <f>'BE1'!B35+'BE2'!B35+'BE3'!B35+'BE4'!B35+'BE5'!B35+'BE6'!B35+'BE7'!B35+'BE8'!B35+'BE9'!B35+'BE10'!B35+'BE11'!B35+'BE12'!B35+'BE13'!B35+'BE14'!B35+'BE15'!B35+'BE16'!B35+'BE17'!B35+'BE18'!B35+'BE19'!B35+'BE20'!B35</f>
        <v>0</v>
      </c>
      <c r="C35" s="11"/>
      <c r="D35" s="22">
        <f>'BE1'!D35+'BE2'!D35+'BE3'!D35+'BE4'!D35+'BE5'!D35+'BE6'!D35+'BE7'!D35+'BE8'!D35+'BE9'!D35+'BE10'!D35+'BE11'!D35+'BE12'!D35+'BE13'!D35+'BE14'!D35+'BE15'!D35+'BE16'!D35+'BE17'!D35+'BE18'!D35+'BE19'!D35+'BE20'!D35</f>
        <v>0</v>
      </c>
      <c r="E35" s="23">
        <f>'BE6'!E35</f>
        <v>0</v>
      </c>
      <c r="F35" s="13"/>
      <c r="G35" s="23">
        <f>'BE6'!G35</f>
        <v>0</v>
      </c>
      <c r="H35" s="34"/>
      <c r="I35" s="44">
        <f>D35+G35</f>
        <v>0</v>
      </c>
      <c r="J35" s="23">
        <f>E35+B35</f>
        <v>0</v>
      </c>
      <c r="K35" s="23" t="str">
        <f t="shared" si="6"/>
        <v xml:space="preserve"> </v>
      </c>
      <c r="L35" s="23">
        <f>G35+D35</f>
        <v>0</v>
      </c>
      <c r="M35" s="15"/>
      <c r="N35" s="44">
        <f>D35+G35</f>
        <v>0</v>
      </c>
    </row>
    <row r="36" spans="1:14" ht="14.5" customHeight="1" x14ac:dyDescent="0.2">
      <c r="A36" s="120" t="s">
        <v>109</v>
      </c>
      <c r="B36" s="22">
        <f>'BE1'!B36+'BE2'!B36+'BE3'!B36+'BE4'!B36+'BE5'!B36+'BE6'!B36+'BE7'!B36+'BE8'!B36+'BE9'!B36+'BE10'!B36+'BE11'!B36+'BE12'!B36+'BE13'!B36+'BE14'!B36+'BE15'!B36+'BE16'!B36+'BE17'!B36+'BE18'!B36+'BE19'!B36+'BE20'!B36</f>
        <v>0</v>
      </c>
      <c r="C36" s="11"/>
      <c r="D36" s="22">
        <f>'BE1'!D36+'BE2'!D36+'BE3'!D36+'BE4'!D36+'BE5'!D36+'BE6'!D36+'BE7'!D36+'BE8'!D36+'BE9'!D36+'BE10'!D36+'BE11'!D36+'BE12'!D36+'BE13'!D36+'BE14'!D36+'BE15'!D36+'BE16'!D36+'BE17'!D36+'BE18'!D36+'BE19'!D36+'BE20'!D36</f>
        <v>0</v>
      </c>
      <c r="E36" s="23">
        <f>'BE6'!E36</f>
        <v>0</v>
      </c>
      <c r="F36" s="13"/>
      <c r="G36" s="23">
        <f>'BE6'!G36</f>
        <v>0</v>
      </c>
      <c r="H36" s="34"/>
      <c r="I36" s="44">
        <f>D36+G36</f>
        <v>0</v>
      </c>
      <c r="J36" s="23">
        <f>E36+B36</f>
        <v>0</v>
      </c>
      <c r="K36" s="23" t="str">
        <f t="shared" si="6"/>
        <v xml:space="preserve"> </v>
      </c>
      <c r="L36" s="23">
        <f>G36+D36</f>
        <v>0</v>
      </c>
      <c r="M36" s="15"/>
      <c r="N36" s="44">
        <f>D36+G36</f>
        <v>0</v>
      </c>
    </row>
    <row r="37" spans="1:14" ht="14.5" customHeight="1" x14ac:dyDescent="0.2">
      <c r="A37" s="66"/>
      <c r="B37" s="10"/>
      <c r="C37" s="11"/>
      <c r="D37" s="22"/>
      <c r="E37" s="12"/>
      <c r="F37" s="13"/>
      <c r="G37" s="23"/>
      <c r="H37" s="15"/>
      <c r="I37" s="44"/>
      <c r="J37" s="23"/>
      <c r="K37" s="23"/>
      <c r="L37" s="23"/>
      <c r="M37" s="15"/>
      <c r="N37" s="44"/>
    </row>
    <row r="38" spans="1:14" ht="14.5" customHeight="1" x14ac:dyDescent="0.2">
      <c r="A38" s="122" t="s">
        <v>110</v>
      </c>
      <c r="B38" s="19"/>
      <c r="C38" s="19"/>
      <c r="D38" s="25">
        <f>'BE1'!D38+'BE2'!D38+'BE3'!D38+'BE4'!D38+'BE5'!D38+'BE6'!D38+'BE7'!D38+'BE8'!D38+'BE9'!D38+'BE10'!D38+'BE11'!D38+'BE12'!D38+'BE13'!D38+'BE14'!D38+'BE15'!D38+'BE16'!D38+'BE17'!D38+'BE18'!D38+'BE19'!D38+'BE20'!D38</f>
        <v>8000</v>
      </c>
      <c r="E38" s="19"/>
      <c r="F38" s="19"/>
      <c r="G38" s="25">
        <f>'BE6'!G38</f>
        <v>0</v>
      </c>
      <c r="H38" s="15"/>
      <c r="I38" s="44">
        <f>D38+G38</f>
        <v>8000</v>
      </c>
      <c r="J38" s="23">
        <f>E38+B38</f>
        <v>0</v>
      </c>
      <c r="K38" s="23"/>
      <c r="L38" s="23">
        <f>G38+D38</f>
        <v>8000</v>
      </c>
      <c r="M38" s="15"/>
      <c r="N38" s="44">
        <f>D38+G38</f>
        <v>8000</v>
      </c>
    </row>
    <row r="39" spans="1:14" ht="14.5" customHeight="1" x14ac:dyDescent="0.2">
      <c r="A39" s="122" t="s">
        <v>111</v>
      </c>
      <c r="B39" s="19"/>
      <c r="C39" s="19"/>
      <c r="D39" s="25">
        <f>'BE1'!D39+'BE2'!D39+'BE3'!D39+'BE4'!D39+'BE5'!D39+'BE6'!D39+'BE7'!D39+'BE8'!D39+'BE9'!D39+'BE10'!D39+'BE11'!D39+'BE12'!D39+'BE13'!D39+'BE14'!D39+'BE15'!D39+'BE16'!D39+'BE17'!D39+'BE18'!D39+'BE19'!D39+'BE20'!D39</f>
        <v>8000</v>
      </c>
      <c r="E39" s="19"/>
      <c r="F39" s="19"/>
      <c r="G39" s="25">
        <f>'BE6'!G39</f>
        <v>0</v>
      </c>
      <c r="H39" s="15"/>
      <c r="I39" s="44">
        <f>D39+G39</f>
        <v>8000</v>
      </c>
      <c r="J39" s="23">
        <f>E39+B39</f>
        <v>0</v>
      </c>
      <c r="K39" s="23"/>
      <c r="L39" s="23">
        <f>G39+D39</f>
        <v>8000</v>
      </c>
      <c r="M39" s="15"/>
      <c r="N39" s="44">
        <f>D39+G39</f>
        <v>8000</v>
      </c>
    </row>
    <row r="40" spans="1:14" ht="14.5" customHeight="1" x14ac:dyDescent="0.2">
      <c r="A40" s="24"/>
      <c r="B40" s="10"/>
      <c r="C40" s="11"/>
      <c r="D40" s="22"/>
      <c r="E40" s="12"/>
      <c r="F40" s="13"/>
      <c r="G40" s="23"/>
      <c r="H40" s="15"/>
      <c r="I40" s="44"/>
      <c r="J40" s="23"/>
      <c r="K40" s="23"/>
      <c r="L40" s="23"/>
      <c r="M40" s="15"/>
      <c r="N40" s="44"/>
    </row>
    <row r="41" spans="1:14" ht="14.5" customHeight="1" x14ac:dyDescent="0.2">
      <c r="A41" s="19" t="s">
        <v>112</v>
      </c>
      <c r="B41" s="19"/>
      <c r="C41" s="19"/>
      <c r="D41" s="25">
        <f>'BE1'!D41+'BE2'!D41+'BE3'!D41+'BE4'!D41+'BE5'!D41+'BE6'!D41+'BE7'!D41+'BE8'!D41+'BE9'!D41+'BE10'!D41+'BE11'!D41+'BE12'!D41+'BE13'!D41+'BE14'!D41+'BE15'!D41+'BE16'!D41+'BE17'!D41+'BE18'!D41+'BE19'!D41+'BE20'!D41</f>
        <v>2000</v>
      </c>
      <c r="E41" s="19"/>
      <c r="F41" s="19"/>
      <c r="G41" s="25">
        <f>'BE6'!G41</f>
        <v>0</v>
      </c>
      <c r="H41" s="15"/>
      <c r="I41" s="44">
        <f>D41+G41</f>
        <v>2000</v>
      </c>
      <c r="J41" s="23">
        <f>E41+B41</f>
        <v>0</v>
      </c>
      <c r="K41" s="23"/>
      <c r="L41" s="23">
        <f>G41+D41</f>
        <v>2000</v>
      </c>
      <c r="M41" s="15"/>
      <c r="N41" s="44">
        <f>D41+G41</f>
        <v>2000</v>
      </c>
    </row>
    <row r="42" spans="1:14" ht="14.5" customHeight="1" x14ac:dyDescent="0.2">
      <c r="A42" s="14"/>
      <c r="B42" s="10"/>
      <c r="C42" s="11"/>
      <c r="D42" s="22"/>
      <c r="E42" s="12"/>
      <c r="F42" s="13"/>
      <c r="G42" s="23"/>
      <c r="H42" s="15"/>
      <c r="I42" s="44"/>
      <c r="J42" s="23"/>
      <c r="K42" s="23"/>
      <c r="L42" s="23"/>
      <c r="M42" s="15"/>
      <c r="N42" s="44"/>
    </row>
    <row r="43" spans="1:14" ht="14.5" customHeight="1" x14ac:dyDescent="0.2">
      <c r="A43" s="19" t="s">
        <v>113</v>
      </c>
      <c r="B43" s="19"/>
      <c r="C43" s="19"/>
      <c r="D43" s="25">
        <f>'BE1'!D43+'BE2'!D43+'BE3'!D43+'BE4'!D43+'BE5'!D43+'BE6'!D43+'BE7'!D43+'BE8'!D43+'BE9'!D43+'BE10'!D43+'BE11'!D43+'BE12'!D43+'BE13'!D43+'BE14'!D43+'BE15'!D43+'BE16'!D43+'BE17'!D43+'BE18'!D43+'BE19'!D43+'BE20'!D43</f>
        <v>10000</v>
      </c>
      <c r="E43" s="19"/>
      <c r="F43" s="19"/>
      <c r="G43" s="25">
        <f>'BE6'!G43</f>
        <v>0</v>
      </c>
      <c r="H43" s="15"/>
      <c r="I43" s="44">
        <f>D43+G43</f>
        <v>10000</v>
      </c>
      <c r="J43" s="23">
        <f>E43+B43</f>
        <v>0</v>
      </c>
      <c r="K43" s="23"/>
      <c r="L43" s="23">
        <f>G43+D43</f>
        <v>10000</v>
      </c>
      <c r="M43" s="15"/>
      <c r="N43" s="44">
        <f>D43+G43</f>
        <v>10000</v>
      </c>
    </row>
    <row r="44" spans="1:14" ht="14.5" customHeight="1" x14ac:dyDescent="0.2">
      <c r="A44" s="45"/>
      <c r="B44" s="46"/>
      <c r="C44" s="46"/>
      <c r="D44" s="46"/>
      <c r="E44" s="46"/>
      <c r="F44" s="46"/>
      <c r="G44" s="46"/>
      <c r="H44" s="34"/>
      <c r="I44" s="34"/>
      <c r="J44" s="46"/>
      <c r="K44" s="46"/>
      <c r="L44" s="46"/>
      <c r="M44" s="34"/>
      <c r="N44" s="34"/>
    </row>
    <row r="45" spans="1:14" ht="14.5" customHeight="1" x14ac:dyDescent="0.2">
      <c r="A45" s="37"/>
      <c r="B45" s="38"/>
      <c r="C45" s="39"/>
      <c r="D45" s="40"/>
      <c r="E45" s="38"/>
      <c r="F45" s="39"/>
      <c r="G45" s="40"/>
      <c r="H45" s="41"/>
      <c r="I45" s="41"/>
      <c r="J45" s="41"/>
      <c r="K45" s="41"/>
      <c r="L45" s="41"/>
      <c r="M45" s="42"/>
      <c r="N45" s="43"/>
    </row>
    <row r="46" spans="1:14" ht="21" customHeight="1" x14ac:dyDescent="0.2">
      <c r="A46" s="273" t="s">
        <v>410</v>
      </c>
      <c r="B46" s="274"/>
      <c r="C46" s="274"/>
      <c r="D46" s="274"/>
      <c r="E46" s="274"/>
      <c r="F46" s="274"/>
      <c r="G46" s="274"/>
      <c r="H46" s="274"/>
      <c r="I46" s="274"/>
      <c r="J46" s="274"/>
      <c r="K46" s="274"/>
      <c r="L46" s="274"/>
      <c r="M46" s="274"/>
      <c r="N46" s="275"/>
    </row>
    <row r="47" spans="1:14" ht="14.5" customHeight="1" x14ac:dyDescent="0.2">
      <c r="A47" s="14"/>
      <c r="B47" s="14"/>
      <c r="C47" s="14"/>
      <c r="D47" s="14"/>
      <c r="E47" s="14"/>
      <c r="F47" s="14"/>
      <c r="G47" s="14"/>
      <c r="H47" s="14"/>
      <c r="I47" s="14"/>
      <c r="J47" s="14"/>
      <c r="K47" s="14"/>
      <c r="L47" s="14"/>
      <c r="M47" s="14"/>
      <c r="N47" s="14"/>
    </row>
    <row r="48" spans="1:14" ht="14.5" customHeight="1" x14ac:dyDescent="0.2">
      <c r="A48" s="19" t="s">
        <v>81</v>
      </c>
      <c r="B48" s="7"/>
      <c r="C48" s="20"/>
      <c r="D48" s="21"/>
      <c r="E48" s="7"/>
      <c r="F48" s="20"/>
      <c r="G48" s="21"/>
      <c r="H48" s="34"/>
      <c r="I48" s="44"/>
      <c r="J48" s="23"/>
      <c r="K48" s="23"/>
      <c r="L48" s="23"/>
      <c r="M48" s="34"/>
      <c r="N48" s="44"/>
    </row>
    <row r="49" spans="1:14" ht="14.5" customHeight="1" x14ac:dyDescent="0.2">
      <c r="A49" s="14" t="s">
        <v>82</v>
      </c>
      <c r="B49" s="10"/>
      <c r="C49" s="11"/>
      <c r="D49" s="22"/>
      <c r="E49" s="12"/>
      <c r="F49" s="13"/>
      <c r="G49" s="23"/>
      <c r="H49" s="34"/>
      <c r="I49" s="44"/>
      <c r="J49" s="23"/>
      <c r="K49" s="23"/>
      <c r="L49" s="23"/>
      <c r="M49" s="34"/>
      <c r="N49" s="44"/>
    </row>
    <row r="50" spans="1:14" ht="14.5" customHeight="1" x14ac:dyDescent="0.2">
      <c r="A50" s="109" t="s">
        <v>83</v>
      </c>
      <c r="B50" s="22">
        <f>'BE1'!B50+'BE2'!B50+'BE3'!B50+'BE4'!B50+'BE5'!B50+'BE6'!B50+'BE7'!B50+'BE8'!B50+'BE9'!B50+'BE10'!B50+'BE11'!B50+'BE12'!B50+'BE13'!B50+'BE14'!B50+'BE15'!B50+'BE16'!B50+'BE17'!B50+'BE18'!B50+'BE19'!B50+'BE20'!B50</f>
        <v>0</v>
      </c>
      <c r="C50" s="11"/>
      <c r="D50" s="22">
        <f>'BE1'!D50+'BE2'!D50+'BE3'!D50+'BE4'!D50+'BE5'!D50+'BE6'!D50+'BE7'!D50+'BE8'!D50+'BE9'!D50+'BE10'!D50+'BE11'!D50+'BE12'!D50+'BE13'!D50+'BE14'!D50+'BE15'!D50+'BE16'!D50+'BE17'!D50+'BE18'!D50+'BE19'!D50+'BE20'!D50</f>
        <v>0</v>
      </c>
      <c r="E50" s="23">
        <f>'BE6'!E50</f>
        <v>0</v>
      </c>
      <c r="F50" s="13"/>
      <c r="G50" s="23">
        <f>'BE6'!G50</f>
        <v>0</v>
      </c>
      <c r="H50" s="34"/>
      <c r="I50" s="44">
        <f t="shared" ref="I50:I57" si="7">D50+G50</f>
        <v>0</v>
      </c>
      <c r="J50" s="23">
        <f t="shared" ref="J50:J57" si="8">E50+B50</f>
        <v>0</v>
      </c>
      <c r="K50" s="23" t="str">
        <f t="shared" ref="K50:K57" si="9">IF(J50&gt;0,L50/J50," ")</f>
        <v xml:space="preserve"> </v>
      </c>
      <c r="L50" s="23">
        <f t="shared" ref="L50:L57" si="10">G50+D50</f>
        <v>0</v>
      </c>
      <c r="M50" s="34"/>
      <c r="N50" s="44">
        <f t="shared" ref="N50:N57" si="11">D50+G50</f>
        <v>0</v>
      </c>
    </row>
    <row r="51" spans="1:14" ht="14.5" customHeight="1" x14ac:dyDescent="0.2">
      <c r="A51" s="109" t="s">
        <v>84</v>
      </c>
      <c r="B51" s="22">
        <f>'BE1'!B51+'BE2'!B51+'BE3'!B51+'BE4'!B51+'BE5'!B51+'BE6'!B51+'BE7'!B51+'BE8'!B51+'BE9'!B51+'BE10'!B51+'BE11'!B51+'BE12'!B51+'BE13'!B51+'BE14'!B51+'BE15'!B51+'BE16'!B51+'BE17'!B51+'BE18'!B51+'BE19'!B51+'BE20'!B51</f>
        <v>0</v>
      </c>
      <c r="C51" s="11"/>
      <c r="D51" s="22">
        <f>'BE1'!D51+'BE2'!D51+'BE3'!D51+'BE4'!D51+'BE5'!D51+'BE6'!D51+'BE7'!D51+'BE8'!D51+'BE9'!D51+'BE10'!D51+'BE11'!D51+'BE12'!D51+'BE13'!D51+'BE14'!D51+'BE15'!D51+'BE16'!D51+'BE17'!D51+'BE18'!D51+'BE19'!D51+'BE20'!D51</f>
        <v>0</v>
      </c>
      <c r="E51" s="23">
        <f>'BE6'!E51</f>
        <v>0</v>
      </c>
      <c r="F51" s="13"/>
      <c r="G51" s="23">
        <f>'BE6'!G51</f>
        <v>0</v>
      </c>
      <c r="H51" s="34"/>
      <c r="I51" s="44">
        <f t="shared" si="7"/>
        <v>0</v>
      </c>
      <c r="J51" s="23">
        <f t="shared" si="8"/>
        <v>0</v>
      </c>
      <c r="K51" s="23" t="str">
        <f t="shared" si="9"/>
        <v xml:space="preserve"> </v>
      </c>
      <c r="L51" s="23">
        <f t="shared" si="10"/>
        <v>0</v>
      </c>
      <c r="M51" s="34"/>
      <c r="N51" s="44">
        <f t="shared" si="11"/>
        <v>0</v>
      </c>
    </row>
    <row r="52" spans="1:14" ht="14.5" customHeight="1" x14ac:dyDescent="0.2">
      <c r="A52" s="109" t="s">
        <v>85</v>
      </c>
      <c r="B52" s="22">
        <f>'BE1'!B52+'BE2'!B52+'BE3'!B52+'BE4'!B52+'BE5'!B52+'BE6'!B52+'BE7'!B52+'BE8'!B52+'BE9'!B52+'BE10'!B52+'BE11'!B52+'BE12'!B52+'BE13'!B52+'BE14'!B52+'BE15'!B52+'BE16'!B52+'BE17'!B52+'BE18'!B52+'BE19'!B52+'BE20'!B52</f>
        <v>0</v>
      </c>
      <c r="C52" s="11"/>
      <c r="D52" s="22">
        <f>'BE1'!D52+'BE2'!D52+'BE3'!D52+'BE4'!D52+'BE5'!D52+'BE6'!D52+'BE7'!D52+'BE8'!D52+'BE9'!D52+'BE10'!D52+'BE11'!D52+'BE12'!D52+'BE13'!D52+'BE14'!D52+'BE15'!D52+'BE16'!D52+'BE17'!D52+'BE18'!D52+'BE19'!D52+'BE20'!D52</f>
        <v>0</v>
      </c>
      <c r="E52" s="23">
        <f>'BE6'!E52</f>
        <v>0</v>
      </c>
      <c r="F52" s="13"/>
      <c r="G52" s="23">
        <f>'BE6'!G52</f>
        <v>0</v>
      </c>
      <c r="H52" s="34"/>
      <c r="I52" s="44">
        <f t="shared" si="7"/>
        <v>0</v>
      </c>
      <c r="J52" s="23">
        <f t="shared" si="8"/>
        <v>0</v>
      </c>
      <c r="K52" s="23" t="str">
        <f t="shared" si="9"/>
        <v xml:space="preserve"> </v>
      </c>
      <c r="L52" s="23">
        <f t="shared" si="10"/>
        <v>0</v>
      </c>
      <c r="M52" s="34"/>
      <c r="N52" s="44">
        <f t="shared" si="11"/>
        <v>0</v>
      </c>
    </row>
    <row r="53" spans="1:14" ht="14.5" customHeight="1" x14ac:dyDescent="0.2">
      <c r="A53" s="109" t="s">
        <v>86</v>
      </c>
      <c r="B53" s="22">
        <f>'BE1'!B53+'BE2'!B53+'BE3'!B53+'BE4'!B53+'BE5'!B53+'BE6'!B53+'BE7'!B53+'BE8'!B53+'BE9'!B53+'BE10'!B53+'BE11'!B53+'BE12'!B53+'BE13'!B53+'BE14'!B53+'BE15'!B53+'BE16'!B53+'BE17'!B53+'BE18'!B53+'BE19'!B53+'BE20'!B53</f>
        <v>0</v>
      </c>
      <c r="C53" s="11"/>
      <c r="D53" s="22">
        <f>'BE1'!D53+'BE2'!D53+'BE3'!D53+'BE4'!D53+'BE5'!D53+'BE6'!D53+'BE7'!D53+'BE8'!D53+'BE9'!D53+'BE10'!D53+'BE11'!D53+'BE12'!D53+'BE13'!D53+'BE14'!D53+'BE15'!D53+'BE16'!D53+'BE17'!D53+'BE18'!D53+'BE19'!D53+'BE20'!D53</f>
        <v>0</v>
      </c>
      <c r="E53" s="23">
        <f>'BE6'!E53</f>
        <v>0</v>
      </c>
      <c r="F53" s="13"/>
      <c r="G53" s="23">
        <f>'BE6'!G53</f>
        <v>0</v>
      </c>
      <c r="H53" s="34"/>
      <c r="I53" s="44">
        <f t="shared" si="7"/>
        <v>0</v>
      </c>
      <c r="J53" s="23">
        <f t="shared" si="8"/>
        <v>0</v>
      </c>
      <c r="K53" s="23" t="str">
        <f t="shared" si="9"/>
        <v xml:space="preserve"> </v>
      </c>
      <c r="L53" s="23">
        <f t="shared" si="10"/>
        <v>0</v>
      </c>
      <c r="M53" s="34"/>
      <c r="N53" s="44">
        <f t="shared" si="11"/>
        <v>0</v>
      </c>
    </row>
    <row r="54" spans="1:14" ht="14.5" customHeight="1" x14ac:dyDescent="0.2">
      <c r="A54" s="109" t="s">
        <v>87</v>
      </c>
      <c r="B54" s="22">
        <f>'BE1'!B54+'BE2'!B54+'BE3'!B54+'BE4'!B54+'BE5'!B54+'BE6'!B54+'BE7'!B54+'BE8'!B54+'BE9'!B54+'BE10'!B54+'BE11'!B54+'BE12'!B54+'BE13'!B54+'BE14'!B54+'BE15'!B54+'BE16'!B54+'BE17'!B54+'BE18'!B54+'BE19'!B54+'BE20'!B54</f>
        <v>0</v>
      </c>
      <c r="C54" s="11"/>
      <c r="D54" s="22">
        <f>'BE1'!D54+'BE2'!D54+'BE3'!D54+'BE4'!D54+'BE5'!D54+'BE6'!D54+'BE7'!D54+'BE8'!D54+'BE9'!D54+'BE10'!D54+'BE11'!D54+'BE12'!D54+'BE13'!D54+'BE14'!D54+'BE15'!D54+'BE16'!D54+'BE17'!D54+'BE18'!D54+'BE19'!D54+'BE20'!D54</f>
        <v>0</v>
      </c>
      <c r="E54" s="23">
        <f>'BE6'!E54</f>
        <v>0</v>
      </c>
      <c r="F54" s="13"/>
      <c r="G54" s="23">
        <f>'BE6'!G54</f>
        <v>0</v>
      </c>
      <c r="H54" s="34"/>
      <c r="I54" s="44">
        <f t="shared" si="7"/>
        <v>0</v>
      </c>
      <c r="J54" s="23">
        <f t="shared" si="8"/>
        <v>0</v>
      </c>
      <c r="K54" s="23" t="str">
        <f t="shared" si="9"/>
        <v xml:space="preserve"> </v>
      </c>
      <c r="L54" s="23">
        <f t="shared" si="10"/>
        <v>0</v>
      </c>
      <c r="M54" s="34"/>
      <c r="N54" s="44">
        <f t="shared" si="11"/>
        <v>0</v>
      </c>
    </row>
    <row r="55" spans="1:14" ht="14.5" customHeight="1" x14ac:dyDescent="0.2">
      <c r="A55" s="14" t="s">
        <v>88</v>
      </c>
      <c r="B55" s="22">
        <f>'BE1'!B55+'BE2'!B55+'BE3'!B55+'BE4'!B55+'BE5'!B55+'BE6'!B55+'BE7'!B55+'BE8'!B55+'BE9'!B55+'BE10'!B55+'BE11'!B55+'BE12'!B55+'BE13'!B55+'BE14'!B55+'BE15'!B55+'BE16'!B55+'BE17'!B55+'BE18'!B55+'BE19'!B55+'BE20'!B55</f>
        <v>0</v>
      </c>
      <c r="C55" s="11"/>
      <c r="D55" s="22">
        <f>'BE1'!D55+'BE2'!D55+'BE3'!D55+'BE4'!D55+'BE5'!D55+'BE6'!D55+'BE7'!D55+'BE8'!D55+'BE9'!D55+'BE10'!D55+'BE11'!D55+'BE12'!D55+'BE13'!D55+'BE14'!D55+'BE15'!D55+'BE16'!D55+'BE17'!D55+'BE18'!D55+'BE19'!D55+'BE20'!D55</f>
        <v>0</v>
      </c>
      <c r="E55" s="23">
        <f>'BE6'!E55</f>
        <v>0</v>
      </c>
      <c r="F55" s="13"/>
      <c r="G55" s="23">
        <f>'BE6'!G55</f>
        <v>0</v>
      </c>
      <c r="H55" s="34"/>
      <c r="I55" s="44">
        <f t="shared" si="7"/>
        <v>0</v>
      </c>
      <c r="J55" s="23">
        <f t="shared" si="8"/>
        <v>0</v>
      </c>
      <c r="K55" s="23" t="str">
        <f t="shared" si="9"/>
        <v xml:space="preserve"> </v>
      </c>
      <c r="L55" s="23">
        <f t="shared" si="10"/>
        <v>0</v>
      </c>
      <c r="M55" s="34"/>
      <c r="N55" s="44">
        <f t="shared" si="11"/>
        <v>0</v>
      </c>
    </row>
    <row r="56" spans="1:14" ht="14.5" customHeight="1" x14ac:dyDescent="0.2">
      <c r="A56" s="14" t="s">
        <v>89</v>
      </c>
      <c r="B56" s="22">
        <f>'BE1'!B56+'BE2'!B56+'BE3'!B56+'BE4'!B56+'BE5'!B56+'BE6'!B56+'BE7'!B56+'BE8'!B56+'BE9'!B56+'BE10'!B56+'BE11'!B56+'BE12'!B56+'BE13'!B56+'BE14'!B56+'BE15'!B56+'BE16'!B56+'BE17'!B56+'BE18'!B56+'BE19'!B56+'BE20'!B56</f>
        <v>0</v>
      </c>
      <c r="C56" s="11"/>
      <c r="D56" s="22">
        <f>'BE1'!D56+'BE2'!D56+'BE3'!D56+'BE4'!D56+'BE5'!D56+'BE6'!D56+'BE7'!D56+'BE8'!D56+'BE9'!D56+'BE10'!D56+'BE11'!D56+'BE12'!D56+'BE13'!D56+'BE14'!D56+'BE15'!D56+'BE16'!D56+'BE17'!D56+'BE18'!D56+'BE19'!D56+'BE20'!D56</f>
        <v>0</v>
      </c>
      <c r="E56" s="23">
        <f>'BE6'!E56</f>
        <v>0</v>
      </c>
      <c r="F56" s="13"/>
      <c r="G56" s="23">
        <f>'BE6'!G56</f>
        <v>0</v>
      </c>
      <c r="H56" s="34"/>
      <c r="I56" s="44">
        <f t="shared" si="7"/>
        <v>0</v>
      </c>
      <c r="J56" s="23">
        <f t="shared" si="8"/>
        <v>0</v>
      </c>
      <c r="K56" s="23" t="str">
        <f t="shared" si="9"/>
        <v xml:space="preserve"> </v>
      </c>
      <c r="L56" s="23">
        <f t="shared" si="10"/>
        <v>0</v>
      </c>
      <c r="M56" s="15"/>
      <c r="N56" s="44">
        <f t="shared" si="11"/>
        <v>0</v>
      </c>
    </row>
    <row r="57" spans="1:14" ht="14.5" customHeight="1" x14ac:dyDescent="0.2">
      <c r="A57" s="14" t="s">
        <v>90</v>
      </c>
      <c r="B57" s="22">
        <f>'BE1'!B57+'BE2'!B57+'BE3'!B57+'BE4'!B57+'BE5'!B57+'BE6'!B57+'BE7'!B57+'BE8'!B57+'BE9'!B57+'BE10'!B57+'BE11'!B57+'BE12'!B57+'BE13'!B57+'BE14'!B57+'BE15'!B57+'BE16'!B57+'BE17'!B57+'BE18'!B57+'BE19'!B57+'BE20'!B57</f>
        <v>0</v>
      </c>
      <c r="C57" s="11"/>
      <c r="D57" s="22">
        <f>'BE1'!D57+'BE2'!D57+'BE3'!D57+'BE4'!D57+'BE5'!D57+'BE6'!D57+'BE7'!D57+'BE8'!D57+'BE9'!D57+'BE10'!D57+'BE11'!D57+'BE12'!D57+'BE13'!D57+'BE14'!D57+'BE15'!D57+'BE16'!D57+'BE17'!D57+'BE18'!D57+'BE19'!D57+'BE20'!D57</f>
        <v>0</v>
      </c>
      <c r="E57" s="23">
        <f>'BE6'!E57</f>
        <v>0</v>
      </c>
      <c r="F57" s="13"/>
      <c r="G57" s="23">
        <f>'BE6'!G57</f>
        <v>0</v>
      </c>
      <c r="H57" s="34"/>
      <c r="I57" s="44">
        <f t="shared" si="7"/>
        <v>0</v>
      </c>
      <c r="J57" s="23">
        <f t="shared" si="8"/>
        <v>0</v>
      </c>
      <c r="K57" s="23" t="str">
        <f t="shared" si="9"/>
        <v xml:space="preserve"> </v>
      </c>
      <c r="L57" s="23">
        <f t="shared" si="10"/>
        <v>0</v>
      </c>
      <c r="M57" s="15"/>
      <c r="N57" s="44">
        <f t="shared" si="11"/>
        <v>0</v>
      </c>
    </row>
    <row r="58" spans="1:14" ht="14.5" customHeight="1" x14ac:dyDescent="0.2">
      <c r="A58" s="19" t="s">
        <v>91</v>
      </c>
      <c r="B58" s="7"/>
      <c r="C58" s="20"/>
      <c r="D58" s="21"/>
      <c r="E58" s="7"/>
      <c r="F58" s="20"/>
      <c r="G58" s="21"/>
      <c r="H58" s="15"/>
      <c r="I58" s="44"/>
      <c r="J58" s="23"/>
      <c r="K58" s="23"/>
      <c r="L58" s="23"/>
      <c r="M58" s="34"/>
      <c r="N58" s="44"/>
    </row>
    <row r="59" spans="1:14" ht="14.5" customHeight="1" x14ac:dyDescent="0.2">
      <c r="A59" s="16"/>
      <c r="B59" s="22">
        <f>'BE1'!B59+'BE2'!B59+'BE3'!B59+'BE4'!B59+'BE5'!B59+'BE6'!B59+'BE7'!B59+'BE8'!B59+'BE9'!B59+'BE10'!B59+'BE11'!B59+'BE12'!B59+'BE13'!B59+'BE14'!B59+'BE15'!B59+'BE16'!B59+'BE17'!B59+'BE18'!B59+'BE19'!B59+'BE20'!B59</f>
        <v>0</v>
      </c>
      <c r="C59" s="11"/>
      <c r="D59" s="22">
        <f>'BE1'!D59+'BE2'!D59+'BE3'!D59+'BE4'!D59+'BE5'!D59+'BE6'!D59+'BE7'!D59+'BE8'!D59+'BE9'!D59+'BE10'!D59+'BE11'!D59+'BE12'!D59+'BE13'!D59+'BE14'!D59+'BE15'!D59+'BE16'!D59+'BE17'!D59+'BE18'!D59+'BE19'!D59+'BE20'!D59</f>
        <v>0</v>
      </c>
      <c r="E59" s="23">
        <f>'BE6'!E59</f>
        <v>0</v>
      </c>
      <c r="F59" s="13"/>
      <c r="G59" s="23">
        <f>'BE6'!G59</f>
        <v>0</v>
      </c>
      <c r="H59" s="34"/>
      <c r="I59" s="44">
        <f>D59+G59</f>
        <v>0</v>
      </c>
      <c r="J59" s="23">
        <f>E59+B59</f>
        <v>0</v>
      </c>
      <c r="K59" s="23" t="str">
        <f>IF(J59&gt;0,L59/J59," ")</f>
        <v xml:space="preserve"> </v>
      </c>
      <c r="L59" s="23">
        <f>G59+D59</f>
        <v>0</v>
      </c>
      <c r="M59" s="15"/>
      <c r="N59" s="44">
        <f>D59+G59</f>
        <v>0</v>
      </c>
    </row>
    <row r="60" spans="1:14" ht="14.5" customHeight="1" x14ac:dyDescent="0.2">
      <c r="A60" s="19" t="s">
        <v>92</v>
      </c>
      <c r="B60" s="7"/>
      <c r="C60" s="20"/>
      <c r="D60" s="21"/>
      <c r="E60" s="7"/>
      <c r="F60" s="20"/>
      <c r="G60" s="21"/>
      <c r="H60" s="15"/>
      <c r="I60" s="44"/>
      <c r="J60" s="23"/>
      <c r="K60" s="23"/>
      <c r="L60" s="23"/>
      <c r="M60" s="34"/>
      <c r="N60" s="44"/>
    </row>
    <row r="61" spans="1:14" ht="14.5" customHeight="1" x14ac:dyDescent="0.2">
      <c r="A61" s="120" t="s">
        <v>93</v>
      </c>
      <c r="B61" s="22">
        <f>'BE1'!B61+'BE2'!B61+'BE3'!B61+'BE4'!B61+'BE5'!B61+'BE6'!B61+'BE7'!B61+'BE8'!B61+'BE9'!B61+'BE10'!B61+'BE11'!B61+'BE12'!B61+'BE13'!B61+'BE14'!B61+'BE15'!B61+'BE16'!B61+'BE17'!B61+'BE18'!B61+'BE19'!B61+'BE20'!B61</f>
        <v>5</v>
      </c>
      <c r="C61" s="11"/>
      <c r="D61" s="22">
        <f>'BE1'!D61+'BE2'!D61+'BE3'!D61+'BE4'!D61+'BE5'!D61+'BE6'!D61+'BE7'!D61+'BE8'!D61+'BE9'!D61+'BE10'!D61+'BE11'!D61+'BE12'!D61+'BE13'!D61+'BE14'!D61+'BE15'!D61+'BE16'!D61+'BE17'!D61+'BE18'!D61+'BE19'!D61+'BE20'!D61</f>
        <v>4000</v>
      </c>
      <c r="E61" s="23">
        <f>'BE6'!E61</f>
        <v>0</v>
      </c>
      <c r="F61" s="13"/>
      <c r="G61" s="23">
        <f>'BE6'!G61</f>
        <v>0</v>
      </c>
      <c r="H61" s="34"/>
      <c r="I61" s="44">
        <f>D61+G61</f>
        <v>4000</v>
      </c>
      <c r="J61" s="23">
        <f>E61+B61</f>
        <v>5</v>
      </c>
      <c r="K61" s="23">
        <f>IF(J61&gt;0,L61/J61," ")</f>
        <v>800</v>
      </c>
      <c r="L61" s="23">
        <f>G61+D61</f>
        <v>4000</v>
      </c>
      <c r="M61" s="15"/>
      <c r="N61" s="44">
        <f>D61+G61</f>
        <v>4000</v>
      </c>
    </row>
    <row r="62" spans="1:14" ht="14.5" customHeight="1" x14ac:dyDescent="0.2">
      <c r="A62" s="14" t="s">
        <v>94</v>
      </c>
      <c r="B62" s="10"/>
      <c r="C62" s="11"/>
      <c r="D62" s="22"/>
      <c r="E62" s="12"/>
      <c r="F62" s="13"/>
      <c r="G62" s="23"/>
      <c r="H62" s="15"/>
      <c r="I62" s="44"/>
      <c r="J62" s="23"/>
      <c r="K62" s="23"/>
      <c r="L62" s="23"/>
      <c r="M62" s="15"/>
      <c r="N62" s="44"/>
    </row>
    <row r="63" spans="1:14" ht="14.5" customHeight="1" x14ac:dyDescent="0.2">
      <c r="A63" s="110" t="s">
        <v>95</v>
      </c>
      <c r="B63" s="22">
        <f>'BE1'!B63+'BE2'!B63+'BE3'!B63+'BE4'!B63+'BE5'!B63+'BE6'!B63+'BE7'!B63+'BE8'!B63+'BE9'!B63+'BE10'!B63+'BE11'!B63+'BE12'!B63+'BE13'!B63+'BE14'!B63+'BE15'!B63+'BE16'!B63+'BE17'!B63+'BE18'!B63+'BE19'!B63+'BE20'!B63</f>
        <v>0</v>
      </c>
      <c r="C63" s="11"/>
      <c r="D63" s="22">
        <f>'BE1'!D63+'BE2'!D63+'BE3'!D63+'BE4'!D63+'BE5'!D63+'BE6'!D63+'BE7'!D63+'BE8'!D63+'BE9'!D63+'BE10'!D63+'BE11'!D63+'BE12'!D63+'BE13'!D63+'BE14'!D63+'BE15'!D63+'BE16'!D63+'BE17'!D63+'BE18'!D63+'BE19'!D63+'BE20'!D63</f>
        <v>0</v>
      </c>
      <c r="E63" s="23">
        <f>'BE6'!E63</f>
        <v>0</v>
      </c>
      <c r="F63" s="13"/>
      <c r="G63" s="23">
        <f>'BE6'!G63</f>
        <v>0</v>
      </c>
      <c r="H63" s="34"/>
      <c r="I63" s="44">
        <f>D63+G63</f>
        <v>0</v>
      </c>
      <c r="J63" s="23">
        <f>E63+B63</f>
        <v>0</v>
      </c>
      <c r="K63" s="23" t="str">
        <f>IF(J63&gt;0,L63/J63," ")</f>
        <v xml:space="preserve"> </v>
      </c>
      <c r="L63" s="23">
        <f>G63+D63</f>
        <v>0</v>
      </c>
      <c r="M63" s="15"/>
      <c r="N63" s="44">
        <f>D63+G63</f>
        <v>0</v>
      </c>
    </row>
    <row r="64" spans="1:14" ht="14.5" customHeight="1" x14ac:dyDescent="0.2">
      <c r="A64" s="110" t="s">
        <v>96</v>
      </c>
      <c r="B64" s="22">
        <f>'BE1'!B64+'BE2'!B64+'BE3'!B64+'BE4'!B64+'BE5'!B64+'BE6'!B64+'BE7'!B64+'BE8'!B64+'BE9'!B64+'BE10'!B64+'BE11'!B64+'BE12'!B64+'BE13'!B64+'BE14'!B64+'BE15'!B64+'BE16'!B64+'BE17'!B64+'BE18'!B64+'BE19'!B64+'BE20'!B64</f>
        <v>0</v>
      </c>
      <c r="C64" s="11"/>
      <c r="D64" s="22">
        <f>'BE1'!D64+'BE2'!D64+'BE3'!D64+'BE4'!D64+'BE5'!D64+'BE6'!D64+'BE7'!D64+'BE8'!D64+'BE9'!D64+'BE10'!D64+'BE11'!D64+'BE12'!D64+'BE13'!D64+'BE14'!D64+'BE15'!D64+'BE16'!D64+'BE17'!D64+'BE18'!D64+'BE19'!D64+'BE20'!D64</f>
        <v>0</v>
      </c>
      <c r="E64" s="23">
        <f>'BE6'!E64</f>
        <v>0</v>
      </c>
      <c r="F64" s="13"/>
      <c r="G64" s="23">
        <f>'BE6'!G64</f>
        <v>0</v>
      </c>
      <c r="H64" s="34"/>
      <c r="I64" s="44">
        <f>D64+G64</f>
        <v>0</v>
      </c>
      <c r="J64" s="23">
        <f>E64+B64</f>
        <v>0</v>
      </c>
      <c r="K64" s="23" t="str">
        <f>IF(J64&gt;0,L64/J64," ")</f>
        <v xml:space="preserve"> </v>
      </c>
      <c r="L64" s="23">
        <f>G64+D64</f>
        <v>0</v>
      </c>
      <c r="M64" s="15"/>
      <c r="N64" s="44">
        <f>D64+G64</f>
        <v>0</v>
      </c>
    </row>
    <row r="65" spans="1:14" ht="14.5" customHeight="1" x14ac:dyDescent="0.2">
      <c r="A65" s="110" t="s">
        <v>97</v>
      </c>
      <c r="B65" s="22">
        <f>'BE1'!B65+'BE2'!B65+'BE3'!B65+'BE4'!B65+'BE5'!B65+'BE6'!B65+'BE7'!B65+'BE8'!B65+'BE9'!B65+'BE10'!B65+'BE11'!B65+'BE12'!B65+'BE13'!B65+'BE14'!B65+'BE15'!B65+'BE16'!B65+'BE17'!B65+'BE18'!B65+'BE19'!B65+'BE20'!B65</f>
        <v>0</v>
      </c>
      <c r="C65" s="11"/>
      <c r="D65" s="22">
        <f>'BE1'!D65+'BE2'!D65+'BE3'!D65+'BE4'!D65+'BE5'!D65+'BE6'!D65+'BE7'!D65+'BE8'!D65+'BE9'!D65+'BE10'!D65+'BE11'!D65+'BE12'!D65+'BE13'!D65+'BE14'!D65+'BE15'!D65+'BE16'!D65+'BE17'!D65+'BE18'!D65+'BE19'!D65+'BE20'!D65</f>
        <v>0</v>
      </c>
      <c r="E65" s="23">
        <f>'BE6'!E65</f>
        <v>0</v>
      </c>
      <c r="F65" s="13"/>
      <c r="G65" s="23">
        <f>'BE6'!G65</f>
        <v>0</v>
      </c>
      <c r="H65" s="34"/>
      <c r="I65" s="44">
        <f>D65+G65</f>
        <v>0</v>
      </c>
      <c r="J65" s="23">
        <f>E65+B65</f>
        <v>0</v>
      </c>
      <c r="K65" s="23" t="str">
        <f>IF(J65&gt;0,L65/J65," ")</f>
        <v xml:space="preserve"> </v>
      </c>
      <c r="L65" s="23">
        <f>G65+D65</f>
        <v>0</v>
      </c>
      <c r="M65" s="15"/>
      <c r="N65" s="44">
        <f>D65+G65</f>
        <v>0</v>
      </c>
    </row>
    <row r="66" spans="1:14" ht="14.5" customHeight="1" x14ac:dyDescent="0.2">
      <c r="A66" s="14" t="s">
        <v>98</v>
      </c>
      <c r="B66" s="10"/>
      <c r="C66" s="11"/>
      <c r="D66" s="22"/>
      <c r="E66" s="12"/>
      <c r="F66" s="13"/>
      <c r="G66" s="23"/>
      <c r="H66" s="15"/>
      <c r="I66" s="44"/>
      <c r="J66" s="23"/>
      <c r="K66" s="23"/>
      <c r="L66" s="23"/>
      <c r="M66" s="15"/>
      <c r="N66" s="44"/>
    </row>
    <row r="67" spans="1:14" ht="14.5" customHeight="1" x14ac:dyDescent="0.2">
      <c r="A67" s="110" t="s">
        <v>99</v>
      </c>
      <c r="B67" s="22">
        <f>'BE1'!B67+'BE2'!B67+'BE3'!B67+'BE4'!B67+'BE5'!B67+'BE6'!B67+'BE7'!B67+'BE8'!B67+'BE9'!B67+'BE10'!B67+'BE11'!B67+'BE12'!B67+'BE13'!B67+'BE14'!B67+'BE15'!B67+'BE16'!B67+'BE17'!B67+'BE18'!B67+'BE19'!B67+'BE20'!B67</f>
        <v>0</v>
      </c>
      <c r="C67" s="11"/>
      <c r="D67" s="22">
        <f>'BE1'!D67+'BE2'!D67+'BE3'!D67+'BE4'!D67+'BE5'!D67+'BE6'!D67+'BE7'!D67+'BE8'!D67+'BE9'!D67+'BE10'!D67+'BE11'!D67+'BE12'!D67+'BE13'!D67+'BE14'!D67+'BE15'!D67+'BE16'!D67+'BE17'!D67+'BE18'!D67+'BE19'!D67+'BE20'!D67</f>
        <v>0</v>
      </c>
      <c r="E67" s="23">
        <f>'BE6'!E67</f>
        <v>0</v>
      </c>
      <c r="F67" s="13"/>
      <c r="G67" s="23">
        <f>'BE6'!G67</f>
        <v>0</v>
      </c>
      <c r="H67" s="34"/>
      <c r="I67" s="44">
        <f>D67+G67</f>
        <v>0</v>
      </c>
      <c r="J67" s="23">
        <f>E67+B67</f>
        <v>0</v>
      </c>
      <c r="K67" s="23" t="str">
        <f t="shared" ref="K67:K71" si="12">IF(J67&gt;0,L67/J67," ")</f>
        <v xml:space="preserve"> </v>
      </c>
      <c r="L67" s="23">
        <f>G67+D67</f>
        <v>0</v>
      </c>
      <c r="M67" s="15"/>
      <c r="N67" s="44">
        <f>D67+G67</f>
        <v>0</v>
      </c>
    </row>
    <row r="68" spans="1:14" ht="14.5" customHeight="1" x14ac:dyDescent="0.2">
      <c r="A68" s="110" t="s">
        <v>100</v>
      </c>
      <c r="B68" s="22">
        <f>'BE1'!B68+'BE2'!B68+'BE3'!B68+'BE4'!B68+'BE5'!B68+'BE6'!B68+'BE7'!B68+'BE8'!B68+'BE9'!B68+'BE10'!B68+'BE11'!B68+'BE12'!B68+'BE13'!B68+'BE14'!B68+'BE15'!B68+'BE16'!B68+'BE17'!B68+'BE18'!B68+'BE19'!B68+'BE20'!B68</f>
        <v>0</v>
      </c>
      <c r="C68" s="11"/>
      <c r="D68" s="22">
        <f>'BE1'!D68+'BE2'!D68+'BE3'!D68+'BE4'!D68+'BE5'!D68+'BE6'!D68+'BE7'!D68+'BE8'!D68+'BE9'!D68+'BE10'!D68+'BE11'!D68+'BE12'!D68+'BE13'!D68+'BE14'!D68+'BE15'!D68+'BE16'!D68+'BE17'!D68+'BE18'!D68+'BE19'!D68+'BE20'!D68</f>
        <v>0</v>
      </c>
      <c r="E68" s="23">
        <f>'BE6'!E68</f>
        <v>0</v>
      </c>
      <c r="F68" s="13"/>
      <c r="G68" s="23">
        <f>'BE6'!G68</f>
        <v>0</v>
      </c>
      <c r="H68" s="34"/>
      <c r="I68" s="44">
        <f>D68+G68</f>
        <v>0</v>
      </c>
      <c r="J68" s="23">
        <f>E68+B68</f>
        <v>0</v>
      </c>
      <c r="K68" s="23" t="str">
        <f t="shared" si="12"/>
        <v xml:space="preserve"> </v>
      </c>
      <c r="L68" s="23">
        <f>G68+D68</f>
        <v>0</v>
      </c>
      <c r="M68" s="15"/>
      <c r="N68" s="44">
        <f>D68+G68</f>
        <v>0</v>
      </c>
    </row>
    <row r="69" spans="1:14" ht="14.5" customHeight="1" x14ac:dyDescent="0.2">
      <c r="A69" s="110" t="s">
        <v>101</v>
      </c>
      <c r="B69" s="22">
        <f>'BE1'!B69+'BE2'!B69+'BE3'!B69+'BE4'!B69+'BE5'!B69+'BE6'!B69+'BE7'!B69+'BE8'!B69+'BE9'!B69+'BE10'!B69+'BE11'!B69+'BE12'!B69+'BE13'!B69+'BE14'!B69+'BE15'!B69+'BE16'!B69+'BE17'!B69+'BE18'!B69+'BE19'!B69+'BE20'!B69</f>
        <v>0</v>
      </c>
      <c r="C69" s="11"/>
      <c r="D69" s="22">
        <f>'BE1'!D69+'BE2'!D69+'BE3'!D69+'BE4'!D69+'BE5'!D69+'BE6'!D69+'BE7'!D69+'BE8'!D69+'BE9'!D69+'BE10'!D69+'BE11'!D69+'BE12'!D69+'BE13'!D69+'BE14'!D69+'BE15'!D69+'BE16'!D69+'BE17'!D69+'BE18'!D69+'BE19'!D69+'BE20'!D69</f>
        <v>0</v>
      </c>
      <c r="E69" s="23">
        <f>'BE6'!E69</f>
        <v>0</v>
      </c>
      <c r="F69" s="13"/>
      <c r="G69" s="23">
        <f>'BE6'!G69</f>
        <v>0</v>
      </c>
      <c r="H69" s="34"/>
      <c r="I69" s="44">
        <f>D69+G69</f>
        <v>0</v>
      </c>
      <c r="J69" s="23">
        <f>E69+B69</f>
        <v>0</v>
      </c>
      <c r="K69" s="23" t="str">
        <f t="shared" si="12"/>
        <v xml:space="preserve"> </v>
      </c>
      <c r="L69" s="23">
        <f>G69+D69</f>
        <v>0</v>
      </c>
      <c r="M69" s="15"/>
      <c r="N69" s="44">
        <f>D69+G69</f>
        <v>0</v>
      </c>
    </row>
    <row r="70" spans="1:14" ht="14.5" customHeight="1" x14ac:dyDescent="0.2">
      <c r="A70" s="110" t="s">
        <v>102</v>
      </c>
      <c r="B70" s="22">
        <f>'BE1'!B70+'BE2'!B70+'BE3'!B70+'BE4'!B70+'BE5'!B70+'BE6'!B70+'BE7'!B70+'BE8'!B70+'BE9'!B70+'BE10'!B70+'BE11'!B70+'BE12'!B70+'BE13'!B70+'BE14'!B70+'BE15'!B70+'BE16'!B70+'BE17'!B70+'BE18'!B70+'BE19'!B70+'BE20'!B70</f>
        <v>0</v>
      </c>
      <c r="C70" s="11"/>
      <c r="D70" s="22">
        <f>'BE1'!D70+'BE2'!D70+'BE3'!D70+'BE4'!D70+'BE5'!D70+'BE6'!D70+'BE7'!D70+'BE8'!D70+'BE9'!D70+'BE10'!D70+'BE11'!D70+'BE12'!D70+'BE13'!D70+'BE14'!D70+'BE15'!D70+'BE16'!D70+'BE17'!D70+'BE18'!D70+'BE19'!D70+'BE20'!D70</f>
        <v>0</v>
      </c>
      <c r="E70" s="23">
        <f>'BE6'!E70</f>
        <v>0</v>
      </c>
      <c r="F70" s="13"/>
      <c r="G70" s="23">
        <f>'BE6'!G70</f>
        <v>0</v>
      </c>
      <c r="H70" s="34"/>
      <c r="I70" s="44">
        <f>D70+G70</f>
        <v>0</v>
      </c>
      <c r="J70" s="23">
        <f>E70+B70</f>
        <v>0</v>
      </c>
      <c r="K70" s="23" t="str">
        <f t="shared" si="12"/>
        <v xml:space="preserve"> </v>
      </c>
      <c r="L70" s="23">
        <f>G70+D70</f>
        <v>0</v>
      </c>
      <c r="M70" s="15"/>
      <c r="N70" s="44">
        <f>D70+G70</f>
        <v>0</v>
      </c>
    </row>
    <row r="71" spans="1:14" ht="14.5" customHeight="1" x14ac:dyDescent="0.2">
      <c r="A71" s="110" t="s">
        <v>103</v>
      </c>
      <c r="B71" s="22">
        <f>'BE1'!B71+'BE2'!B71+'BE3'!B71+'BE4'!B71+'BE5'!B71+'BE6'!B71+'BE7'!B71+'BE8'!B71+'BE9'!B71+'BE10'!B71+'BE11'!B71+'BE12'!B71+'BE13'!B71+'BE14'!B71+'BE15'!B71+'BE16'!B71+'BE17'!B71+'BE18'!B71+'BE19'!B71+'BE20'!B71</f>
        <v>0</v>
      </c>
      <c r="C71" s="11"/>
      <c r="D71" s="22">
        <f>'BE1'!D71+'BE2'!D71+'BE3'!D71+'BE4'!D71+'BE5'!D71+'BE6'!D71+'BE7'!D71+'BE8'!D71+'BE9'!D71+'BE10'!D71+'BE11'!D71+'BE12'!D71+'BE13'!D71+'BE14'!D71+'BE15'!D71+'BE16'!D71+'BE17'!D71+'BE18'!D71+'BE19'!D71+'BE20'!D71</f>
        <v>0</v>
      </c>
      <c r="E71" s="23">
        <f>'BE6'!E71</f>
        <v>0</v>
      </c>
      <c r="F71" s="13"/>
      <c r="G71" s="23">
        <f>'BE6'!G71</f>
        <v>0</v>
      </c>
      <c r="H71" s="34"/>
      <c r="I71" s="44">
        <f>D71+G71</f>
        <v>0</v>
      </c>
      <c r="J71" s="23">
        <f>E71+B71</f>
        <v>0</v>
      </c>
      <c r="K71" s="23" t="str">
        <f t="shared" si="12"/>
        <v xml:space="preserve"> </v>
      </c>
      <c r="L71" s="23">
        <f>G71+D71</f>
        <v>0</v>
      </c>
      <c r="M71" s="15"/>
      <c r="N71" s="44">
        <f>D71+G71</f>
        <v>0</v>
      </c>
    </row>
    <row r="72" spans="1:14" ht="14.5" customHeight="1" x14ac:dyDescent="0.2">
      <c r="A72" s="9" t="s">
        <v>104</v>
      </c>
      <c r="B72" s="7"/>
      <c r="C72" s="20"/>
      <c r="D72" s="21"/>
      <c r="E72" s="7"/>
      <c r="F72" s="20"/>
      <c r="G72" s="21"/>
      <c r="H72" s="15"/>
      <c r="I72" s="44"/>
      <c r="J72" s="23"/>
      <c r="K72" s="23"/>
      <c r="L72" s="23"/>
      <c r="M72" s="34"/>
      <c r="N72" s="44"/>
    </row>
    <row r="73" spans="1:14" ht="14.5" customHeight="1" x14ac:dyDescent="0.2">
      <c r="A73" s="121" t="s">
        <v>105</v>
      </c>
      <c r="B73" s="22">
        <f>'BE1'!B73+'BE2'!B73+'BE3'!B73+'BE4'!B73+'BE5'!B73+'BE6'!B73+'BE7'!B73+'BE8'!B73+'BE9'!B73+'BE10'!B73+'BE11'!B73+'BE12'!B73+'BE13'!B73+'BE14'!B73+'BE15'!B73+'BE16'!B73+'BE17'!B73+'BE18'!B73+'BE19'!B73+'BE20'!B73</f>
        <v>0</v>
      </c>
      <c r="C73" s="11"/>
      <c r="D73" s="22">
        <f>'BE1'!D73+'BE2'!D73+'BE3'!D73+'BE4'!D73+'BE5'!D73+'BE6'!D73+'BE7'!D73+'BE8'!D73+'BE9'!D73+'BE10'!D73+'BE11'!D73+'BE12'!D73+'BE13'!D73+'BE14'!D73+'BE15'!D73+'BE16'!D73+'BE17'!D73+'BE18'!D73+'BE19'!D73+'BE20'!D73</f>
        <v>0</v>
      </c>
      <c r="E73" s="23">
        <f>'BE6'!E73</f>
        <v>0</v>
      </c>
      <c r="F73" s="13"/>
      <c r="G73" s="23">
        <f>'BE6'!G73</f>
        <v>0</v>
      </c>
      <c r="H73" s="34"/>
      <c r="I73" s="44">
        <f>D73+G73</f>
        <v>0</v>
      </c>
      <c r="J73" s="23">
        <f>E73+B73</f>
        <v>0</v>
      </c>
      <c r="K73" s="23" t="str">
        <f t="shared" ref="K73:K77" si="13">IF(J73&gt;0,L73/J73," ")</f>
        <v xml:space="preserve"> </v>
      </c>
      <c r="L73" s="23">
        <f>G73+D73</f>
        <v>0</v>
      </c>
      <c r="M73" s="15"/>
      <c r="N73" s="44">
        <f>D73+G73</f>
        <v>0</v>
      </c>
    </row>
    <row r="74" spans="1:14" ht="14.5" customHeight="1" x14ac:dyDescent="0.2">
      <c r="A74" s="120" t="s">
        <v>106</v>
      </c>
      <c r="B74" s="22">
        <f>'BE1'!B74+'BE2'!B74+'BE3'!B74+'BE4'!B74+'BE5'!B74+'BE6'!B74+'BE7'!B74+'BE8'!B74+'BE9'!B74+'BE10'!B74+'BE11'!B74+'BE12'!B74+'BE13'!B74+'BE14'!B74+'BE15'!B74+'BE16'!B74+'BE17'!B74+'BE18'!B74+'BE19'!B74+'BE20'!B74</f>
        <v>0</v>
      </c>
      <c r="C74" s="11"/>
      <c r="D74" s="22">
        <f>'BE1'!D74+'BE2'!D74+'BE3'!D74+'BE4'!D74+'BE5'!D74+'BE6'!D74+'BE7'!D74+'BE8'!D74+'BE9'!D74+'BE10'!D74+'BE11'!D74+'BE12'!D74+'BE13'!D74+'BE14'!D74+'BE15'!D74+'BE16'!D74+'BE17'!D74+'BE18'!D74+'BE19'!D74+'BE20'!D74</f>
        <v>0</v>
      </c>
      <c r="E74" s="23">
        <f>'BE6'!E74</f>
        <v>0</v>
      </c>
      <c r="F74" s="13"/>
      <c r="G74" s="23">
        <f>'BE6'!G74</f>
        <v>0</v>
      </c>
      <c r="H74" s="34"/>
      <c r="I74" s="44">
        <f>D74+G74</f>
        <v>0</v>
      </c>
      <c r="J74" s="23">
        <f>E74+B74</f>
        <v>0</v>
      </c>
      <c r="K74" s="23" t="str">
        <f t="shared" si="13"/>
        <v xml:space="preserve"> </v>
      </c>
      <c r="L74" s="23">
        <f>G74+D74</f>
        <v>0</v>
      </c>
      <c r="M74" s="15"/>
      <c r="N74" s="44">
        <f>D74+G74</f>
        <v>0</v>
      </c>
    </row>
    <row r="75" spans="1:14" ht="14.5" customHeight="1" x14ac:dyDescent="0.2">
      <c r="A75" s="120" t="s">
        <v>107</v>
      </c>
      <c r="B75" s="22">
        <f>'BE1'!B75+'BE2'!B75+'BE3'!B75+'BE4'!B75+'BE5'!B75+'BE6'!B75+'BE7'!B75+'BE8'!B75+'BE9'!B75+'BE10'!B75+'BE11'!B75+'BE12'!B75+'BE13'!B75+'BE14'!B75+'BE15'!B75+'BE16'!B75+'BE17'!B75+'BE18'!B75+'BE19'!B75+'BE20'!B75</f>
        <v>0</v>
      </c>
      <c r="C75" s="11"/>
      <c r="D75" s="22">
        <f>'BE1'!D75+'BE2'!D75+'BE3'!D75+'BE4'!D75+'BE5'!D75+'BE6'!D75+'BE7'!D75+'BE8'!D75+'BE9'!D75+'BE10'!D75+'BE11'!D75+'BE12'!D75+'BE13'!D75+'BE14'!D75+'BE15'!D75+'BE16'!D75+'BE17'!D75+'BE18'!D75+'BE19'!D75+'BE20'!D75</f>
        <v>0</v>
      </c>
      <c r="E75" s="23">
        <f>'BE6'!E75</f>
        <v>0</v>
      </c>
      <c r="F75" s="13"/>
      <c r="G75" s="23">
        <f>'BE6'!G75</f>
        <v>0</v>
      </c>
      <c r="H75" s="34"/>
      <c r="I75" s="44">
        <f>D75+G75</f>
        <v>0</v>
      </c>
      <c r="J75" s="23">
        <f>E75+B75</f>
        <v>0</v>
      </c>
      <c r="K75" s="23" t="str">
        <f t="shared" si="13"/>
        <v xml:space="preserve"> </v>
      </c>
      <c r="L75" s="23">
        <f>G75+D75</f>
        <v>0</v>
      </c>
      <c r="M75" s="15"/>
      <c r="N75" s="44">
        <f>D75+G75</f>
        <v>0</v>
      </c>
    </row>
    <row r="76" spans="1:14" ht="14.5" customHeight="1" x14ac:dyDescent="0.2">
      <c r="A76" s="120" t="s">
        <v>108</v>
      </c>
      <c r="B76" s="22">
        <f>'BE1'!B76+'BE2'!B76+'BE3'!B76+'BE4'!B76+'BE5'!B76+'BE6'!B76+'BE7'!B76+'BE8'!B76+'BE9'!B76+'BE10'!B76+'BE11'!B76+'BE12'!B76+'BE13'!B76+'BE14'!B76+'BE15'!B76+'BE16'!B76+'BE17'!B76+'BE18'!B76+'BE19'!B76+'BE20'!B76</f>
        <v>0</v>
      </c>
      <c r="C76" s="11"/>
      <c r="D76" s="22">
        <f>'BE1'!D76+'BE2'!D76+'BE3'!D76+'BE4'!D76+'BE5'!D76+'BE6'!D76+'BE7'!D76+'BE8'!D76+'BE9'!D76+'BE10'!D76+'BE11'!D76+'BE12'!D76+'BE13'!D76+'BE14'!D76+'BE15'!D76+'BE16'!D76+'BE17'!D76+'BE18'!D76+'BE19'!D76+'BE20'!D76</f>
        <v>0</v>
      </c>
      <c r="E76" s="23">
        <f>'BE6'!E76</f>
        <v>0</v>
      </c>
      <c r="F76" s="13"/>
      <c r="G76" s="23">
        <f>'BE6'!G76</f>
        <v>0</v>
      </c>
      <c r="H76" s="34"/>
      <c r="I76" s="44">
        <f>D76+G76</f>
        <v>0</v>
      </c>
      <c r="J76" s="23">
        <f>E76+B76</f>
        <v>0</v>
      </c>
      <c r="K76" s="23" t="str">
        <f t="shared" si="13"/>
        <v xml:space="preserve"> </v>
      </c>
      <c r="L76" s="23">
        <f>G76+D76</f>
        <v>0</v>
      </c>
      <c r="M76" s="15"/>
      <c r="N76" s="44">
        <f>D76+G76</f>
        <v>0</v>
      </c>
    </row>
    <row r="77" spans="1:14" ht="14.5" customHeight="1" x14ac:dyDescent="0.2">
      <c r="A77" s="120" t="s">
        <v>109</v>
      </c>
      <c r="B77" s="22">
        <f>'BE1'!B77+'BE2'!B77+'BE3'!B77+'BE4'!B77+'BE5'!B77+'BE6'!B77+'BE7'!B77+'BE8'!B77+'BE9'!B77+'BE10'!B77+'BE11'!B77+'BE12'!B77+'BE13'!B77+'BE14'!B77+'BE15'!B77+'BE16'!B77+'BE17'!B77+'BE18'!B77+'BE19'!B77+'BE20'!B77</f>
        <v>0</v>
      </c>
      <c r="C77" s="11"/>
      <c r="D77" s="22">
        <f>'BE1'!D77+'BE2'!D77+'BE3'!D77+'BE4'!D77+'BE5'!D77+'BE6'!D77+'BE7'!D77+'BE8'!D77+'BE9'!D77+'BE10'!D77+'BE11'!D77+'BE12'!D77+'BE13'!D77+'BE14'!D77+'BE15'!D77+'BE16'!D77+'BE17'!D77+'BE18'!D77+'BE19'!D77+'BE20'!D77</f>
        <v>0</v>
      </c>
      <c r="E77" s="23">
        <f>'BE6'!E77</f>
        <v>0</v>
      </c>
      <c r="F77" s="13"/>
      <c r="G77" s="23">
        <f>'BE6'!G77</f>
        <v>0</v>
      </c>
      <c r="H77" s="34"/>
      <c r="I77" s="44">
        <f>D77+G77</f>
        <v>0</v>
      </c>
      <c r="J77" s="23">
        <f>E77+B77</f>
        <v>0</v>
      </c>
      <c r="K77" s="23" t="str">
        <f t="shared" si="13"/>
        <v xml:space="preserve"> </v>
      </c>
      <c r="L77" s="23">
        <f>G77+D77</f>
        <v>0</v>
      </c>
      <c r="M77" s="15"/>
      <c r="N77" s="44">
        <f>D77+G77</f>
        <v>0</v>
      </c>
    </row>
    <row r="78" spans="1:14" ht="14.5" customHeight="1" x14ac:dyDescent="0.2">
      <c r="A78" s="66"/>
      <c r="B78" s="10"/>
      <c r="C78" s="11"/>
      <c r="D78" s="22"/>
      <c r="E78" s="12"/>
      <c r="F78" s="13"/>
      <c r="G78" s="23"/>
      <c r="H78" s="15"/>
      <c r="I78" s="44"/>
      <c r="J78" s="23"/>
      <c r="K78" s="23"/>
      <c r="L78" s="23"/>
      <c r="M78" s="15"/>
      <c r="N78" s="44"/>
    </row>
    <row r="79" spans="1:14" ht="14.5" customHeight="1" x14ac:dyDescent="0.2">
      <c r="A79" s="122" t="s">
        <v>110</v>
      </c>
      <c r="B79" s="19"/>
      <c r="C79" s="19"/>
      <c r="D79" s="25">
        <f>'BE1'!D79+'BE2'!D79+'BE3'!D79+'BE4'!D79+'BE5'!D79+'BE6'!D79+'BE7'!D79+'BE8'!D79+'BE9'!D79+'BE10'!D79+'BE11'!D79+'BE12'!D79+'BE13'!D79+'BE14'!D79+'BE15'!D79+'BE16'!D79+'BE17'!D79+'BE18'!D79+'BE19'!D79+'BE20'!D79</f>
        <v>4000</v>
      </c>
      <c r="E79" s="19"/>
      <c r="F79" s="19"/>
      <c r="G79" s="25">
        <f>'BE6'!G79</f>
        <v>0</v>
      </c>
      <c r="H79" s="15"/>
      <c r="I79" s="44">
        <f>D79+G79</f>
        <v>4000</v>
      </c>
      <c r="J79" s="23">
        <f>E79+B79</f>
        <v>0</v>
      </c>
      <c r="K79" s="23"/>
      <c r="L79" s="23">
        <f>G79+D79</f>
        <v>4000</v>
      </c>
      <c r="M79" s="15"/>
      <c r="N79" s="44">
        <f>D79+G79</f>
        <v>4000</v>
      </c>
    </row>
    <row r="80" spans="1:14" ht="14.5" customHeight="1" x14ac:dyDescent="0.2">
      <c r="A80" s="122" t="s">
        <v>111</v>
      </c>
      <c r="B80" s="19"/>
      <c r="C80" s="19"/>
      <c r="D80" s="25">
        <f>'BE1'!D80+'BE2'!D80+'BE3'!D80+'BE4'!D80+'BE5'!D80+'BE6'!D80+'BE7'!D80+'BE8'!D80+'BE9'!D80+'BE10'!D80+'BE11'!D80+'BE12'!D80+'BE13'!D80+'BE14'!D80+'BE15'!D80+'BE16'!D80+'BE17'!D80+'BE18'!D80+'BE19'!D80+'BE20'!D80</f>
        <v>4000</v>
      </c>
      <c r="E80" s="19"/>
      <c r="F80" s="19"/>
      <c r="G80" s="25">
        <f>'BE6'!G80</f>
        <v>0</v>
      </c>
      <c r="H80" s="15"/>
      <c r="I80" s="44">
        <f>D80+G80</f>
        <v>4000</v>
      </c>
      <c r="J80" s="23">
        <f>E80+B80</f>
        <v>0</v>
      </c>
      <c r="K80" s="23"/>
      <c r="L80" s="23">
        <f>G80+D80</f>
        <v>4000</v>
      </c>
      <c r="M80" s="15"/>
      <c r="N80" s="44">
        <f>D80+G80</f>
        <v>4000</v>
      </c>
    </row>
    <row r="81" spans="1:14" ht="14.5" customHeight="1" x14ac:dyDescent="0.2">
      <c r="A81" s="24"/>
      <c r="B81" s="10"/>
      <c r="C81" s="11"/>
      <c r="D81" s="22"/>
      <c r="E81" s="12"/>
      <c r="F81" s="13"/>
      <c r="G81" s="23"/>
      <c r="H81" s="15"/>
      <c r="I81" s="44"/>
      <c r="J81" s="23"/>
      <c r="K81" s="23"/>
      <c r="L81" s="23"/>
      <c r="M81" s="15"/>
      <c r="N81" s="44"/>
    </row>
    <row r="82" spans="1:14" ht="14.5" customHeight="1" x14ac:dyDescent="0.2">
      <c r="A82" s="19" t="s">
        <v>112</v>
      </c>
      <c r="B82" s="19"/>
      <c r="C82" s="19"/>
      <c r="D82" s="25">
        <f>'BE1'!D82+'BE2'!D82+'BE3'!D82+'BE4'!D82+'BE5'!D82+'BE6'!D82+'BE7'!D82+'BE8'!D82+'BE9'!D82+'BE10'!D82+'BE11'!D82+'BE12'!D82+'BE13'!D82+'BE14'!D82+'BE15'!D82+'BE16'!D82+'BE17'!D82+'BE18'!D82+'BE19'!D82+'BE20'!D82</f>
        <v>1000</v>
      </c>
      <c r="E82" s="19"/>
      <c r="F82" s="19"/>
      <c r="G82" s="25">
        <f>'BE6'!G82</f>
        <v>0</v>
      </c>
      <c r="H82" s="15"/>
      <c r="I82" s="44">
        <f>D82+G82</f>
        <v>1000</v>
      </c>
      <c r="J82" s="23">
        <f>E82+B82</f>
        <v>0</v>
      </c>
      <c r="K82" s="23"/>
      <c r="L82" s="23">
        <f>G82+D82</f>
        <v>1000</v>
      </c>
      <c r="M82" s="15"/>
      <c r="N82" s="44">
        <f>D82+G82</f>
        <v>1000</v>
      </c>
    </row>
    <row r="83" spans="1:14" ht="14.5" customHeight="1" x14ac:dyDescent="0.2">
      <c r="A83" s="14"/>
      <c r="B83" s="10"/>
      <c r="C83" s="11"/>
      <c r="D83" s="22"/>
      <c r="E83" s="12"/>
      <c r="F83" s="13"/>
      <c r="G83" s="23"/>
      <c r="H83" s="15"/>
      <c r="I83" s="44"/>
      <c r="J83" s="23"/>
      <c r="K83" s="23"/>
      <c r="L83" s="23"/>
      <c r="M83" s="15"/>
      <c r="N83" s="44"/>
    </row>
    <row r="84" spans="1:14" ht="14.5" customHeight="1" x14ac:dyDescent="0.2">
      <c r="A84" s="19" t="s">
        <v>113</v>
      </c>
      <c r="B84" s="19"/>
      <c r="C84" s="19"/>
      <c r="D84" s="25">
        <f>'BE1'!D84+'BE2'!D84+'BE3'!D84+'BE4'!D84+'BE5'!D84+'BE6'!D84+'BE7'!D84+'BE8'!D84+'BE9'!D84+'BE10'!D84+'BE11'!D84+'BE12'!D84+'BE13'!D84+'BE14'!D84+'BE15'!D84+'BE16'!D84+'BE17'!D84+'BE18'!D84+'BE19'!D84+'BE20'!D84</f>
        <v>5000</v>
      </c>
      <c r="E84" s="19"/>
      <c r="F84" s="19"/>
      <c r="G84" s="25">
        <f>'BE6'!G84</f>
        <v>0</v>
      </c>
      <c r="H84" s="15"/>
      <c r="I84" s="44">
        <f>D84+G84</f>
        <v>5000</v>
      </c>
      <c r="J84" s="23">
        <f>E84+B84</f>
        <v>0</v>
      </c>
      <c r="K84" s="23"/>
      <c r="L84" s="23">
        <f>G84+D84</f>
        <v>5000</v>
      </c>
      <c r="M84" s="15"/>
      <c r="N84" s="44">
        <f>D84+G84</f>
        <v>5000</v>
      </c>
    </row>
    <row r="85" spans="1:14" ht="14.5" customHeight="1" x14ac:dyDescent="0.2">
      <c r="A85" s="45"/>
      <c r="B85" s="46"/>
      <c r="C85" s="46"/>
      <c r="D85" s="46"/>
      <c r="E85" s="46"/>
      <c r="F85" s="46"/>
      <c r="G85" s="46"/>
      <c r="H85" s="34"/>
      <c r="I85" s="34"/>
      <c r="J85" s="46"/>
      <c r="K85" s="46"/>
      <c r="L85" s="46"/>
      <c r="M85" s="34"/>
      <c r="N85" s="34"/>
    </row>
    <row r="86" spans="1:14" ht="14.5" customHeight="1" x14ac:dyDescent="0.2">
      <c r="A86" s="37"/>
      <c r="B86" s="38"/>
      <c r="C86" s="39"/>
      <c r="D86" s="40"/>
      <c r="E86" s="38"/>
      <c r="F86" s="39"/>
      <c r="G86" s="40"/>
      <c r="H86" s="41"/>
      <c r="I86" s="41"/>
      <c r="J86" s="41"/>
      <c r="K86" s="41"/>
      <c r="L86" s="41"/>
      <c r="M86" s="42"/>
      <c r="N86" s="43"/>
    </row>
    <row r="87" spans="1:14" ht="21" customHeight="1" x14ac:dyDescent="0.2">
      <c r="A87" s="273" t="s">
        <v>411</v>
      </c>
      <c r="B87" s="274"/>
      <c r="C87" s="274"/>
      <c r="D87" s="274"/>
      <c r="E87" s="274"/>
      <c r="F87" s="274"/>
      <c r="G87" s="274"/>
      <c r="H87" s="274"/>
      <c r="I87" s="274"/>
      <c r="J87" s="274"/>
      <c r="K87" s="274"/>
      <c r="L87" s="274"/>
      <c r="M87" s="274"/>
      <c r="N87" s="275"/>
    </row>
    <row r="88" spans="1:14" ht="14.5" customHeight="1" x14ac:dyDescent="0.2">
      <c r="A88" s="14"/>
      <c r="B88" s="14"/>
      <c r="C88" s="14"/>
      <c r="D88" s="14"/>
      <c r="E88" s="14"/>
      <c r="F88" s="14"/>
      <c r="G88" s="14"/>
      <c r="H88" s="14"/>
      <c r="I88" s="14"/>
      <c r="J88" s="14"/>
      <c r="K88" s="14"/>
      <c r="L88" s="14"/>
      <c r="M88" s="14"/>
      <c r="N88" s="14"/>
    </row>
    <row r="89" spans="1:14" ht="14.5" customHeight="1" x14ac:dyDescent="0.2">
      <c r="A89" s="19" t="s">
        <v>81</v>
      </c>
      <c r="B89" s="7"/>
      <c r="C89" s="20"/>
      <c r="D89" s="21"/>
      <c r="E89" s="7"/>
      <c r="F89" s="20"/>
      <c r="G89" s="21"/>
      <c r="H89" s="34"/>
      <c r="I89" s="44"/>
      <c r="J89" s="23"/>
      <c r="K89" s="23"/>
      <c r="L89" s="23"/>
      <c r="M89" s="34"/>
      <c r="N89" s="44"/>
    </row>
    <row r="90" spans="1:14" ht="14.5" customHeight="1" x14ac:dyDescent="0.2">
      <c r="A90" s="14" t="s">
        <v>82</v>
      </c>
      <c r="B90" s="10"/>
      <c r="C90" s="11"/>
      <c r="D90" s="22"/>
      <c r="E90" s="12"/>
      <c r="F90" s="13"/>
      <c r="G90" s="23"/>
      <c r="H90" s="34"/>
      <c r="I90" s="44"/>
      <c r="J90" s="23"/>
      <c r="K90" s="23"/>
      <c r="L90" s="23"/>
      <c r="M90" s="34"/>
      <c r="N90" s="44"/>
    </row>
    <row r="91" spans="1:14" ht="14.5" customHeight="1" x14ac:dyDescent="0.2">
      <c r="A91" s="109" t="s">
        <v>83</v>
      </c>
      <c r="B91" s="22">
        <f>'BE1'!B91+'BE2'!B91+'BE3'!B91+'BE4'!B91+'BE5'!B91+'BE6'!B91+'BE7'!B91+'BE8'!B91+'BE9'!B91+'BE10'!B91+'BE11'!B91+'BE12'!B91+'BE13'!B91+'BE14'!B91+'BE15'!B91+'BE16'!B91+'BE17'!B91+'BE18'!B91+'BE19'!B91+'BE20'!B91</f>
        <v>0</v>
      </c>
      <c r="C91" s="11"/>
      <c r="D91" s="22">
        <f>'BE1'!D91+'BE2'!D91+'BE3'!D91+'BE4'!D91+'BE5'!D91+'BE6'!D91+'BE7'!D91+'BE8'!D91+'BE9'!D91+'BE10'!D91+'BE11'!D91+'BE12'!D91+'BE13'!D91+'BE14'!D91+'BE15'!D91+'BE16'!D91+'BE17'!D91+'BE18'!D91+'BE19'!D91+'BE20'!D91</f>
        <v>0</v>
      </c>
      <c r="E91" s="23">
        <f>'BE6'!E91</f>
        <v>0</v>
      </c>
      <c r="F91" s="13"/>
      <c r="G91" s="23">
        <f>'BE6'!G91</f>
        <v>0</v>
      </c>
      <c r="H91" s="34"/>
      <c r="I91" s="44">
        <f t="shared" ref="I91:I98" si="14">D91+G91</f>
        <v>0</v>
      </c>
      <c r="J91" s="23">
        <f t="shared" ref="J91:J98" si="15">E91+B91</f>
        <v>0</v>
      </c>
      <c r="K91" s="23" t="str">
        <f t="shared" ref="K91:K98" si="16">IF(J91&gt;0,L91/J91," ")</f>
        <v xml:space="preserve"> </v>
      </c>
      <c r="L91" s="23">
        <f t="shared" ref="L91:L98" si="17">G91+D91</f>
        <v>0</v>
      </c>
      <c r="M91" s="34"/>
      <c r="N91" s="44">
        <f t="shared" ref="N91:N98" si="18">D91+G91</f>
        <v>0</v>
      </c>
    </row>
    <row r="92" spans="1:14" ht="14.5" customHeight="1" x14ac:dyDescent="0.2">
      <c r="A92" s="109" t="s">
        <v>84</v>
      </c>
      <c r="B92" s="22">
        <f>'BE1'!B92+'BE2'!B92+'BE3'!B92+'BE4'!B92+'BE5'!B92+'BE6'!B92+'BE7'!B92+'BE8'!B92+'BE9'!B92+'BE10'!B92+'BE11'!B92+'BE12'!B92+'BE13'!B92+'BE14'!B92+'BE15'!B92+'BE16'!B92+'BE17'!B92+'BE18'!B92+'BE19'!B92+'BE20'!B92</f>
        <v>0</v>
      </c>
      <c r="C92" s="11"/>
      <c r="D92" s="22">
        <f>'BE1'!D92+'BE2'!D92+'BE3'!D92+'BE4'!D92+'BE5'!D92+'BE6'!D92+'BE7'!D92+'BE8'!D92+'BE9'!D92+'BE10'!D92+'BE11'!D92+'BE12'!D92+'BE13'!D92+'BE14'!D92+'BE15'!D92+'BE16'!D92+'BE17'!D92+'BE18'!D92+'BE19'!D92+'BE20'!D92</f>
        <v>0</v>
      </c>
      <c r="E92" s="23">
        <f>'BE6'!E92</f>
        <v>0</v>
      </c>
      <c r="F92" s="13"/>
      <c r="G92" s="23">
        <f>'BE6'!G92</f>
        <v>0</v>
      </c>
      <c r="H92" s="34"/>
      <c r="I92" s="44">
        <f t="shared" si="14"/>
        <v>0</v>
      </c>
      <c r="J92" s="23">
        <f t="shared" si="15"/>
        <v>0</v>
      </c>
      <c r="K92" s="23" t="str">
        <f t="shared" si="16"/>
        <v xml:space="preserve"> </v>
      </c>
      <c r="L92" s="23">
        <f t="shared" si="17"/>
        <v>0</v>
      </c>
      <c r="M92" s="34"/>
      <c r="N92" s="44">
        <f t="shared" si="18"/>
        <v>0</v>
      </c>
    </row>
    <row r="93" spans="1:14" ht="14.5" customHeight="1" x14ac:dyDescent="0.2">
      <c r="A93" s="109" t="s">
        <v>85</v>
      </c>
      <c r="B93" s="22">
        <f>'BE1'!B93+'BE2'!B93+'BE3'!B93+'BE4'!B93+'BE5'!B93+'BE6'!B93+'BE7'!B93+'BE8'!B93+'BE9'!B93+'BE10'!B93+'BE11'!B93+'BE12'!B93+'BE13'!B93+'BE14'!B93+'BE15'!B93+'BE16'!B93+'BE17'!B93+'BE18'!B93+'BE19'!B93+'BE20'!B93</f>
        <v>0</v>
      </c>
      <c r="C93" s="11"/>
      <c r="D93" s="22">
        <f>'BE1'!D93+'BE2'!D93+'BE3'!D93+'BE4'!D93+'BE5'!D93+'BE6'!D93+'BE7'!D93+'BE8'!D93+'BE9'!D93+'BE10'!D93+'BE11'!D93+'BE12'!D93+'BE13'!D93+'BE14'!D93+'BE15'!D93+'BE16'!D93+'BE17'!D93+'BE18'!D93+'BE19'!D93+'BE20'!D93</f>
        <v>0</v>
      </c>
      <c r="E93" s="23">
        <f>'BE6'!E93</f>
        <v>0</v>
      </c>
      <c r="F93" s="13"/>
      <c r="G93" s="23">
        <f>'BE6'!G93</f>
        <v>0</v>
      </c>
      <c r="H93" s="34"/>
      <c r="I93" s="44">
        <f t="shared" si="14"/>
        <v>0</v>
      </c>
      <c r="J93" s="23">
        <f t="shared" si="15"/>
        <v>0</v>
      </c>
      <c r="K93" s="23" t="str">
        <f t="shared" si="16"/>
        <v xml:space="preserve"> </v>
      </c>
      <c r="L93" s="23">
        <f t="shared" si="17"/>
        <v>0</v>
      </c>
      <c r="M93" s="34"/>
      <c r="N93" s="44">
        <f t="shared" si="18"/>
        <v>0</v>
      </c>
    </row>
    <row r="94" spans="1:14" ht="14.5" customHeight="1" x14ac:dyDescent="0.2">
      <c r="A94" s="109" t="s">
        <v>86</v>
      </c>
      <c r="B94" s="22">
        <f>'BE1'!B94+'BE2'!B94+'BE3'!B94+'BE4'!B94+'BE5'!B94+'BE6'!B94+'BE7'!B94+'BE8'!B94+'BE9'!B94+'BE10'!B94+'BE11'!B94+'BE12'!B94+'BE13'!B94+'BE14'!B94+'BE15'!B94+'BE16'!B94+'BE17'!B94+'BE18'!B94+'BE19'!B94+'BE20'!B94</f>
        <v>0</v>
      </c>
      <c r="C94" s="11"/>
      <c r="D94" s="22">
        <f>'BE1'!D94+'BE2'!D94+'BE3'!D94+'BE4'!D94+'BE5'!D94+'BE6'!D94+'BE7'!D94+'BE8'!D94+'BE9'!D94+'BE10'!D94+'BE11'!D94+'BE12'!D94+'BE13'!D94+'BE14'!D94+'BE15'!D94+'BE16'!D94+'BE17'!D94+'BE18'!D94+'BE19'!D94+'BE20'!D94</f>
        <v>0</v>
      </c>
      <c r="E94" s="23">
        <f>'BE6'!E94</f>
        <v>0</v>
      </c>
      <c r="F94" s="13"/>
      <c r="G94" s="23">
        <f>'BE6'!G94</f>
        <v>0</v>
      </c>
      <c r="H94" s="34"/>
      <c r="I94" s="44">
        <f t="shared" si="14"/>
        <v>0</v>
      </c>
      <c r="J94" s="23">
        <f t="shared" si="15"/>
        <v>0</v>
      </c>
      <c r="K94" s="23" t="str">
        <f t="shared" si="16"/>
        <v xml:space="preserve"> </v>
      </c>
      <c r="L94" s="23">
        <f t="shared" si="17"/>
        <v>0</v>
      </c>
      <c r="M94" s="34"/>
      <c r="N94" s="44">
        <f t="shared" si="18"/>
        <v>0</v>
      </c>
    </row>
    <row r="95" spans="1:14" ht="14.5" customHeight="1" x14ac:dyDescent="0.2">
      <c r="A95" s="109" t="s">
        <v>87</v>
      </c>
      <c r="B95" s="22">
        <f>'BE1'!B95+'BE2'!B95+'BE3'!B95+'BE4'!B95+'BE5'!B95+'BE6'!B95+'BE7'!B95+'BE8'!B95+'BE9'!B95+'BE10'!B95+'BE11'!B95+'BE12'!B95+'BE13'!B95+'BE14'!B95+'BE15'!B95+'BE16'!B95+'BE17'!B95+'BE18'!B95+'BE19'!B95+'BE20'!B95</f>
        <v>0</v>
      </c>
      <c r="C95" s="11"/>
      <c r="D95" s="22">
        <f>'BE1'!D95+'BE2'!D95+'BE3'!D95+'BE4'!D95+'BE5'!D95+'BE6'!D95+'BE7'!D95+'BE8'!D95+'BE9'!D95+'BE10'!D95+'BE11'!D95+'BE12'!D95+'BE13'!D95+'BE14'!D95+'BE15'!D95+'BE16'!D95+'BE17'!D95+'BE18'!D95+'BE19'!D95+'BE20'!D95</f>
        <v>0</v>
      </c>
      <c r="E95" s="23">
        <f>'BE6'!E95</f>
        <v>0</v>
      </c>
      <c r="F95" s="13"/>
      <c r="G95" s="23">
        <f>'BE6'!G95</f>
        <v>0</v>
      </c>
      <c r="H95" s="34"/>
      <c r="I95" s="44">
        <f t="shared" si="14"/>
        <v>0</v>
      </c>
      <c r="J95" s="23">
        <f t="shared" si="15"/>
        <v>0</v>
      </c>
      <c r="K95" s="23" t="str">
        <f t="shared" si="16"/>
        <v xml:space="preserve"> </v>
      </c>
      <c r="L95" s="23">
        <f t="shared" si="17"/>
        <v>0</v>
      </c>
      <c r="M95" s="34"/>
      <c r="N95" s="44">
        <f t="shared" si="18"/>
        <v>0</v>
      </c>
    </row>
    <row r="96" spans="1:14" ht="14.5" customHeight="1" x14ac:dyDescent="0.2">
      <c r="A96" s="14" t="s">
        <v>88</v>
      </c>
      <c r="B96" s="22">
        <f>'BE1'!B96+'BE2'!B96+'BE3'!B96+'BE4'!B96+'BE5'!B96+'BE6'!B96+'BE7'!B96+'BE8'!B96+'BE9'!B96+'BE10'!B96+'BE11'!B96+'BE12'!B96+'BE13'!B96+'BE14'!B96+'BE15'!B96+'BE16'!B96+'BE17'!B96+'BE18'!B96+'BE19'!B96+'BE20'!B96</f>
        <v>0</v>
      </c>
      <c r="C96" s="11"/>
      <c r="D96" s="22">
        <f>'BE1'!D96+'BE2'!D96+'BE3'!D96+'BE4'!D96+'BE5'!D96+'BE6'!D96+'BE7'!D96+'BE8'!D96+'BE9'!D96+'BE10'!D96+'BE11'!D96+'BE12'!D96+'BE13'!D96+'BE14'!D96+'BE15'!D96+'BE16'!D96+'BE17'!D96+'BE18'!D96+'BE19'!D96+'BE20'!D96</f>
        <v>0</v>
      </c>
      <c r="E96" s="23">
        <f>'BE6'!E96</f>
        <v>0</v>
      </c>
      <c r="F96" s="13"/>
      <c r="G96" s="23">
        <f>'BE6'!G96</f>
        <v>0</v>
      </c>
      <c r="H96" s="34"/>
      <c r="I96" s="44">
        <f t="shared" si="14"/>
        <v>0</v>
      </c>
      <c r="J96" s="23">
        <f t="shared" si="15"/>
        <v>0</v>
      </c>
      <c r="K96" s="23" t="str">
        <f t="shared" si="16"/>
        <v xml:space="preserve"> </v>
      </c>
      <c r="L96" s="23">
        <f t="shared" si="17"/>
        <v>0</v>
      </c>
      <c r="M96" s="34"/>
      <c r="N96" s="44">
        <f t="shared" si="18"/>
        <v>0</v>
      </c>
    </row>
    <row r="97" spans="1:14" ht="14.5" customHeight="1" x14ac:dyDescent="0.2">
      <c r="A97" s="14" t="s">
        <v>89</v>
      </c>
      <c r="B97" s="22">
        <f>'BE1'!B97+'BE2'!B97+'BE3'!B97+'BE4'!B97+'BE5'!B97+'BE6'!B97+'BE7'!B97+'BE8'!B97+'BE9'!B97+'BE10'!B97+'BE11'!B97+'BE12'!B97+'BE13'!B97+'BE14'!B97+'BE15'!B97+'BE16'!B97+'BE17'!B97+'BE18'!B97+'BE19'!B97+'BE20'!B97</f>
        <v>0</v>
      </c>
      <c r="C97" s="11"/>
      <c r="D97" s="22">
        <f>'BE1'!D97+'BE2'!D97+'BE3'!D97+'BE4'!D97+'BE5'!D97+'BE6'!D97+'BE7'!D97+'BE8'!D97+'BE9'!D97+'BE10'!D97+'BE11'!D97+'BE12'!D97+'BE13'!D97+'BE14'!D97+'BE15'!D97+'BE16'!D97+'BE17'!D97+'BE18'!D97+'BE19'!D97+'BE20'!D97</f>
        <v>0</v>
      </c>
      <c r="E97" s="23">
        <f>'BE6'!E97</f>
        <v>0</v>
      </c>
      <c r="F97" s="13"/>
      <c r="G97" s="23">
        <f>'BE6'!G97</f>
        <v>0</v>
      </c>
      <c r="H97" s="34"/>
      <c r="I97" s="44">
        <f t="shared" si="14"/>
        <v>0</v>
      </c>
      <c r="J97" s="23">
        <f t="shared" si="15"/>
        <v>0</v>
      </c>
      <c r="K97" s="23" t="str">
        <f t="shared" si="16"/>
        <v xml:space="preserve"> </v>
      </c>
      <c r="L97" s="23">
        <f t="shared" si="17"/>
        <v>0</v>
      </c>
      <c r="M97" s="15"/>
      <c r="N97" s="44">
        <f t="shared" si="18"/>
        <v>0</v>
      </c>
    </row>
    <row r="98" spans="1:14" ht="14.5" customHeight="1" x14ac:dyDescent="0.2">
      <c r="A98" s="14" t="s">
        <v>90</v>
      </c>
      <c r="B98" s="22">
        <f>'BE1'!B98+'BE2'!B98+'BE3'!B98+'BE4'!B98+'BE5'!B98+'BE6'!B98+'BE7'!B98+'BE8'!B98+'BE9'!B98+'BE10'!B98+'BE11'!B98+'BE12'!B98+'BE13'!B98+'BE14'!B98+'BE15'!B98+'BE16'!B98+'BE17'!B98+'BE18'!B98+'BE19'!B98+'BE20'!B98</f>
        <v>0</v>
      </c>
      <c r="C98" s="11"/>
      <c r="D98" s="22">
        <f>'BE1'!D98+'BE2'!D98+'BE3'!D98+'BE4'!D98+'BE5'!D98+'BE6'!D98+'BE7'!D98+'BE8'!D98+'BE9'!D98+'BE10'!D98+'BE11'!D98+'BE12'!D98+'BE13'!D98+'BE14'!D98+'BE15'!D98+'BE16'!D98+'BE17'!D98+'BE18'!D98+'BE19'!D98+'BE20'!D98</f>
        <v>0</v>
      </c>
      <c r="E98" s="23">
        <f>'BE6'!E98</f>
        <v>0</v>
      </c>
      <c r="F98" s="13"/>
      <c r="G98" s="23">
        <f>'BE6'!G98</f>
        <v>0</v>
      </c>
      <c r="H98" s="34"/>
      <c r="I98" s="44">
        <f t="shared" si="14"/>
        <v>0</v>
      </c>
      <c r="J98" s="23">
        <f t="shared" si="15"/>
        <v>0</v>
      </c>
      <c r="K98" s="23" t="str">
        <f t="shared" si="16"/>
        <v xml:space="preserve"> </v>
      </c>
      <c r="L98" s="23">
        <f t="shared" si="17"/>
        <v>0</v>
      </c>
      <c r="M98" s="15"/>
      <c r="N98" s="44">
        <f t="shared" si="18"/>
        <v>0</v>
      </c>
    </row>
    <row r="99" spans="1:14" ht="14.5" customHeight="1" x14ac:dyDescent="0.2">
      <c r="A99" s="19" t="s">
        <v>91</v>
      </c>
      <c r="B99" s="7"/>
      <c r="C99" s="20"/>
      <c r="D99" s="21"/>
      <c r="E99" s="7"/>
      <c r="F99" s="20"/>
      <c r="G99" s="21"/>
      <c r="H99" s="15"/>
      <c r="I99" s="44"/>
      <c r="J99" s="23"/>
      <c r="K99" s="23"/>
      <c r="L99" s="23"/>
      <c r="M99" s="34"/>
      <c r="N99" s="44"/>
    </row>
    <row r="100" spans="1:14" ht="14.5" customHeight="1" x14ac:dyDescent="0.2">
      <c r="A100" s="16"/>
      <c r="B100" s="22">
        <f>'BE1'!B100+'BE2'!B100+'BE3'!B100+'BE4'!B100+'BE5'!B100+'BE6'!B100+'BE7'!B100+'BE8'!B100+'BE9'!B100+'BE10'!B100+'BE11'!B100+'BE12'!B100+'BE13'!B100+'BE14'!B100+'BE15'!B100+'BE16'!B100+'BE17'!B100+'BE18'!B100+'BE19'!B100+'BE20'!B100</f>
        <v>0</v>
      </c>
      <c r="C100" s="11"/>
      <c r="D100" s="22">
        <f>'BE1'!D100+'BE2'!D100+'BE3'!D100+'BE4'!D100+'BE5'!D100+'BE6'!D100+'BE7'!D100+'BE8'!D100+'BE9'!D100+'BE10'!D100+'BE11'!D100+'BE12'!D100+'BE13'!D100+'BE14'!D100+'BE15'!D100+'BE16'!D100+'BE17'!D100+'BE18'!D100+'BE19'!D100+'BE20'!D100</f>
        <v>0</v>
      </c>
      <c r="E100" s="23">
        <f>'BE6'!E100</f>
        <v>0</v>
      </c>
      <c r="F100" s="13"/>
      <c r="G100" s="23">
        <f>'BE6'!G100</f>
        <v>0</v>
      </c>
      <c r="H100" s="34"/>
      <c r="I100" s="44">
        <f>D100+G100</f>
        <v>0</v>
      </c>
      <c r="J100" s="23">
        <f>E100+B100</f>
        <v>0</v>
      </c>
      <c r="K100" s="23" t="str">
        <f>IF(J100&gt;0,L100/J100," ")</f>
        <v xml:space="preserve"> </v>
      </c>
      <c r="L100" s="23">
        <f>G100+D100</f>
        <v>0</v>
      </c>
      <c r="M100" s="15"/>
      <c r="N100" s="44">
        <f>D100+G100</f>
        <v>0</v>
      </c>
    </row>
    <row r="101" spans="1:14" ht="14.5" customHeight="1" x14ac:dyDescent="0.2">
      <c r="A101" s="19" t="s">
        <v>92</v>
      </c>
      <c r="B101" s="7"/>
      <c r="C101" s="20"/>
      <c r="D101" s="21"/>
      <c r="E101" s="7"/>
      <c r="F101" s="20"/>
      <c r="G101" s="21"/>
      <c r="H101" s="15"/>
      <c r="I101" s="44"/>
      <c r="J101" s="23"/>
      <c r="K101" s="23"/>
      <c r="L101" s="23"/>
      <c r="M101" s="34"/>
      <c r="N101" s="44"/>
    </row>
    <row r="102" spans="1:14" ht="14.5" customHeight="1" x14ac:dyDescent="0.2">
      <c r="A102" s="120" t="s">
        <v>93</v>
      </c>
      <c r="B102" s="22">
        <f>'BE1'!B102+'BE2'!B102+'BE3'!B102+'BE4'!B102+'BE5'!B102+'BE6'!B102+'BE7'!B102+'BE8'!B102+'BE9'!B102+'BE10'!B102+'BE11'!B102+'BE12'!B102+'BE13'!B102+'BE14'!B102+'BE15'!B102+'BE16'!B102+'BE17'!B102+'BE18'!B102+'BE19'!B102+'BE20'!B102</f>
        <v>5</v>
      </c>
      <c r="C102" s="11"/>
      <c r="D102" s="22">
        <f>'BE1'!D102+'BE2'!D102+'BE3'!D102+'BE4'!D102+'BE5'!D102+'BE6'!D102+'BE7'!D102+'BE8'!D102+'BE9'!D102+'BE10'!D102+'BE11'!D102+'BE12'!D102+'BE13'!D102+'BE14'!D102+'BE15'!D102+'BE16'!D102+'BE17'!D102+'BE18'!D102+'BE19'!D102+'BE20'!D102</f>
        <v>24000</v>
      </c>
      <c r="E102" s="23">
        <f>'BE6'!E102</f>
        <v>0</v>
      </c>
      <c r="F102" s="13"/>
      <c r="G102" s="23">
        <f>'BE6'!G102</f>
        <v>0</v>
      </c>
      <c r="H102" s="34"/>
      <c r="I102" s="44">
        <f>D102+G102</f>
        <v>24000</v>
      </c>
      <c r="J102" s="23">
        <f>E102+B102</f>
        <v>5</v>
      </c>
      <c r="K102" s="23">
        <f>IF(J102&gt;0,L102/J102," ")</f>
        <v>4800</v>
      </c>
      <c r="L102" s="23">
        <f>G102+D102</f>
        <v>24000</v>
      </c>
      <c r="M102" s="15"/>
      <c r="N102" s="44">
        <f>D102+G102</f>
        <v>24000</v>
      </c>
    </row>
    <row r="103" spans="1:14" ht="14.5" customHeight="1" x14ac:dyDescent="0.2">
      <c r="A103" s="14" t="s">
        <v>94</v>
      </c>
      <c r="B103" s="10"/>
      <c r="C103" s="11"/>
      <c r="D103" s="22"/>
      <c r="E103" s="12"/>
      <c r="F103" s="13"/>
      <c r="G103" s="23"/>
      <c r="H103" s="15"/>
      <c r="I103" s="44"/>
      <c r="J103" s="23"/>
      <c r="K103" s="23"/>
      <c r="L103" s="23"/>
      <c r="M103" s="15"/>
      <c r="N103" s="44"/>
    </row>
    <row r="104" spans="1:14" ht="14.5" customHeight="1" x14ac:dyDescent="0.2">
      <c r="A104" s="110" t="s">
        <v>95</v>
      </c>
      <c r="B104" s="22">
        <f>'BE1'!B104+'BE2'!B104+'BE3'!B104+'BE4'!B104+'BE5'!B104+'BE6'!B104+'BE7'!B104+'BE8'!B104+'BE9'!B104+'BE10'!B104+'BE11'!B104+'BE12'!B104+'BE13'!B104+'BE14'!B104+'BE15'!B104+'BE16'!B104+'BE17'!B104+'BE18'!B104+'BE19'!B104+'BE20'!B104</f>
        <v>0</v>
      </c>
      <c r="C104" s="11"/>
      <c r="D104" s="22">
        <f>'BE1'!D104+'BE2'!D104+'BE3'!D104+'BE4'!D104+'BE5'!D104+'BE6'!D104+'BE7'!D104+'BE8'!D104+'BE9'!D104+'BE10'!D104+'BE11'!D104+'BE12'!D104+'BE13'!D104+'BE14'!D104+'BE15'!D104+'BE16'!D104+'BE17'!D104+'BE18'!D104+'BE19'!D104+'BE20'!D104</f>
        <v>0</v>
      </c>
      <c r="E104" s="23">
        <f>'BE6'!E104</f>
        <v>0</v>
      </c>
      <c r="F104" s="13"/>
      <c r="G104" s="23">
        <f>'BE6'!G104</f>
        <v>0</v>
      </c>
      <c r="H104" s="34"/>
      <c r="I104" s="44">
        <f>D104+G104</f>
        <v>0</v>
      </c>
      <c r="J104" s="23">
        <f>E104+B104</f>
        <v>0</v>
      </c>
      <c r="K104" s="23" t="str">
        <f>IF(J104&gt;0,L104/J104," ")</f>
        <v xml:space="preserve"> </v>
      </c>
      <c r="L104" s="23">
        <f>G104+D104</f>
        <v>0</v>
      </c>
      <c r="M104" s="15"/>
      <c r="N104" s="44">
        <f>D104+G104</f>
        <v>0</v>
      </c>
    </row>
    <row r="105" spans="1:14" ht="14.5" customHeight="1" x14ac:dyDescent="0.2">
      <c r="A105" s="110" t="s">
        <v>96</v>
      </c>
      <c r="B105" s="22">
        <f>'BE1'!B105+'BE2'!B105+'BE3'!B105+'BE4'!B105+'BE5'!B105+'BE6'!B105+'BE7'!B105+'BE8'!B105+'BE9'!B105+'BE10'!B105+'BE11'!B105+'BE12'!B105+'BE13'!B105+'BE14'!B105+'BE15'!B105+'BE16'!B105+'BE17'!B105+'BE18'!B105+'BE19'!B105+'BE20'!B105</f>
        <v>0</v>
      </c>
      <c r="C105" s="11"/>
      <c r="D105" s="22">
        <f>'BE1'!D105+'BE2'!D105+'BE3'!D105+'BE4'!D105+'BE5'!D105+'BE6'!D105+'BE7'!D105+'BE8'!D105+'BE9'!D105+'BE10'!D105+'BE11'!D105+'BE12'!D105+'BE13'!D105+'BE14'!D105+'BE15'!D105+'BE16'!D105+'BE17'!D105+'BE18'!D105+'BE19'!D105+'BE20'!D105</f>
        <v>0</v>
      </c>
      <c r="E105" s="23">
        <f>'BE6'!E105</f>
        <v>0</v>
      </c>
      <c r="F105" s="13"/>
      <c r="G105" s="23">
        <f>'BE6'!G105</f>
        <v>0</v>
      </c>
      <c r="H105" s="34"/>
      <c r="I105" s="44">
        <f>D105+G105</f>
        <v>0</v>
      </c>
      <c r="J105" s="23">
        <f>E105+B105</f>
        <v>0</v>
      </c>
      <c r="K105" s="23" t="str">
        <f>IF(J105&gt;0,L105/J105," ")</f>
        <v xml:space="preserve"> </v>
      </c>
      <c r="L105" s="23">
        <f>G105+D105</f>
        <v>0</v>
      </c>
      <c r="M105" s="15"/>
      <c r="N105" s="44">
        <f>D105+G105</f>
        <v>0</v>
      </c>
    </row>
    <row r="106" spans="1:14" ht="14.5" customHeight="1" x14ac:dyDescent="0.2">
      <c r="A106" s="110" t="s">
        <v>97</v>
      </c>
      <c r="B106" s="22">
        <f>'BE1'!B106+'BE2'!B106+'BE3'!B106+'BE4'!B106+'BE5'!B106+'BE6'!B106+'BE7'!B106+'BE8'!B106+'BE9'!B106+'BE10'!B106+'BE11'!B106+'BE12'!B106+'BE13'!B106+'BE14'!B106+'BE15'!B106+'BE16'!B106+'BE17'!B106+'BE18'!B106+'BE19'!B106+'BE20'!B106</f>
        <v>0</v>
      </c>
      <c r="C106" s="11"/>
      <c r="D106" s="22">
        <f>'BE1'!D106+'BE2'!D106+'BE3'!D106+'BE4'!D106+'BE5'!D106+'BE6'!D106+'BE7'!D106+'BE8'!D106+'BE9'!D106+'BE10'!D106+'BE11'!D106+'BE12'!D106+'BE13'!D106+'BE14'!D106+'BE15'!D106+'BE16'!D106+'BE17'!D106+'BE18'!D106+'BE19'!D106+'BE20'!D106</f>
        <v>0</v>
      </c>
      <c r="E106" s="23">
        <f>'BE6'!E106</f>
        <v>0</v>
      </c>
      <c r="F106" s="13"/>
      <c r="G106" s="23">
        <f>'BE6'!G106</f>
        <v>0</v>
      </c>
      <c r="H106" s="34"/>
      <c r="I106" s="44">
        <f>D106+G106</f>
        <v>0</v>
      </c>
      <c r="J106" s="23">
        <f>E106+B106</f>
        <v>0</v>
      </c>
      <c r="K106" s="23" t="str">
        <f>IF(J106&gt;0,L106/J106," ")</f>
        <v xml:space="preserve"> </v>
      </c>
      <c r="L106" s="23">
        <f>G106+D106</f>
        <v>0</v>
      </c>
      <c r="M106" s="15"/>
      <c r="N106" s="44">
        <f>D106+G106</f>
        <v>0</v>
      </c>
    </row>
    <row r="107" spans="1:14" ht="14.5" customHeight="1" x14ac:dyDescent="0.2">
      <c r="A107" s="14" t="s">
        <v>98</v>
      </c>
      <c r="B107" s="10"/>
      <c r="C107" s="11"/>
      <c r="D107" s="22"/>
      <c r="E107" s="12"/>
      <c r="F107" s="13"/>
      <c r="G107" s="23"/>
      <c r="H107" s="15"/>
      <c r="I107" s="44"/>
      <c r="J107" s="23"/>
      <c r="K107" s="23"/>
      <c r="L107" s="23"/>
      <c r="M107" s="15"/>
      <c r="N107" s="44"/>
    </row>
    <row r="108" spans="1:14" ht="14.5" customHeight="1" x14ac:dyDescent="0.2">
      <c r="A108" s="110" t="s">
        <v>99</v>
      </c>
      <c r="B108" s="22">
        <f>'BE1'!B108+'BE2'!B108+'BE3'!B108+'BE4'!B108+'BE5'!B108+'BE6'!B108+'BE7'!B108+'BE8'!B108+'BE9'!B108+'BE10'!B108+'BE11'!B108+'BE12'!B108+'BE13'!B108+'BE14'!B108+'BE15'!B108+'BE16'!B108+'BE17'!B108+'BE18'!B108+'BE19'!B108+'BE20'!B108</f>
        <v>0</v>
      </c>
      <c r="C108" s="11"/>
      <c r="D108" s="22">
        <f>'BE1'!D108+'BE2'!D108+'BE3'!D108+'BE4'!D108+'BE5'!D108+'BE6'!D108+'BE7'!D108+'BE8'!D108+'BE9'!D108+'BE10'!D108+'BE11'!D108+'BE12'!D108+'BE13'!D108+'BE14'!D108+'BE15'!D108+'BE16'!D108+'BE17'!D108+'BE18'!D108+'BE19'!D108+'BE20'!D108</f>
        <v>0</v>
      </c>
      <c r="E108" s="23">
        <f>'BE6'!E108</f>
        <v>0</v>
      </c>
      <c r="F108" s="13"/>
      <c r="G108" s="23">
        <f>'BE6'!G108</f>
        <v>0</v>
      </c>
      <c r="H108" s="34"/>
      <c r="I108" s="44">
        <f>D108+G108</f>
        <v>0</v>
      </c>
      <c r="J108" s="23">
        <f>E108+B108</f>
        <v>0</v>
      </c>
      <c r="K108" s="23" t="str">
        <f t="shared" ref="K108:K112" si="19">IF(J108&gt;0,L108/J108," ")</f>
        <v xml:space="preserve"> </v>
      </c>
      <c r="L108" s="23">
        <f>G108+D108</f>
        <v>0</v>
      </c>
      <c r="M108" s="15"/>
      <c r="N108" s="44">
        <f>D108+G108</f>
        <v>0</v>
      </c>
    </row>
    <row r="109" spans="1:14" ht="14.5" customHeight="1" x14ac:dyDescent="0.2">
      <c r="A109" s="110" t="s">
        <v>100</v>
      </c>
      <c r="B109" s="22">
        <f>'BE1'!B109+'BE2'!B109+'BE3'!B109+'BE4'!B109+'BE5'!B109+'BE6'!B109+'BE7'!B109+'BE8'!B109+'BE9'!B109+'BE10'!B109+'BE11'!B109+'BE12'!B109+'BE13'!B109+'BE14'!B109+'BE15'!B109+'BE16'!B109+'BE17'!B109+'BE18'!B109+'BE19'!B109+'BE20'!B109</f>
        <v>0</v>
      </c>
      <c r="C109" s="11"/>
      <c r="D109" s="22">
        <f>'BE1'!D109+'BE2'!D109+'BE3'!D109+'BE4'!D109+'BE5'!D109+'BE6'!D109+'BE7'!D109+'BE8'!D109+'BE9'!D109+'BE10'!D109+'BE11'!D109+'BE12'!D109+'BE13'!D109+'BE14'!D109+'BE15'!D109+'BE16'!D109+'BE17'!D109+'BE18'!D109+'BE19'!D109+'BE20'!D109</f>
        <v>0</v>
      </c>
      <c r="E109" s="23">
        <f>'BE6'!E109</f>
        <v>0</v>
      </c>
      <c r="F109" s="13"/>
      <c r="G109" s="23">
        <f>'BE6'!G109</f>
        <v>0</v>
      </c>
      <c r="H109" s="34"/>
      <c r="I109" s="44">
        <f>D109+G109</f>
        <v>0</v>
      </c>
      <c r="J109" s="23">
        <f>E109+B109</f>
        <v>0</v>
      </c>
      <c r="K109" s="23" t="str">
        <f t="shared" si="19"/>
        <v xml:space="preserve"> </v>
      </c>
      <c r="L109" s="23">
        <f>G109+D109</f>
        <v>0</v>
      </c>
      <c r="M109" s="15"/>
      <c r="N109" s="44">
        <f>D109+G109</f>
        <v>0</v>
      </c>
    </row>
    <row r="110" spans="1:14" ht="14.5" customHeight="1" x14ac:dyDescent="0.2">
      <c r="A110" s="110" t="s">
        <v>101</v>
      </c>
      <c r="B110" s="22">
        <f>'BE1'!B110+'BE2'!B110+'BE3'!B110+'BE4'!B110+'BE5'!B110+'BE6'!B110+'BE7'!B110+'BE8'!B110+'BE9'!B110+'BE10'!B110+'BE11'!B110+'BE12'!B110+'BE13'!B110+'BE14'!B110+'BE15'!B110+'BE16'!B110+'BE17'!B110+'BE18'!B110+'BE19'!B110+'BE20'!B110</f>
        <v>0</v>
      </c>
      <c r="C110" s="11"/>
      <c r="D110" s="22">
        <f>'BE1'!D110+'BE2'!D110+'BE3'!D110+'BE4'!D110+'BE5'!D110+'BE6'!D110+'BE7'!D110+'BE8'!D110+'BE9'!D110+'BE10'!D110+'BE11'!D110+'BE12'!D110+'BE13'!D110+'BE14'!D110+'BE15'!D110+'BE16'!D110+'BE17'!D110+'BE18'!D110+'BE19'!D110+'BE20'!D110</f>
        <v>0</v>
      </c>
      <c r="E110" s="23">
        <f>'BE6'!E110</f>
        <v>0</v>
      </c>
      <c r="F110" s="13"/>
      <c r="G110" s="23">
        <f>'BE6'!G110</f>
        <v>0</v>
      </c>
      <c r="H110" s="34"/>
      <c r="I110" s="44">
        <f>D110+G110</f>
        <v>0</v>
      </c>
      <c r="J110" s="23">
        <f>E110+B110</f>
        <v>0</v>
      </c>
      <c r="K110" s="23" t="str">
        <f t="shared" si="19"/>
        <v xml:space="preserve"> </v>
      </c>
      <c r="L110" s="23">
        <f>G110+D110</f>
        <v>0</v>
      </c>
      <c r="M110" s="15"/>
      <c r="N110" s="44">
        <f>D110+G110</f>
        <v>0</v>
      </c>
    </row>
    <row r="111" spans="1:14" ht="14.5" customHeight="1" x14ac:dyDescent="0.2">
      <c r="A111" s="110" t="s">
        <v>102</v>
      </c>
      <c r="B111" s="22">
        <f>'BE1'!B111+'BE2'!B111+'BE3'!B111+'BE4'!B111+'BE5'!B111+'BE6'!B111+'BE7'!B111+'BE8'!B111+'BE9'!B111+'BE10'!B111+'BE11'!B111+'BE12'!B111+'BE13'!B111+'BE14'!B111+'BE15'!B111+'BE16'!B111+'BE17'!B111+'BE18'!B111+'BE19'!B111+'BE20'!B111</f>
        <v>0</v>
      </c>
      <c r="C111" s="11"/>
      <c r="D111" s="22">
        <f>'BE1'!D111+'BE2'!D111+'BE3'!D111+'BE4'!D111+'BE5'!D111+'BE6'!D111+'BE7'!D111+'BE8'!D111+'BE9'!D111+'BE10'!D111+'BE11'!D111+'BE12'!D111+'BE13'!D111+'BE14'!D111+'BE15'!D111+'BE16'!D111+'BE17'!D111+'BE18'!D111+'BE19'!D111+'BE20'!D111</f>
        <v>0</v>
      </c>
      <c r="E111" s="23">
        <f>'BE6'!E111</f>
        <v>0</v>
      </c>
      <c r="F111" s="13"/>
      <c r="G111" s="23">
        <f>'BE6'!G111</f>
        <v>0</v>
      </c>
      <c r="H111" s="34"/>
      <c r="I111" s="44">
        <f>D111+G111</f>
        <v>0</v>
      </c>
      <c r="J111" s="23">
        <f>E111+B111</f>
        <v>0</v>
      </c>
      <c r="K111" s="23" t="str">
        <f t="shared" si="19"/>
        <v xml:space="preserve"> </v>
      </c>
      <c r="L111" s="23">
        <f>G111+D111</f>
        <v>0</v>
      </c>
      <c r="M111" s="15"/>
      <c r="N111" s="44">
        <f>D111+G111</f>
        <v>0</v>
      </c>
    </row>
    <row r="112" spans="1:14" ht="14.5" customHeight="1" x14ac:dyDescent="0.2">
      <c r="A112" s="110" t="s">
        <v>103</v>
      </c>
      <c r="B112" s="22">
        <f>'BE1'!B112+'BE2'!B112+'BE3'!B112+'BE4'!B112+'BE5'!B112+'BE6'!B112+'BE7'!B112+'BE8'!B112+'BE9'!B112+'BE10'!B112+'BE11'!B112+'BE12'!B112+'BE13'!B112+'BE14'!B112+'BE15'!B112+'BE16'!B112+'BE17'!B112+'BE18'!B112+'BE19'!B112+'BE20'!B112</f>
        <v>0</v>
      </c>
      <c r="C112" s="11"/>
      <c r="D112" s="22">
        <f>'BE1'!D112+'BE2'!D112+'BE3'!D112+'BE4'!D112+'BE5'!D112+'BE6'!D112+'BE7'!D112+'BE8'!D112+'BE9'!D112+'BE10'!D112+'BE11'!D112+'BE12'!D112+'BE13'!D112+'BE14'!D112+'BE15'!D112+'BE16'!D112+'BE17'!D112+'BE18'!D112+'BE19'!D112+'BE20'!D112</f>
        <v>0</v>
      </c>
      <c r="E112" s="23">
        <f>'BE6'!E112</f>
        <v>0</v>
      </c>
      <c r="F112" s="13"/>
      <c r="G112" s="23">
        <f>'BE6'!G112</f>
        <v>0</v>
      </c>
      <c r="H112" s="34"/>
      <c r="I112" s="44">
        <f>D112+G112</f>
        <v>0</v>
      </c>
      <c r="J112" s="23">
        <f>E112+B112</f>
        <v>0</v>
      </c>
      <c r="K112" s="23" t="str">
        <f t="shared" si="19"/>
        <v xml:space="preserve"> </v>
      </c>
      <c r="L112" s="23">
        <f>G112+D112</f>
        <v>0</v>
      </c>
      <c r="M112" s="15"/>
      <c r="N112" s="44">
        <f>D112+G112</f>
        <v>0</v>
      </c>
    </row>
    <row r="113" spans="1:14" ht="14.5" customHeight="1" x14ac:dyDescent="0.2">
      <c r="A113" s="9" t="s">
        <v>104</v>
      </c>
      <c r="B113" s="7"/>
      <c r="C113" s="20"/>
      <c r="D113" s="21"/>
      <c r="E113" s="7"/>
      <c r="F113" s="20"/>
      <c r="G113" s="21"/>
      <c r="H113" s="15"/>
      <c r="I113" s="44"/>
      <c r="J113" s="23"/>
      <c r="K113" s="23"/>
      <c r="L113" s="23"/>
      <c r="M113" s="34"/>
      <c r="N113" s="44"/>
    </row>
    <row r="114" spans="1:14" ht="14.5" customHeight="1" x14ac:dyDescent="0.2">
      <c r="A114" s="121" t="s">
        <v>105</v>
      </c>
      <c r="B114" s="22">
        <f>'BE1'!B114+'BE2'!B114+'BE3'!B114+'BE4'!B114+'BE5'!B114+'BE6'!B114+'BE7'!B114+'BE8'!B114+'BE9'!B114+'BE10'!B114+'BE11'!B114+'BE12'!B114+'BE13'!B114+'BE14'!B114+'BE15'!B114+'BE16'!B114+'BE17'!B114+'BE18'!B114+'BE19'!B114+'BE20'!B114</f>
        <v>0</v>
      </c>
      <c r="C114" s="11"/>
      <c r="D114" s="22">
        <f>'BE1'!D114+'BE2'!D114+'BE3'!D114+'BE4'!D114+'BE5'!D114+'BE6'!D114+'BE7'!D114+'BE8'!D114+'BE9'!D114+'BE10'!D114+'BE11'!D114+'BE12'!D114+'BE13'!D114+'BE14'!D114+'BE15'!D114+'BE16'!D114+'BE17'!D114+'BE18'!D114+'BE19'!D114+'BE20'!D114</f>
        <v>0</v>
      </c>
      <c r="E114" s="23">
        <f>'BE6'!E114</f>
        <v>0</v>
      </c>
      <c r="F114" s="13"/>
      <c r="G114" s="23">
        <f>'BE6'!G114</f>
        <v>0</v>
      </c>
      <c r="H114" s="34"/>
      <c r="I114" s="44">
        <f>D114+G114</f>
        <v>0</v>
      </c>
      <c r="J114" s="23">
        <f>E114+B114</f>
        <v>0</v>
      </c>
      <c r="K114" s="23" t="str">
        <f t="shared" ref="K114:K118" si="20">IF(J114&gt;0,L114/J114," ")</f>
        <v xml:space="preserve"> </v>
      </c>
      <c r="L114" s="23">
        <f>G114+D114</f>
        <v>0</v>
      </c>
      <c r="M114" s="15"/>
      <c r="N114" s="44">
        <f>D114+G114</f>
        <v>0</v>
      </c>
    </row>
    <row r="115" spans="1:14" ht="14.5" customHeight="1" x14ac:dyDescent="0.2">
      <c r="A115" s="120" t="s">
        <v>106</v>
      </c>
      <c r="B115" s="22">
        <f>'BE1'!B115+'BE2'!B115+'BE3'!B115+'BE4'!B115+'BE5'!B115+'BE6'!B115+'BE7'!B115+'BE8'!B115+'BE9'!B115+'BE10'!B115+'BE11'!B115+'BE12'!B115+'BE13'!B115+'BE14'!B115+'BE15'!B115+'BE16'!B115+'BE17'!B115+'BE18'!B115+'BE19'!B115+'BE20'!B115</f>
        <v>0</v>
      </c>
      <c r="C115" s="11"/>
      <c r="D115" s="22">
        <f>'BE1'!D115+'BE2'!D115+'BE3'!D115+'BE4'!D115+'BE5'!D115+'BE6'!D115+'BE7'!D115+'BE8'!D115+'BE9'!D115+'BE10'!D115+'BE11'!D115+'BE12'!D115+'BE13'!D115+'BE14'!D115+'BE15'!D115+'BE16'!D115+'BE17'!D115+'BE18'!D115+'BE19'!D115+'BE20'!D115</f>
        <v>0</v>
      </c>
      <c r="E115" s="23">
        <f>'BE6'!E115</f>
        <v>0</v>
      </c>
      <c r="F115" s="13"/>
      <c r="G115" s="23">
        <f>'BE6'!G115</f>
        <v>0</v>
      </c>
      <c r="H115" s="34"/>
      <c r="I115" s="44">
        <f>D115+G115</f>
        <v>0</v>
      </c>
      <c r="J115" s="23">
        <f>E115+B115</f>
        <v>0</v>
      </c>
      <c r="K115" s="23" t="str">
        <f t="shared" si="20"/>
        <v xml:space="preserve"> </v>
      </c>
      <c r="L115" s="23">
        <f>G115+D115</f>
        <v>0</v>
      </c>
      <c r="M115" s="15"/>
      <c r="N115" s="44">
        <f>D115+G115</f>
        <v>0</v>
      </c>
    </row>
    <row r="116" spans="1:14" ht="14.5" customHeight="1" x14ac:dyDescent="0.2">
      <c r="A116" s="120" t="s">
        <v>107</v>
      </c>
      <c r="B116" s="22">
        <f>'BE1'!B116+'BE2'!B116+'BE3'!B116+'BE4'!B116+'BE5'!B116+'BE6'!B116+'BE7'!B116+'BE8'!B116+'BE9'!B116+'BE10'!B116+'BE11'!B116+'BE12'!B116+'BE13'!B116+'BE14'!B116+'BE15'!B116+'BE16'!B116+'BE17'!B116+'BE18'!B116+'BE19'!B116+'BE20'!B116</f>
        <v>0</v>
      </c>
      <c r="C116" s="11"/>
      <c r="D116" s="22">
        <f>'BE1'!D116+'BE2'!D116+'BE3'!D116+'BE4'!D116+'BE5'!D116+'BE6'!D116+'BE7'!D116+'BE8'!D116+'BE9'!D116+'BE10'!D116+'BE11'!D116+'BE12'!D116+'BE13'!D116+'BE14'!D116+'BE15'!D116+'BE16'!D116+'BE17'!D116+'BE18'!D116+'BE19'!D116+'BE20'!D116</f>
        <v>0</v>
      </c>
      <c r="E116" s="23">
        <f>'BE6'!E116</f>
        <v>0</v>
      </c>
      <c r="F116" s="13"/>
      <c r="G116" s="23">
        <f>'BE6'!G116</f>
        <v>0</v>
      </c>
      <c r="H116" s="34"/>
      <c r="I116" s="44">
        <f>D116+G116</f>
        <v>0</v>
      </c>
      <c r="J116" s="23">
        <f>E116+B116</f>
        <v>0</v>
      </c>
      <c r="K116" s="23" t="str">
        <f t="shared" si="20"/>
        <v xml:space="preserve"> </v>
      </c>
      <c r="L116" s="23">
        <f>G116+D116</f>
        <v>0</v>
      </c>
      <c r="M116" s="15"/>
      <c r="N116" s="44">
        <f>D116+G116</f>
        <v>0</v>
      </c>
    </row>
    <row r="117" spans="1:14" ht="14.5" customHeight="1" x14ac:dyDescent="0.2">
      <c r="A117" s="120" t="s">
        <v>108</v>
      </c>
      <c r="B117" s="22">
        <f>'BE1'!B117+'BE2'!B117+'BE3'!B117+'BE4'!B117+'BE5'!B117+'BE6'!B117+'BE7'!B117+'BE8'!B117+'BE9'!B117+'BE10'!B117+'BE11'!B117+'BE12'!B117+'BE13'!B117+'BE14'!B117+'BE15'!B117+'BE16'!B117+'BE17'!B117+'BE18'!B117+'BE19'!B117+'BE20'!B117</f>
        <v>0</v>
      </c>
      <c r="C117" s="11"/>
      <c r="D117" s="22">
        <f>'BE1'!D117+'BE2'!D117+'BE3'!D117+'BE4'!D117+'BE5'!D117+'BE6'!D117+'BE7'!D117+'BE8'!D117+'BE9'!D117+'BE10'!D117+'BE11'!D117+'BE12'!D117+'BE13'!D117+'BE14'!D117+'BE15'!D117+'BE16'!D117+'BE17'!D117+'BE18'!D117+'BE19'!D117+'BE20'!D117</f>
        <v>0</v>
      </c>
      <c r="E117" s="23">
        <f>'BE6'!E117</f>
        <v>0</v>
      </c>
      <c r="F117" s="13"/>
      <c r="G117" s="23">
        <f>'BE6'!G117</f>
        <v>0</v>
      </c>
      <c r="H117" s="34"/>
      <c r="I117" s="44">
        <f>D117+G117</f>
        <v>0</v>
      </c>
      <c r="J117" s="23">
        <f>E117+B117</f>
        <v>0</v>
      </c>
      <c r="K117" s="23" t="str">
        <f t="shared" si="20"/>
        <v xml:space="preserve"> </v>
      </c>
      <c r="L117" s="23">
        <f>G117+D117</f>
        <v>0</v>
      </c>
      <c r="M117" s="15"/>
      <c r="N117" s="44">
        <f>D117+G117</f>
        <v>0</v>
      </c>
    </row>
    <row r="118" spans="1:14" ht="14.5" customHeight="1" x14ac:dyDescent="0.2">
      <c r="A118" s="120" t="s">
        <v>109</v>
      </c>
      <c r="B118" s="22">
        <f>'BE1'!B118+'BE2'!B118+'BE3'!B118+'BE4'!B118+'BE5'!B118+'BE6'!B118+'BE7'!B118+'BE8'!B118+'BE9'!B118+'BE10'!B118+'BE11'!B118+'BE12'!B118+'BE13'!B118+'BE14'!B118+'BE15'!B118+'BE16'!B118+'BE17'!B118+'BE18'!B118+'BE19'!B118+'BE20'!B118</f>
        <v>0</v>
      </c>
      <c r="C118" s="11"/>
      <c r="D118" s="22">
        <f>'BE1'!D118+'BE2'!D118+'BE3'!D118+'BE4'!D118+'BE5'!D118+'BE6'!D118+'BE7'!D118+'BE8'!D118+'BE9'!D118+'BE10'!D118+'BE11'!D118+'BE12'!D118+'BE13'!D118+'BE14'!D118+'BE15'!D118+'BE16'!D118+'BE17'!D118+'BE18'!D118+'BE19'!D118+'BE20'!D118</f>
        <v>0</v>
      </c>
      <c r="E118" s="23">
        <f>'BE6'!E118</f>
        <v>0</v>
      </c>
      <c r="F118" s="13"/>
      <c r="G118" s="23">
        <f>'BE6'!G118</f>
        <v>0</v>
      </c>
      <c r="H118" s="34"/>
      <c r="I118" s="44">
        <f>D118+G118</f>
        <v>0</v>
      </c>
      <c r="J118" s="23">
        <f>E118+B118</f>
        <v>0</v>
      </c>
      <c r="K118" s="23" t="str">
        <f t="shared" si="20"/>
        <v xml:space="preserve"> </v>
      </c>
      <c r="L118" s="23">
        <f>G118+D118</f>
        <v>0</v>
      </c>
      <c r="M118" s="15"/>
      <c r="N118" s="44">
        <f>D118+G118</f>
        <v>0</v>
      </c>
    </row>
    <row r="119" spans="1:14" ht="14.5" customHeight="1" x14ac:dyDescent="0.2">
      <c r="A119" s="66"/>
      <c r="B119" s="10"/>
      <c r="C119" s="11"/>
      <c r="D119" s="22"/>
      <c r="E119" s="12"/>
      <c r="F119" s="13"/>
      <c r="G119" s="23"/>
      <c r="H119" s="15"/>
      <c r="I119" s="44"/>
      <c r="J119" s="23"/>
      <c r="K119" s="23"/>
      <c r="L119" s="23"/>
      <c r="M119" s="15"/>
      <c r="N119" s="44"/>
    </row>
    <row r="120" spans="1:14" ht="14.5" customHeight="1" x14ac:dyDescent="0.2">
      <c r="A120" s="122" t="s">
        <v>110</v>
      </c>
      <c r="B120" s="19"/>
      <c r="C120" s="19"/>
      <c r="D120" s="25">
        <f>'BE1'!D120+'BE2'!D120+'BE3'!D120+'BE4'!D120+'BE5'!D120+'BE6'!D120+'BE7'!D120+'BE8'!D120+'BE9'!D120+'BE10'!D120+'BE11'!D120+'BE12'!D120+'BE13'!D120+'BE14'!D120+'BE15'!D120+'BE16'!D120+'BE17'!D120+'BE18'!D120+'BE19'!D120+'BE20'!D120</f>
        <v>24000</v>
      </c>
      <c r="E120" s="19"/>
      <c r="F120" s="19"/>
      <c r="G120" s="25">
        <f>'BE6'!G120</f>
        <v>0</v>
      </c>
      <c r="H120" s="15"/>
      <c r="I120" s="44">
        <f>D120+G120</f>
        <v>24000</v>
      </c>
      <c r="J120" s="23">
        <f>E120+B120</f>
        <v>0</v>
      </c>
      <c r="K120" s="23"/>
      <c r="L120" s="23">
        <f>G120+D120</f>
        <v>24000</v>
      </c>
      <c r="M120" s="15"/>
      <c r="N120" s="44">
        <f>D120+G120</f>
        <v>24000</v>
      </c>
    </row>
    <row r="121" spans="1:14" ht="14.5" customHeight="1" x14ac:dyDescent="0.2">
      <c r="A121" s="122" t="s">
        <v>111</v>
      </c>
      <c r="B121" s="19"/>
      <c r="C121" s="19"/>
      <c r="D121" s="25">
        <f>'BE1'!D121+'BE2'!D121+'BE3'!D121+'BE4'!D121+'BE5'!D121+'BE6'!D121+'BE7'!D121+'BE8'!D121+'BE9'!D121+'BE10'!D121+'BE11'!D121+'BE12'!D121+'BE13'!D121+'BE14'!D121+'BE15'!D121+'BE16'!D121+'BE17'!D121+'BE18'!D121+'BE19'!D121+'BE20'!D121</f>
        <v>24000</v>
      </c>
      <c r="E121" s="19"/>
      <c r="F121" s="19"/>
      <c r="G121" s="25">
        <f>'BE6'!G121</f>
        <v>0</v>
      </c>
      <c r="H121" s="15"/>
      <c r="I121" s="44">
        <f>D121+G121</f>
        <v>24000</v>
      </c>
      <c r="J121" s="23">
        <f>E121+B121</f>
        <v>0</v>
      </c>
      <c r="K121" s="23"/>
      <c r="L121" s="23">
        <f>G121+D121</f>
        <v>24000</v>
      </c>
      <c r="M121" s="15"/>
      <c r="N121" s="44">
        <f>D121+G121</f>
        <v>24000</v>
      </c>
    </row>
    <row r="122" spans="1:14" ht="14.5" customHeight="1" x14ac:dyDescent="0.2">
      <c r="A122" s="24"/>
      <c r="B122" s="10"/>
      <c r="C122" s="11"/>
      <c r="D122" s="22"/>
      <c r="E122" s="12"/>
      <c r="F122" s="13"/>
      <c r="G122" s="23"/>
      <c r="H122" s="15"/>
      <c r="I122" s="44"/>
      <c r="J122" s="23"/>
      <c r="K122" s="23"/>
      <c r="L122" s="23"/>
      <c r="M122" s="15"/>
      <c r="N122" s="44"/>
    </row>
    <row r="123" spans="1:14" ht="14.5" customHeight="1" x14ac:dyDescent="0.2">
      <c r="A123" s="19" t="s">
        <v>112</v>
      </c>
      <c r="B123" s="19"/>
      <c r="C123" s="19"/>
      <c r="D123" s="25">
        <f>'BE1'!D123+'BE2'!D123+'BE3'!D123+'BE4'!D123+'BE5'!D123+'BE6'!D123+'BE7'!D123+'BE8'!D123+'BE9'!D123+'BE10'!D123+'BE11'!D123+'BE12'!D123+'BE13'!D123+'BE14'!D123+'BE15'!D123+'BE16'!D123+'BE17'!D123+'BE18'!D123+'BE19'!D123+'BE20'!D123</f>
        <v>6000</v>
      </c>
      <c r="E123" s="19"/>
      <c r="F123" s="19"/>
      <c r="G123" s="25">
        <f>'BE6'!G123</f>
        <v>0</v>
      </c>
      <c r="H123" s="15"/>
      <c r="I123" s="44">
        <f>D123+G123</f>
        <v>6000</v>
      </c>
      <c r="J123" s="23">
        <f>E123+B123</f>
        <v>0</v>
      </c>
      <c r="K123" s="23"/>
      <c r="L123" s="23">
        <f>G123+D123</f>
        <v>6000</v>
      </c>
      <c r="M123" s="15"/>
      <c r="N123" s="44">
        <f>D123+G123</f>
        <v>6000</v>
      </c>
    </row>
    <row r="124" spans="1:14" ht="14.5" customHeight="1" x14ac:dyDescent="0.2">
      <c r="A124" s="14"/>
      <c r="B124" s="10"/>
      <c r="C124" s="11"/>
      <c r="D124" s="22"/>
      <c r="E124" s="12"/>
      <c r="F124" s="13"/>
      <c r="G124" s="23"/>
      <c r="H124" s="15"/>
      <c r="I124" s="44"/>
      <c r="J124" s="23"/>
      <c r="K124" s="23"/>
      <c r="L124" s="23"/>
      <c r="M124" s="15"/>
      <c r="N124" s="44"/>
    </row>
    <row r="125" spans="1:14" ht="14.5" customHeight="1" x14ac:dyDescent="0.2">
      <c r="A125" s="19" t="s">
        <v>113</v>
      </c>
      <c r="B125" s="19"/>
      <c r="C125" s="19"/>
      <c r="D125" s="25">
        <f>'BE1'!D125+'BE2'!D125+'BE3'!D125+'BE4'!D125+'BE5'!D125+'BE6'!D125+'BE7'!D125+'BE8'!D125+'BE9'!D125+'BE10'!D125+'BE11'!D125+'BE12'!D125+'BE13'!D125+'BE14'!D125+'BE15'!D125+'BE16'!D125+'BE17'!D125+'BE18'!D125+'BE19'!D125+'BE20'!D125</f>
        <v>30000</v>
      </c>
      <c r="E125" s="19"/>
      <c r="F125" s="19"/>
      <c r="G125" s="25">
        <f>'BE6'!G125</f>
        <v>0</v>
      </c>
      <c r="H125" s="15"/>
      <c r="I125" s="44">
        <f>D125+G125</f>
        <v>30000</v>
      </c>
      <c r="J125" s="23">
        <f>E125+B125</f>
        <v>0</v>
      </c>
      <c r="K125" s="23"/>
      <c r="L125" s="23">
        <f>G125+D125</f>
        <v>30000</v>
      </c>
      <c r="M125" s="15"/>
      <c r="N125" s="44">
        <f>D125+G125</f>
        <v>30000</v>
      </c>
    </row>
    <row r="126" spans="1:14" ht="14.5" customHeight="1" x14ac:dyDescent="0.2">
      <c r="A126" s="45"/>
      <c r="B126" s="46"/>
      <c r="C126" s="46"/>
      <c r="D126" s="46"/>
      <c r="E126" s="46"/>
      <c r="F126" s="46"/>
      <c r="G126" s="46"/>
      <c r="H126" s="34"/>
      <c r="I126" s="34"/>
      <c r="J126" s="46"/>
      <c r="K126" s="46"/>
      <c r="L126" s="46"/>
      <c r="M126" s="34"/>
      <c r="N126" s="34"/>
    </row>
    <row r="127" spans="1:14" ht="14.5" customHeight="1" x14ac:dyDescent="0.2">
      <c r="A127" s="37"/>
      <c r="B127" s="38"/>
      <c r="C127" s="39"/>
      <c r="D127" s="40"/>
      <c r="E127" s="38"/>
      <c r="F127" s="39"/>
      <c r="G127" s="40"/>
      <c r="H127" s="41"/>
      <c r="I127" s="41"/>
      <c r="J127" s="41"/>
      <c r="K127" s="41"/>
      <c r="L127" s="41"/>
      <c r="M127" s="42"/>
      <c r="N127" s="43"/>
    </row>
    <row r="128" spans="1:14" ht="21" customHeight="1" x14ac:dyDescent="0.2">
      <c r="A128" s="273" t="s">
        <v>412</v>
      </c>
      <c r="B128" s="274"/>
      <c r="C128" s="274"/>
      <c r="D128" s="274"/>
      <c r="E128" s="274"/>
      <c r="F128" s="274"/>
      <c r="G128" s="274"/>
      <c r="H128" s="274"/>
      <c r="I128" s="274"/>
      <c r="J128" s="274"/>
      <c r="K128" s="274"/>
      <c r="L128" s="274"/>
      <c r="M128" s="274"/>
      <c r="N128" s="275"/>
    </row>
    <row r="129" spans="1:14" ht="14.5" customHeight="1" x14ac:dyDescent="0.2">
      <c r="A129" s="14"/>
      <c r="B129" s="14"/>
      <c r="C129" s="14"/>
      <c r="D129" s="14"/>
      <c r="E129" s="14"/>
      <c r="F129" s="14"/>
      <c r="G129" s="14"/>
      <c r="H129" s="14"/>
      <c r="I129" s="14"/>
      <c r="J129" s="14"/>
      <c r="K129" s="14"/>
      <c r="L129" s="14"/>
      <c r="M129" s="14"/>
      <c r="N129" s="14"/>
    </row>
    <row r="130" spans="1:14" ht="14.5" customHeight="1" x14ac:dyDescent="0.2">
      <c r="A130" s="19" t="s">
        <v>81</v>
      </c>
      <c r="B130" s="7"/>
      <c r="C130" s="20"/>
      <c r="D130" s="21"/>
      <c r="E130" s="7"/>
      <c r="F130" s="20"/>
      <c r="G130" s="21"/>
      <c r="H130" s="34"/>
      <c r="I130" s="44"/>
      <c r="J130" s="23"/>
      <c r="K130" s="23"/>
      <c r="L130" s="23"/>
      <c r="M130" s="34"/>
      <c r="N130" s="44"/>
    </row>
    <row r="131" spans="1:14" ht="14.5" customHeight="1" x14ac:dyDescent="0.2">
      <c r="A131" s="14" t="s">
        <v>82</v>
      </c>
      <c r="B131" s="10"/>
      <c r="C131" s="11"/>
      <c r="D131" s="22"/>
      <c r="E131" s="12"/>
      <c r="F131" s="13"/>
      <c r="G131" s="23"/>
      <c r="H131" s="34"/>
      <c r="I131" s="44"/>
      <c r="J131" s="23"/>
      <c r="K131" s="23"/>
      <c r="L131" s="23"/>
      <c r="M131" s="34"/>
      <c r="N131" s="44"/>
    </row>
    <row r="132" spans="1:14" ht="14.5" customHeight="1" x14ac:dyDescent="0.2">
      <c r="A132" s="109" t="s">
        <v>83</v>
      </c>
      <c r="B132" s="22">
        <f>'BE1'!B132+'BE2'!B132+'BE3'!B132+'BE4'!B132+'BE5'!B132+'BE6'!B132+'BE7'!B132+'BE8'!B132+'BE9'!B132+'BE10'!B132+'BE11'!B132+'BE12'!B132+'BE13'!B132+'BE14'!B132+'BE15'!B132+'BE16'!B132+'BE17'!B132+'BE18'!B132+'BE19'!B132+'BE20'!B132</f>
        <v>0</v>
      </c>
      <c r="C132" s="11"/>
      <c r="D132" s="22">
        <f>'BE1'!D132+'BE2'!D132+'BE3'!D132+'BE4'!D132+'BE5'!D132+'BE6'!D132+'BE7'!D132+'BE8'!D132+'BE9'!D132+'BE10'!D132+'BE11'!D132+'BE12'!D132+'BE13'!D132+'BE14'!D132+'BE15'!D132+'BE16'!D132+'BE17'!D132+'BE18'!D132+'BE19'!D132+'BE20'!D132</f>
        <v>0</v>
      </c>
      <c r="E132" s="23">
        <f>'BE6'!E132</f>
        <v>0</v>
      </c>
      <c r="F132" s="13"/>
      <c r="G132" s="23">
        <f>'BE6'!G132</f>
        <v>0</v>
      </c>
      <c r="H132" s="34"/>
      <c r="I132" s="44">
        <f t="shared" ref="I132:I139" si="21">D132+G132</f>
        <v>0</v>
      </c>
      <c r="J132" s="23">
        <f t="shared" ref="J132:J139" si="22">E132+B132</f>
        <v>0</v>
      </c>
      <c r="K132" s="23" t="str">
        <f t="shared" ref="K132:K139" si="23">IF(J132&gt;0,L132/J132," ")</f>
        <v xml:space="preserve"> </v>
      </c>
      <c r="L132" s="23">
        <f t="shared" ref="L132:L139" si="24">G132+D132</f>
        <v>0</v>
      </c>
      <c r="M132" s="34"/>
      <c r="N132" s="44">
        <f t="shared" ref="N132:N139" si="25">D132+G132</f>
        <v>0</v>
      </c>
    </row>
    <row r="133" spans="1:14" ht="14.5" customHeight="1" x14ac:dyDescent="0.2">
      <c r="A133" s="109" t="s">
        <v>84</v>
      </c>
      <c r="B133" s="22">
        <f>'BE1'!B133+'BE2'!B133+'BE3'!B133+'BE4'!B133+'BE5'!B133+'BE6'!B133+'BE7'!B133+'BE8'!B133+'BE9'!B133+'BE10'!B133+'BE11'!B133+'BE12'!B133+'BE13'!B133+'BE14'!B133+'BE15'!B133+'BE16'!B133+'BE17'!B133+'BE18'!B133+'BE19'!B133+'BE20'!B133</f>
        <v>0</v>
      </c>
      <c r="C133" s="11"/>
      <c r="D133" s="22">
        <f>'BE1'!D133+'BE2'!D133+'BE3'!D133+'BE4'!D133+'BE5'!D133+'BE6'!D133+'BE7'!D133+'BE8'!D133+'BE9'!D133+'BE10'!D133+'BE11'!D133+'BE12'!D133+'BE13'!D133+'BE14'!D133+'BE15'!D133+'BE16'!D133+'BE17'!D133+'BE18'!D133+'BE19'!D133+'BE20'!D133</f>
        <v>0</v>
      </c>
      <c r="E133" s="23">
        <f>'BE6'!E133</f>
        <v>0</v>
      </c>
      <c r="F133" s="13"/>
      <c r="G133" s="23">
        <f>'BE6'!G133</f>
        <v>0</v>
      </c>
      <c r="H133" s="34"/>
      <c r="I133" s="44">
        <f t="shared" si="21"/>
        <v>0</v>
      </c>
      <c r="J133" s="23">
        <f t="shared" si="22"/>
        <v>0</v>
      </c>
      <c r="K133" s="23" t="str">
        <f t="shared" si="23"/>
        <v xml:space="preserve"> </v>
      </c>
      <c r="L133" s="23">
        <f t="shared" si="24"/>
        <v>0</v>
      </c>
      <c r="M133" s="34"/>
      <c r="N133" s="44">
        <f t="shared" si="25"/>
        <v>0</v>
      </c>
    </row>
    <row r="134" spans="1:14" ht="14.5" customHeight="1" x14ac:dyDescent="0.2">
      <c r="A134" s="109" t="s">
        <v>85</v>
      </c>
      <c r="B134" s="22">
        <f>'BE1'!B134+'BE2'!B134+'BE3'!B134+'BE4'!B134+'BE5'!B134+'BE6'!B134+'BE7'!B134+'BE8'!B134+'BE9'!B134+'BE10'!B134+'BE11'!B134+'BE12'!B134+'BE13'!B134+'BE14'!B134+'BE15'!B134+'BE16'!B134+'BE17'!B134+'BE18'!B134+'BE19'!B134+'BE20'!B134</f>
        <v>0</v>
      </c>
      <c r="C134" s="11"/>
      <c r="D134" s="22">
        <f>'BE1'!D134+'BE2'!D134+'BE3'!D134+'BE4'!D134+'BE5'!D134+'BE6'!D134+'BE7'!D134+'BE8'!D134+'BE9'!D134+'BE10'!D134+'BE11'!D134+'BE12'!D134+'BE13'!D134+'BE14'!D134+'BE15'!D134+'BE16'!D134+'BE17'!D134+'BE18'!D134+'BE19'!D134+'BE20'!D134</f>
        <v>0</v>
      </c>
      <c r="E134" s="23">
        <f>'BE6'!E134</f>
        <v>0</v>
      </c>
      <c r="F134" s="13"/>
      <c r="G134" s="23">
        <f>'BE6'!G134</f>
        <v>0</v>
      </c>
      <c r="H134" s="34"/>
      <c r="I134" s="44">
        <f t="shared" si="21"/>
        <v>0</v>
      </c>
      <c r="J134" s="23">
        <f t="shared" si="22"/>
        <v>0</v>
      </c>
      <c r="K134" s="23" t="str">
        <f t="shared" si="23"/>
        <v xml:space="preserve"> </v>
      </c>
      <c r="L134" s="23">
        <f t="shared" si="24"/>
        <v>0</v>
      </c>
      <c r="M134" s="34"/>
      <c r="N134" s="44">
        <f t="shared" si="25"/>
        <v>0</v>
      </c>
    </row>
    <row r="135" spans="1:14" ht="14.5" customHeight="1" x14ac:dyDescent="0.2">
      <c r="A135" s="109" t="s">
        <v>86</v>
      </c>
      <c r="B135" s="22">
        <f>'BE1'!B135+'BE2'!B135+'BE3'!B135+'BE4'!B135+'BE5'!B135+'BE6'!B135+'BE7'!B135+'BE8'!B135+'BE9'!B135+'BE10'!B135+'BE11'!B135+'BE12'!B135+'BE13'!B135+'BE14'!B135+'BE15'!B135+'BE16'!B135+'BE17'!B135+'BE18'!B135+'BE19'!B135+'BE20'!B135</f>
        <v>0</v>
      </c>
      <c r="C135" s="11"/>
      <c r="D135" s="22">
        <f>'BE1'!D135+'BE2'!D135+'BE3'!D135+'BE4'!D135+'BE5'!D135+'BE6'!D135+'BE7'!D135+'BE8'!D135+'BE9'!D135+'BE10'!D135+'BE11'!D135+'BE12'!D135+'BE13'!D135+'BE14'!D135+'BE15'!D135+'BE16'!D135+'BE17'!D135+'BE18'!D135+'BE19'!D135+'BE20'!D135</f>
        <v>0</v>
      </c>
      <c r="E135" s="23">
        <f>'BE6'!E135</f>
        <v>0</v>
      </c>
      <c r="F135" s="13"/>
      <c r="G135" s="23">
        <f>'BE6'!G135</f>
        <v>0</v>
      </c>
      <c r="H135" s="34"/>
      <c r="I135" s="44">
        <f t="shared" si="21"/>
        <v>0</v>
      </c>
      <c r="J135" s="23">
        <f t="shared" si="22"/>
        <v>0</v>
      </c>
      <c r="K135" s="23" t="str">
        <f t="shared" si="23"/>
        <v xml:space="preserve"> </v>
      </c>
      <c r="L135" s="23">
        <f t="shared" si="24"/>
        <v>0</v>
      </c>
      <c r="M135" s="34"/>
      <c r="N135" s="44">
        <f t="shared" si="25"/>
        <v>0</v>
      </c>
    </row>
    <row r="136" spans="1:14" ht="14.5" customHeight="1" x14ac:dyDescent="0.2">
      <c r="A136" s="109" t="s">
        <v>87</v>
      </c>
      <c r="B136" s="22">
        <f>'BE1'!B136+'BE2'!B136+'BE3'!B136+'BE4'!B136+'BE5'!B136+'BE6'!B136+'BE7'!B136+'BE8'!B136+'BE9'!B136+'BE10'!B136+'BE11'!B136+'BE12'!B136+'BE13'!B136+'BE14'!B136+'BE15'!B136+'BE16'!B136+'BE17'!B136+'BE18'!B136+'BE19'!B136+'BE20'!B136</f>
        <v>0</v>
      </c>
      <c r="C136" s="11"/>
      <c r="D136" s="22">
        <f>'BE1'!D136+'BE2'!D136+'BE3'!D136+'BE4'!D136+'BE5'!D136+'BE6'!D136+'BE7'!D136+'BE8'!D136+'BE9'!D136+'BE10'!D136+'BE11'!D136+'BE12'!D136+'BE13'!D136+'BE14'!D136+'BE15'!D136+'BE16'!D136+'BE17'!D136+'BE18'!D136+'BE19'!D136+'BE20'!D136</f>
        <v>0</v>
      </c>
      <c r="E136" s="23">
        <f>'BE6'!E136</f>
        <v>0</v>
      </c>
      <c r="F136" s="13"/>
      <c r="G136" s="23">
        <f>'BE6'!G136</f>
        <v>0</v>
      </c>
      <c r="H136" s="34"/>
      <c r="I136" s="44">
        <f t="shared" si="21"/>
        <v>0</v>
      </c>
      <c r="J136" s="23">
        <f t="shared" si="22"/>
        <v>0</v>
      </c>
      <c r="K136" s="23" t="str">
        <f t="shared" si="23"/>
        <v xml:space="preserve"> </v>
      </c>
      <c r="L136" s="23">
        <f t="shared" si="24"/>
        <v>0</v>
      </c>
      <c r="M136" s="34"/>
      <c r="N136" s="44">
        <f t="shared" si="25"/>
        <v>0</v>
      </c>
    </row>
    <row r="137" spans="1:14" ht="14.5" customHeight="1" x14ac:dyDescent="0.2">
      <c r="A137" s="14" t="s">
        <v>88</v>
      </c>
      <c r="B137" s="22">
        <f>'BE1'!B137+'BE2'!B137+'BE3'!B137+'BE4'!B137+'BE5'!B137+'BE6'!B137+'BE7'!B137+'BE8'!B137+'BE9'!B137+'BE10'!B137+'BE11'!B137+'BE12'!B137+'BE13'!B137+'BE14'!B137+'BE15'!B137+'BE16'!B137+'BE17'!B137+'BE18'!B137+'BE19'!B137+'BE20'!B137</f>
        <v>0</v>
      </c>
      <c r="C137" s="11"/>
      <c r="D137" s="22">
        <f>'BE1'!D137+'BE2'!D137+'BE3'!D137+'BE4'!D137+'BE5'!D137+'BE6'!D137+'BE7'!D137+'BE8'!D137+'BE9'!D137+'BE10'!D137+'BE11'!D137+'BE12'!D137+'BE13'!D137+'BE14'!D137+'BE15'!D137+'BE16'!D137+'BE17'!D137+'BE18'!D137+'BE19'!D137+'BE20'!D137</f>
        <v>0</v>
      </c>
      <c r="E137" s="23">
        <f>'BE6'!E137</f>
        <v>0</v>
      </c>
      <c r="F137" s="13"/>
      <c r="G137" s="23">
        <f>'BE6'!G137</f>
        <v>0</v>
      </c>
      <c r="H137" s="34"/>
      <c r="I137" s="44">
        <f t="shared" si="21"/>
        <v>0</v>
      </c>
      <c r="J137" s="23">
        <f t="shared" si="22"/>
        <v>0</v>
      </c>
      <c r="K137" s="23" t="str">
        <f t="shared" si="23"/>
        <v xml:space="preserve"> </v>
      </c>
      <c r="L137" s="23">
        <f t="shared" si="24"/>
        <v>0</v>
      </c>
      <c r="M137" s="34"/>
      <c r="N137" s="44">
        <f t="shared" si="25"/>
        <v>0</v>
      </c>
    </row>
    <row r="138" spans="1:14" ht="14.5" customHeight="1" x14ac:dyDescent="0.2">
      <c r="A138" s="14" t="s">
        <v>89</v>
      </c>
      <c r="B138" s="22">
        <f>'BE1'!B138+'BE2'!B138+'BE3'!B138+'BE4'!B138+'BE5'!B138+'BE6'!B138+'BE7'!B138+'BE8'!B138+'BE9'!B138+'BE10'!B138+'BE11'!B138+'BE12'!B138+'BE13'!B138+'BE14'!B138+'BE15'!B138+'BE16'!B138+'BE17'!B138+'BE18'!B138+'BE19'!B138+'BE20'!B138</f>
        <v>0</v>
      </c>
      <c r="C138" s="11"/>
      <c r="D138" s="22">
        <f>'BE1'!D138+'BE2'!D138+'BE3'!D138+'BE4'!D138+'BE5'!D138+'BE6'!D138+'BE7'!D138+'BE8'!D138+'BE9'!D138+'BE10'!D138+'BE11'!D138+'BE12'!D138+'BE13'!D138+'BE14'!D138+'BE15'!D138+'BE16'!D138+'BE17'!D138+'BE18'!D138+'BE19'!D138+'BE20'!D138</f>
        <v>0</v>
      </c>
      <c r="E138" s="23">
        <f>'BE6'!E138</f>
        <v>0</v>
      </c>
      <c r="F138" s="13"/>
      <c r="G138" s="23">
        <f>'BE6'!G138</f>
        <v>0</v>
      </c>
      <c r="H138" s="34"/>
      <c r="I138" s="44">
        <f t="shared" si="21"/>
        <v>0</v>
      </c>
      <c r="J138" s="23">
        <f t="shared" si="22"/>
        <v>0</v>
      </c>
      <c r="K138" s="23" t="str">
        <f t="shared" si="23"/>
        <v xml:space="preserve"> </v>
      </c>
      <c r="L138" s="23">
        <f t="shared" si="24"/>
        <v>0</v>
      </c>
      <c r="M138" s="15"/>
      <c r="N138" s="44">
        <f t="shared" si="25"/>
        <v>0</v>
      </c>
    </row>
    <row r="139" spans="1:14" ht="14.5" customHeight="1" x14ac:dyDescent="0.2">
      <c r="A139" s="14" t="s">
        <v>90</v>
      </c>
      <c r="B139" s="22">
        <f>'BE1'!B139+'BE2'!B139+'BE3'!B139+'BE4'!B139+'BE5'!B139+'BE6'!B139+'BE7'!B139+'BE8'!B139+'BE9'!B139+'BE10'!B139+'BE11'!B139+'BE12'!B139+'BE13'!B139+'BE14'!B139+'BE15'!B139+'BE16'!B139+'BE17'!B139+'BE18'!B139+'BE19'!B139+'BE20'!B139</f>
        <v>0</v>
      </c>
      <c r="C139" s="11"/>
      <c r="D139" s="22">
        <f>'BE1'!D139+'BE2'!D139+'BE3'!D139+'BE4'!D139+'BE5'!D139+'BE6'!D139+'BE7'!D139+'BE8'!D139+'BE9'!D139+'BE10'!D139+'BE11'!D139+'BE12'!D139+'BE13'!D139+'BE14'!D139+'BE15'!D139+'BE16'!D139+'BE17'!D139+'BE18'!D139+'BE19'!D139+'BE20'!D139</f>
        <v>0</v>
      </c>
      <c r="E139" s="23">
        <f>'BE6'!E139</f>
        <v>0</v>
      </c>
      <c r="F139" s="13"/>
      <c r="G139" s="23">
        <f>'BE6'!G139</f>
        <v>0</v>
      </c>
      <c r="H139" s="34"/>
      <c r="I139" s="44">
        <f t="shared" si="21"/>
        <v>0</v>
      </c>
      <c r="J139" s="23">
        <f t="shared" si="22"/>
        <v>0</v>
      </c>
      <c r="K139" s="23" t="str">
        <f t="shared" si="23"/>
        <v xml:space="preserve"> </v>
      </c>
      <c r="L139" s="23">
        <f t="shared" si="24"/>
        <v>0</v>
      </c>
      <c r="M139" s="15"/>
      <c r="N139" s="44">
        <f t="shared" si="25"/>
        <v>0</v>
      </c>
    </row>
    <row r="140" spans="1:14" ht="14.5" customHeight="1" x14ac:dyDescent="0.2">
      <c r="A140" s="19" t="s">
        <v>91</v>
      </c>
      <c r="B140" s="7"/>
      <c r="C140" s="20"/>
      <c r="D140" s="21"/>
      <c r="E140" s="7"/>
      <c r="F140" s="20"/>
      <c r="G140" s="21"/>
      <c r="H140" s="15"/>
      <c r="I140" s="44"/>
      <c r="J140" s="23"/>
      <c r="K140" s="23"/>
      <c r="L140" s="23"/>
      <c r="M140" s="34"/>
      <c r="N140" s="44"/>
    </row>
    <row r="141" spans="1:14" ht="14.5" customHeight="1" x14ac:dyDescent="0.2">
      <c r="A141" s="16"/>
      <c r="B141" s="22">
        <f>'BE1'!B141+'BE2'!B141+'BE3'!B141+'BE4'!B141+'BE5'!B141+'BE6'!B141+'BE7'!B141+'BE8'!B141+'BE9'!B141+'BE10'!B141+'BE11'!B141+'BE12'!B141+'BE13'!B141+'BE14'!B141+'BE15'!B141+'BE16'!B141+'BE17'!B141+'BE18'!B141+'BE19'!B141+'BE20'!B141</f>
        <v>0</v>
      </c>
      <c r="C141" s="11"/>
      <c r="D141" s="22">
        <f>'BE1'!D141+'BE2'!D141+'BE3'!D141+'BE4'!D141+'BE5'!D141+'BE6'!D141+'BE7'!D141+'BE8'!D141+'BE9'!D141+'BE10'!D141+'BE11'!D141+'BE12'!D141+'BE13'!D141+'BE14'!D141+'BE15'!D141+'BE16'!D141+'BE17'!D141+'BE18'!D141+'BE19'!D141+'BE20'!D141</f>
        <v>0</v>
      </c>
      <c r="E141" s="23">
        <f>'BE6'!E141</f>
        <v>0</v>
      </c>
      <c r="F141" s="13"/>
      <c r="G141" s="23">
        <f>'BE6'!G141</f>
        <v>0</v>
      </c>
      <c r="H141" s="34"/>
      <c r="I141" s="44">
        <f>D141+G141</f>
        <v>0</v>
      </c>
      <c r="J141" s="23">
        <f>E141+B141</f>
        <v>0</v>
      </c>
      <c r="K141" s="23" t="str">
        <f>IF(J141&gt;0,L141/J141," ")</f>
        <v xml:space="preserve"> </v>
      </c>
      <c r="L141" s="23">
        <f>G141+D141</f>
        <v>0</v>
      </c>
      <c r="M141" s="15"/>
      <c r="N141" s="44">
        <f>D141+G141</f>
        <v>0</v>
      </c>
    </row>
    <row r="142" spans="1:14" ht="14.5" customHeight="1" x14ac:dyDescent="0.2">
      <c r="A142" s="19" t="s">
        <v>92</v>
      </c>
      <c r="B142" s="7"/>
      <c r="C142" s="20"/>
      <c r="D142" s="21"/>
      <c r="E142" s="7"/>
      <c r="F142" s="20"/>
      <c r="G142" s="21"/>
      <c r="H142" s="15"/>
      <c r="I142" s="44"/>
      <c r="J142" s="23"/>
      <c r="K142" s="23"/>
      <c r="L142" s="23"/>
      <c r="M142" s="34"/>
      <c r="N142" s="44"/>
    </row>
    <row r="143" spans="1:14" ht="14.5" customHeight="1" x14ac:dyDescent="0.2">
      <c r="A143" s="120" t="s">
        <v>93</v>
      </c>
      <c r="B143" s="22">
        <f>'BE1'!B143+'BE2'!B143+'BE3'!B143+'BE4'!B143+'BE5'!B143+'BE6'!B143+'BE7'!B143+'BE8'!B143+'BE9'!B143+'BE10'!B143+'BE11'!B143+'BE12'!B143+'BE13'!B143+'BE14'!B143+'BE15'!B143+'BE16'!B143+'BE17'!B143+'BE18'!B143+'BE19'!B143+'BE20'!B143</f>
        <v>5</v>
      </c>
      <c r="C143" s="11"/>
      <c r="D143" s="22">
        <f>'BE1'!D143+'BE2'!D143+'BE3'!D143+'BE4'!D143+'BE5'!D143+'BE6'!D143+'BE7'!D143+'BE8'!D143+'BE9'!D143+'BE10'!D143+'BE11'!D143+'BE12'!D143+'BE13'!D143+'BE14'!D143+'BE15'!D143+'BE16'!D143+'BE17'!D143+'BE18'!D143+'BE19'!D143+'BE20'!D143</f>
        <v>5000</v>
      </c>
      <c r="E143" s="23">
        <f>'BE6'!E143</f>
        <v>0</v>
      </c>
      <c r="F143" s="13"/>
      <c r="G143" s="23">
        <f>'BE6'!G143</f>
        <v>0</v>
      </c>
      <c r="H143" s="34"/>
      <c r="I143" s="44">
        <f>D143+G143</f>
        <v>5000</v>
      </c>
      <c r="J143" s="23">
        <f>E143+B143</f>
        <v>5</v>
      </c>
      <c r="K143" s="23">
        <f>IF(J143&gt;0,L143/J143," ")</f>
        <v>1000</v>
      </c>
      <c r="L143" s="23">
        <f>G143+D143</f>
        <v>5000</v>
      </c>
      <c r="M143" s="15"/>
      <c r="N143" s="44">
        <f>D143+G143</f>
        <v>5000</v>
      </c>
    </row>
    <row r="144" spans="1:14" ht="14.5" customHeight="1" x14ac:dyDescent="0.2">
      <c r="A144" s="14" t="s">
        <v>94</v>
      </c>
      <c r="B144" s="10"/>
      <c r="C144" s="11"/>
      <c r="D144" s="22"/>
      <c r="E144" s="12"/>
      <c r="F144" s="13"/>
      <c r="G144" s="23"/>
      <c r="H144" s="15"/>
      <c r="I144" s="44"/>
      <c r="J144" s="23"/>
      <c r="K144" s="23"/>
      <c r="L144" s="23"/>
      <c r="M144" s="15"/>
      <c r="N144" s="44"/>
    </row>
    <row r="145" spans="1:14" ht="14.5" customHeight="1" x14ac:dyDescent="0.2">
      <c r="A145" s="110" t="s">
        <v>95</v>
      </c>
      <c r="B145" s="22">
        <f>'BE1'!B145+'BE2'!B145+'BE3'!B145+'BE4'!B145+'BE5'!B145+'BE6'!B145+'BE7'!B145+'BE8'!B145+'BE9'!B145+'BE10'!B145+'BE11'!B145+'BE12'!B145+'BE13'!B145+'BE14'!B145+'BE15'!B145+'BE16'!B145+'BE17'!B145+'BE18'!B145+'BE19'!B145+'BE20'!B145</f>
        <v>0</v>
      </c>
      <c r="C145" s="11"/>
      <c r="D145" s="22">
        <f>'BE1'!D145+'BE2'!D145+'BE3'!D145+'BE4'!D145+'BE5'!D145+'BE6'!D145+'BE7'!D145+'BE8'!D145+'BE9'!D145+'BE10'!D145+'BE11'!D145+'BE12'!D145+'BE13'!D145+'BE14'!D145+'BE15'!D145+'BE16'!D145+'BE17'!D145+'BE18'!D145+'BE19'!D145+'BE20'!D145</f>
        <v>0</v>
      </c>
      <c r="E145" s="23">
        <f>'BE6'!E145</f>
        <v>0</v>
      </c>
      <c r="F145" s="13"/>
      <c r="G145" s="23">
        <f>'BE6'!G145</f>
        <v>0</v>
      </c>
      <c r="H145" s="34"/>
      <c r="I145" s="44">
        <f>D145+G145</f>
        <v>0</v>
      </c>
      <c r="J145" s="23">
        <f>E145+B145</f>
        <v>0</v>
      </c>
      <c r="K145" s="23" t="str">
        <f>IF(J145&gt;0,L145/J145," ")</f>
        <v xml:space="preserve"> </v>
      </c>
      <c r="L145" s="23">
        <f>G145+D145</f>
        <v>0</v>
      </c>
      <c r="M145" s="15"/>
      <c r="N145" s="44">
        <f>D145+G145</f>
        <v>0</v>
      </c>
    </row>
    <row r="146" spans="1:14" ht="14.5" customHeight="1" x14ac:dyDescent="0.2">
      <c r="A146" s="110" t="s">
        <v>96</v>
      </c>
      <c r="B146" s="22">
        <f>'BE1'!B146+'BE2'!B146+'BE3'!B146+'BE4'!B146+'BE5'!B146+'BE6'!B146+'BE7'!B146+'BE8'!B146+'BE9'!B146+'BE10'!B146+'BE11'!B146+'BE12'!B146+'BE13'!B146+'BE14'!B146+'BE15'!B146+'BE16'!B146+'BE17'!B146+'BE18'!B146+'BE19'!B146+'BE20'!B146</f>
        <v>0</v>
      </c>
      <c r="C146" s="11"/>
      <c r="D146" s="22">
        <f>'BE1'!D146+'BE2'!D146+'BE3'!D146+'BE4'!D146+'BE5'!D146+'BE6'!D146+'BE7'!D146+'BE8'!D146+'BE9'!D146+'BE10'!D146+'BE11'!D146+'BE12'!D146+'BE13'!D146+'BE14'!D146+'BE15'!D146+'BE16'!D146+'BE17'!D146+'BE18'!D146+'BE19'!D146+'BE20'!D146</f>
        <v>0</v>
      </c>
      <c r="E146" s="23">
        <f>'BE6'!E146</f>
        <v>0</v>
      </c>
      <c r="F146" s="13"/>
      <c r="G146" s="23">
        <f>'BE6'!G146</f>
        <v>0</v>
      </c>
      <c r="H146" s="34"/>
      <c r="I146" s="44">
        <f>D146+G146</f>
        <v>0</v>
      </c>
      <c r="J146" s="23">
        <f>E146+B146</f>
        <v>0</v>
      </c>
      <c r="K146" s="23" t="str">
        <f>IF(J146&gt;0,L146/J146," ")</f>
        <v xml:space="preserve"> </v>
      </c>
      <c r="L146" s="23">
        <f>G146+D146</f>
        <v>0</v>
      </c>
      <c r="M146" s="15"/>
      <c r="N146" s="44">
        <f>D146+G146</f>
        <v>0</v>
      </c>
    </row>
    <row r="147" spans="1:14" ht="14.5" customHeight="1" x14ac:dyDescent="0.2">
      <c r="A147" s="110" t="s">
        <v>97</v>
      </c>
      <c r="B147" s="22">
        <f>'BE1'!B147+'BE2'!B147+'BE3'!B147+'BE4'!B147+'BE5'!B147+'BE6'!B147+'BE7'!B147+'BE8'!B147+'BE9'!B147+'BE10'!B147+'BE11'!B147+'BE12'!B147+'BE13'!B147+'BE14'!B147+'BE15'!B147+'BE16'!B147+'BE17'!B147+'BE18'!B147+'BE19'!B147+'BE20'!B147</f>
        <v>0</v>
      </c>
      <c r="C147" s="11"/>
      <c r="D147" s="22">
        <f>'BE1'!D147+'BE2'!D147+'BE3'!D147+'BE4'!D147+'BE5'!D147+'BE6'!D147+'BE7'!D147+'BE8'!D147+'BE9'!D147+'BE10'!D147+'BE11'!D147+'BE12'!D147+'BE13'!D147+'BE14'!D147+'BE15'!D147+'BE16'!D147+'BE17'!D147+'BE18'!D147+'BE19'!D147+'BE20'!D147</f>
        <v>0</v>
      </c>
      <c r="E147" s="23">
        <f>'BE6'!E147</f>
        <v>0</v>
      </c>
      <c r="F147" s="13"/>
      <c r="G147" s="23">
        <f>'BE6'!G147</f>
        <v>0</v>
      </c>
      <c r="H147" s="34"/>
      <c r="I147" s="44">
        <f>D147+G147</f>
        <v>0</v>
      </c>
      <c r="J147" s="23">
        <f>E147+B147</f>
        <v>0</v>
      </c>
      <c r="K147" s="23" t="str">
        <f>IF(J147&gt;0,L147/J147," ")</f>
        <v xml:space="preserve"> </v>
      </c>
      <c r="L147" s="23">
        <f>G147+D147</f>
        <v>0</v>
      </c>
      <c r="M147" s="15"/>
      <c r="N147" s="44">
        <f>D147+G147</f>
        <v>0</v>
      </c>
    </row>
    <row r="148" spans="1:14" ht="14.5" customHeight="1" x14ac:dyDescent="0.2">
      <c r="A148" s="14" t="s">
        <v>98</v>
      </c>
      <c r="B148" s="10"/>
      <c r="C148" s="11"/>
      <c r="D148" s="22"/>
      <c r="E148" s="12"/>
      <c r="F148" s="13"/>
      <c r="G148" s="23"/>
      <c r="H148" s="15"/>
      <c r="I148" s="44"/>
      <c r="J148" s="23"/>
      <c r="K148" s="23"/>
      <c r="L148" s="23"/>
      <c r="M148" s="15"/>
      <c r="N148" s="44"/>
    </row>
    <row r="149" spans="1:14" ht="14.5" customHeight="1" x14ac:dyDescent="0.2">
      <c r="A149" s="110" t="s">
        <v>99</v>
      </c>
      <c r="B149" s="22">
        <f>'BE1'!B149+'BE2'!B149+'BE3'!B149+'BE4'!B149+'BE5'!B149+'BE6'!B149+'BE7'!B149+'BE8'!B149+'BE9'!B149+'BE10'!B149+'BE11'!B149+'BE12'!B149+'BE13'!B149+'BE14'!B149+'BE15'!B149+'BE16'!B149+'BE17'!B149+'BE18'!B149+'BE19'!B149+'BE20'!B149</f>
        <v>0</v>
      </c>
      <c r="C149" s="11"/>
      <c r="D149" s="22">
        <f>'BE1'!D149+'BE2'!D149+'BE3'!D149+'BE4'!D149+'BE5'!D149+'BE6'!D149+'BE7'!D149+'BE8'!D149+'BE9'!D149+'BE10'!D149+'BE11'!D149+'BE12'!D149+'BE13'!D149+'BE14'!D149+'BE15'!D149+'BE16'!D149+'BE17'!D149+'BE18'!D149+'BE19'!D149+'BE20'!D149</f>
        <v>0</v>
      </c>
      <c r="E149" s="23">
        <f>'BE6'!E149</f>
        <v>0</v>
      </c>
      <c r="F149" s="13"/>
      <c r="G149" s="23">
        <f>'BE6'!G149</f>
        <v>0</v>
      </c>
      <c r="H149" s="34"/>
      <c r="I149" s="44">
        <f>D149+G149</f>
        <v>0</v>
      </c>
      <c r="J149" s="23">
        <f>E149+B149</f>
        <v>0</v>
      </c>
      <c r="K149" s="23" t="str">
        <f t="shared" ref="K149:K153" si="26">IF(J149&gt;0,L149/J149," ")</f>
        <v xml:space="preserve"> </v>
      </c>
      <c r="L149" s="23">
        <f>G149+D149</f>
        <v>0</v>
      </c>
      <c r="M149" s="15"/>
      <c r="N149" s="44">
        <f>D149+G149</f>
        <v>0</v>
      </c>
    </row>
    <row r="150" spans="1:14" ht="14.5" customHeight="1" x14ac:dyDescent="0.2">
      <c r="A150" s="110" t="s">
        <v>100</v>
      </c>
      <c r="B150" s="22">
        <f>'BE1'!B150+'BE2'!B150+'BE3'!B150+'BE4'!B150+'BE5'!B150+'BE6'!B150+'BE7'!B150+'BE8'!B150+'BE9'!B150+'BE10'!B150+'BE11'!B150+'BE12'!B150+'BE13'!B150+'BE14'!B150+'BE15'!B150+'BE16'!B150+'BE17'!B150+'BE18'!B150+'BE19'!B150+'BE20'!B150</f>
        <v>0</v>
      </c>
      <c r="C150" s="11"/>
      <c r="D150" s="22">
        <f>'BE1'!D150+'BE2'!D150+'BE3'!D150+'BE4'!D150+'BE5'!D150+'BE6'!D150+'BE7'!D150+'BE8'!D150+'BE9'!D150+'BE10'!D150+'BE11'!D150+'BE12'!D150+'BE13'!D150+'BE14'!D150+'BE15'!D150+'BE16'!D150+'BE17'!D150+'BE18'!D150+'BE19'!D150+'BE20'!D150</f>
        <v>0</v>
      </c>
      <c r="E150" s="23">
        <f>'BE6'!E150</f>
        <v>0</v>
      </c>
      <c r="F150" s="13"/>
      <c r="G150" s="23">
        <f>'BE6'!G150</f>
        <v>0</v>
      </c>
      <c r="H150" s="34"/>
      <c r="I150" s="44">
        <f>D150+G150</f>
        <v>0</v>
      </c>
      <c r="J150" s="23">
        <f>E150+B150</f>
        <v>0</v>
      </c>
      <c r="K150" s="23" t="str">
        <f t="shared" si="26"/>
        <v xml:space="preserve"> </v>
      </c>
      <c r="L150" s="23">
        <f>G150+D150</f>
        <v>0</v>
      </c>
      <c r="M150" s="15"/>
      <c r="N150" s="44">
        <f>D150+G150</f>
        <v>0</v>
      </c>
    </row>
    <row r="151" spans="1:14" ht="14.5" customHeight="1" x14ac:dyDescent="0.2">
      <c r="A151" s="110" t="s">
        <v>101</v>
      </c>
      <c r="B151" s="22">
        <f>'BE1'!B151+'BE2'!B151+'BE3'!B151+'BE4'!B151+'BE5'!B151+'BE6'!B151+'BE7'!B151+'BE8'!B151+'BE9'!B151+'BE10'!B151+'BE11'!B151+'BE12'!B151+'BE13'!B151+'BE14'!B151+'BE15'!B151+'BE16'!B151+'BE17'!B151+'BE18'!B151+'BE19'!B151+'BE20'!B151</f>
        <v>0</v>
      </c>
      <c r="C151" s="11"/>
      <c r="D151" s="22">
        <f>'BE1'!D151+'BE2'!D151+'BE3'!D151+'BE4'!D151+'BE5'!D151+'BE6'!D151+'BE7'!D151+'BE8'!D151+'BE9'!D151+'BE10'!D151+'BE11'!D151+'BE12'!D151+'BE13'!D151+'BE14'!D151+'BE15'!D151+'BE16'!D151+'BE17'!D151+'BE18'!D151+'BE19'!D151+'BE20'!D151</f>
        <v>0</v>
      </c>
      <c r="E151" s="23">
        <f>'BE6'!E151</f>
        <v>0</v>
      </c>
      <c r="F151" s="13"/>
      <c r="G151" s="23">
        <f>'BE6'!G151</f>
        <v>0</v>
      </c>
      <c r="H151" s="34"/>
      <c r="I151" s="44">
        <f>D151+G151</f>
        <v>0</v>
      </c>
      <c r="J151" s="23">
        <f>E151+B151</f>
        <v>0</v>
      </c>
      <c r="K151" s="23" t="str">
        <f t="shared" si="26"/>
        <v xml:space="preserve"> </v>
      </c>
      <c r="L151" s="23">
        <f>G151+D151</f>
        <v>0</v>
      </c>
      <c r="M151" s="15"/>
      <c r="N151" s="44">
        <f>D151+G151</f>
        <v>0</v>
      </c>
    </row>
    <row r="152" spans="1:14" ht="14.5" customHeight="1" x14ac:dyDescent="0.2">
      <c r="A152" s="110" t="s">
        <v>102</v>
      </c>
      <c r="B152" s="22">
        <f>'BE1'!B152+'BE2'!B152+'BE3'!B152+'BE4'!B152+'BE5'!B152+'BE6'!B152+'BE7'!B152+'BE8'!B152+'BE9'!B152+'BE10'!B152+'BE11'!B152+'BE12'!B152+'BE13'!B152+'BE14'!B152+'BE15'!B152+'BE16'!B152+'BE17'!B152+'BE18'!B152+'BE19'!B152+'BE20'!B152</f>
        <v>0</v>
      </c>
      <c r="C152" s="11"/>
      <c r="D152" s="22">
        <f>'BE1'!D152+'BE2'!D152+'BE3'!D152+'BE4'!D152+'BE5'!D152+'BE6'!D152+'BE7'!D152+'BE8'!D152+'BE9'!D152+'BE10'!D152+'BE11'!D152+'BE12'!D152+'BE13'!D152+'BE14'!D152+'BE15'!D152+'BE16'!D152+'BE17'!D152+'BE18'!D152+'BE19'!D152+'BE20'!D152</f>
        <v>0</v>
      </c>
      <c r="E152" s="23">
        <f>'BE6'!E152</f>
        <v>0</v>
      </c>
      <c r="F152" s="13"/>
      <c r="G152" s="23">
        <f>'BE6'!G152</f>
        <v>0</v>
      </c>
      <c r="H152" s="34"/>
      <c r="I152" s="44">
        <f>D152+G152</f>
        <v>0</v>
      </c>
      <c r="J152" s="23">
        <f>E152+B152</f>
        <v>0</v>
      </c>
      <c r="K152" s="23" t="str">
        <f t="shared" si="26"/>
        <v xml:space="preserve"> </v>
      </c>
      <c r="L152" s="23">
        <f>G152+D152</f>
        <v>0</v>
      </c>
      <c r="M152" s="15"/>
      <c r="N152" s="44">
        <f>D152+G152</f>
        <v>0</v>
      </c>
    </row>
    <row r="153" spans="1:14" ht="14.5" customHeight="1" x14ac:dyDescent="0.2">
      <c r="A153" s="110" t="s">
        <v>103</v>
      </c>
      <c r="B153" s="22">
        <f>'BE1'!B153+'BE2'!B153+'BE3'!B153+'BE4'!B153+'BE5'!B153+'BE6'!B153+'BE7'!B153+'BE8'!B153+'BE9'!B153+'BE10'!B153+'BE11'!B153+'BE12'!B153+'BE13'!B153+'BE14'!B153+'BE15'!B153+'BE16'!B153+'BE17'!B153+'BE18'!B153+'BE19'!B153+'BE20'!B153</f>
        <v>0</v>
      </c>
      <c r="C153" s="11"/>
      <c r="D153" s="22">
        <f>'BE1'!D153+'BE2'!D153+'BE3'!D153+'BE4'!D153+'BE5'!D153+'BE6'!D153+'BE7'!D153+'BE8'!D153+'BE9'!D153+'BE10'!D153+'BE11'!D153+'BE12'!D153+'BE13'!D153+'BE14'!D153+'BE15'!D153+'BE16'!D153+'BE17'!D153+'BE18'!D153+'BE19'!D153+'BE20'!D153</f>
        <v>0</v>
      </c>
      <c r="E153" s="23">
        <f>'BE6'!E153</f>
        <v>0</v>
      </c>
      <c r="F153" s="13"/>
      <c r="G153" s="23">
        <f>'BE6'!G153</f>
        <v>0</v>
      </c>
      <c r="H153" s="34"/>
      <c r="I153" s="44">
        <f>D153+G153</f>
        <v>0</v>
      </c>
      <c r="J153" s="23">
        <f>E153+B153</f>
        <v>0</v>
      </c>
      <c r="K153" s="23" t="str">
        <f t="shared" si="26"/>
        <v xml:space="preserve"> </v>
      </c>
      <c r="L153" s="23">
        <f>G153+D153</f>
        <v>0</v>
      </c>
      <c r="M153" s="15"/>
      <c r="N153" s="44">
        <f>D153+G153</f>
        <v>0</v>
      </c>
    </row>
    <row r="154" spans="1:14" ht="14.5" customHeight="1" x14ac:dyDescent="0.2">
      <c r="A154" s="9" t="s">
        <v>104</v>
      </c>
      <c r="B154" s="7"/>
      <c r="C154" s="20"/>
      <c r="D154" s="21"/>
      <c r="E154" s="7"/>
      <c r="F154" s="20"/>
      <c r="G154" s="21"/>
      <c r="H154" s="15"/>
      <c r="I154" s="44"/>
      <c r="J154" s="23"/>
      <c r="K154" s="23"/>
      <c r="L154" s="23"/>
      <c r="M154" s="34"/>
      <c r="N154" s="44"/>
    </row>
    <row r="155" spans="1:14" ht="14.5" customHeight="1" x14ac:dyDescent="0.2">
      <c r="A155" s="121" t="s">
        <v>105</v>
      </c>
      <c r="B155" s="22">
        <f>'BE1'!B155+'BE2'!B155+'BE3'!B155+'BE4'!B155+'BE5'!B155+'BE6'!B155+'BE7'!B155+'BE8'!B155+'BE9'!B155+'BE10'!B155+'BE11'!B155+'BE12'!B155+'BE13'!B155+'BE14'!B155+'BE15'!B155+'BE16'!B155+'BE17'!B155+'BE18'!B155+'BE19'!B155+'BE20'!B155</f>
        <v>0</v>
      </c>
      <c r="C155" s="11"/>
      <c r="D155" s="22">
        <f>'BE1'!D155+'BE2'!D155+'BE3'!D155+'BE4'!D155+'BE5'!D155+'BE6'!D155+'BE7'!D155+'BE8'!D155+'BE9'!D155+'BE10'!D155+'BE11'!D155+'BE12'!D155+'BE13'!D155+'BE14'!D155+'BE15'!D155+'BE16'!D155+'BE17'!D155+'BE18'!D155+'BE19'!D155+'BE20'!D155</f>
        <v>0</v>
      </c>
      <c r="E155" s="23">
        <f>'BE6'!E155</f>
        <v>0</v>
      </c>
      <c r="F155" s="13"/>
      <c r="G155" s="23">
        <f>'BE6'!G155</f>
        <v>0</v>
      </c>
      <c r="H155" s="34"/>
      <c r="I155" s="44">
        <f>D155+G155</f>
        <v>0</v>
      </c>
      <c r="J155" s="23">
        <f>E155+B155</f>
        <v>0</v>
      </c>
      <c r="K155" s="23" t="str">
        <f t="shared" ref="K155:K159" si="27">IF(J155&gt;0,L155/J155," ")</f>
        <v xml:space="preserve"> </v>
      </c>
      <c r="L155" s="23">
        <f>G155+D155</f>
        <v>0</v>
      </c>
      <c r="M155" s="15"/>
      <c r="N155" s="44">
        <f>D155+G155</f>
        <v>0</v>
      </c>
    </row>
    <row r="156" spans="1:14" ht="14.5" customHeight="1" x14ac:dyDescent="0.2">
      <c r="A156" s="120" t="s">
        <v>106</v>
      </c>
      <c r="B156" s="22">
        <f>'BE1'!B156+'BE2'!B156+'BE3'!B156+'BE4'!B156+'BE5'!B156+'BE6'!B156+'BE7'!B156+'BE8'!B156+'BE9'!B156+'BE10'!B156+'BE11'!B156+'BE12'!B156+'BE13'!B156+'BE14'!B156+'BE15'!B156+'BE16'!B156+'BE17'!B156+'BE18'!B156+'BE19'!B156+'BE20'!B156</f>
        <v>0</v>
      </c>
      <c r="C156" s="11"/>
      <c r="D156" s="22">
        <f>'BE1'!D156+'BE2'!D156+'BE3'!D156+'BE4'!D156+'BE5'!D156+'BE6'!D156+'BE7'!D156+'BE8'!D156+'BE9'!D156+'BE10'!D156+'BE11'!D156+'BE12'!D156+'BE13'!D156+'BE14'!D156+'BE15'!D156+'BE16'!D156+'BE17'!D156+'BE18'!D156+'BE19'!D156+'BE20'!D156</f>
        <v>0</v>
      </c>
      <c r="E156" s="23">
        <f>'BE6'!E156</f>
        <v>0</v>
      </c>
      <c r="F156" s="13"/>
      <c r="G156" s="23">
        <f>'BE6'!G156</f>
        <v>0</v>
      </c>
      <c r="H156" s="34"/>
      <c r="I156" s="44">
        <f>D156+G156</f>
        <v>0</v>
      </c>
      <c r="J156" s="23">
        <f>E156+B156</f>
        <v>0</v>
      </c>
      <c r="K156" s="23" t="str">
        <f t="shared" si="27"/>
        <v xml:space="preserve"> </v>
      </c>
      <c r="L156" s="23">
        <f>G156+D156</f>
        <v>0</v>
      </c>
      <c r="M156" s="15"/>
      <c r="N156" s="44">
        <f>D156+G156</f>
        <v>0</v>
      </c>
    </row>
    <row r="157" spans="1:14" ht="14.5" customHeight="1" x14ac:dyDescent="0.2">
      <c r="A157" s="120" t="s">
        <v>107</v>
      </c>
      <c r="B157" s="22">
        <f>'BE1'!B157+'BE2'!B157+'BE3'!B157+'BE4'!B157+'BE5'!B157+'BE6'!B157+'BE7'!B157+'BE8'!B157+'BE9'!B157+'BE10'!B157+'BE11'!B157+'BE12'!B157+'BE13'!B157+'BE14'!B157+'BE15'!B157+'BE16'!B157+'BE17'!B157+'BE18'!B157+'BE19'!B157+'BE20'!B157</f>
        <v>0</v>
      </c>
      <c r="C157" s="11"/>
      <c r="D157" s="22">
        <f>'BE1'!D157+'BE2'!D157+'BE3'!D157+'BE4'!D157+'BE5'!D157+'BE6'!D157+'BE7'!D157+'BE8'!D157+'BE9'!D157+'BE10'!D157+'BE11'!D157+'BE12'!D157+'BE13'!D157+'BE14'!D157+'BE15'!D157+'BE16'!D157+'BE17'!D157+'BE18'!D157+'BE19'!D157+'BE20'!D157</f>
        <v>0</v>
      </c>
      <c r="E157" s="23">
        <f>'BE6'!E157</f>
        <v>0</v>
      </c>
      <c r="F157" s="13"/>
      <c r="G157" s="23">
        <f>'BE6'!G157</f>
        <v>0</v>
      </c>
      <c r="H157" s="34"/>
      <c r="I157" s="44">
        <f>D157+G157</f>
        <v>0</v>
      </c>
      <c r="J157" s="23">
        <f>E157+B157</f>
        <v>0</v>
      </c>
      <c r="K157" s="23" t="str">
        <f t="shared" si="27"/>
        <v xml:space="preserve"> </v>
      </c>
      <c r="L157" s="23">
        <f>G157+D157</f>
        <v>0</v>
      </c>
      <c r="M157" s="15"/>
      <c r="N157" s="44">
        <f>D157+G157</f>
        <v>0</v>
      </c>
    </row>
    <row r="158" spans="1:14" ht="14.5" customHeight="1" x14ac:dyDescent="0.2">
      <c r="A158" s="120" t="s">
        <v>108</v>
      </c>
      <c r="B158" s="22">
        <f>'BE1'!B158+'BE2'!B158+'BE3'!B158+'BE4'!B158+'BE5'!B158+'BE6'!B158+'BE7'!B158+'BE8'!B158+'BE9'!B158+'BE10'!B158+'BE11'!B158+'BE12'!B158+'BE13'!B158+'BE14'!B158+'BE15'!B158+'BE16'!B158+'BE17'!B158+'BE18'!B158+'BE19'!B158+'BE20'!B158</f>
        <v>0</v>
      </c>
      <c r="C158" s="11"/>
      <c r="D158" s="22">
        <f>'BE1'!D158+'BE2'!D158+'BE3'!D158+'BE4'!D158+'BE5'!D158+'BE6'!D158+'BE7'!D158+'BE8'!D158+'BE9'!D158+'BE10'!D158+'BE11'!D158+'BE12'!D158+'BE13'!D158+'BE14'!D158+'BE15'!D158+'BE16'!D158+'BE17'!D158+'BE18'!D158+'BE19'!D158+'BE20'!D158</f>
        <v>0</v>
      </c>
      <c r="E158" s="23">
        <f>'BE6'!E158</f>
        <v>0</v>
      </c>
      <c r="F158" s="13"/>
      <c r="G158" s="23">
        <f>'BE6'!G158</f>
        <v>0</v>
      </c>
      <c r="H158" s="34"/>
      <c r="I158" s="44">
        <f>D158+G158</f>
        <v>0</v>
      </c>
      <c r="J158" s="23">
        <f>E158+B158</f>
        <v>0</v>
      </c>
      <c r="K158" s="23" t="str">
        <f t="shared" si="27"/>
        <v xml:space="preserve"> </v>
      </c>
      <c r="L158" s="23">
        <f>G158+D158</f>
        <v>0</v>
      </c>
      <c r="M158" s="15"/>
      <c r="N158" s="44">
        <f>D158+G158</f>
        <v>0</v>
      </c>
    </row>
    <row r="159" spans="1:14" ht="14.5" customHeight="1" x14ac:dyDescent="0.2">
      <c r="A159" s="120" t="s">
        <v>109</v>
      </c>
      <c r="B159" s="22">
        <f>'BE1'!B159+'BE2'!B159+'BE3'!B159+'BE4'!B159+'BE5'!B159+'BE6'!B159+'BE7'!B159+'BE8'!B159+'BE9'!B159+'BE10'!B159+'BE11'!B159+'BE12'!B159+'BE13'!B159+'BE14'!B159+'BE15'!B159+'BE16'!B159+'BE17'!B159+'BE18'!B159+'BE19'!B159+'BE20'!B159</f>
        <v>0</v>
      </c>
      <c r="C159" s="11"/>
      <c r="D159" s="22">
        <f>'BE1'!D159+'BE2'!D159+'BE3'!D159+'BE4'!D159+'BE5'!D159+'BE6'!D159+'BE7'!D159+'BE8'!D159+'BE9'!D159+'BE10'!D159+'BE11'!D159+'BE12'!D159+'BE13'!D159+'BE14'!D159+'BE15'!D159+'BE16'!D159+'BE17'!D159+'BE18'!D159+'BE19'!D159+'BE20'!D159</f>
        <v>0</v>
      </c>
      <c r="E159" s="23">
        <f>'BE6'!E159</f>
        <v>0</v>
      </c>
      <c r="F159" s="13"/>
      <c r="G159" s="23">
        <f>'BE6'!G159</f>
        <v>0</v>
      </c>
      <c r="H159" s="34"/>
      <c r="I159" s="44">
        <f>D159+G159</f>
        <v>0</v>
      </c>
      <c r="J159" s="23">
        <f>E159+B159</f>
        <v>0</v>
      </c>
      <c r="K159" s="23" t="str">
        <f t="shared" si="27"/>
        <v xml:space="preserve"> </v>
      </c>
      <c r="L159" s="23">
        <f>G159+D159</f>
        <v>0</v>
      </c>
      <c r="M159" s="15"/>
      <c r="N159" s="44">
        <f>D159+G159</f>
        <v>0</v>
      </c>
    </row>
    <row r="160" spans="1:14" ht="14.5" customHeight="1" x14ac:dyDescent="0.2">
      <c r="A160" s="66"/>
      <c r="B160" s="10"/>
      <c r="C160" s="11"/>
      <c r="D160" s="22"/>
      <c r="E160" s="12"/>
      <c r="F160" s="13"/>
      <c r="G160" s="23"/>
      <c r="H160" s="15"/>
      <c r="I160" s="44"/>
      <c r="J160" s="23"/>
      <c r="K160" s="23"/>
      <c r="L160" s="23"/>
      <c r="M160" s="15"/>
      <c r="N160" s="44"/>
    </row>
    <row r="161" spans="1:14" ht="14.5" customHeight="1" x14ac:dyDescent="0.2">
      <c r="A161" s="122" t="s">
        <v>110</v>
      </c>
      <c r="B161" s="19"/>
      <c r="C161" s="19"/>
      <c r="D161" s="25">
        <f>'BE1'!D161+'BE2'!D161+'BE3'!D161+'BE4'!D161+'BE5'!D161+'BE6'!D161+'BE7'!D161+'BE8'!D161+'BE9'!D161+'BE10'!D161+'BE11'!D161+'BE12'!D161+'BE13'!D161+'BE14'!D161+'BE15'!D161+'BE16'!D161+'BE17'!D161+'BE18'!D161+'BE19'!D161+'BE20'!D161</f>
        <v>5000</v>
      </c>
      <c r="E161" s="19"/>
      <c r="F161" s="19"/>
      <c r="G161" s="25">
        <f>'BE6'!G161</f>
        <v>0</v>
      </c>
      <c r="H161" s="15"/>
      <c r="I161" s="44">
        <f>D161+G161</f>
        <v>5000</v>
      </c>
      <c r="J161" s="23">
        <f>E161+B161</f>
        <v>0</v>
      </c>
      <c r="K161" s="23"/>
      <c r="L161" s="23">
        <f>G161+D161</f>
        <v>5000</v>
      </c>
      <c r="M161" s="15"/>
      <c r="N161" s="44">
        <f>D161+G161</f>
        <v>5000</v>
      </c>
    </row>
    <row r="162" spans="1:14" ht="14.5" customHeight="1" x14ac:dyDescent="0.2">
      <c r="A162" s="122" t="s">
        <v>111</v>
      </c>
      <c r="B162" s="19"/>
      <c r="C162" s="19"/>
      <c r="D162" s="25">
        <f>'BE1'!D162+'BE2'!D162+'BE3'!D162+'BE4'!D162+'BE5'!D162+'BE6'!D162+'BE7'!D162+'BE8'!D162+'BE9'!D162+'BE10'!D162+'BE11'!D162+'BE12'!D162+'BE13'!D162+'BE14'!D162+'BE15'!D162+'BE16'!D162+'BE17'!D162+'BE18'!D162+'BE19'!D162+'BE20'!D162</f>
        <v>5000</v>
      </c>
      <c r="E162" s="19"/>
      <c r="F162" s="19"/>
      <c r="G162" s="25">
        <f>'BE6'!G162</f>
        <v>0</v>
      </c>
      <c r="H162" s="15"/>
      <c r="I162" s="44">
        <f>D162+G162</f>
        <v>5000</v>
      </c>
      <c r="J162" s="23">
        <f>E162+B162</f>
        <v>0</v>
      </c>
      <c r="K162" s="23"/>
      <c r="L162" s="23">
        <f>G162+D162</f>
        <v>5000</v>
      </c>
      <c r="M162" s="15"/>
      <c r="N162" s="44">
        <f>D162+G162</f>
        <v>5000</v>
      </c>
    </row>
    <row r="163" spans="1:14" ht="14.5" customHeight="1" x14ac:dyDescent="0.2">
      <c r="A163" s="24"/>
      <c r="B163" s="10"/>
      <c r="C163" s="11"/>
      <c r="D163" s="22"/>
      <c r="E163" s="12"/>
      <c r="F163" s="13"/>
      <c r="G163" s="23"/>
      <c r="H163" s="15"/>
      <c r="I163" s="44"/>
      <c r="J163" s="23"/>
      <c r="K163" s="23"/>
      <c r="L163" s="23"/>
      <c r="M163" s="15"/>
      <c r="N163" s="44"/>
    </row>
    <row r="164" spans="1:14" ht="14.5" customHeight="1" x14ac:dyDescent="0.2">
      <c r="A164" s="19" t="s">
        <v>112</v>
      </c>
      <c r="B164" s="19"/>
      <c r="C164" s="19"/>
      <c r="D164" s="25">
        <f>'BE1'!D164+'BE2'!D164+'BE3'!D164+'BE4'!D164+'BE5'!D164+'BE6'!D164+'BE7'!D164+'BE8'!D164+'BE9'!D164+'BE10'!D164+'BE11'!D164+'BE12'!D164+'BE13'!D164+'BE14'!D164+'BE15'!D164+'BE16'!D164+'BE17'!D164+'BE18'!D164+'BE19'!D164+'BE20'!D164</f>
        <v>1250</v>
      </c>
      <c r="E164" s="19"/>
      <c r="F164" s="19"/>
      <c r="G164" s="25">
        <f>'BE6'!G164</f>
        <v>0</v>
      </c>
      <c r="H164" s="15"/>
      <c r="I164" s="44">
        <f>D164+G164</f>
        <v>1250</v>
      </c>
      <c r="J164" s="23">
        <f>E164+B164</f>
        <v>0</v>
      </c>
      <c r="K164" s="23"/>
      <c r="L164" s="23">
        <f>G164+D164</f>
        <v>1250</v>
      </c>
      <c r="M164" s="15"/>
      <c r="N164" s="44">
        <f>D164+G164</f>
        <v>1250</v>
      </c>
    </row>
    <row r="165" spans="1:14" ht="14.5" customHeight="1" x14ac:dyDescent="0.2">
      <c r="A165" s="14"/>
      <c r="B165" s="10"/>
      <c r="C165" s="11"/>
      <c r="D165" s="22"/>
      <c r="E165" s="12"/>
      <c r="F165" s="13"/>
      <c r="G165" s="23"/>
      <c r="H165" s="15"/>
      <c r="I165" s="44"/>
      <c r="J165" s="23"/>
      <c r="K165" s="23"/>
      <c r="L165" s="23"/>
      <c r="M165" s="15"/>
      <c r="N165" s="44"/>
    </row>
    <row r="166" spans="1:14" ht="14.5" customHeight="1" x14ac:dyDescent="0.2">
      <c r="A166" s="19" t="s">
        <v>113</v>
      </c>
      <c r="B166" s="19"/>
      <c r="C166" s="19"/>
      <c r="D166" s="25">
        <f>'BE1'!D166+'BE2'!D166+'BE3'!D166+'BE4'!D166+'BE5'!D166+'BE6'!D166+'BE7'!D166+'BE8'!D166+'BE9'!D166+'BE10'!D166+'BE11'!D166+'BE12'!D166+'BE13'!D166+'BE14'!D166+'BE15'!D166+'BE16'!D166+'BE17'!D166+'BE18'!D166+'BE19'!D166+'BE20'!D166</f>
        <v>6250</v>
      </c>
      <c r="E166" s="19"/>
      <c r="F166" s="19"/>
      <c r="G166" s="25">
        <f>'BE6'!G166</f>
        <v>0</v>
      </c>
      <c r="H166" s="15"/>
      <c r="I166" s="44">
        <f>D166+G166</f>
        <v>6250</v>
      </c>
      <c r="J166" s="23">
        <f>E166+B166</f>
        <v>0</v>
      </c>
      <c r="K166" s="23"/>
      <c r="L166" s="23">
        <f>G166+D166</f>
        <v>6250</v>
      </c>
      <c r="M166" s="15"/>
      <c r="N166" s="44">
        <f>D166+G166</f>
        <v>6250</v>
      </c>
    </row>
    <row r="167" spans="1:14" ht="14.5" customHeight="1" x14ac:dyDescent="0.2">
      <c r="A167" s="45"/>
      <c r="B167" s="46"/>
      <c r="C167" s="46"/>
      <c r="D167" s="46"/>
      <c r="E167" s="46"/>
      <c r="F167" s="46"/>
      <c r="G167" s="46"/>
      <c r="H167" s="34"/>
      <c r="I167" s="34"/>
      <c r="J167" s="46"/>
      <c r="K167" s="46"/>
      <c r="L167" s="46"/>
      <c r="M167" s="34"/>
      <c r="N167" s="34"/>
    </row>
    <row r="168" spans="1:14" ht="14.5" customHeight="1" x14ac:dyDescent="0.2">
      <c r="A168" s="37"/>
      <c r="B168" s="38"/>
      <c r="C168" s="39"/>
      <c r="D168" s="40"/>
      <c r="E168" s="38"/>
      <c r="F168" s="39"/>
      <c r="G168" s="40"/>
      <c r="H168" s="41"/>
      <c r="I168" s="41"/>
      <c r="J168" s="41"/>
      <c r="K168" s="41"/>
      <c r="L168" s="41"/>
      <c r="M168" s="42"/>
      <c r="N168" s="43"/>
    </row>
    <row r="169" spans="1:14" ht="21" customHeight="1" x14ac:dyDescent="0.2">
      <c r="A169" s="273" t="s">
        <v>413</v>
      </c>
      <c r="B169" s="274"/>
      <c r="C169" s="274"/>
      <c r="D169" s="274"/>
      <c r="E169" s="274"/>
      <c r="F169" s="274"/>
      <c r="G169" s="274"/>
      <c r="H169" s="274"/>
      <c r="I169" s="274"/>
      <c r="J169" s="274"/>
      <c r="K169" s="274"/>
      <c r="L169" s="274"/>
      <c r="M169" s="274"/>
      <c r="N169" s="275"/>
    </row>
    <row r="170" spans="1:14" ht="14.5" customHeight="1" x14ac:dyDescent="0.2">
      <c r="A170" s="14"/>
      <c r="B170" s="14"/>
      <c r="C170" s="14"/>
      <c r="D170" s="14"/>
      <c r="E170" s="14"/>
      <c r="F170" s="14"/>
      <c r="G170" s="14"/>
      <c r="H170" s="14"/>
      <c r="I170" s="14"/>
      <c r="J170" s="14"/>
      <c r="K170" s="14"/>
      <c r="L170" s="14"/>
      <c r="M170" s="14"/>
      <c r="N170" s="14"/>
    </row>
    <row r="171" spans="1:14" ht="14.5" customHeight="1" x14ac:dyDescent="0.2">
      <c r="A171" s="19" t="s">
        <v>81</v>
      </c>
      <c r="B171" s="7"/>
      <c r="C171" s="20"/>
      <c r="D171" s="21"/>
      <c r="E171" s="7"/>
      <c r="F171" s="20"/>
      <c r="G171" s="21"/>
      <c r="H171" s="34"/>
      <c r="I171" s="44"/>
      <c r="J171" s="23"/>
      <c r="K171" s="23"/>
      <c r="L171" s="23"/>
      <c r="M171" s="34"/>
      <c r="N171" s="44"/>
    </row>
    <row r="172" spans="1:14" ht="14.5" customHeight="1" x14ac:dyDescent="0.2">
      <c r="A172" s="14" t="s">
        <v>82</v>
      </c>
      <c r="B172" s="10"/>
      <c r="C172" s="11"/>
      <c r="D172" s="22"/>
      <c r="E172" s="12"/>
      <c r="F172" s="13"/>
      <c r="G172" s="23"/>
      <c r="H172" s="34"/>
      <c r="I172" s="44"/>
      <c r="J172" s="23"/>
      <c r="K172" s="23"/>
      <c r="L172" s="23"/>
      <c r="M172" s="34"/>
      <c r="N172" s="44"/>
    </row>
    <row r="173" spans="1:14" ht="14.5" customHeight="1" x14ac:dyDescent="0.2">
      <c r="A173" s="109" t="s">
        <v>83</v>
      </c>
      <c r="B173" s="22">
        <f>'BE1'!B173+'BE2'!B173+'BE3'!B173+'BE4'!B173+'BE5'!B173+'BE6'!B173+'BE7'!B173+'BE8'!B173+'BE9'!B173+'BE10'!B173+'BE11'!B173+'BE12'!B173+'BE13'!B173+'BE14'!B173+'BE15'!B173+'BE16'!B173+'BE17'!B173+'BE18'!B173+'BE19'!B173+'BE20'!B173</f>
        <v>0</v>
      </c>
      <c r="C173" s="11"/>
      <c r="D173" s="22">
        <f>'BE1'!D173+'BE2'!D173+'BE3'!D173+'BE4'!D173+'BE5'!D173+'BE6'!D173+'BE7'!D173+'BE8'!D173+'BE9'!D173+'BE10'!D173+'BE11'!D173+'BE12'!D173+'BE13'!D173+'BE14'!D173+'BE15'!D173+'BE16'!D173+'BE17'!D173+'BE18'!D173+'BE19'!D173+'BE20'!D173</f>
        <v>0</v>
      </c>
      <c r="E173" s="23">
        <f>'BE6'!E173</f>
        <v>0</v>
      </c>
      <c r="F173" s="13"/>
      <c r="G173" s="23">
        <f>'BE6'!G173</f>
        <v>0</v>
      </c>
      <c r="H173" s="34"/>
      <c r="I173" s="44">
        <f t="shared" ref="I173:I180" si="28">D173+G173</f>
        <v>0</v>
      </c>
      <c r="J173" s="23">
        <f t="shared" ref="J173:J180" si="29">E173+B173</f>
        <v>0</v>
      </c>
      <c r="K173" s="23" t="str">
        <f t="shared" ref="K173:K180" si="30">IF(J173&gt;0,L173/J173," ")</f>
        <v xml:space="preserve"> </v>
      </c>
      <c r="L173" s="23">
        <f t="shared" ref="L173:L180" si="31">G173+D173</f>
        <v>0</v>
      </c>
      <c r="M173" s="34"/>
      <c r="N173" s="44">
        <f t="shared" ref="N173:N180" si="32">D173+G173</f>
        <v>0</v>
      </c>
    </row>
    <row r="174" spans="1:14" ht="14.5" customHeight="1" x14ac:dyDescent="0.2">
      <c r="A174" s="109" t="s">
        <v>84</v>
      </c>
      <c r="B174" s="22">
        <f>'BE1'!B174+'BE2'!B174+'BE3'!B174+'BE4'!B174+'BE5'!B174+'BE6'!B174+'BE7'!B174+'BE8'!B174+'BE9'!B174+'BE10'!B174+'BE11'!B174+'BE12'!B174+'BE13'!B174+'BE14'!B174+'BE15'!B174+'BE16'!B174+'BE17'!B174+'BE18'!B174+'BE19'!B174+'BE20'!B174</f>
        <v>12.899999999999999</v>
      </c>
      <c r="C174" s="11"/>
      <c r="D174" s="22">
        <f>'BE1'!D174+'BE2'!D174+'BE3'!D174+'BE4'!D174+'BE5'!D174+'BE6'!D174+'BE7'!D174+'BE8'!D174+'BE9'!D174+'BE10'!D174+'BE11'!D174+'BE12'!D174+'BE13'!D174+'BE14'!D174+'BE15'!D174+'BE16'!D174+'BE17'!D174+'BE18'!D174+'BE19'!D174+'BE20'!D174</f>
        <v>73111.656000000003</v>
      </c>
      <c r="E174" s="23">
        <f>'BE6'!E174</f>
        <v>0</v>
      </c>
      <c r="F174" s="13"/>
      <c r="G174" s="23">
        <f>'BE6'!G174</f>
        <v>0</v>
      </c>
      <c r="H174" s="34"/>
      <c r="I174" s="44">
        <f t="shared" si="28"/>
        <v>73111.656000000003</v>
      </c>
      <c r="J174" s="23">
        <f t="shared" si="29"/>
        <v>12.899999999999999</v>
      </c>
      <c r="K174" s="23">
        <f t="shared" si="30"/>
        <v>5667.5702325581406</v>
      </c>
      <c r="L174" s="23">
        <f t="shared" si="31"/>
        <v>73111.656000000003</v>
      </c>
      <c r="M174" s="34"/>
      <c r="N174" s="44">
        <f t="shared" si="32"/>
        <v>73111.656000000003</v>
      </c>
    </row>
    <row r="175" spans="1:14" ht="14.5" customHeight="1" x14ac:dyDescent="0.2">
      <c r="A175" s="109" t="s">
        <v>85</v>
      </c>
      <c r="B175" s="22">
        <f>'BE1'!B175+'BE2'!B175+'BE3'!B175+'BE4'!B175+'BE5'!B175+'BE6'!B175+'BE7'!B175+'BE8'!B175+'BE9'!B175+'BE10'!B175+'BE11'!B175+'BE12'!B175+'BE13'!B175+'BE14'!B175+'BE15'!B175+'BE16'!B175+'BE17'!B175+'BE18'!B175+'BE19'!B175+'BE20'!B175</f>
        <v>0</v>
      </c>
      <c r="C175" s="11"/>
      <c r="D175" s="22">
        <f>'BE1'!D175+'BE2'!D175+'BE3'!D175+'BE4'!D175+'BE5'!D175+'BE6'!D175+'BE7'!D175+'BE8'!D175+'BE9'!D175+'BE10'!D175+'BE11'!D175+'BE12'!D175+'BE13'!D175+'BE14'!D175+'BE15'!D175+'BE16'!D175+'BE17'!D175+'BE18'!D175+'BE19'!D175+'BE20'!D175</f>
        <v>0</v>
      </c>
      <c r="E175" s="23">
        <f>'BE6'!E175</f>
        <v>0</v>
      </c>
      <c r="F175" s="13"/>
      <c r="G175" s="23">
        <f>'BE6'!G175</f>
        <v>0</v>
      </c>
      <c r="H175" s="34"/>
      <c r="I175" s="44">
        <f t="shared" si="28"/>
        <v>0</v>
      </c>
      <c r="J175" s="23">
        <f t="shared" si="29"/>
        <v>0</v>
      </c>
      <c r="K175" s="23" t="str">
        <f t="shared" si="30"/>
        <v xml:space="preserve"> </v>
      </c>
      <c r="L175" s="23">
        <f t="shared" si="31"/>
        <v>0</v>
      </c>
      <c r="M175" s="34"/>
      <c r="N175" s="44">
        <f t="shared" si="32"/>
        <v>0</v>
      </c>
    </row>
    <row r="176" spans="1:14" ht="14.5" customHeight="1" x14ac:dyDescent="0.2">
      <c r="A176" s="109" t="s">
        <v>86</v>
      </c>
      <c r="B176" s="22">
        <f>'BE1'!B176+'BE2'!B176+'BE3'!B176+'BE4'!B176+'BE5'!B176+'BE6'!B176+'BE7'!B176+'BE8'!B176+'BE9'!B176+'BE10'!B176+'BE11'!B176+'BE12'!B176+'BE13'!B176+'BE14'!B176+'BE15'!B176+'BE16'!B176+'BE17'!B176+'BE18'!B176+'BE19'!B176+'BE20'!B176</f>
        <v>0</v>
      </c>
      <c r="C176" s="11"/>
      <c r="D176" s="22">
        <f>'BE1'!D176+'BE2'!D176+'BE3'!D176+'BE4'!D176+'BE5'!D176+'BE6'!D176+'BE7'!D176+'BE8'!D176+'BE9'!D176+'BE10'!D176+'BE11'!D176+'BE12'!D176+'BE13'!D176+'BE14'!D176+'BE15'!D176+'BE16'!D176+'BE17'!D176+'BE18'!D176+'BE19'!D176+'BE20'!D176</f>
        <v>0</v>
      </c>
      <c r="E176" s="23">
        <f>'BE6'!E176</f>
        <v>0</v>
      </c>
      <c r="F176" s="13"/>
      <c r="G176" s="23">
        <f>'BE6'!G176</f>
        <v>0</v>
      </c>
      <c r="H176" s="34"/>
      <c r="I176" s="44">
        <f t="shared" si="28"/>
        <v>0</v>
      </c>
      <c r="J176" s="23">
        <f t="shared" si="29"/>
        <v>0</v>
      </c>
      <c r="K176" s="23" t="str">
        <f t="shared" si="30"/>
        <v xml:space="preserve"> </v>
      </c>
      <c r="L176" s="23">
        <f t="shared" si="31"/>
        <v>0</v>
      </c>
      <c r="M176" s="34"/>
      <c r="N176" s="44">
        <f t="shared" si="32"/>
        <v>0</v>
      </c>
    </row>
    <row r="177" spans="1:14" ht="14.5" customHeight="1" x14ac:dyDescent="0.2">
      <c r="A177" s="109" t="s">
        <v>87</v>
      </c>
      <c r="B177" s="22">
        <f>'BE1'!B177+'BE2'!B177+'BE3'!B177+'BE4'!B177+'BE5'!B177+'BE6'!B177+'BE7'!B177+'BE8'!B177+'BE9'!B177+'BE10'!B177+'BE11'!B177+'BE12'!B177+'BE13'!B177+'BE14'!B177+'BE15'!B177+'BE16'!B177+'BE17'!B177+'BE18'!B177+'BE19'!B177+'BE20'!B177</f>
        <v>0</v>
      </c>
      <c r="C177" s="11"/>
      <c r="D177" s="22">
        <f>'BE1'!D177+'BE2'!D177+'BE3'!D177+'BE4'!D177+'BE5'!D177+'BE6'!D177+'BE7'!D177+'BE8'!D177+'BE9'!D177+'BE10'!D177+'BE11'!D177+'BE12'!D177+'BE13'!D177+'BE14'!D177+'BE15'!D177+'BE16'!D177+'BE17'!D177+'BE18'!D177+'BE19'!D177+'BE20'!D177</f>
        <v>0</v>
      </c>
      <c r="E177" s="23">
        <f>'BE6'!E177</f>
        <v>0</v>
      </c>
      <c r="F177" s="13"/>
      <c r="G177" s="23">
        <f>'BE6'!G177</f>
        <v>0</v>
      </c>
      <c r="H177" s="34"/>
      <c r="I177" s="44">
        <f t="shared" si="28"/>
        <v>0</v>
      </c>
      <c r="J177" s="23">
        <f t="shared" si="29"/>
        <v>0</v>
      </c>
      <c r="K177" s="23" t="str">
        <f t="shared" si="30"/>
        <v xml:space="preserve"> </v>
      </c>
      <c r="L177" s="23">
        <f t="shared" si="31"/>
        <v>0</v>
      </c>
      <c r="M177" s="34"/>
      <c r="N177" s="44">
        <f t="shared" si="32"/>
        <v>0</v>
      </c>
    </row>
    <row r="178" spans="1:14" ht="14.5" customHeight="1" x14ac:dyDescent="0.2">
      <c r="A178" s="14" t="s">
        <v>88</v>
      </c>
      <c r="B178" s="22">
        <f>'BE1'!B178+'BE2'!B178+'BE3'!B178+'BE4'!B178+'BE5'!B178+'BE6'!B178+'BE7'!B178+'BE8'!B178+'BE9'!B178+'BE10'!B178+'BE11'!B178+'BE12'!B178+'BE13'!B178+'BE14'!B178+'BE15'!B178+'BE16'!B178+'BE17'!B178+'BE18'!B178+'BE19'!B178+'BE20'!B178</f>
        <v>0</v>
      </c>
      <c r="C178" s="11"/>
      <c r="D178" s="22">
        <f>'BE1'!D178+'BE2'!D178+'BE3'!D178+'BE4'!D178+'BE5'!D178+'BE6'!D178+'BE7'!D178+'BE8'!D178+'BE9'!D178+'BE10'!D178+'BE11'!D178+'BE12'!D178+'BE13'!D178+'BE14'!D178+'BE15'!D178+'BE16'!D178+'BE17'!D178+'BE18'!D178+'BE19'!D178+'BE20'!D178</f>
        <v>0</v>
      </c>
      <c r="E178" s="23">
        <f>'BE6'!E178</f>
        <v>0</v>
      </c>
      <c r="F178" s="13"/>
      <c r="G178" s="23">
        <f>'BE6'!G178</f>
        <v>0</v>
      </c>
      <c r="H178" s="34"/>
      <c r="I178" s="44">
        <f t="shared" si="28"/>
        <v>0</v>
      </c>
      <c r="J178" s="23">
        <f t="shared" si="29"/>
        <v>0</v>
      </c>
      <c r="K178" s="23" t="str">
        <f t="shared" si="30"/>
        <v xml:space="preserve"> </v>
      </c>
      <c r="L178" s="23">
        <f t="shared" si="31"/>
        <v>0</v>
      </c>
      <c r="M178" s="34"/>
      <c r="N178" s="44">
        <f t="shared" si="32"/>
        <v>0</v>
      </c>
    </row>
    <row r="179" spans="1:14" ht="14.5" customHeight="1" x14ac:dyDescent="0.2">
      <c r="A179" s="14" t="s">
        <v>89</v>
      </c>
      <c r="B179" s="22">
        <f>'BE1'!B179+'BE2'!B179+'BE3'!B179+'BE4'!B179+'BE5'!B179+'BE6'!B179+'BE7'!B179+'BE8'!B179+'BE9'!B179+'BE10'!B179+'BE11'!B179+'BE12'!B179+'BE13'!B179+'BE14'!B179+'BE15'!B179+'BE16'!B179+'BE17'!B179+'BE18'!B179+'BE19'!B179+'BE20'!B179</f>
        <v>0</v>
      </c>
      <c r="C179" s="11"/>
      <c r="D179" s="22">
        <f>'BE1'!D179+'BE2'!D179+'BE3'!D179+'BE4'!D179+'BE5'!D179+'BE6'!D179+'BE7'!D179+'BE8'!D179+'BE9'!D179+'BE10'!D179+'BE11'!D179+'BE12'!D179+'BE13'!D179+'BE14'!D179+'BE15'!D179+'BE16'!D179+'BE17'!D179+'BE18'!D179+'BE19'!D179+'BE20'!D179</f>
        <v>0</v>
      </c>
      <c r="E179" s="23">
        <f>'BE6'!E179</f>
        <v>0</v>
      </c>
      <c r="F179" s="13"/>
      <c r="G179" s="23">
        <f>'BE6'!G179</f>
        <v>0</v>
      </c>
      <c r="H179" s="34"/>
      <c r="I179" s="44">
        <f t="shared" si="28"/>
        <v>0</v>
      </c>
      <c r="J179" s="23">
        <f t="shared" si="29"/>
        <v>0</v>
      </c>
      <c r="K179" s="23" t="str">
        <f t="shared" si="30"/>
        <v xml:space="preserve"> </v>
      </c>
      <c r="L179" s="23">
        <f t="shared" si="31"/>
        <v>0</v>
      </c>
      <c r="M179" s="15"/>
      <c r="N179" s="44">
        <f t="shared" si="32"/>
        <v>0</v>
      </c>
    </row>
    <row r="180" spans="1:14" ht="14.5" customHeight="1" x14ac:dyDescent="0.2">
      <c r="A180" s="14" t="s">
        <v>90</v>
      </c>
      <c r="B180" s="22">
        <f>'BE1'!B180+'BE2'!B180+'BE3'!B180+'BE4'!B180+'BE5'!B180+'BE6'!B180+'BE7'!B180+'BE8'!B180+'BE9'!B180+'BE10'!B180+'BE11'!B180+'BE12'!B180+'BE13'!B180+'BE14'!B180+'BE15'!B180+'BE16'!B180+'BE17'!B180+'BE18'!B180+'BE19'!B180+'BE20'!B180</f>
        <v>0</v>
      </c>
      <c r="C180" s="11"/>
      <c r="D180" s="22">
        <f>'BE1'!D180+'BE2'!D180+'BE3'!D180+'BE4'!D180+'BE5'!D180+'BE6'!D180+'BE7'!D180+'BE8'!D180+'BE9'!D180+'BE10'!D180+'BE11'!D180+'BE12'!D180+'BE13'!D180+'BE14'!D180+'BE15'!D180+'BE16'!D180+'BE17'!D180+'BE18'!D180+'BE19'!D180+'BE20'!D180</f>
        <v>0</v>
      </c>
      <c r="E180" s="23">
        <f>'BE6'!E180</f>
        <v>0</v>
      </c>
      <c r="F180" s="13"/>
      <c r="G180" s="23">
        <f>'BE6'!G180</f>
        <v>0</v>
      </c>
      <c r="H180" s="34"/>
      <c r="I180" s="44">
        <f t="shared" si="28"/>
        <v>0</v>
      </c>
      <c r="J180" s="23">
        <f t="shared" si="29"/>
        <v>0</v>
      </c>
      <c r="K180" s="23" t="str">
        <f t="shared" si="30"/>
        <v xml:space="preserve"> </v>
      </c>
      <c r="L180" s="23">
        <f t="shared" si="31"/>
        <v>0</v>
      </c>
      <c r="M180" s="15"/>
      <c r="N180" s="44">
        <f t="shared" si="32"/>
        <v>0</v>
      </c>
    </row>
    <row r="181" spans="1:14" ht="14.5" customHeight="1" x14ac:dyDescent="0.2">
      <c r="A181" s="19" t="s">
        <v>91</v>
      </c>
      <c r="B181" s="7"/>
      <c r="C181" s="20"/>
      <c r="D181" s="21"/>
      <c r="E181" s="7"/>
      <c r="F181" s="20"/>
      <c r="G181" s="21"/>
      <c r="H181" s="15"/>
      <c r="I181" s="44"/>
      <c r="J181" s="23"/>
      <c r="K181" s="23"/>
      <c r="L181" s="23"/>
      <c r="M181" s="34"/>
      <c r="N181" s="44"/>
    </row>
    <row r="182" spans="1:14" ht="14.5" customHeight="1" x14ac:dyDescent="0.2">
      <c r="A182" s="16"/>
      <c r="B182" s="22">
        <f>'BE1'!B182+'BE2'!B182+'BE3'!B182+'BE4'!B182+'BE5'!B182+'BE6'!B182+'BE7'!B182+'BE8'!B182+'BE9'!B182+'BE10'!B182+'BE11'!B182+'BE12'!B182+'BE13'!B182+'BE14'!B182+'BE15'!B182+'BE16'!B182+'BE17'!B182+'BE18'!B182+'BE19'!B182+'BE20'!B182</f>
        <v>0</v>
      </c>
      <c r="C182" s="11"/>
      <c r="D182" s="22">
        <f>'BE1'!D182+'BE2'!D182+'BE3'!D182+'BE4'!D182+'BE5'!D182+'BE6'!D182+'BE7'!D182+'BE8'!D182+'BE9'!D182+'BE10'!D182+'BE11'!D182+'BE12'!D182+'BE13'!D182+'BE14'!D182+'BE15'!D182+'BE16'!D182+'BE17'!D182+'BE18'!D182+'BE19'!D182+'BE20'!D182</f>
        <v>0</v>
      </c>
      <c r="E182" s="23">
        <f>'BE6'!E182</f>
        <v>0</v>
      </c>
      <c r="F182" s="13"/>
      <c r="G182" s="23">
        <f>'BE6'!G182</f>
        <v>0</v>
      </c>
      <c r="H182" s="34"/>
      <c r="I182" s="44">
        <f>D182+G182</f>
        <v>0</v>
      </c>
      <c r="J182" s="23">
        <f>E182+B182</f>
        <v>0</v>
      </c>
      <c r="K182" s="23" t="str">
        <f>IF(J182&gt;0,L182/J182," ")</f>
        <v xml:space="preserve"> </v>
      </c>
      <c r="L182" s="23">
        <f>G182+D182</f>
        <v>0</v>
      </c>
      <c r="M182" s="15"/>
      <c r="N182" s="44">
        <f>D182+G182</f>
        <v>0</v>
      </c>
    </row>
    <row r="183" spans="1:14" ht="14.5" customHeight="1" x14ac:dyDescent="0.2">
      <c r="A183" s="19" t="s">
        <v>92</v>
      </c>
      <c r="B183" s="7"/>
      <c r="C183" s="20"/>
      <c r="D183" s="21"/>
      <c r="E183" s="7"/>
      <c r="F183" s="20"/>
      <c r="G183" s="21"/>
      <c r="H183" s="15"/>
      <c r="I183" s="44"/>
      <c r="J183" s="23"/>
      <c r="K183" s="23"/>
      <c r="L183" s="23"/>
      <c r="M183" s="34"/>
      <c r="N183" s="44"/>
    </row>
    <row r="184" spans="1:14" ht="14.5" customHeight="1" x14ac:dyDescent="0.2">
      <c r="A184" s="120" t="s">
        <v>93</v>
      </c>
      <c r="B184" s="22">
        <f>'BE1'!B184+'BE2'!B184+'BE3'!B184+'BE4'!B184+'BE5'!B184+'BE6'!B184+'BE7'!B184+'BE8'!B184+'BE9'!B184+'BE10'!B184+'BE11'!B184+'BE12'!B184+'BE13'!B184+'BE14'!B184+'BE15'!B184+'BE16'!B184+'BE17'!B184+'BE18'!B184+'BE19'!B184+'BE20'!B184</f>
        <v>0</v>
      </c>
      <c r="C184" s="11"/>
      <c r="D184" s="22">
        <f>'BE1'!D184+'BE2'!D184+'BE3'!D184+'BE4'!D184+'BE5'!D184+'BE6'!D184+'BE7'!D184+'BE8'!D184+'BE9'!D184+'BE10'!D184+'BE11'!D184+'BE12'!D184+'BE13'!D184+'BE14'!D184+'BE15'!D184+'BE16'!D184+'BE17'!D184+'BE18'!D184+'BE19'!D184+'BE20'!D184</f>
        <v>0</v>
      </c>
      <c r="E184" s="23">
        <f>'BE6'!E184</f>
        <v>0</v>
      </c>
      <c r="F184" s="13"/>
      <c r="G184" s="23">
        <f>'BE6'!G184</f>
        <v>0</v>
      </c>
      <c r="H184" s="34"/>
      <c r="I184" s="44">
        <f>D184+G184</f>
        <v>0</v>
      </c>
      <c r="J184" s="23">
        <f>E184+B184</f>
        <v>0</v>
      </c>
      <c r="K184" s="23" t="str">
        <f>IF(J184&gt;0,L184/J184," ")</f>
        <v xml:space="preserve"> </v>
      </c>
      <c r="L184" s="23">
        <f>G184+D184</f>
        <v>0</v>
      </c>
      <c r="M184" s="15"/>
      <c r="N184" s="44">
        <f>D184+G184</f>
        <v>0</v>
      </c>
    </row>
    <row r="185" spans="1:14" ht="14.5" customHeight="1" x14ac:dyDescent="0.2">
      <c r="A185" s="14" t="s">
        <v>94</v>
      </c>
      <c r="B185" s="10"/>
      <c r="C185" s="11"/>
      <c r="D185" s="22"/>
      <c r="E185" s="12"/>
      <c r="F185" s="13"/>
      <c r="G185" s="23"/>
      <c r="H185" s="15"/>
      <c r="I185" s="44"/>
      <c r="J185" s="23"/>
      <c r="K185" s="23"/>
      <c r="L185" s="23"/>
      <c r="M185" s="15"/>
      <c r="N185" s="44"/>
    </row>
    <row r="186" spans="1:14" ht="14.5" customHeight="1" x14ac:dyDescent="0.2">
      <c r="A186" s="110" t="s">
        <v>95</v>
      </c>
      <c r="B186" s="22">
        <f>'BE1'!B186+'BE2'!B186+'BE3'!B186+'BE4'!B186+'BE5'!B186+'BE6'!B186+'BE7'!B186+'BE8'!B186+'BE9'!B186+'BE10'!B186+'BE11'!B186+'BE12'!B186+'BE13'!B186+'BE14'!B186+'BE15'!B186+'BE16'!B186+'BE17'!B186+'BE18'!B186+'BE19'!B186+'BE20'!B186</f>
        <v>0</v>
      </c>
      <c r="C186" s="11"/>
      <c r="D186" s="22">
        <f>'BE1'!D186+'BE2'!D186+'BE3'!D186+'BE4'!D186+'BE5'!D186+'BE6'!D186+'BE7'!D186+'BE8'!D186+'BE9'!D186+'BE10'!D186+'BE11'!D186+'BE12'!D186+'BE13'!D186+'BE14'!D186+'BE15'!D186+'BE16'!D186+'BE17'!D186+'BE18'!D186+'BE19'!D186+'BE20'!D186</f>
        <v>0</v>
      </c>
      <c r="E186" s="23">
        <f>'BE6'!E186</f>
        <v>0</v>
      </c>
      <c r="F186" s="13"/>
      <c r="G186" s="23">
        <f>'BE6'!G186</f>
        <v>0</v>
      </c>
      <c r="H186" s="34"/>
      <c r="I186" s="44">
        <f>D186+G186</f>
        <v>0</v>
      </c>
      <c r="J186" s="23">
        <f>E186+B186</f>
        <v>0</v>
      </c>
      <c r="K186" s="23" t="str">
        <f>IF(J186&gt;0,L186/J186," ")</f>
        <v xml:space="preserve"> </v>
      </c>
      <c r="L186" s="23">
        <f>G186+D186</f>
        <v>0</v>
      </c>
      <c r="M186" s="15"/>
      <c r="N186" s="44">
        <f>D186+G186</f>
        <v>0</v>
      </c>
    </row>
    <row r="187" spans="1:14" ht="14.5" customHeight="1" x14ac:dyDescent="0.2">
      <c r="A187" s="110" t="s">
        <v>96</v>
      </c>
      <c r="B187" s="22">
        <f>'BE1'!B187+'BE2'!B187+'BE3'!B187+'BE4'!B187+'BE5'!B187+'BE6'!B187+'BE7'!B187+'BE8'!B187+'BE9'!B187+'BE10'!B187+'BE11'!B187+'BE12'!B187+'BE13'!B187+'BE14'!B187+'BE15'!B187+'BE16'!B187+'BE17'!B187+'BE18'!B187+'BE19'!B187+'BE20'!B187</f>
        <v>0</v>
      </c>
      <c r="C187" s="11"/>
      <c r="D187" s="22">
        <f>'BE1'!D187+'BE2'!D187+'BE3'!D187+'BE4'!D187+'BE5'!D187+'BE6'!D187+'BE7'!D187+'BE8'!D187+'BE9'!D187+'BE10'!D187+'BE11'!D187+'BE12'!D187+'BE13'!D187+'BE14'!D187+'BE15'!D187+'BE16'!D187+'BE17'!D187+'BE18'!D187+'BE19'!D187+'BE20'!D187</f>
        <v>0</v>
      </c>
      <c r="E187" s="23">
        <f>'BE6'!E187</f>
        <v>0</v>
      </c>
      <c r="F187" s="13"/>
      <c r="G187" s="23">
        <f>'BE6'!G187</f>
        <v>0</v>
      </c>
      <c r="H187" s="34"/>
      <c r="I187" s="44">
        <f>D187+G187</f>
        <v>0</v>
      </c>
      <c r="J187" s="23">
        <f>E187+B187</f>
        <v>0</v>
      </c>
      <c r="K187" s="23" t="str">
        <f>IF(J187&gt;0,L187/J187," ")</f>
        <v xml:space="preserve"> </v>
      </c>
      <c r="L187" s="23">
        <f>G187+D187</f>
        <v>0</v>
      </c>
      <c r="M187" s="15"/>
      <c r="N187" s="44">
        <f>D187+G187</f>
        <v>0</v>
      </c>
    </row>
    <row r="188" spans="1:14" ht="14.5" customHeight="1" x14ac:dyDescent="0.2">
      <c r="A188" s="110" t="s">
        <v>97</v>
      </c>
      <c r="B188" s="22">
        <f>'BE1'!B188+'BE2'!B188+'BE3'!B188+'BE4'!B188+'BE5'!B188+'BE6'!B188+'BE7'!B188+'BE8'!B188+'BE9'!B188+'BE10'!B188+'BE11'!B188+'BE12'!B188+'BE13'!B188+'BE14'!B188+'BE15'!B188+'BE16'!B188+'BE17'!B188+'BE18'!B188+'BE19'!B188+'BE20'!B188</f>
        <v>0</v>
      </c>
      <c r="C188" s="11"/>
      <c r="D188" s="22">
        <f>'BE1'!D188+'BE2'!D188+'BE3'!D188+'BE4'!D188+'BE5'!D188+'BE6'!D188+'BE7'!D188+'BE8'!D188+'BE9'!D188+'BE10'!D188+'BE11'!D188+'BE12'!D188+'BE13'!D188+'BE14'!D188+'BE15'!D188+'BE16'!D188+'BE17'!D188+'BE18'!D188+'BE19'!D188+'BE20'!D188</f>
        <v>0</v>
      </c>
      <c r="E188" s="23">
        <f>'BE6'!E188</f>
        <v>0</v>
      </c>
      <c r="F188" s="13"/>
      <c r="G188" s="23">
        <f>'BE6'!G188</f>
        <v>0</v>
      </c>
      <c r="H188" s="34"/>
      <c r="I188" s="44">
        <f>D188+G188</f>
        <v>0</v>
      </c>
      <c r="J188" s="23">
        <f>E188+B188</f>
        <v>0</v>
      </c>
      <c r="K188" s="23" t="str">
        <f>IF(J188&gt;0,L188/J188," ")</f>
        <v xml:space="preserve"> </v>
      </c>
      <c r="L188" s="23">
        <f>G188+D188</f>
        <v>0</v>
      </c>
      <c r="M188" s="15"/>
      <c r="N188" s="44">
        <f>D188+G188</f>
        <v>0</v>
      </c>
    </row>
    <row r="189" spans="1:14" ht="14.5" customHeight="1" x14ac:dyDescent="0.2">
      <c r="A189" s="14" t="s">
        <v>98</v>
      </c>
      <c r="B189" s="10"/>
      <c r="C189" s="11"/>
      <c r="D189" s="22"/>
      <c r="E189" s="12"/>
      <c r="F189" s="13"/>
      <c r="G189" s="23"/>
      <c r="H189" s="15"/>
      <c r="I189" s="44"/>
      <c r="J189" s="23"/>
      <c r="K189" s="23"/>
      <c r="L189" s="23"/>
      <c r="M189" s="15"/>
      <c r="N189" s="44"/>
    </row>
    <row r="190" spans="1:14" ht="14.5" customHeight="1" x14ac:dyDescent="0.2">
      <c r="A190" s="110" t="s">
        <v>99</v>
      </c>
      <c r="B190" s="22">
        <f>'BE1'!B190+'BE2'!B190+'BE3'!B190+'BE4'!B190+'BE5'!B190+'BE6'!B190+'BE7'!B190+'BE8'!B190+'BE9'!B190+'BE10'!B190+'BE11'!B190+'BE12'!B190+'BE13'!B190+'BE14'!B190+'BE15'!B190+'BE16'!B190+'BE17'!B190+'BE18'!B190+'BE19'!B190+'BE20'!B190</f>
        <v>0</v>
      </c>
      <c r="C190" s="11"/>
      <c r="D190" s="22">
        <f>'BE1'!D190+'BE2'!D190+'BE3'!D190+'BE4'!D190+'BE5'!D190+'BE6'!D190+'BE7'!D190+'BE8'!D190+'BE9'!D190+'BE10'!D190+'BE11'!D190+'BE12'!D190+'BE13'!D190+'BE14'!D190+'BE15'!D190+'BE16'!D190+'BE17'!D190+'BE18'!D190+'BE19'!D190+'BE20'!D190</f>
        <v>0</v>
      </c>
      <c r="E190" s="23">
        <f>'BE6'!E190</f>
        <v>0</v>
      </c>
      <c r="F190" s="13"/>
      <c r="G190" s="23">
        <f>'BE6'!G190</f>
        <v>0</v>
      </c>
      <c r="H190" s="34"/>
      <c r="I190" s="44">
        <f>D190+G190</f>
        <v>0</v>
      </c>
      <c r="J190" s="23">
        <f>E190+B190</f>
        <v>0</v>
      </c>
      <c r="K190" s="23" t="str">
        <f t="shared" ref="K190:K194" si="33">IF(J190&gt;0,L190/J190," ")</f>
        <v xml:space="preserve"> </v>
      </c>
      <c r="L190" s="23">
        <f>G190+D190</f>
        <v>0</v>
      </c>
      <c r="M190" s="15"/>
      <c r="N190" s="44">
        <f>D190+G190</f>
        <v>0</v>
      </c>
    </row>
    <row r="191" spans="1:14" ht="14.5" customHeight="1" x14ac:dyDescent="0.2">
      <c r="A191" s="110" t="s">
        <v>100</v>
      </c>
      <c r="B191" s="22">
        <f>'BE1'!B191+'BE2'!B191+'BE3'!B191+'BE4'!B191+'BE5'!B191+'BE6'!B191+'BE7'!B191+'BE8'!B191+'BE9'!B191+'BE10'!B191+'BE11'!B191+'BE12'!B191+'BE13'!B191+'BE14'!B191+'BE15'!B191+'BE16'!B191+'BE17'!B191+'BE18'!B191+'BE19'!B191+'BE20'!B191</f>
        <v>0</v>
      </c>
      <c r="C191" s="11"/>
      <c r="D191" s="22">
        <f>'BE1'!D191+'BE2'!D191+'BE3'!D191+'BE4'!D191+'BE5'!D191+'BE6'!D191+'BE7'!D191+'BE8'!D191+'BE9'!D191+'BE10'!D191+'BE11'!D191+'BE12'!D191+'BE13'!D191+'BE14'!D191+'BE15'!D191+'BE16'!D191+'BE17'!D191+'BE18'!D191+'BE19'!D191+'BE20'!D191</f>
        <v>0</v>
      </c>
      <c r="E191" s="23">
        <f>'BE6'!E191</f>
        <v>0</v>
      </c>
      <c r="F191" s="13"/>
      <c r="G191" s="23">
        <f>'BE6'!G191</f>
        <v>0</v>
      </c>
      <c r="H191" s="34"/>
      <c r="I191" s="44">
        <f>D191+G191</f>
        <v>0</v>
      </c>
      <c r="J191" s="23">
        <f>E191+B191</f>
        <v>0</v>
      </c>
      <c r="K191" s="23" t="str">
        <f t="shared" si="33"/>
        <v xml:space="preserve"> </v>
      </c>
      <c r="L191" s="23">
        <f>G191+D191</f>
        <v>0</v>
      </c>
      <c r="M191" s="15"/>
      <c r="N191" s="44">
        <f>D191+G191</f>
        <v>0</v>
      </c>
    </row>
    <row r="192" spans="1:14" ht="14.5" customHeight="1" x14ac:dyDescent="0.2">
      <c r="A192" s="110" t="s">
        <v>101</v>
      </c>
      <c r="B192" s="22">
        <f>'BE1'!B192+'BE2'!B192+'BE3'!B192+'BE4'!B192+'BE5'!B192+'BE6'!B192+'BE7'!B192+'BE8'!B192+'BE9'!B192+'BE10'!B192+'BE11'!B192+'BE12'!B192+'BE13'!B192+'BE14'!B192+'BE15'!B192+'BE16'!B192+'BE17'!B192+'BE18'!B192+'BE19'!B192+'BE20'!B192</f>
        <v>0</v>
      </c>
      <c r="C192" s="11"/>
      <c r="D192" s="22">
        <f>'BE1'!D192+'BE2'!D192+'BE3'!D192+'BE4'!D192+'BE5'!D192+'BE6'!D192+'BE7'!D192+'BE8'!D192+'BE9'!D192+'BE10'!D192+'BE11'!D192+'BE12'!D192+'BE13'!D192+'BE14'!D192+'BE15'!D192+'BE16'!D192+'BE17'!D192+'BE18'!D192+'BE19'!D192+'BE20'!D192</f>
        <v>0</v>
      </c>
      <c r="E192" s="23">
        <f>'BE6'!E192</f>
        <v>0</v>
      </c>
      <c r="F192" s="13"/>
      <c r="G192" s="23">
        <f>'BE6'!G192</f>
        <v>0</v>
      </c>
      <c r="H192" s="34"/>
      <c r="I192" s="44">
        <f>D192+G192</f>
        <v>0</v>
      </c>
      <c r="J192" s="23">
        <f>E192+B192</f>
        <v>0</v>
      </c>
      <c r="K192" s="23" t="str">
        <f t="shared" si="33"/>
        <v xml:space="preserve"> </v>
      </c>
      <c r="L192" s="23">
        <f>G192+D192</f>
        <v>0</v>
      </c>
      <c r="M192" s="15"/>
      <c r="N192" s="44">
        <f>D192+G192</f>
        <v>0</v>
      </c>
    </row>
    <row r="193" spans="1:14" ht="14.5" customHeight="1" x14ac:dyDescent="0.2">
      <c r="A193" s="110" t="s">
        <v>102</v>
      </c>
      <c r="B193" s="22">
        <f>'BE1'!B193+'BE2'!B193+'BE3'!B193+'BE4'!B193+'BE5'!B193+'BE6'!B193+'BE7'!B193+'BE8'!B193+'BE9'!B193+'BE10'!B193+'BE11'!B193+'BE12'!B193+'BE13'!B193+'BE14'!B193+'BE15'!B193+'BE16'!B193+'BE17'!B193+'BE18'!B193+'BE19'!B193+'BE20'!B193</f>
        <v>0</v>
      </c>
      <c r="C193" s="11"/>
      <c r="D193" s="22">
        <f>'BE1'!D193+'BE2'!D193+'BE3'!D193+'BE4'!D193+'BE5'!D193+'BE6'!D193+'BE7'!D193+'BE8'!D193+'BE9'!D193+'BE10'!D193+'BE11'!D193+'BE12'!D193+'BE13'!D193+'BE14'!D193+'BE15'!D193+'BE16'!D193+'BE17'!D193+'BE18'!D193+'BE19'!D193+'BE20'!D193</f>
        <v>0</v>
      </c>
      <c r="E193" s="23">
        <f>'BE6'!E193</f>
        <v>0</v>
      </c>
      <c r="F193" s="13"/>
      <c r="G193" s="23">
        <f>'BE6'!G193</f>
        <v>0</v>
      </c>
      <c r="H193" s="34"/>
      <c r="I193" s="44">
        <f>D193+G193</f>
        <v>0</v>
      </c>
      <c r="J193" s="23">
        <f>E193+B193</f>
        <v>0</v>
      </c>
      <c r="K193" s="23" t="str">
        <f t="shared" si="33"/>
        <v xml:space="preserve"> </v>
      </c>
      <c r="L193" s="23">
        <f>G193+D193</f>
        <v>0</v>
      </c>
      <c r="M193" s="15"/>
      <c r="N193" s="44">
        <f>D193+G193</f>
        <v>0</v>
      </c>
    </row>
    <row r="194" spans="1:14" ht="14.5" customHeight="1" x14ac:dyDescent="0.2">
      <c r="A194" s="110" t="s">
        <v>103</v>
      </c>
      <c r="B194" s="22">
        <f>'BE1'!B194+'BE2'!B194+'BE3'!B194+'BE4'!B194+'BE5'!B194+'BE6'!B194+'BE7'!B194+'BE8'!B194+'BE9'!B194+'BE10'!B194+'BE11'!B194+'BE12'!B194+'BE13'!B194+'BE14'!B194+'BE15'!B194+'BE16'!B194+'BE17'!B194+'BE18'!B194+'BE19'!B194+'BE20'!B194</f>
        <v>0</v>
      </c>
      <c r="C194" s="11"/>
      <c r="D194" s="22">
        <f>'BE1'!D194+'BE2'!D194+'BE3'!D194+'BE4'!D194+'BE5'!D194+'BE6'!D194+'BE7'!D194+'BE8'!D194+'BE9'!D194+'BE10'!D194+'BE11'!D194+'BE12'!D194+'BE13'!D194+'BE14'!D194+'BE15'!D194+'BE16'!D194+'BE17'!D194+'BE18'!D194+'BE19'!D194+'BE20'!D194</f>
        <v>0</v>
      </c>
      <c r="E194" s="23">
        <f>'BE6'!E194</f>
        <v>0</v>
      </c>
      <c r="F194" s="13"/>
      <c r="G194" s="23">
        <f>'BE6'!G194</f>
        <v>0</v>
      </c>
      <c r="H194" s="34"/>
      <c r="I194" s="44">
        <f>D194+G194</f>
        <v>0</v>
      </c>
      <c r="J194" s="23">
        <f>E194+B194</f>
        <v>0</v>
      </c>
      <c r="K194" s="23" t="str">
        <f t="shared" si="33"/>
        <v xml:space="preserve"> </v>
      </c>
      <c r="L194" s="23">
        <f>G194+D194</f>
        <v>0</v>
      </c>
      <c r="M194" s="15"/>
      <c r="N194" s="44">
        <f>D194+G194</f>
        <v>0</v>
      </c>
    </row>
    <row r="195" spans="1:14" ht="14.5" customHeight="1" x14ac:dyDescent="0.2">
      <c r="A195" s="9" t="s">
        <v>104</v>
      </c>
      <c r="B195" s="7"/>
      <c r="C195" s="20"/>
      <c r="D195" s="21"/>
      <c r="E195" s="7"/>
      <c r="F195" s="20"/>
      <c r="G195" s="21"/>
      <c r="H195" s="15"/>
      <c r="I195" s="44"/>
      <c r="J195" s="23"/>
      <c r="K195" s="23"/>
      <c r="L195" s="23"/>
      <c r="M195" s="34"/>
      <c r="N195" s="44"/>
    </row>
    <row r="196" spans="1:14" ht="14.5" customHeight="1" x14ac:dyDescent="0.2">
      <c r="A196" s="121" t="s">
        <v>105</v>
      </c>
      <c r="B196" s="22">
        <f>'BE1'!B196+'BE2'!B196+'BE3'!B196+'BE4'!B196+'BE5'!B196+'BE6'!B196+'BE7'!B196+'BE8'!B196+'BE9'!B196+'BE10'!B196+'BE11'!B196+'BE12'!B196+'BE13'!B196+'BE14'!B196+'BE15'!B196+'BE16'!B196+'BE17'!B196+'BE18'!B196+'BE19'!B196+'BE20'!B196</f>
        <v>0</v>
      </c>
      <c r="C196" s="11"/>
      <c r="D196" s="22">
        <f>'BE1'!D196+'BE2'!D196+'BE3'!D196+'BE4'!D196+'BE5'!D196+'BE6'!D196+'BE7'!D196+'BE8'!D196+'BE9'!D196+'BE10'!D196+'BE11'!D196+'BE12'!D196+'BE13'!D196+'BE14'!D196+'BE15'!D196+'BE16'!D196+'BE17'!D196+'BE18'!D196+'BE19'!D196+'BE20'!D196</f>
        <v>0</v>
      </c>
      <c r="E196" s="23">
        <f>'BE6'!E196</f>
        <v>0</v>
      </c>
      <c r="F196" s="13"/>
      <c r="G196" s="23">
        <f>'BE6'!G196</f>
        <v>0</v>
      </c>
      <c r="H196" s="34"/>
      <c r="I196" s="44">
        <f>D196+G196</f>
        <v>0</v>
      </c>
      <c r="J196" s="23">
        <f>E196+B196</f>
        <v>0</v>
      </c>
      <c r="K196" s="23" t="str">
        <f t="shared" ref="K196:K200" si="34">IF(J196&gt;0,L196/J196," ")</f>
        <v xml:space="preserve"> </v>
      </c>
      <c r="L196" s="23">
        <f>G196+D196</f>
        <v>0</v>
      </c>
      <c r="M196" s="15"/>
      <c r="N196" s="44">
        <f>D196+G196</f>
        <v>0</v>
      </c>
    </row>
    <row r="197" spans="1:14" ht="14.5" customHeight="1" x14ac:dyDescent="0.2">
      <c r="A197" s="120" t="s">
        <v>106</v>
      </c>
      <c r="B197" s="22">
        <f>'BE1'!B197+'BE2'!B197+'BE3'!B197+'BE4'!B197+'BE5'!B197+'BE6'!B197+'BE7'!B197+'BE8'!B197+'BE9'!B197+'BE10'!B197+'BE11'!B197+'BE12'!B197+'BE13'!B197+'BE14'!B197+'BE15'!B197+'BE16'!B197+'BE17'!B197+'BE18'!B197+'BE19'!B197+'BE20'!B197</f>
        <v>0</v>
      </c>
      <c r="C197" s="11"/>
      <c r="D197" s="22">
        <f>'BE1'!D197+'BE2'!D197+'BE3'!D197+'BE4'!D197+'BE5'!D197+'BE6'!D197+'BE7'!D197+'BE8'!D197+'BE9'!D197+'BE10'!D197+'BE11'!D197+'BE12'!D197+'BE13'!D197+'BE14'!D197+'BE15'!D197+'BE16'!D197+'BE17'!D197+'BE18'!D197+'BE19'!D197+'BE20'!D197</f>
        <v>0</v>
      </c>
      <c r="E197" s="23">
        <f>'BE6'!E197</f>
        <v>0</v>
      </c>
      <c r="F197" s="13"/>
      <c r="G197" s="23">
        <f>'BE6'!G197</f>
        <v>0</v>
      </c>
      <c r="H197" s="34"/>
      <c r="I197" s="44">
        <f>D197+G197</f>
        <v>0</v>
      </c>
      <c r="J197" s="23">
        <f>E197+B197</f>
        <v>0</v>
      </c>
      <c r="K197" s="23" t="str">
        <f t="shared" si="34"/>
        <v xml:space="preserve"> </v>
      </c>
      <c r="L197" s="23">
        <f>G197+D197</f>
        <v>0</v>
      </c>
      <c r="M197" s="15"/>
      <c r="N197" s="44">
        <f>D197+G197</f>
        <v>0</v>
      </c>
    </row>
    <row r="198" spans="1:14" ht="14.5" customHeight="1" x14ac:dyDescent="0.2">
      <c r="A198" s="120" t="s">
        <v>107</v>
      </c>
      <c r="B198" s="22">
        <f>'BE1'!B198+'BE2'!B198+'BE3'!B198+'BE4'!B198+'BE5'!B198+'BE6'!B198+'BE7'!B198+'BE8'!B198+'BE9'!B198+'BE10'!B198+'BE11'!B198+'BE12'!B198+'BE13'!B198+'BE14'!B198+'BE15'!B198+'BE16'!B198+'BE17'!B198+'BE18'!B198+'BE19'!B198+'BE20'!B198</f>
        <v>0</v>
      </c>
      <c r="C198" s="11"/>
      <c r="D198" s="22">
        <f>'BE1'!D198+'BE2'!D198+'BE3'!D198+'BE4'!D198+'BE5'!D198+'BE6'!D198+'BE7'!D198+'BE8'!D198+'BE9'!D198+'BE10'!D198+'BE11'!D198+'BE12'!D198+'BE13'!D198+'BE14'!D198+'BE15'!D198+'BE16'!D198+'BE17'!D198+'BE18'!D198+'BE19'!D198+'BE20'!D198</f>
        <v>0</v>
      </c>
      <c r="E198" s="23">
        <f>'BE6'!E198</f>
        <v>0</v>
      </c>
      <c r="F198" s="13"/>
      <c r="G198" s="23">
        <f>'BE6'!G198</f>
        <v>0</v>
      </c>
      <c r="H198" s="34"/>
      <c r="I198" s="44">
        <f>D198+G198</f>
        <v>0</v>
      </c>
      <c r="J198" s="23">
        <f>E198+B198</f>
        <v>0</v>
      </c>
      <c r="K198" s="23" t="str">
        <f t="shared" si="34"/>
        <v xml:space="preserve"> </v>
      </c>
      <c r="L198" s="23">
        <f>G198+D198</f>
        <v>0</v>
      </c>
      <c r="M198" s="15"/>
      <c r="N198" s="44">
        <f>D198+G198</f>
        <v>0</v>
      </c>
    </row>
    <row r="199" spans="1:14" ht="14.5" customHeight="1" x14ac:dyDescent="0.2">
      <c r="A199" s="120" t="s">
        <v>108</v>
      </c>
      <c r="B199" s="22">
        <f>'BE1'!B199+'BE2'!B199+'BE3'!B199+'BE4'!B199+'BE5'!B199+'BE6'!B199+'BE7'!B199+'BE8'!B199+'BE9'!B199+'BE10'!B199+'BE11'!B199+'BE12'!B199+'BE13'!B199+'BE14'!B199+'BE15'!B199+'BE16'!B199+'BE17'!B199+'BE18'!B199+'BE19'!B199+'BE20'!B199</f>
        <v>0</v>
      </c>
      <c r="C199" s="11"/>
      <c r="D199" s="22">
        <f>'BE1'!D199+'BE2'!D199+'BE3'!D199+'BE4'!D199+'BE5'!D199+'BE6'!D199+'BE7'!D199+'BE8'!D199+'BE9'!D199+'BE10'!D199+'BE11'!D199+'BE12'!D199+'BE13'!D199+'BE14'!D199+'BE15'!D199+'BE16'!D199+'BE17'!D199+'BE18'!D199+'BE19'!D199+'BE20'!D199</f>
        <v>0</v>
      </c>
      <c r="E199" s="23">
        <f>'BE6'!E199</f>
        <v>0</v>
      </c>
      <c r="F199" s="13"/>
      <c r="G199" s="23">
        <f>'BE6'!G199</f>
        <v>0</v>
      </c>
      <c r="H199" s="34"/>
      <c r="I199" s="44">
        <f>D199+G199</f>
        <v>0</v>
      </c>
      <c r="J199" s="23">
        <f>E199+B199</f>
        <v>0</v>
      </c>
      <c r="K199" s="23" t="str">
        <f t="shared" si="34"/>
        <v xml:space="preserve"> </v>
      </c>
      <c r="L199" s="23">
        <f>G199+D199</f>
        <v>0</v>
      </c>
      <c r="M199" s="15"/>
      <c r="N199" s="44">
        <f>D199+G199</f>
        <v>0</v>
      </c>
    </row>
    <row r="200" spans="1:14" ht="14.5" customHeight="1" x14ac:dyDescent="0.2">
      <c r="A200" s="120" t="s">
        <v>109</v>
      </c>
      <c r="B200" s="22">
        <f>'BE1'!B200+'BE2'!B200+'BE3'!B200+'BE4'!B200+'BE5'!B200+'BE6'!B200+'BE7'!B200+'BE8'!B200+'BE9'!B200+'BE10'!B200+'BE11'!B200+'BE12'!B200+'BE13'!B200+'BE14'!B200+'BE15'!B200+'BE16'!B200+'BE17'!B200+'BE18'!B200+'BE19'!B200+'BE20'!B200</f>
        <v>0</v>
      </c>
      <c r="C200" s="11"/>
      <c r="D200" s="22">
        <f>'BE1'!D200+'BE2'!D200+'BE3'!D200+'BE4'!D200+'BE5'!D200+'BE6'!D200+'BE7'!D200+'BE8'!D200+'BE9'!D200+'BE10'!D200+'BE11'!D200+'BE12'!D200+'BE13'!D200+'BE14'!D200+'BE15'!D200+'BE16'!D200+'BE17'!D200+'BE18'!D200+'BE19'!D200+'BE20'!D200</f>
        <v>0</v>
      </c>
      <c r="E200" s="23">
        <f>'BE6'!E200</f>
        <v>0</v>
      </c>
      <c r="F200" s="13"/>
      <c r="G200" s="23">
        <f>'BE6'!G200</f>
        <v>0</v>
      </c>
      <c r="H200" s="34"/>
      <c r="I200" s="44">
        <f>D200+G200</f>
        <v>0</v>
      </c>
      <c r="J200" s="23">
        <f>E200+B200</f>
        <v>0</v>
      </c>
      <c r="K200" s="23" t="str">
        <f t="shared" si="34"/>
        <v xml:space="preserve"> </v>
      </c>
      <c r="L200" s="23">
        <f>G200+D200</f>
        <v>0</v>
      </c>
      <c r="M200" s="15"/>
      <c r="N200" s="44">
        <f>D200+G200</f>
        <v>0</v>
      </c>
    </row>
    <row r="201" spans="1:14" ht="14.5" customHeight="1" x14ac:dyDescent="0.2">
      <c r="A201" s="66"/>
      <c r="B201" s="10"/>
      <c r="C201" s="11"/>
      <c r="D201" s="22"/>
      <c r="E201" s="12"/>
      <c r="F201" s="13"/>
      <c r="G201" s="23"/>
      <c r="H201" s="15"/>
      <c r="I201" s="44"/>
      <c r="J201" s="23"/>
      <c r="K201" s="23"/>
      <c r="L201" s="23"/>
      <c r="M201" s="15"/>
      <c r="N201" s="44"/>
    </row>
    <row r="202" spans="1:14" ht="14.5" customHeight="1" x14ac:dyDescent="0.2">
      <c r="A202" s="122" t="s">
        <v>110</v>
      </c>
      <c r="B202" s="19"/>
      <c r="C202" s="19"/>
      <c r="D202" s="25">
        <f>'BE1'!D202+'BE2'!D202+'BE3'!D202+'BE4'!D202+'BE5'!D202+'BE6'!D202+'BE7'!D202+'BE8'!D202+'BE9'!D202+'BE10'!D202+'BE11'!D202+'BE12'!D202+'BE13'!D202+'BE14'!D202+'BE15'!D202+'BE16'!D202+'BE17'!D202+'BE18'!D202+'BE19'!D202+'BE20'!D202</f>
        <v>73111.656000000003</v>
      </c>
      <c r="E202" s="19"/>
      <c r="F202" s="19"/>
      <c r="G202" s="25">
        <f>'BE6'!G202</f>
        <v>0</v>
      </c>
      <c r="H202" s="15"/>
      <c r="I202" s="44">
        <f>D202+G202</f>
        <v>73111.656000000003</v>
      </c>
      <c r="J202" s="23">
        <f>E202+B202</f>
        <v>0</v>
      </c>
      <c r="K202" s="23"/>
      <c r="L202" s="23">
        <f>G202+D202</f>
        <v>73111.656000000003</v>
      </c>
      <c r="M202" s="15"/>
      <c r="N202" s="44">
        <f>D202+G202</f>
        <v>73111.656000000003</v>
      </c>
    </row>
    <row r="203" spans="1:14" ht="14.5" customHeight="1" x14ac:dyDescent="0.2">
      <c r="A203" s="122" t="s">
        <v>111</v>
      </c>
      <c r="B203" s="19"/>
      <c r="C203" s="19"/>
      <c r="D203" s="25">
        <f>'BE1'!D203+'BE2'!D203+'BE3'!D203+'BE4'!D203+'BE5'!D203+'BE6'!D203+'BE7'!D203+'BE8'!D203+'BE9'!D203+'BE10'!D203+'BE11'!D203+'BE12'!D203+'BE13'!D203+'BE14'!D203+'BE15'!D203+'BE16'!D203+'BE17'!D203+'BE18'!D203+'BE19'!D203+'BE20'!D203</f>
        <v>73111.656000000003</v>
      </c>
      <c r="E203" s="19"/>
      <c r="F203" s="19"/>
      <c r="G203" s="25">
        <f>'BE6'!G203</f>
        <v>0</v>
      </c>
      <c r="H203" s="15"/>
      <c r="I203" s="44">
        <f>D203+G203</f>
        <v>73111.656000000003</v>
      </c>
      <c r="J203" s="23">
        <f>E203+B203</f>
        <v>0</v>
      </c>
      <c r="K203" s="23"/>
      <c r="L203" s="23">
        <f>G203+D203</f>
        <v>73111.656000000003</v>
      </c>
      <c r="M203" s="15"/>
      <c r="N203" s="44">
        <f>D203+G203</f>
        <v>73111.656000000003</v>
      </c>
    </row>
    <row r="204" spans="1:14" ht="14.5" customHeight="1" x14ac:dyDescent="0.2">
      <c r="A204" s="24"/>
      <c r="B204" s="10"/>
      <c r="C204" s="11"/>
      <c r="D204" s="22"/>
      <c r="E204" s="12"/>
      <c r="F204" s="13"/>
      <c r="G204" s="23"/>
      <c r="H204" s="15"/>
      <c r="I204" s="44"/>
      <c r="J204" s="23"/>
      <c r="K204" s="23"/>
      <c r="L204" s="23"/>
      <c r="M204" s="15"/>
      <c r="N204" s="44"/>
    </row>
    <row r="205" spans="1:14" ht="14.5" customHeight="1" x14ac:dyDescent="0.2">
      <c r="A205" s="19" t="s">
        <v>112</v>
      </c>
      <c r="B205" s="19"/>
      <c r="C205" s="19"/>
      <c r="D205" s="25">
        <f>'BE1'!D205+'BE2'!D205+'BE3'!D205+'BE4'!D205+'BE5'!D205+'BE6'!D205+'BE7'!D205+'BE8'!D205+'BE9'!D205+'BE10'!D205+'BE11'!D205+'BE12'!D205+'BE13'!D205+'BE14'!D205+'BE15'!D205+'BE16'!D205+'BE17'!D205+'BE18'!D205+'BE19'!D205+'BE20'!D205</f>
        <v>18277.914000000001</v>
      </c>
      <c r="E205" s="19"/>
      <c r="F205" s="19"/>
      <c r="G205" s="25">
        <f>'BE6'!G205</f>
        <v>0</v>
      </c>
      <c r="H205" s="15"/>
      <c r="I205" s="44">
        <f>D205+G205</f>
        <v>18277.914000000001</v>
      </c>
      <c r="J205" s="23">
        <f>E205+B205</f>
        <v>0</v>
      </c>
      <c r="K205" s="23"/>
      <c r="L205" s="23">
        <f>G205+D205</f>
        <v>18277.914000000001</v>
      </c>
      <c r="M205" s="15"/>
      <c r="N205" s="44">
        <f>D205+G205</f>
        <v>18277.914000000001</v>
      </c>
    </row>
    <row r="206" spans="1:14" ht="14.5" customHeight="1" x14ac:dyDescent="0.2">
      <c r="A206" s="14"/>
      <c r="B206" s="10"/>
      <c r="C206" s="11"/>
      <c r="D206" s="22"/>
      <c r="E206" s="12"/>
      <c r="F206" s="13"/>
      <c r="G206" s="23"/>
      <c r="H206" s="15"/>
      <c r="I206" s="44"/>
      <c r="J206" s="23"/>
      <c r="K206" s="23"/>
      <c r="L206" s="23"/>
      <c r="M206" s="15"/>
      <c r="N206" s="44"/>
    </row>
    <row r="207" spans="1:14" ht="14.5" customHeight="1" x14ac:dyDescent="0.2">
      <c r="A207" s="19" t="s">
        <v>113</v>
      </c>
      <c r="B207" s="19"/>
      <c r="C207" s="19"/>
      <c r="D207" s="25">
        <f>'BE1'!D207+'BE2'!D207+'BE3'!D207+'BE4'!D207+'BE5'!D207+'BE6'!D207+'BE7'!D207+'BE8'!D207+'BE9'!D207+'BE10'!D207+'BE11'!D207+'BE12'!D207+'BE13'!D207+'BE14'!D207+'BE15'!D207+'BE16'!D207+'BE17'!D207+'BE18'!D207+'BE19'!D207+'BE20'!D207</f>
        <v>91389.569999999992</v>
      </c>
      <c r="E207" s="19"/>
      <c r="F207" s="19"/>
      <c r="G207" s="25">
        <f>'BE6'!G207</f>
        <v>0</v>
      </c>
      <c r="H207" s="15"/>
      <c r="I207" s="44">
        <f>D207+G207</f>
        <v>91389.569999999992</v>
      </c>
      <c r="J207" s="23">
        <f>E207+B207</f>
        <v>0</v>
      </c>
      <c r="K207" s="23"/>
      <c r="L207" s="23">
        <f>G207+D207</f>
        <v>91389.569999999992</v>
      </c>
      <c r="M207" s="15"/>
      <c r="N207" s="44">
        <f>D207+G207</f>
        <v>91389.569999999992</v>
      </c>
    </row>
    <row r="208" spans="1:14" ht="14.5" customHeight="1" x14ac:dyDescent="0.2">
      <c r="A208" s="45"/>
      <c r="B208" s="46"/>
      <c r="C208" s="46"/>
      <c r="D208" s="46"/>
      <c r="E208" s="46"/>
      <c r="F208" s="46"/>
      <c r="G208" s="46"/>
      <c r="H208" s="34"/>
      <c r="I208" s="34"/>
      <c r="J208" s="46"/>
      <c r="K208" s="46"/>
      <c r="L208" s="46"/>
      <c r="M208" s="34"/>
      <c r="N208" s="34"/>
    </row>
    <row r="209" spans="1:14" ht="14.5" customHeight="1" x14ac:dyDescent="0.2">
      <c r="A209" s="37"/>
      <c r="B209" s="38"/>
      <c r="C209" s="39"/>
      <c r="D209" s="40"/>
      <c r="E209" s="38"/>
      <c r="F209" s="39"/>
      <c r="G209" s="40"/>
      <c r="H209" s="41"/>
      <c r="I209" s="41"/>
      <c r="J209" s="41"/>
      <c r="K209" s="41"/>
      <c r="L209" s="41"/>
      <c r="M209" s="42"/>
      <c r="N209" s="43"/>
    </row>
    <row r="210" spans="1:14" ht="21" customHeight="1" x14ac:dyDescent="0.2">
      <c r="A210" s="273" t="s">
        <v>414</v>
      </c>
      <c r="B210" s="274"/>
      <c r="C210" s="274"/>
      <c r="D210" s="274"/>
      <c r="E210" s="274"/>
      <c r="F210" s="274"/>
      <c r="G210" s="274"/>
      <c r="H210" s="274"/>
      <c r="I210" s="274"/>
      <c r="J210" s="274"/>
      <c r="K210" s="274"/>
      <c r="L210" s="274"/>
      <c r="M210" s="274"/>
      <c r="N210" s="275"/>
    </row>
    <row r="211" spans="1:14" ht="14.5" customHeight="1" x14ac:dyDescent="0.2">
      <c r="A211" s="14"/>
      <c r="B211" s="14"/>
      <c r="C211" s="14"/>
      <c r="D211" s="14"/>
      <c r="E211" s="14"/>
      <c r="F211" s="14"/>
      <c r="G211" s="14"/>
      <c r="H211" s="14"/>
      <c r="I211" s="14"/>
      <c r="J211" s="14"/>
      <c r="K211" s="14"/>
      <c r="L211" s="14"/>
      <c r="M211" s="14"/>
      <c r="N211" s="14"/>
    </row>
    <row r="212" spans="1:14" ht="14.5" customHeight="1" x14ac:dyDescent="0.2">
      <c r="A212" s="19" t="s">
        <v>81</v>
      </c>
      <c r="B212" s="7"/>
      <c r="C212" s="20"/>
      <c r="D212" s="21"/>
      <c r="E212" s="7"/>
      <c r="F212" s="20"/>
      <c r="G212" s="21"/>
      <c r="H212" s="34"/>
      <c r="I212" s="44"/>
      <c r="J212" s="23"/>
      <c r="K212" s="23"/>
      <c r="L212" s="23"/>
      <c r="M212" s="34"/>
      <c r="N212" s="44"/>
    </row>
    <row r="213" spans="1:14" ht="14.5" customHeight="1" x14ac:dyDescent="0.2">
      <c r="A213" s="14" t="s">
        <v>82</v>
      </c>
      <c r="B213" s="10"/>
      <c r="C213" s="11"/>
      <c r="D213" s="22"/>
      <c r="E213" s="12"/>
      <c r="F213" s="13"/>
      <c r="G213" s="23"/>
      <c r="H213" s="34"/>
      <c r="I213" s="44"/>
      <c r="J213" s="23"/>
      <c r="K213" s="23"/>
      <c r="L213" s="23"/>
      <c r="M213" s="34"/>
      <c r="N213" s="44"/>
    </row>
    <row r="214" spans="1:14" ht="14.5" customHeight="1" x14ac:dyDescent="0.2">
      <c r="A214" s="109" t="s">
        <v>83</v>
      </c>
      <c r="B214" s="22">
        <f>'BE1'!B214+'BE2'!B214+'BE3'!B214+'BE4'!B214+'BE5'!B214+'BE6'!B214+'BE7'!B214+'BE8'!B214+'BE9'!B214+'BE10'!B214+'BE11'!B214+'BE12'!B214+'BE13'!B214+'BE14'!B214+'BE15'!B214+'BE16'!B214+'BE17'!B214+'BE18'!B214+'BE19'!B214+'BE20'!B214</f>
        <v>1</v>
      </c>
      <c r="C214" s="11"/>
      <c r="D214" s="22">
        <f>'BE1'!D214+'BE2'!D214+'BE3'!D214+'BE4'!D214+'BE5'!D214+'BE6'!D214+'BE7'!D214+'BE8'!D214+'BE9'!D214+'BE10'!D214+'BE11'!D214+'BE12'!D214+'BE13'!D214+'BE14'!D214+'BE15'!D214+'BE16'!D214+'BE17'!D214+'BE18'!D214+'BE19'!D214+'BE20'!D214</f>
        <v>7750</v>
      </c>
      <c r="E214" s="23">
        <f>'BE6'!E214</f>
        <v>0</v>
      </c>
      <c r="F214" s="13"/>
      <c r="G214" s="23">
        <f>'BE6'!G214</f>
        <v>0</v>
      </c>
      <c r="H214" s="34"/>
      <c r="I214" s="44">
        <f t="shared" ref="I214:I221" si="35">D214+G214</f>
        <v>7750</v>
      </c>
      <c r="J214" s="23">
        <f t="shared" ref="J214:J221" si="36">E214+B214</f>
        <v>1</v>
      </c>
      <c r="K214" s="23">
        <f t="shared" ref="K214:K221" si="37">IF(J214&gt;0,L214/J214," ")</f>
        <v>7750</v>
      </c>
      <c r="L214" s="23">
        <f t="shared" ref="L214:L221" si="38">G214+D214</f>
        <v>7750</v>
      </c>
      <c r="M214" s="34"/>
      <c r="N214" s="44">
        <f t="shared" ref="N214:N221" si="39">D214+G214</f>
        <v>7750</v>
      </c>
    </row>
    <row r="215" spans="1:14" ht="14.5" customHeight="1" x14ac:dyDescent="0.2">
      <c r="A215" s="109" t="s">
        <v>84</v>
      </c>
      <c r="B215" s="22">
        <f>'BE1'!B215+'BE2'!B215+'BE3'!B215+'BE4'!B215+'BE5'!B215+'BE6'!B215+'BE7'!B215+'BE8'!B215+'BE9'!B215+'BE10'!B215+'BE11'!B215+'BE12'!B215+'BE13'!B215+'BE14'!B215+'BE15'!B215+'BE16'!B215+'BE17'!B215+'BE18'!B215+'BE19'!B215+'BE20'!B215</f>
        <v>14</v>
      </c>
      <c r="C215" s="11"/>
      <c r="D215" s="22">
        <f>'BE1'!D215+'BE2'!D215+'BE3'!D215+'BE4'!D215+'BE5'!D215+'BE6'!D215+'BE7'!D215+'BE8'!D215+'BE9'!D215+'BE10'!D215+'BE11'!D215+'BE12'!D215+'BE13'!D215+'BE14'!D215+'BE15'!D215+'BE16'!D215+'BE17'!D215+'BE18'!D215+'BE19'!D215+'BE20'!D215</f>
        <v>101500</v>
      </c>
      <c r="E215" s="23">
        <f>'BE6'!E215</f>
        <v>0</v>
      </c>
      <c r="F215" s="13"/>
      <c r="G215" s="23">
        <f>'BE6'!G215</f>
        <v>0</v>
      </c>
      <c r="H215" s="34"/>
      <c r="I215" s="44">
        <f t="shared" si="35"/>
        <v>101500</v>
      </c>
      <c r="J215" s="23">
        <f t="shared" si="36"/>
        <v>14</v>
      </c>
      <c r="K215" s="23">
        <f t="shared" si="37"/>
        <v>7250</v>
      </c>
      <c r="L215" s="23">
        <f t="shared" si="38"/>
        <v>101500</v>
      </c>
      <c r="M215" s="34"/>
      <c r="N215" s="44">
        <f t="shared" si="39"/>
        <v>101500</v>
      </c>
    </row>
    <row r="216" spans="1:14" ht="14.5" customHeight="1" x14ac:dyDescent="0.2">
      <c r="A216" s="109" t="s">
        <v>85</v>
      </c>
      <c r="B216" s="22">
        <f>'BE1'!B216+'BE2'!B216+'BE3'!B216+'BE4'!B216+'BE5'!B216+'BE6'!B216+'BE7'!B216+'BE8'!B216+'BE9'!B216+'BE10'!B216+'BE11'!B216+'BE12'!B216+'BE13'!B216+'BE14'!B216+'BE15'!B216+'BE16'!B216+'BE17'!B216+'BE18'!B216+'BE19'!B216+'BE20'!B216</f>
        <v>2</v>
      </c>
      <c r="C216" s="11"/>
      <c r="D216" s="22">
        <f>'BE1'!D216+'BE2'!D216+'BE3'!D216+'BE4'!D216+'BE5'!D216+'BE6'!D216+'BE7'!D216+'BE8'!D216+'BE9'!D216+'BE10'!D216+'BE11'!D216+'BE12'!D216+'BE13'!D216+'BE14'!D216+'BE15'!D216+'BE16'!D216+'BE17'!D216+'BE18'!D216+'BE19'!D216+'BE20'!D216</f>
        <v>13500</v>
      </c>
      <c r="E216" s="23">
        <f>'BE6'!E216</f>
        <v>0</v>
      </c>
      <c r="F216" s="13"/>
      <c r="G216" s="23">
        <f>'BE6'!G216</f>
        <v>0</v>
      </c>
      <c r="H216" s="34"/>
      <c r="I216" s="44">
        <f t="shared" si="35"/>
        <v>13500</v>
      </c>
      <c r="J216" s="23">
        <f t="shared" si="36"/>
        <v>2</v>
      </c>
      <c r="K216" s="23">
        <f t="shared" si="37"/>
        <v>6750</v>
      </c>
      <c r="L216" s="23">
        <f t="shared" si="38"/>
        <v>13500</v>
      </c>
      <c r="M216" s="34"/>
      <c r="N216" s="44">
        <f t="shared" si="39"/>
        <v>13500</v>
      </c>
    </row>
    <row r="217" spans="1:14" ht="14.5" customHeight="1" x14ac:dyDescent="0.2">
      <c r="A217" s="109" t="s">
        <v>86</v>
      </c>
      <c r="B217" s="22">
        <f>'BE1'!B217+'BE2'!B217+'BE3'!B217+'BE4'!B217+'BE5'!B217+'BE6'!B217+'BE7'!B217+'BE8'!B217+'BE9'!B217+'BE10'!B217+'BE11'!B217+'BE12'!B217+'BE13'!B217+'BE14'!B217+'BE15'!B217+'BE16'!B217+'BE17'!B217+'BE18'!B217+'BE19'!B217+'BE20'!B217</f>
        <v>0</v>
      </c>
      <c r="C217" s="11"/>
      <c r="D217" s="22">
        <f>'BE1'!D217+'BE2'!D217+'BE3'!D217+'BE4'!D217+'BE5'!D217+'BE6'!D217+'BE7'!D217+'BE8'!D217+'BE9'!D217+'BE10'!D217+'BE11'!D217+'BE12'!D217+'BE13'!D217+'BE14'!D217+'BE15'!D217+'BE16'!D217+'BE17'!D217+'BE18'!D217+'BE19'!D217+'BE20'!D217</f>
        <v>0</v>
      </c>
      <c r="E217" s="23">
        <f>'BE6'!E217</f>
        <v>0</v>
      </c>
      <c r="F217" s="13"/>
      <c r="G217" s="23">
        <f>'BE6'!G217</f>
        <v>0</v>
      </c>
      <c r="H217" s="34"/>
      <c r="I217" s="44">
        <f t="shared" si="35"/>
        <v>0</v>
      </c>
      <c r="J217" s="23">
        <f t="shared" si="36"/>
        <v>0</v>
      </c>
      <c r="K217" s="23" t="str">
        <f t="shared" si="37"/>
        <v xml:space="preserve"> </v>
      </c>
      <c r="L217" s="23">
        <f t="shared" si="38"/>
        <v>0</v>
      </c>
      <c r="M217" s="34"/>
      <c r="N217" s="44">
        <f t="shared" si="39"/>
        <v>0</v>
      </c>
    </row>
    <row r="218" spans="1:14" ht="14.5" customHeight="1" x14ac:dyDescent="0.2">
      <c r="A218" s="109" t="s">
        <v>87</v>
      </c>
      <c r="B218" s="22">
        <f>'BE1'!B218+'BE2'!B218+'BE3'!B218+'BE4'!B218+'BE5'!B218+'BE6'!B218+'BE7'!B218+'BE8'!B218+'BE9'!B218+'BE10'!B218+'BE11'!B218+'BE12'!B218+'BE13'!B218+'BE14'!B218+'BE15'!B218+'BE16'!B218+'BE17'!B218+'BE18'!B218+'BE19'!B218+'BE20'!B218</f>
        <v>0</v>
      </c>
      <c r="C218" s="11"/>
      <c r="D218" s="22">
        <f>'BE1'!D218+'BE2'!D218+'BE3'!D218+'BE4'!D218+'BE5'!D218+'BE6'!D218+'BE7'!D218+'BE8'!D218+'BE9'!D218+'BE10'!D218+'BE11'!D218+'BE12'!D218+'BE13'!D218+'BE14'!D218+'BE15'!D218+'BE16'!D218+'BE17'!D218+'BE18'!D218+'BE19'!D218+'BE20'!D218</f>
        <v>0</v>
      </c>
      <c r="E218" s="23">
        <f>'BE6'!E218</f>
        <v>0</v>
      </c>
      <c r="F218" s="13"/>
      <c r="G218" s="23">
        <f>'BE6'!G218</f>
        <v>0</v>
      </c>
      <c r="H218" s="34"/>
      <c r="I218" s="44">
        <f t="shared" si="35"/>
        <v>0</v>
      </c>
      <c r="J218" s="23">
        <f t="shared" si="36"/>
        <v>0</v>
      </c>
      <c r="K218" s="23" t="str">
        <f t="shared" si="37"/>
        <v xml:space="preserve"> </v>
      </c>
      <c r="L218" s="23">
        <f t="shared" si="38"/>
        <v>0</v>
      </c>
      <c r="M218" s="34"/>
      <c r="N218" s="44">
        <f t="shared" si="39"/>
        <v>0</v>
      </c>
    </row>
    <row r="219" spans="1:14" ht="14.5" customHeight="1" x14ac:dyDescent="0.2">
      <c r="A219" s="14" t="s">
        <v>88</v>
      </c>
      <c r="B219" s="22">
        <f>'BE1'!B219+'BE2'!B219+'BE3'!B219+'BE4'!B219+'BE5'!B219+'BE6'!B219+'BE7'!B219+'BE8'!B219+'BE9'!B219+'BE10'!B219+'BE11'!B219+'BE12'!B219+'BE13'!B219+'BE14'!B219+'BE15'!B219+'BE16'!B219+'BE17'!B219+'BE18'!B219+'BE19'!B219+'BE20'!B219</f>
        <v>0</v>
      </c>
      <c r="C219" s="11"/>
      <c r="D219" s="22">
        <f>'BE1'!D219+'BE2'!D219+'BE3'!D219+'BE4'!D219+'BE5'!D219+'BE6'!D219+'BE7'!D219+'BE8'!D219+'BE9'!D219+'BE10'!D219+'BE11'!D219+'BE12'!D219+'BE13'!D219+'BE14'!D219+'BE15'!D219+'BE16'!D219+'BE17'!D219+'BE18'!D219+'BE19'!D219+'BE20'!D219</f>
        <v>0</v>
      </c>
      <c r="E219" s="23">
        <f>'BE6'!E219</f>
        <v>0</v>
      </c>
      <c r="F219" s="13"/>
      <c r="G219" s="23">
        <f>'BE6'!G219</f>
        <v>0</v>
      </c>
      <c r="H219" s="34"/>
      <c r="I219" s="44">
        <f t="shared" si="35"/>
        <v>0</v>
      </c>
      <c r="J219" s="23">
        <f t="shared" si="36"/>
        <v>0</v>
      </c>
      <c r="K219" s="23" t="str">
        <f t="shared" si="37"/>
        <v xml:space="preserve"> </v>
      </c>
      <c r="L219" s="23">
        <f t="shared" si="38"/>
        <v>0</v>
      </c>
      <c r="M219" s="34"/>
      <c r="N219" s="44">
        <f t="shared" si="39"/>
        <v>0</v>
      </c>
    </row>
    <row r="220" spans="1:14" ht="14.5" customHeight="1" x14ac:dyDescent="0.2">
      <c r="A220" s="14" t="s">
        <v>89</v>
      </c>
      <c r="B220" s="22">
        <f>'BE1'!B220+'BE2'!B220+'BE3'!B220+'BE4'!B220+'BE5'!B220+'BE6'!B220+'BE7'!B220+'BE8'!B220+'BE9'!B220+'BE10'!B220+'BE11'!B220+'BE12'!B220+'BE13'!B220+'BE14'!B220+'BE15'!B220+'BE16'!B220+'BE17'!B220+'BE18'!B220+'BE19'!B220+'BE20'!B220</f>
        <v>0</v>
      </c>
      <c r="C220" s="11"/>
      <c r="D220" s="22">
        <f>'BE1'!D220+'BE2'!D220+'BE3'!D220+'BE4'!D220+'BE5'!D220+'BE6'!D220+'BE7'!D220+'BE8'!D220+'BE9'!D220+'BE10'!D220+'BE11'!D220+'BE12'!D220+'BE13'!D220+'BE14'!D220+'BE15'!D220+'BE16'!D220+'BE17'!D220+'BE18'!D220+'BE19'!D220+'BE20'!D220</f>
        <v>0</v>
      </c>
      <c r="E220" s="23">
        <f>'BE6'!E220</f>
        <v>0</v>
      </c>
      <c r="F220" s="13"/>
      <c r="G220" s="23">
        <f>'BE6'!G220</f>
        <v>0</v>
      </c>
      <c r="H220" s="34"/>
      <c r="I220" s="44">
        <f t="shared" si="35"/>
        <v>0</v>
      </c>
      <c r="J220" s="23">
        <f t="shared" si="36"/>
        <v>0</v>
      </c>
      <c r="K220" s="23" t="str">
        <f t="shared" si="37"/>
        <v xml:space="preserve"> </v>
      </c>
      <c r="L220" s="23">
        <f t="shared" si="38"/>
        <v>0</v>
      </c>
      <c r="M220" s="15"/>
      <c r="N220" s="44">
        <f t="shared" si="39"/>
        <v>0</v>
      </c>
    </row>
    <row r="221" spans="1:14" ht="14.5" customHeight="1" x14ac:dyDescent="0.2">
      <c r="A221" s="14" t="s">
        <v>90</v>
      </c>
      <c r="B221" s="22">
        <f>'BE1'!B221+'BE2'!B221+'BE3'!B221+'BE4'!B221+'BE5'!B221+'BE6'!B221+'BE7'!B221+'BE8'!B221+'BE9'!B221+'BE10'!B221+'BE11'!B221+'BE12'!B221+'BE13'!B221+'BE14'!B221+'BE15'!B221+'BE16'!B221+'BE17'!B221+'BE18'!B221+'BE19'!B221+'BE20'!B221</f>
        <v>0</v>
      </c>
      <c r="C221" s="11"/>
      <c r="D221" s="22">
        <f>'BE1'!D221+'BE2'!D221+'BE3'!D221+'BE4'!D221+'BE5'!D221+'BE6'!D221+'BE7'!D221+'BE8'!D221+'BE9'!D221+'BE10'!D221+'BE11'!D221+'BE12'!D221+'BE13'!D221+'BE14'!D221+'BE15'!D221+'BE16'!D221+'BE17'!D221+'BE18'!D221+'BE19'!D221+'BE20'!D221</f>
        <v>0</v>
      </c>
      <c r="E221" s="23">
        <f>'BE6'!E221</f>
        <v>0</v>
      </c>
      <c r="F221" s="13"/>
      <c r="G221" s="23">
        <f>'BE6'!G221</f>
        <v>0</v>
      </c>
      <c r="H221" s="34"/>
      <c r="I221" s="44">
        <f t="shared" si="35"/>
        <v>0</v>
      </c>
      <c r="J221" s="23">
        <f t="shared" si="36"/>
        <v>0</v>
      </c>
      <c r="K221" s="23" t="str">
        <f t="shared" si="37"/>
        <v xml:space="preserve"> </v>
      </c>
      <c r="L221" s="23">
        <f t="shared" si="38"/>
        <v>0</v>
      </c>
      <c r="M221" s="15"/>
      <c r="N221" s="44">
        <f t="shared" si="39"/>
        <v>0</v>
      </c>
    </row>
    <row r="222" spans="1:14" ht="14.5" customHeight="1" x14ac:dyDescent="0.2">
      <c r="A222" s="19" t="s">
        <v>91</v>
      </c>
      <c r="B222" s="7"/>
      <c r="C222" s="20"/>
      <c r="D222" s="21"/>
      <c r="E222" s="7"/>
      <c r="F222" s="20"/>
      <c r="G222" s="21"/>
      <c r="H222" s="15"/>
      <c r="I222" s="44"/>
      <c r="J222" s="23"/>
      <c r="K222" s="23"/>
      <c r="L222" s="23"/>
      <c r="M222" s="34"/>
      <c r="N222" s="44"/>
    </row>
    <row r="223" spans="1:14" ht="14.5" customHeight="1" x14ac:dyDescent="0.2">
      <c r="A223" s="16"/>
      <c r="B223" s="22">
        <f>'BE1'!B223+'BE2'!B223+'BE3'!B223+'BE4'!B223+'BE5'!B223+'BE6'!B223+'BE7'!B223+'BE8'!B223+'BE9'!B223+'BE10'!B223+'BE11'!B223+'BE12'!B223+'BE13'!B223+'BE14'!B223+'BE15'!B223+'BE16'!B223+'BE17'!B223+'BE18'!B223+'BE19'!B223+'BE20'!B223</f>
        <v>0</v>
      </c>
      <c r="C223" s="11"/>
      <c r="D223" s="22">
        <f>'BE1'!D223+'BE2'!D223+'BE3'!D223+'BE4'!D223+'BE5'!D223+'BE6'!D223+'BE7'!D223+'BE8'!D223+'BE9'!D223+'BE10'!D223+'BE11'!D223+'BE12'!D223+'BE13'!D223+'BE14'!D223+'BE15'!D223+'BE16'!D223+'BE17'!D223+'BE18'!D223+'BE19'!D223+'BE20'!D223</f>
        <v>0</v>
      </c>
      <c r="E223" s="23">
        <f>'BE6'!E223</f>
        <v>0</v>
      </c>
      <c r="F223" s="13"/>
      <c r="G223" s="23">
        <f>'BE6'!G223</f>
        <v>0</v>
      </c>
      <c r="H223" s="34"/>
      <c r="I223" s="44">
        <f>D223+G223</f>
        <v>0</v>
      </c>
      <c r="J223" s="23">
        <f>E223+B223</f>
        <v>0</v>
      </c>
      <c r="K223" s="23" t="str">
        <f>IF(J223&gt;0,L223/J223," ")</f>
        <v xml:space="preserve"> </v>
      </c>
      <c r="L223" s="23">
        <f>G223+D223</f>
        <v>0</v>
      </c>
      <c r="M223" s="15"/>
      <c r="N223" s="44">
        <f>D223+G223</f>
        <v>0</v>
      </c>
    </row>
    <row r="224" spans="1:14" ht="14.5" customHeight="1" x14ac:dyDescent="0.2">
      <c r="A224" s="19" t="s">
        <v>92</v>
      </c>
      <c r="B224" s="7"/>
      <c r="C224" s="20"/>
      <c r="D224" s="21"/>
      <c r="E224" s="7"/>
      <c r="F224" s="20"/>
      <c r="G224" s="21"/>
      <c r="H224" s="15"/>
      <c r="I224" s="44"/>
      <c r="J224" s="23"/>
      <c r="K224" s="23"/>
      <c r="L224" s="23"/>
      <c r="M224" s="34"/>
      <c r="N224" s="44"/>
    </row>
    <row r="225" spans="1:14" ht="14.5" customHeight="1" x14ac:dyDescent="0.2">
      <c r="A225" s="120" t="s">
        <v>93</v>
      </c>
      <c r="B225" s="22">
        <f>'BE1'!B225+'BE2'!B225+'BE3'!B225+'BE4'!B225+'BE5'!B225+'BE6'!B225+'BE7'!B225+'BE8'!B225+'BE9'!B225+'BE10'!B225+'BE11'!B225+'BE12'!B225+'BE13'!B225+'BE14'!B225+'BE15'!B225+'BE16'!B225+'BE17'!B225+'BE18'!B225+'BE19'!B225+'BE20'!B225</f>
        <v>0</v>
      </c>
      <c r="C225" s="11"/>
      <c r="D225" s="22">
        <f>'BE1'!D225+'BE2'!D225+'BE3'!D225+'BE4'!D225+'BE5'!D225+'BE6'!D225+'BE7'!D225+'BE8'!D225+'BE9'!D225+'BE10'!D225+'BE11'!D225+'BE12'!D225+'BE13'!D225+'BE14'!D225+'BE15'!D225+'BE16'!D225+'BE17'!D225+'BE18'!D225+'BE19'!D225+'BE20'!D225</f>
        <v>0</v>
      </c>
      <c r="E225" s="23">
        <f>'BE6'!E225</f>
        <v>0</v>
      </c>
      <c r="F225" s="13"/>
      <c r="G225" s="23">
        <f>'BE6'!G225</f>
        <v>0</v>
      </c>
      <c r="H225" s="34"/>
      <c r="I225" s="44">
        <f>D225+G225</f>
        <v>0</v>
      </c>
      <c r="J225" s="23">
        <f>E225+B225</f>
        <v>0</v>
      </c>
      <c r="K225" s="23" t="str">
        <f>IF(J225&gt;0,L225/J225," ")</f>
        <v xml:space="preserve"> </v>
      </c>
      <c r="L225" s="23">
        <f>G225+D225</f>
        <v>0</v>
      </c>
      <c r="M225" s="15"/>
      <c r="N225" s="44">
        <f>D225+G225</f>
        <v>0</v>
      </c>
    </row>
    <row r="226" spans="1:14" ht="14.5" customHeight="1" x14ac:dyDescent="0.2">
      <c r="A226" s="14" t="s">
        <v>94</v>
      </c>
      <c r="B226" s="10"/>
      <c r="C226" s="11"/>
      <c r="D226" s="22"/>
      <c r="E226" s="12"/>
      <c r="F226" s="13"/>
      <c r="G226" s="23"/>
      <c r="H226" s="15"/>
      <c r="I226" s="44"/>
      <c r="J226" s="23"/>
      <c r="K226" s="23"/>
      <c r="L226" s="23"/>
      <c r="M226" s="15"/>
      <c r="N226" s="44"/>
    </row>
    <row r="227" spans="1:14" ht="14.5" customHeight="1" x14ac:dyDescent="0.2">
      <c r="A227" s="110" t="s">
        <v>95</v>
      </c>
      <c r="B227" s="22">
        <f>'BE1'!B227+'BE2'!B227+'BE3'!B227+'BE4'!B227+'BE5'!B227+'BE6'!B227+'BE7'!B227+'BE8'!B227+'BE9'!B227+'BE10'!B227+'BE11'!B227+'BE12'!B227+'BE13'!B227+'BE14'!B227+'BE15'!B227+'BE16'!B227+'BE17'!B227+'BE18'!B227+'BE19'!B227+'BE20'!B227</f>
        <v>0</v>
      </c>
      <c r="C227" s="11"/>
      <c r="D227" s="22">
        <f>'BE1'!D227+'BE2'!D227+'BE3'!D227+'BE4'!D227+'BE5'!D227+'BE6'!D227+'BE7'!D227+'BE8'!D227+'BE9'!D227+'BE10'!D227+'BE11'!D227+'BE12'!D227+'BE13'!D227+'BE14'!D227+'BE15'!D227+'BE16'!D227+'BE17'!D227+'BE18'!D227+'BE19'!D227+'BE20'!D227</f>
        <v>0</v>
      </c>
      <c r="E227" s="23">
        <f>'BE6'!E227</f>
        <v>0</v>
      </c>
      <c r="F227" s="13"/>
      <c r="G227" s="23">
        <f>'BE6'!G227</f>
        <v>0</v>
      </c>
      <c r="H227" s="34"/>
      <c r="I227" s="44">
        <f>D227+G227</f>
        <v>0</v>
      </c>
      <c r="J227" s="23">
        <f>E227+B227</f>
        <v>0</v>
      </c>
      <c r="K227" s="23" t="str">
        <f>IF(J227&gt;0,L227/J227," ")</f>
        <v xml:space="preserve"> </v>
      </c>
      <c r="L227" s="23">
        <f>G227+D227</f>
        <v>0</v>
      </c>
      <c r="M227" s="15"/>
      <c r="N227" s="44">
        <f>D227+G227</f>
        <v>0</v>
      </c>
    </row>
    <row r="228" spans="1:14" ht="14.5" customHeight="1" x14ac:dyDescent="0.2">
      <c r="A228" s="110" t="s">
        <v>96</v>
      </c>
      <c r="B228" s="22">
        <f>'BE1'!B228+'BE2'!B228+'BE3'!B228+'BE4'!B228+'BE5'!B228+'BE6'!B228+'BE7'!B228+'BE8'!B228+'BE9'!B228+'BE10'!B228+'BE11'!B228+'BE12'!B228+'BE13'!B228+'BE14'!B228+'BE15'!B228+'BE16'!B228+'BE17'!B228+'BE18'!B228+'BE19'!B228+'BE20'!B228</f>
        <v>0</v>
      </c>
      <c r="C228" s="11"/>
      <c r="D228" s="22">
        <f>'BE1'!D228+'BE2'!D228+'BE3'!D228+'BE4'!D228+'BE5'!D228+'BE6'!D228+'BE7'!D228+'BE8'!D228+'BE9'!D228+'BE10'!D228+'BE11'!D228+'BE12'!D228+'BE13'!D228+'BE14'!D228+'BE15'!D228+'BE16'!D228+'BE17'!D228+'BE18'!D228+'BE19'!D228+'BE20'!D228</f>
        <v>0</v>
      </c>
      <c r="E228" s="23">
        <f>'BE6'!E228</f>
        <v>0</v>
      </c>
      <c r="F228" s="13"/>
      <c r="G228" s="23">
        <f>'BE6'!G228</f>
        <v>0</v>
      </c>
      <c r="H228" s="34"/>
      <c r="I228" s="44">
        <f>D228+G228</f>
        <v>0</v>
      </c>
      <c r="J228" s="23">
        <f>E228+B228</f>
        <v>0</v>
      </c>
      <c r="K228" s="23" t="str">
        <f>IF(J228&gt;0,L228/J228," ")</f>
        <v xml:space="preserve"> </v>
      </c>
      <c r="L228" s="23">
        <f>G228+D228</f>
        <v>0</v>
      </c>
      <c r="M228" s="15"/>
      <c r="N228" s="44">
        <f>D228+G228</f>
        <v>0</v>
      </c>
    </row>
    <row r="229" spans="1:14" ht="14.5" customHeight="1" x14ac:dyDescent="0.2">
      <c r="A229" s="110" t="s">
        <v>97</v>
      </c>
      <c r="B229" s="22">
        <f>'BE1'!B229+'BE2'!B229+'BE3'!B229+'BE4'!B229+'BE5'!B229+'BE6'!B229+'BE7'!B229+'BE8'!B229+'BE9'!B229+'BE10'!B229+'BE11'!B229+'BE12'!B229+'BE13'!B229+'BE14'!B229+'BE15'!B229+'BE16'!B229+'BE17'!B229+'BE18'!B229+'BE19'!B229+'BE20'!B229</f>
        <v>0</v>
      </c>
      <c r="C229" s="11"/>
      <c r="D229" s="22">
        <f>'BE1'!D229+'BE2'!D229+'BE3'!D229+'BE4'!D229+'BE5'!D229+'BE6'!D229+'BE7'!D229+'BE8'!D229+'BE9'!D229+'BE10'!D229+'BE11'!D229+'BE12'!D229+'BE13'!D229+'BE14'!D229+'BE15'!D229+'BE16'!D229+'BE17'!D229+'BE18'!D229+'BE19'!D229+'BE20'!D229</f>
        <v>0</v>
      </c>
      <c r="E229" s="23">
        <f>'BE6'!E229</f>
        <v>0</v>
      </c>
      <c r="F229" s="13"/>
      <c r="G229" s="23">
        <f>'BE6'!G229</f>
        <v>0</v>
      </c>
      <c r="H229" s="34"/>
      <c r="I229" s="44">
        <f>D229+G229</f>
        <v>0</v>
      </c>
      <c r="J229" s="23">
        <f>E229+B229</f>
        <v>0</v>
      </c>
      <c r="K229" s="23" t="str">
        <f>IF(J229&gt;0,L229/J229," ")</f>
        <v xml:space="preserve"> </v>
      </c>
      <c r="L229" s="23">
        <f>G229+D229</f>
        <v>0</v>
      </c>
      <c r="M229" s="15"/>
      <c r="N229" s="44">
        <f>D229+G229</f>
        <v>0</v>
      </c>
    </row>
    <row r="230" spans="1:14" ht="14.5" customHeight="1" x14ac:dyDescent="0.2">
      <c r="A230" s="14" t="s">
        <v>98</v>
      </c>
      <c r="B230" s="10"/>
      <c r="C230" s="11"/>
      <c r="D230" s="22"/>
      <c r="E230" s="12"/>
      <c r="F230" s="13"/>
      <c r="G230" s="23"/>
      <c r="H230" s="15"/>
      <c r="I230" s="44"/>
      <c r="J230" s="23"/>
      <c r="K230" s="23"/>
      <c r="L230" s="23"/>
      <c r="M230" s="15"/>
      <c r="N230" s="44"/>
    </row>
    <row r="231" spans="1:14" ht="14.5" customHeight="1" x14ac:dyDescent="0.2">
      <c r="A231" s="110" t="s">
        <v>99</v>
      </c>
      <c r="B231" s="22">
        <f>'BE1'!B231+'BE2'!B231+'BE3'!B231+'BE4'!B231+'BE5'!B231+'BE6'!B231+'BE7'!B231+'BE8'!B231+'BE9'!B231+'BE10'!B231+'BE11'!B231+'BE12'!B231+'BE13'!B231+'BE14'!B231+'BE15'!B231+'BE16'!B231+'BE17'!B231+'BE18'!B231+'BE19'!B231+'BE20'!B231</f>
        <v>0</v>
      </c>
      <c r="C231" s="11"/>
      <c r="D231" s="22">
        <f>'BE1'!D231+'BE2'!D231+'BE3'!D231+'BE4'!D231+'BE5'!D231+'BE6'!D231+'BE7'!D231+'BE8'!D231+'BE9'!D231+'BE10'!D231+'BE11'!D231+'BE12'!D231+'BE13'!D231+'BE14'!D231+'BE15'!D231+'BE16'!D231+'BE17'!D231+'BE18'!D231+'BE19'!D231+'BE20'!D231</f>
        <v>0</v>
      </c>
      <c r="E231" s="23">
        <f>'BE6'!E231</f>
        <v>0</v>
      </c>
      <c r="F231" s="13"/>
      <c r="G231" s="23">
        <f>'BE6'!G231</f>
        <v>0</v>
      </c>
      <c r="H231" s="34"/>
      <c r="I231" s="44">
        <f>D231+G231</f>
        <v>0</v>
      </c>
      <c r="J231" s="23">
        <f>E231+B231</f>
        <v>0</v>
      </c>
      <c r="K231" s="23" t="str">
        <f t="shared" ref="K231:K235" si="40">IF(J231&gt;0,L231/J231," ")</f>
        <v xml:space="preserve"> </v>
      </c>
      <c r="L231" s="23">
        <f>G231+D231</f>
        <v>0</v>
      </c>
      <c r="M231" s="15"/>
      <c r="N231" s="44">
        <f>D231+G231</f>
        <v>0</v>
      </c>
    </row>
    <row r="232" spans="1:14" ht="14.5" customHeight="1" x14ac:dyDescent="0.2">
      <c r="A232" s="110" t="s">
        <v>100</v>
      </c>
      <c r="B232" s="22">
        <f>'BE1'!B232+'BE2'!B232+'BE3'!B232+'BE4'!B232+'BE5'!B232+'BE6'!B232+'BE7'!B232+'BE8'!B232+'BE9'!B232+'BE10'!B232+'BE11'!B232+'BE12'!B232+'BE13'!B232+'BE14'!B232+'BE15'!B232+'BE16'!B232+'BE17'!B232+'BE18'!B232+'BE19'!B232+'BE20'!B232</f>
        <v>0</v>
      </c>
      <c r="C232" s="11"/>
      <c r="D232" s="22">
        <f>'BE1'!D232+'BE2'!D232+'BE3'!D232+'BE4'!D232+'BE5'!D232+'BE6'!D232+'BE7'!D232+'BE8'!D232+'BE9'!D232+'BE10'!D232+'BE11'!D232+'BE12'!D232+'BE13'!D232+'BE14'!D232+'BE15'!D232+'BE16'!D232+'BE17'!D232+'BE18'!D232+'BE19'!D232+'BE20'!D232</f>
        <v>0</v>
      </c>
      <c r="E232" s="23">
        <f>'BE6'!E232</f>
        <v>0</v>
      </c>
      <c r="F232" s="13"/>
      <c r="G232" s="23">
        <f>'BE6'!G232</f>
        <v>0</v>
      </c>
      <c r="H232" s="34"/>
      <c r="I232" s="44">
        <f>D232+G232</f>
        <v>0</v>
      </c>
      <c r="J232" s="23">
        <f>E232+B232</f>
        <v>0</v>
      </c>
      <c r="K232" s="23" t="str">
        <f t="shared" si="40"/>
        <v xml:space="preserve"> </v>
      </c>
      <c r="L232" s="23">
        <f>G232+D232</f>
        <v>0</v>
      </c>
      <c r="M232" s="15"/>
      <c r="N232" s="44">
        <f>D232+G232</f>
        <v>0</v>
      </c>
    </row>
    <row r="233" spans="1:14" ht="14.5" customHeight="1" x14ac:dyDescent="0.2">
      <c r="A233" s="110" t="s">
        <v>101</v>
      </c>
      <c r="B233" s="22">
        <f>'BE1'!B233+'BE2'!B233+'BE3'!B233+'BE4'!B233+'BE5'!B233+'BE6'!B233+'BE7'!B233+'BE8'!B233+'BE9'!B233+'BE10'!B233+'BE11'!B233+'BE12'!B233+'BE13'!B233+'BE14'!B233+'BE15'!B233+'BE16'!B233+'BE17'!B233+'BE18'!B233+'BE19'!B233+'BE20'!B233</f>
        <v>0</v>
      </c>
      <c r="C233" s="11"/>
      <c r="D233" s="22">
        <f>'BE1'!D233+'BE2'!D233+'BE3'!D233+'BE4'!D233+'BE5'!D233+'BE6'!D233+'BE7'!D233+'BE8'!D233+'BE9'!D233+'BE10'!D233+'BE11'!D233+'BE12'!D233+'BE13'!D233+'BE14'!D233+'BE15'!D233+'BE16'!D233+'BE17'!D233+'BE18'!D233+'BE19'!D233+'BE20'!D233</f>
        <v>0</v>
      </c>
      <c r="E233" s="23">
        <f>'BE6'!E233</f>
        <v>0</v>
      </c>
      <c r="F233" s="13"/>
      <c r="G233" s="23">
        <f>'BE6'!G233</f>
        <v>0</v>
      </c>
      <c r="H233" s="34"/>
      <c r="I233" s="44">
        <f>D233+G233</f>
        <v>0</v>
      </c>
      <c r="J233" s="23">
        <f>E233+B233</f>
        <v>0</v>
      </c>
      <c r="K233" s="23" t="str">
        <f t="shared" si="40"/>
        <v xml:space="preserve"> </v>
      </c>
      <c r="L233" s="23">
        <f>G233+D233</f>
        <v>0</v>
      </c>
      <c r="M233" s="15"/>
      <c r="N233" s="44">
        <f>D233+G233</f>
        <v>0</v>
      </c>
    </row>
    <row r="234" spans="1:14" ht="14.5" customHeight="1" x14ac:dyDescent="0.2">
      <c r="A234" s="110" t="s">
        <v>102</v>
      </c>
      <c r="B234" s="22">
        <f>'BE1'!B234+'BE2'!B234+'BE3'!B234+'BE4'!B234+'BE5'!B234+'BE6'!B234+'BE7'!B234+'BE8'!B234+'BE9'!B234+'BE10'!B234+'BE11'!B234+'BE12'!B234+'BE13'!B234+'BE14'!B234+'BE15'!B234+'BE16'!B234+'BE17'!B234+'BE18'!B234+'BE19'!B234+'BE20'!B234</f>
        <v>0</v>
      </c>
      <c r="C234" s="11"/>
      <c r="D234" s="22">
        <f>'BE1'!D234+'BE2'!D234+'BE3'!D234+'BE4'!D234+'BE5'!D234+'BE6'!D234+'BE7'!D234+'BE8'!D234+'BE9'!D234+'BE10'!D234+'BE11'!D234+'BE12'!D234+'BE13'!D234+'BE14'!D234+'BE15'!D234+'BE16'!D234+'BE17'!D234+'BE18'!D234+'BE19'!D234+'BE20'!D234</f>
        <v>0</v>
      </c>
      <c r="E234" s="23">
        <f>'BE6'!E234</f>
        <v>0</v>
      </c>
      <c r="F234" s="13"/>
      <c r="G234" s="23">
        <f>'BE6'!G234</f>
        <v>0</v>
      </c>
      <c r="H234" s="34"/>
      <c r="I234" s="44">
        <f>D234+G234</f>
        <v>0</v>
      </c>
      <c r="J234" s="23">
        <f>E234+B234</f>
        <v>0</v>
      </c>
      <c r="K234" s="23" t="str">
        <f t="shared" si="40"/>
        <v xml:space="preserve"> </v>
      </c>
      <c r="L234" s="23">
        <f>G234+D234</f>
        <v>0</v>
      </c>
      <c r="M234" s="15"/>
      <c r="N234" s="44">
        <f>D234+G234</f>
        <v>0</v>
      </c>
    </row>
    <row r="235" spans="1:14" ht="14.5" customHeight="1" x14ac:dyDescent="0.2">
      <c r="A235" s="110" t="s">
        <v>103</v>
      </c>
      <c r="B235" s="22">
        <f>'BE1'!B235+'BE2'!B235+'BE3'!B235+'BE4'!B235+'BE5'!B235+'BE6'!B235+'BE7'!B235+'BE8'!B235+'BE9'!B235+'BE10'!B235+'BE11'!B235+'BE12'!B235+'BE13'!B235+'BE14'!B235+'BE15'!B235+'BE16'!B235+'BE17'!B235+'BE18'!B235+'BE19'!B235+'BE20'!B235</f>
        <v>0</v>
      </c>
      <c r="C235" s="11"/>
      <c r="D235" s="22">
        <f>'BE1'!D235+'BE2'!D235+'BE3'!D235+'BE4'!D235+'BE5'!D235+'BE6'!D235+'BE7'!D235+'BE8'!D235+'BE9'!D235+'BE10'!D235+'BE11'!D235+'BE12'!D235+'BE13'!D235+'BE14'!D235+'BE15'!D235+'BE16'!D235+'BE17'!D235+'BE18'!D235+'BE19'!D235+'BE20'!D235</f>
        <v>0</v>
      </c>
      <c r="E235" s="23">
        <f>'BE6'!E235</f>
        <v>0</v>
      </c>
      <c r="F235" s="13"/>
      <c r="G235" s="23">
        <f>'BE6'!G235</f>
        <v>0</v>
      </c>
      <c r="H235" s="34"/>
      <c r="I235" s="44">
        <f>D235+G235</f>
        <v>0</v>
      </c>
      <c r="J235" s="23">
        <f>E235+B235</f>
        <v>0</v>
      </c>
      <c r="K235" s="23" t="str">
        <f t="shared" si="40"/>
        <v xml:space="preserve"> </v>
      </c>
      <c r="L235" s="23">
        <f>G235+D235</f>
        <v>0</v>
      </c>
      <c r="M235" s="15"/>
      <c r="N235" s="44">
        <f>D235+G235</f>
        <v>0</v>
      </c>
    </row>
    <row r="236" spans="1:14" ht="14.5" customHeight="1" x14ac:dyDescent="0.2">
      <c r="A236" s="9" t="s">
        <v>104</v>
      </c>
      <c r="B236" s="7"/>
      <c r="C236" s="20"/>
      <c r="D236" s="21"/>
      <c r="E236" s="7"/>
      <c r="F236" s="20"/>
      <c r="G236" s="21"/>
      <c r="H236" s="15"/>
      <c r="I236" s="44"/>
      <c r="J236" s="23"/>
      <c r="K236" s="23"/>
      <c r="L236" s="23"/>
      <c r="M236" s="34"/>
      <c r="N236" s="44"/>
    </row>
    <row r="237" spans="1:14" ht="14.5" customHeight="1" x14ac:dyDescent="0.2">
      <c r="A237" s="121" t="s">
        <v>105</v>
      </c>
      <c r="B237" s="22">
        <f>'BE1'!B237+'BE2'!B237+'BE3'!B237+'BE4'!B237+'BE5'!B237+'BE6'!B237+'BE7'!B237+'BE8'!B237+'BE9'!B237+'BE10'!B237+'BE11'!B237+'BE12'!B237+'BE13'!B237+'BE14'!B237+'BE15'!B237+'BE16'!B237+'BE17'!B237+'BE18'!B237+'BE19'!B237+'BE20'!B237</f>
        <v>0</v>
      </c>
      <c r="C237" s="11"/>
      <c r="D237" s="22">
        <f>'BE1'!D237+'BE2'!D237+'BE3'!D237+'BE4'!D237+'BE5'!D237+'BE6'!D237+'BE7'!D237+'BE8'!D237+'BE9'!D237+'BE10'!D237+'BE11'!D237+'BE12'!D237+'BE13'!D237+'BE14'!D237+'BE15'!D237+'BE16'!D237+'BE17'!D237+'BE18'!D237+'BE19'!D237+'BE20'!D237</f>
        <v>0</v>
      </c>
      <c r="E237" s="23">
        <f>'BE6'!E237</f>
        <v>0</v>
      </c>
      <c r="F237" s="13"/>
      <c r="G237" s="23">
        <f>'BE6'!G237</f>
        <v>0</v>
      </c>
      <c r="H237" s="34"/>
      <c r="I237" s="44">
        <f>D237+G237</f>
        <v>0</v>
      </c>
      <c r="J237" s="23">
        <f>E237+B237</f>
        <v>0</v>
      </c>
      <c r="K237" s="23" t="str">
        <f t="shared" ref="K237:K241" si="41">IF(J237&gt;0,L237/J237," ")</f>
        <v xml:space="preserve"> </v>
      </c>
      <c r="L237" s="23">
        <f>G237+D237</f>
        <v>0</v>
      </c>
      <c r="M237" s="15"/>
      <c r="N237" s="44">
        <f>D237+G237</f>
        <v>0</v>
      </c>
    </row>
    <row r="238" spans="1:14" ht="14.5" customHeight="1" x14ac:dyDescent="0.2">
      <c r="A238" s="120" t="s">
        <v>106</v>
      </c>
      <c r="B238" s="22">
        <f>'BE1'!B238+'BE2'!B238+'BE3'!B238+'BE4'!B238+'BE5'!B238+'BE6'!B238+'BE7'!B238+'BE8'!B238+'BE9'!B238+'BE10'!B238+'BE11'!B238+'BE12'!B238+'BE13'!B238+'BE14'!B238+'BE15'!B238+'BE16'!B238+'BE17'!B238+'BE18'!B238+'BE19'!B238+'BE20'!B238</f>
        <v>0</v>
      </c>
      <c r="C238" s="11"/>
      <c r="D238" s="22">
        <f>'BE1'!D238+'BE2'!D238+'BE3'!D238+'BE4'!D238+'BE5'!D238+'BE6'!D238+'BE7'!D238+'BE8'!D238+'BE9'!D238+'BE10'!D238+'BE11'!D238+'BE12'!D238+'BE13'!D238+'BE14'!D238+'BE15'!D238+'BE16'!D238+'BE17'!D238+'BE18'!D238+'BE19'!D238+'BE20'!D238</f>
        <v>0</v>
      </c>
      <c r="E238" s="23">
        <f>'BE6'!E238</f>
        <v>0</v>
      </c>
      <c r="F238" s="13"/>
      <c r="G238" s="23">
        <f>'BE6'!G238</f>
        <v>0</v>
      </c>
      <c r="H238" s="34"/>
      <c r="I238" s="44">
        <f>D238+G238</f>
        <v>0</v>
      </c>
      <c r="J238" s="23">
        <f>E238+B238</f>
        <v>0</v>
      </c>
      <c r="K238" s="23" t="str">
        <f t="shared" si="41"/>
        <v xml:space="preserve"> </v>
      </c>
      <c r="L238" s="23">
        <f>G238+D238</f>
        <v>0</v>
      </c>
      <c r="M238" s="15"/>
      <c r="N238" s="44">
        <f>D238+G238</f>
        <v>0</v>
      </c>
    </row>
    <row r="239" spans="1:14" ht="14.5" customHeight="1" x14ac:dyDescent="0.2">
      <c r="A239" s="120" t="s">
        <v>107</v>
      </c>
      <c r="B239" s="22">
        <f>'BE1'!B239+'BE2'!B239+'BE3'!B239+'BE4'!B239+'BE5'!B239+'BE6'!B239+'BE7'!B239+'BE8'!B239+'BE9'!B239+'BE10'!B239+'BE11'!B239+'BE12'!B239+'BE13'!B239+'BE14'!B239+'BE15'!B239+'BE16'!B239+'BE17'!B239+'BE18'!B239+'BE19'!B239+'BE20'!B239</f>
        <v>0</v>
      </c>
      <c r="C239" s="11"/>
      <c r="D239" s="22">
        <f>'BE1'!D239+'BE2'!D239+'BE3'!D239+'BE4'!D239+'BE5'!D239+'BE6'!D239+'BE7'!D239+'BE8'!D239+'BE9'!D239+'BE10'!D239+'BE11'!D239+'BE12'!D239+'BE13'!D239+'BE14'!D239+'BE15'!D239+'BE16'!D239+'BE17'!D239+'BE18'!D239+'BE19'!D239+'BE20'!D239</f>
        <v>0</v>
      </c>
      <c r="E239" s="23">
        <f>'BE6'!E239</f>
        <v>0</v>
      </c>
      <c r="F239" s="13"/>
      <c r="G239" s="23">
        <f>'BE6'!G239</f>
        <v>0</v>
      </c>
      <c r="H239" s="34"/>
      <c r="I239" s="44">
        <f>D239+G239</f>
        <v>0</v>
      </c>
      <c r="J239" s="23">
        <f>E239+B239</f>
        <v>0</v>
      </c>
      <c r="K239" s="23" t="str">
        <f t="shared" si="41"/>
        <v xml:space="preserve"> </v>
      </c>
      <c r="L239" s="23">
        <f>G239+D239</f>
        <v>0</v>
      </c>
      <c r="M239" s="15"/>
      <c r="N239" s="44">
        <f>D239+G239</f>
        <v>0</v>
      </c>
    </row>
    <row r="240" spans="1:14" ht="14.5" customHeight="1" x14ac:dyDescent="0.2">
      <c r="A240" s="120" t="s">
        <v>108</v>
      </c>
      <c r="B240" s="22">
        <f>'BE1'!B240+'BE2'!B240+'BE3'!B240+'BE4'!B240+'BE5'!B240+'BE6'!B240+'BE7'!B240+'BE8'!B240+'BE9'!B240+'BE10'!B240+'BE11'!B240+'BE12'!B240+'BE13'!B240+'BE14'!B240+'BE15'!B240+'BE16'!B240+'BE17'!B240+'BE18'!B240+'BE19'!B240+'BE20'!B240</f>
        <v>0</v>
      </c>
      <c r="C240" s="11"/>
      <c r="D240" s="22">
        <f>'BE1'!D240+'BE2'!D240+'BE3'!D240+'BE4'!D240+'BE5'!D240+'BE6'!D240+'BE7'!D240+'BE8'!D240+'BE9'!D240+'BE10'!D240+'BE11'!D240+'BE12'!D240+'BE13'!D240+'BE14'!D240+'BE15'!D240+'BE16'!D240+'BE17'!D240+'BE18'!D240+'BE19'!D240+'BE20'!D240</f>
        <v>0</v>
      </c>
      <c r="E240" s="23">
        <f>'BE6'!E240</f>
        <v>0</v>
      </c>
      <c r="F240" s="13"/>
      <c r="G240" s="23">
        <f>'BE6'!G240</f>
        <v>0</v>
      </c>
      <c r="H240" s="34"/>
      <c r="I240" s="44">
        <f>D240+G240</f>
        <v>0</v>
      </c>
      <c r="J240" s="23">
        <f>E240+B240</f>
        <v>0</v>
      </c>
      <c r="K240" s="23" t="str">
        <f t="shared" si="41"/>
        <v xml:space="preserve"> </v>
      </c>
      <c r="L240" s="23">
        <f>G240+D240</f>
        <v>0</v>
      </c>
      <c r="M240" s="15"/>
      <c r="N240" s="44">
        <f>D240+G240</f>
        <v>0</v>
      </c>
    </row>
    <row r="241" spans="1:14" ht="14.5" customHeight="1" x14ac:dyDescent="0.2">
      <c r="A241" s="120" t="s">
        <v>109</v>
      </c>
      <c r="B241" s="22">
        <f>'BE1'!B241+'BE2'!B241+'BE3'!B241+'BE4'!B241+'BE5'!B241+'BE6'!B241+'BE7'!B241+'BE8'!B241+'BE9'!B241+'BE10'!B241+'BE11'!B241+'BE12'!B241+'BE13'!B241+'BE14'!B241+'BE15'!B241+'BE16'!B241+'BE17'!B241+'BE18'!B241+'BE19'!B241+'BE20'!B241</f>
        <v>0</v>
      </c>
      <c r="C241" s="11"/>
      <c r="D241" s="22">
        <f>'BE1'!D241+'BE2'!D241+'BE3'!D241+'BE4'!D241+'BE5'!D241+'BE6'!D241+'BE7'!D241+'BE8'!D241+'BE9'!D241+'BE10'!D241+'BE11'!D241+'BE12'!D241+'BE13'!D241+'BE14'!D241+'BE15'!D241+'BE16'!D241+'BE17'!D241+'BE18'!D241+'BE19'!D241+'BE20'!D241</f>
        <v>0</v>
      </c>
      <c r="E241" s="23">
        <f>'BE6'!E241</f>
        <v>0</v>
      </c>
      <c r="F241" s="13"/>
      <c r="G241" s="23">
        <f>'BE6'!G241</f>
        <v>0</v>
      </c>
      <c r="H241" s="34"/>
      <c r="I241" s="44">
        <f>D241+G241</f>
        <v>0</v>
      </c>
      <c r="J241" s="23">
        <f>E241+B241</f>
        <v>0</v>
      </c>
      <c r="K241" s="23" t="str">
        <f t="shared" si="41"/>
        <v xml:space="preserve"> </v>
      </c>
      <c r="L241" s="23">
        <f>G241+D241</f>
        <v>0</v>
      </c>
      <c r="M241" s="15"/>
      <c r="N241" s="44">
        <f>D241+G241</f>
        <v>0</v>
      </c>
    </row>
    <row r="242" spans="1:14" ht="14.5" customHeight="1" x14ac:dyDescent="0.2">
      <c r="A242" s="66"/>
      <c r="B242" s="10"/>
      <c r="C242" s="11"/>
      <c r="D242" s="22"/>
      <c r="E242" s="12"/>
      <c r="F242" s="13"/>
      <c r="G242" s="23"/>
      <c r="H242" s="15"/>
      <c r="I242" s="44"/>
      <c r="J242" s="23"/>
      <c r="K242" s="23"/>
      <c r="L242" s="23"/>
      <c r="M242" s="15"/>
      <c r="N242" s="44"/>
    </row>
    <row r="243" spans="1:14" ht="14.5" customHeight="1" x14ac:dyDescent="0.2">
      <c r="A243" s="122" t="s">
        <v>110</v>
      </c>
      <c r="B243" s="19"/>
      <c r="C243" s="19"/>
      <c r="D243" s="25">
        <f>'BE1'!D243+'BE2'!D243+'BE3'!D243+'BE4'!D243+'BE5'!D243+'BE6'!D243+'BE7'!D243+'BE8'!D243+'BE9'!D243+'BE10'!D243+'BE11'!D243+'BE12'!D243+'BE13'!D243+'BE14'!D243+'BE15'!D243+'BE16'!D243+'BE17'!D243+'BE18'!D243+'BE19'!D243+'BE20'!D243</f>
        <v>122750</v>
      </c>
      <c r="E243" s="19"/>
      <c r="F243" s="19"/>
      <c r="G243" s="25">
        <f>'BE6'!G243</f>
        <v>0</v>
      </c>
      <c r="H243" s="15"/>
      <c r="I243" s="44">
        <f>D243+G243</f>
        <v>122750</v>
      </c>
      <c r="J243" s="23">
        <f>E243+B243</f>
        <v>0</v>
      </c>
      <c r="K243" s="23"/>
      <c r="L243" s="23">
        <f>G243+D243</f>
        <v>122750</v>
      </c>
      <c r="M243" s="15"/>
      <c r="N243" s="44">
        <f>D243+G243</f>
        <v>122750</v>
      </c>
    </row>
    <row r="244" spans="1:14" ht="14.5" customHeight="1" x14ac:dyDescent="0.2">
      <c r="A244" s="122" t="s">
        <v>111</v>
      </c>
      <c r="B244" s="19"/>
      <c r="C244" s="19"/>
      <c r="D244" s="25">
        <f>'BE1'!D244+'BE2'!D244+'BE3'!D244+'BE4'!D244+'BE5'!D244+'BE6'!D244+'BE7'!D244+'BE8'!D244+'BE9'!D244+'BE10'!D244+'BE11'!D244+'BE12'!D244+'BE13'!D244+'BE14'!D244+'BE15'!D244+'BE16'!D244+'BE17'!D244+'BE18'!D244+'BE19'!D244+'BE20'!D244</f>
        <v>122750</v>
      </c>
      <c r="E244" s="19"/>
      <c r="F244" s="19"/>
      <c r="G244" s="25">
        <f>'BE6'!G244</f>
        <v>0</v>
      </c>
      <c r="H244" s="15"/>
      <c r="I244" s="44">
        <f>D244+G244</f>
        <v>122750</v>
      </c>
      <c r="J244" s="23">
        <f>E244+B244</f>
        <v>0</v>
      </c>
      <c r="K244" s="23"/>
      <c r="L244" s="23">
        <f>G244+D244</f>
        <v>122750</v>
      </c>
      <c r="M244" s="15"/>
      <c r="N244" s="44">
        <f>D244+G244</f>
        <v>122750</v>
      </c>
    </row>
    <row r="245" spans="1:14" ht="14.5" customHeight="1" x14ac:dyDescent="0.2">
      <c r="A245" s="24"/>
      <c r="B245" s="10"/>
      <c r="C245" s="11"/>
      <c r="D245" s="22"/>
      <c r="E245" s="12"/>
      <c r="F245" s="13"/>
      <c r="G245" s="23"/>
      <c r="H245" s="15"/>
      <c r="I245" s="44"/>
      <c r="J245" s="23"/>
      <c r="K245" s="23"/>
      <c r="L245" s="23"/>
      <c r="M245" s="15"/>
      <c r="N245" s="44"/>
    </row>
    <row r="246" spans="1:14" ht="14.5" customHeight="1" x14ac:dyDescent="0.2">
      <c r="A246" s="19" t="s">
        <v>112</v>
      </c>
      <c r="B246" s="19"/>
      <c r="C246" s="19"/>
      <c r="D246" s="25">
        <f>'BE1'!D246+'BE2'!D246+'BE3'!D246+'BE4'!D246+'BE5'!D246+'BE6'!D246+'BE7'!D246+'BE8'!D246+'BE9'!D246+'BE10'!D246+'BE11'!D246+'BE12'!D246+'BE13'!D246+'BE14'!D246+'BE15'!D246+'BE16'!D246+'BE17'!D246+'BE18'!D246+'BE19'!D246+'BE20'!D246</f>
        <v>30687.5</v>
      </c>
      <c r="E246" s="19"/>
      <c r="F246" s="19"/>
      <c r="G246" s="25">
        <f>'BE6'!G246</f>
        <v>0</v>
      </c>
      <c r="H246" s="15"/>
      <c r="I246" s="44">
        <f>D246+G246</f>
        <v>30687.5</v>
      </c>
      <c r="J246" s="23">
        <f>E246+B246</f>
        <v>0</v>
      </c>
      <c r="K246" s="23"/>
      <c r="L246" s="23">
        <f>G246+D246</f>
        <v>30687.5</v>
      </c>
      <c r="M246" s="15"/>
      <c r="N246" s="44">
        <f>D246+G246</f>
        <v>30687.5</v>
      </c>
    </row>
    <row r="247" spans="1:14" ht="14.5" customHeight="1" x14ac:dyDescent="0.2">
      <c r="A247" s="14"/>
      <c r="B247" s="10"/>
      <c r="C247" s="11"/>
      <c r="D247" s="22"/>
      <c r="E247" s="12"/>
      <c r="F247" s="13"/>
      <c r="G247" s="23"/>
      <c r="H247" s="15"/>
      <c r="I247" s="44"/>
      <c r="J247" s="23"/>
      <c r="K247" s="23"/>
      <c r="L247" s="23"/>
      <c r="M247" s="15"/>
      <c r="N247" s="44"/>
    </row>
    <row r="248" spans="1:14" ht="14.5" customHeight="1" x14ac:dyDescent="0.2">
      <c r="A248" s="19" t="s">
        <v>113</v>
      </c>
      <c r="B248" s="19"/>
      <c r="C248" s="19"/>
      <c r="D248" s="25">
        <f>'BE1'!D248+'BE2'!D248+'BE3'!D248+'BE4'!D248+'BE5'!D248+'BE6'!D248+'BE7'!D248+'BE8'!D248+'BE9'!D248+'BE10'!D248+'BE11'!D248+'BE12'!D248+'BE13'!D248+'BE14'!D248+'BE15'!D248+'BE16'!D248+'BE17'!D248+'BE18'!D248+'BE19'!D248+'BE20'!D248</f>
        <v>153437.5</v>
      </c>
      <c r="E248" s="19"/>
      <c r="F248" s="19"/>
      <c r="G248" s="25">
        <f>'BE6'!G248</f>
        <v>0</v>
      </c>
      <c r="H248" s="15"/>
      <c r="I248" s="44">
        <f>D248+G248</f>
        <v>153437.5</v>
      </c>
      <c r="J248" s="23">
        <f>E248+B248</f>
        <v>0</v>
      </c>
      <c r="K248" s="23"/>
      <c r="L248" s="23">
        <f>G248+D248</f>
        <v>153437.5</v>
      </c>
      <c r="M248" s="15"/>
      <c r="N248" s="44">
        <f>D248+G248</f>
        <v>153437.5</v>
      </c>
    </row>
    <row r="249" spans="1:14" ht="14.5" customHeight="1" x14ac:dyDescent="0.2">
      <c r="A249" s="45"/>
      <c r="B249" s="46"/>
      <c r="C249" s="46"/>
      <c r="D249" s="46"/>
      <c r="E249" s="46"/>
      <c r="F249" s="46"/>
      <c r="G249" s="46"/>
      <c r="H249" s="34"/>
      <c r="I249" s="34"/>
      <c r="J249" s="46"/>
      <c r="K249" s="46"/>
      <c r="L249" s="46"/>
      <c r="M249" s="34"/>
      <c r="N249" s="34"/>
    </row>
    <row r="250" spans="1:14" ht="14.5" customHeight="1" x14ac:dyDescent="0.2">
      <c r="A250" s="37"/>
      <c r="B250" s="38"/>
      <c r="C250" s="39"/>
      <c r="D250" s="40"/>
      <c r="E250" s="38"/>
      <c r="F250" s="39"/>
      <c r="G250" s="40"/>
      <c r="H250" s="41"/>
      <c r="I250" s="41"/>
      <c r="J250" s="41"/>
      <c r="K250" s="41"/>
      <c r="L250" s="41"/>
      <c r="M250" s="42"/>
      <c r="N250" s="43"/>
    </row>
    <row r="251" spans="1:14" ht="21" customHeight="1" x14ac:dyDescent="0.2">
      <c r="A251" s="273" t="s">
        <v>415</v>
      </c>
      <c r="B251" s="274"/>
      <c r="C251" s="274"/>
      <c r="D251" s="274"/>
      <c r="E251" s="274"/>
      <c r="F251" s="274"/>
      <c r="G251" s="274"/>
      <c r="H251" s="274"/>
      <c r="I251" s="274"/>
      <c r="J251" s="274"/>
      <c r="K251" s="274"/>
      <c r="L251" s="274"/>
      <c r="M251" s="274"/>
      <c r="N251" s="275"/>
    </row>
    <row r="252" spans="1:14" ht="14.5" customHeight="1" x14ac:dyDescent="0.2">
      <c r="A252" s="14"/>
      <c r="B252" s="14"/>
      <c r="C252" s="14"/>
      <c r="D252" s="14"/>
      <c r="E252" s="14"/>
      <c r="F252" s="14"/>
      <c r="G252" s="14"/>
      <c r="H252" s="14"/>
      <c r="I252" s="14"/>
      <c r="J252" s="14"/>
      <c r="K252" s="14"/>
      <c r="L252" s="14"/>
      <c r="M252" s="14"/>
      <c r="N252" s="14"/>
    </row>
    <row r="253" spans="1:14" ht="14.5" customHeight="1" x14ac:dyDescent="0.2">
      <c r="A253" s="19" t="s">
        <v>81</v>
      </c>
      <c r="B253" s="7"/>
      <c r="C253" s="20"/>
      <c r="D253" s="21"/>
      <c r="E253" s="7"/>
      <c r="F253" s="20"/>
      <c r="G253" s="21"/>
      <c r="H253" s="34"/>
      <c r="I253" s="44"/>
      <c r="J253" s="23"/>
      <c r="K253" s="23"/>
      <c r="L253" s="23"/>
      <c r="M253" s="34"/>
      <c r="N253" s="44"/>
    </row>
    <row r="254" spans="1:14" ht="14.5" customHeight="1" x14ac:dyDescent="0.2">
      <c r="A254" s="14" t="s">
        <v>82</v>
      </c>
      <c r="B254" s="10"/>
      <c r="C254" s="11"/>
      <c r="D254" s="22"/>
      <c r="E254" s="12"/>
      <c r="F254" s="13"/>
      <c r="G254" s="23"/>
      <c r="H254" s="34"/>
      <c r="I254" s="44"/>
      <c r="J254" s="23"/>
      <c r="K254" s="23"/>
      <c r="L254" s="23"/>
      <c r="M254" s="34"/>
      <c r="N254" s="44"/>
    </row>
    <row r="255" spans="1:14" ht="14.5" customHeight="1" x14ac:dyDescent="0.2">
      <c r="A255" s="109" t="s">
        <v>83</v>
      </c>
      <c r="B255" s="22">
        <f>'BE1'!B255+'BE2'!B255+'BE3'!B255+'BE4'!B255+'BE5'!B255+'BE6'!B255+'BE7'!B255+'BE8'!B255+'BE9'!B255+'BE10'!B255+'BE11'!B255+'BE12'!B255+'BE13'!B255+'BE14'!B255+'BE15'!B255+'BE16'!B255+'BE17'!B255+'BE18'!B255+'BE19'!B255+'BE20'!B255</f>
        <v>0</v>
      </c>
      <c r="C255" s="11"/>
      <c r="D255" s="22">
        <f>'BE1'!D255+'BE2'!D255+'BE3'!D255+'BE4'!D255+'BE5'!D255+'BE6'!D255+'BE7'!D255+'BE8'!D255+'BE9'!D255+'BE10'!D255+'BE11'!D255+'BE12'!D255+'BE13'!D255+'BE14'!D255+'BE15'!D255+'BE16'!D255+'BE17'!D255+'BE18'!D255+'BE19'!D255+'BE20'!D255</f>
        <v>0</v>
      </c>
      <c r="E255" s="23">
        <f>'BE6'!E255</f>
        <v>0</v>
      </c>
      <c r="F255" s="13"/>
      <c r="G255" s="23">
        <f>'BE6'!G255</f>
        <v>0</v>
      </c>
      <c r="H255" s="34"/>
      <c r="I255" s="44">
        <f t="shared" ref="I255:I262" si="42">D255+G255</f>
        <v>0</v>
      </c>
      <c r="J255" s="23">
        <f t="shared" ref="J255:J262" si="43">E255+B255</f>
        <v>0</v>
      </c>
      <c r="K255" s="23" t="str">
        <f t="shared" ref="K255:K262" si="44">IF(J255&gt;0,L255/J255," ")</f>
        <v xml:space="preserve"> </v>
      </c>
      <c r="L255" s="23">
        <f t="shared" ref="L255:L262" si="45">G255+D255</f>
        <v>0</v>
      </c>
      <c r="M255" s="34"/>
      <c r="N255" s="44">
        <f t="shared" ref="N255:N262" si="46">D255+G255</f>
        <v>0</v>
      </c>
    </row>
    <row r="256" spans="1:14" ht="14.5" customHeight="1" x14ac:dyDescent="0.2">
      <c r="A256" s="109" t="s">
        <v>84</v>
      </c>
      <c r="B256" s="22">
        <f>'BE1'!B256+'BE2'!B256+'BE3'!B256+'BE4'!B256+'BE5'!B256+'BE6'!B256+'BE7'!B256+'BE8'!B256+'BE9'!B256+'BE10'!B256+'BE11'!B256+'BE12'!B256+'BE13'!B256+'BE14'!B256+'BE15'!B256+'BE16'!B256+'BE17'!B256+'BE18'!B256+'BE19'!B256+'BE20'!B256</f>
        <v>2</v>
      </c>
      <c r="C256" s="11"/>
      <c r="D256" s="22">
        <f>'BE1'!D256+'BE2'!D256+'BE3'!D256+'BE4'!D256+'BE5'!D256+'BE6'!D256+'BE7'!D256+'BE8'!D256+'BE9'!D256+'BE10'!D256+'BE11'!D256+'BE12'!D256+'BE13'!D256+'BE14'!D256+'BE15'!D256+'BE16'!D256+'BE17'!D256+'BE18'!D256+'BE19'!D256+'BE20'!D256</f>
        <v>14500</v>
      </c>
      <c r="E256" s="23">
        <f>'BE6'!E256</f>
        <v>0</v>
      </c>
      <c r="F256" s="13"/>
      <c r="G256" s="23">
        <f>'BE6'!G256</f>
        <v>0</v>
      </c>
      <c r="H256" s="34"/>
      <c r="I256" s="44">
        <f t="shared" si="42"/>
        <v>14500</v>
      </c>
      <c r="J256" s="23">
        <f t="shared" si="43"/>
        <v>2</v>
      </c>
      <c r="K256" s="23">
        <f t="shared" si="44"/>
        <v>7250</v>
      </c>
      <c r="L256" s="23">
        <f t="shared" si="45"/>
        <v>14500</v>
      </c>
      <c r="M256" s="34"/>
      <c r="N256" s="44">
        <f t="shared" si="46"/>
        <v>14500</v>
      </c>
    </row>
    <row r="257" spans="1:14" ht="14.5" customHeight="1" x14ac:dyDescent="0.2">
      <c r="A257" s="109" t="s">
        <v>85</v>
      </c>
      <c r="B257" s="22">
        <f>'BE1'!B257+'BE2'!B257+'BE3'!B257+'BE4'!B257+'BE5'!B257+'BE6'!B257+'BE7'!B257+'BE8'!B257+'BE9'!B257+'BE10'!B257+'BE11'!B257+'BE12'!B257+'BE13'!B257+'BE14'!B257+'BE15'!B257+'BE16'!B257+'BE17'!B257+'BE18'!B257+'BE19'!B257+'BE20'!B257</f>
        <v>1</v>
      </c>
      <c r="C257" s="11"/>
      <c r="D257" s="22">
        <f>'BE1'!D257+'BE2'!D257+'BE3'!D257+'BE4'!D257+'BE5'!D257+'BE6'!D257+'BE7'!D257+'BE8'!D257+'BE9'!D257+'BE10'!D257+'BE11'!D257+'BE12'!D257+'BE13'!D257+'BE14'!D257+'BE15'!D257+'BE16'!D257+'BE17'!D257+'BE18'!D257+'BE19'!D257+'BE20'!D257</f>
        <v>6750</v>
      </c>
      <c r="E257" s="23">
        <f>'BE6'!E257</f>
        <v>0</v>
      </c>
      <c r="F257" s="13"/>
      <c r="G257" s="23">
        <f>'BE6'!G257</f>
        <v>0</v>
      </c>
      <c r="H257" s="34"/>
      <c r="I257" s="44">
        <f t="shared" si="42"/>
        <v>6750</v>
      </c>
      <c r="J257" s="23">
        <f t="shared" si="43"/>
        <v>1</v>
      </c>
      <c r="K257" s="23">
        <f t="shared" si="44"/>
        <v>6750</v>
      </c>
      <c r="L257" s="23">
        <f t="shared" si="45"/>
        <v>6750</v>
      </c>
      <c r="M257" s="34"/>
      <c r="N257" s="44">
        <f t="shared" si="46"/>
        <v>6750</v>
      </c>
    </row>
    <row r="258" spans="1:14" ht="14.5" customHeight="1" x14ac:dyDescent="0.2">
      <c r="A258" s="109" t="s">
        <v>86</v>
      </c>
      <c r="B258" s="22">
        <f>'BE1'!B258+'BE2'!B258+'BE3'!B258+'BE4'!B258+'BE5'!B258+'BE6'!B258+'BE7'!B258+'BE8'!B258+'BE9'!B258+'BE10'!B258+'BE11'!B258+'BE12'!B258+'BE13'!B258+'BE14'!B258+'BE15'!B258+'BE16'!B258+'BE17'!B258+'BE18'!B258+'BE19'!B258+'BE20'!B258</f>
        <v>0</v>
      </c>
      <c r="C258" s="11"/>
      <c r="D258" s="22">
        <f>'BE1'!D258+'BE2'!D258+'BE3'!D258+'BE4'!D258+'BE5'!D258+'BE6'!D258+'BE7'!D258+'BE8'!D258+'BE9'!D258+'BE10'!D258+'BE11'!D258+'BE12'!D258+'BE13'!D258+'BE14'!D258+'BE15'!D258+'BE16'!D258+'BE17'!D258+'BE18'!D258+'BE19'!D258+'BE20'!D258</f>
        <v>0</v>
      </c>
      <c r="E258" s="23">
        <f>'BE6'!E258</f>
        <v>0</v>
      </c>
      <c r="F258" s="13"/>
      <c r="G258" s="23">
        <f>'BE6'!G258</f>
        <v>0</v>
      </c>
      <c r="H258" s="34"/>
      <c r="I258" s="44">
        <f t="shared" si="42"/>
        <v>0</v>
      </c>
      <c r="J258" s="23">
        <f t="shared" si="43"/>
        <v>0</v>
      </c>
      <c r="K258" s="23" t="str">
        <f t="shared" si="44"/>
        <v xml:space="preserve"> </v>
      </c>
      <c r="L258" s="23">
        <f t="shared" si="45"/>
        <v>0</v>
      </c>
      <c r="M258" s="34"/>
      <c r="N258" s="44">
        <f t="shared" si="46"/>
        <v>0</v>
      </c>
    </row>
    <row r="259" spans="1:14" ht="14.5" customHeight="1" x14ac:dyDescent="0.2">
      <c r="A259" s="109" t="s">
        <v>87</v>
      </c>
      <c r="B259" s="22">
        <f>'BE1'!B259+'BE2'!B259+'BE3'!B259+'BE4'!B259+'BE5'!B259+'BE6'!B259+'BE7'!B259+'BE8'!B259+'BE9'!B259+'BE10'!B259+'BE11'!B259+'BE12'!B259+'BE13'!B259+'BE14'!B259+'BE15'!B259+'BE16'!B259+'BE17'!B259+'BE18'!B259+'BE19'!B259+'BE20'!B259</f>
        <v>0</v>
      </c>
      <c r="C259" s="11"/>
      <c r="D259" s="22">
        <f>'BE1'!D259+'BE2'!D259+'BE3'!D259+'BE4'!D259+'BE5'!D259+'BE6'!D259+'BE7'!D259+'BE8'!D259+'BE9'!D259+'BE10'!D259+'BE11'!D259+'BE12'!D259+'BE13'!D259+'BE14'!D259+'BE15'!D259+'BE16'!D259+'BE17'!D259+'BE18'!D259+'BE19'!D259+'BE20'!D259</f>
        <v>0</v>
      </c>
      <c r="E259" s="23">
        <f>'BE6'!E259</f>
        <v>0</v>
      </c>
      <c r="F259" s="13"/>
      <c r="G259" s="23">
        <f>'BE6'!G259</f>
        <v>0</v>
      </c>
      <c r="H259" s="34"/>
      <c r="I259" s="44">
        <f t="shared" si="42"/>
        <v>0</v>
      </c>
      <c r="J259" s="23">
        <f t="shared" si="43"/>
        <v>0</v>
      </c>
      <c r="K259" s="23" t="str">
        <f t="shared" si="44"/>
        <v xml:space="preserve"> </v>
      </c>
      <c r="L259" s="23">
        <f t="shared" si="45"/>
        <v>0</v>
      </c>
      <c r="M259" s="34"/>
      <c r="N259" s="44">
        <f t="shared" si="46"/>
        <v>0</v>
      </c>
    </row>
    <row r="260" spans="1:14" ht="14.5" customHeight="1" x14ac:dyDescent="0.2">
      <c r="A260" s="14" t="s">
        <v>88</v>
      </c>
      <c r="B260" s="22">
        <f>'BE1'!B260+'BE2'!B260+'BE3'!B260+'BE4'!B260+'BE5'!B260+'BE6'!B260+'BE7'!B260+'BE8'!B260+'BE9'!B260+'BE10'!B260+'BE11'!B260+'BE12'!B260+'BE13'!B260+'BE14'!B260+'BE15'!B260+'BE16'!B260+'BE17'!B260+'BE18'!B260+'BE19'!B260+'BE20'!B260</f>
        <v>0</v>
      </c>
      <c r="C260" s="11"/>
      <c r="D260" s="22">
        <f>'BE1'!D260+'BE2'!D260+'BE3'!D260+'BE4'!D260+'BE5'!D260+'BE6'!D260+'BE7'!D260+'BE8'!D260+'BE9'!D260+'BE10'!D260+'BE11'!D260+'BE12'!D260+'BE13'!D260+'BE14'!D260+'BE15'!D260+'BE16'!D260+'BE17'!D260+'BE18'!D260+'BE19'!D260+'BE20'!D260</f>
        <v>0</v>
      </c>
      <c r="E260" s="23">
        <f>'BE6'!E260</f>
        <v>0</v>
      </c>
      <c r="F260" s="13"/>
      <c r="G260" s="23">
        <f>'BE6'!G260</f>
        <v>0</v>
      </c>
      <c r="H260" s="34"/>
      <c r="I260" s="44">
        <f t="shared" si="42"/>
        <v>0</v>
      </c>
      <c r="J260" s="23">
        <f t="shared" si="43"/>
        <v>0</v>
      </c>
      <c r="K260" s="23" t="str">
        <f t="shared" si="44"/>
        <v xml:space="preserve"> </v>
      </c>
      <c r="L260" s="23">
        <f t="shared" si="45"/>
        <v>0</v>
      </c>
      <c r="M260" s="34"/>
      <c r="N260" s="44">
        <f t="shared" si="46"/>
        <v>0</v>
      </c>
    </row>
    <row r="261" spans="1:14" ht="14.5" customHeight="1" x14ac:dyDescent="0.2">
      <c r="A261" s="14" t="s">
        <v>89</v>
      </c>
      <c r="B261" s="22">
        <f>'BE1'!B261+'BE2'!B261+'BE3'!B261+'BE4'!B261+'BE5'!B261+'BE6'!B261+'BE7'!B261+'BE8'!B261+'BE9'!B261+'BE10'!B261+'BE11'!B261+'BE12'!B261+'BE13'!B261+'BE14'!B261+'BE15'!B261+'BE16'!B261+'BE17'!B261+'BE18'!B261+'BE19'!B261+'BE20'!B261</f>
        <v>0</v>
      </c>
      <c r="C261" s="11"/>
      <c r="D261" s="22">
        <f>'BE1'!D261+'BE2'!D261+'BE3'!D261+'BE4'!D261+'BE5'!D261+'BE6'!D261+'BE7'!D261+'BE8'!D261+'BE9'!D261+'BE10'!D261+'BE11'!D261+'BE12'!D261+'BE13'!D261+'BE14'!D261+'BE15'!D261+'BE16'!D261+'BE17'!D261+'BE18'!D261+'BE19'!D261+'BE20'!D261</f>
        <v>0</v>
      </c>
      <c r="E261" s="23">
        <f>'BE6'!E261</f>
        <v>0</v>
      </c>
      <c r="F261" s="13"/>
      <c r="G261" s="23">
        <f>'BE6'!G261</f>
        <v>0</v>
      </c>
      <c r="H261" s="34"/>
      <c r="I261" s="44">
        <f t="shared" si="42"/>
        <v>0</v>
      </c>
      <c r="J261" s="23">
        <f t="shared" si="43"/>
        <v>0</v>
      </c>
      <c r="K261" s="23" t="str">
        <f t="shared" si="44"/>
        <v xml:space="preserve"> </v>
      </c>
      <c r="L261" s="23">
        <f t="shared" si="45"/>
        <v>0</v>
      </c>
      <c r="M261" s="15"/>
      <c r="N261" s="44">
        <f t="shared" si="46"/>
        <v>0</v>
      </c>
    </row>
    <row r="262" spans="1:14" ht="14.5" customHeight="1" x14ac:dyDescent="0.2">
      <c r="A262" s="14" t="s">
        <v>90</v>
      </c>
      <c r="B262" s="22">
        <f>'BE1'!B262+'BE2'!B262+'BE3'!B262+'BE4'!B262+'BE5'!B262+'BE6'!B262+'BE7'!B262+'BE8'!B262+'BE9'!B262+'BE10'!B262+'BE11'!B262+'BE12'!B262+'BE13'!B262+'BE14'!B262+'BE15'!B262+'BE16'!B262+'BE17'!B262+'BE18'!B262+'BE19'!B262+'BE20'!B262</f>
        <v>0</v>
      </c>
      <c r="C262" s="11"/>
      <c r="D262" s="22">
        <f>'BE1'!D262+'BE2'!D262+'BE3'!D262+'BE4'!D262+'BE5'!D262+'BE6'!D262+'BE7'!D262+'BE8'!D262+'BE9'!D262+'BE10'!D262+'BE11'!D262+'BE12'!D262+'BE13'!D262+'BE14'!D262+'BE15'!D262+'BE16'!D262+'BE17'!D262+'BE18'!D262+'BE19'!D262+'BE20'!D262</f>
        <v>0</v>
      </c>
      <c r="E262" s="23">
        <f>'BE6'!E262</f>
        <v>0</v>
      </c>
      <c r="F262" s="13"/>
      <c r="G262" s="23">
        <f>'BE6'!G262</f>
        <v>0</v>
      </c>
      <c r="H262" s="34"/>
      <c r="I262" s="44">
        <f t="shared" si="42"/>
        <v>0</v>
      </c>
      <c r="J262" s="23">
        <f t="shared" si="43"/>
        <v>0</v>
      </c>
      <c r="K262" s="23" t="str">
        <f t="shared" si="44"/>
        <v xml:space="preserve"> </v>
      </c>
      <c r="L262" s="23">
        <f t="shared" si="45"/>
        <v>0</v>
      </c>
      <c r="M262" s="15"/>
      <c r="N262" s="44">
        <f t="shared" si="46"/>
        <v>0</v>
      </c>
    </row>
    <row r="263" spans="1:14" ht="14.5" customHeight="1" x14ac:dyDescent="0.2">
      <c r="A263" s="19" t="s">
        <v>91</v>
      </c>
      <c r="B263" s="7"/>
      <c r="C263" s="20"/>
      <c r="D263" s="21"/>
      <c r="E263" s="7"/>
      <c r="F263" s="20"/>
      <c r="G263" s="21"/>
      <c r="H263" s="15"/>
      <c r="I263" s="44"/>
      <c r="J263" s="23"/>
      <c r="K263" s="23"/>
      <c r="L263" s="23"/>
      <c r="M263" s="34"/>
      <c r="N263" s="44"/>
    </row>
    <row r="264" spans="1:14" ht="14.5" customHeight="1" x14ac:dyDescent="0.2">
      <c r="A264" s="16"/>
      <c r="B264" s="22">
        <f>'BE1'!B264+'BE2'!B264+'BE3'!B264+'BE4'!B264+'BE5'!B264+'BE6'!B264+'BE7'!B264+'BE8'!B264+'BE9'!B264+'BE10'!B264+'BE11'!B264+'BE12'!B264+'BE13'!B264+'BE14'!B264+'BE15'!B264+'BE16'!B264+'BE17'!B264+'BE18'!B264+'BE19'!B264+'BE20'!B264</f>
        <v>0</v>
      </c>
      <c r="C264" s="11"/>
      <c r="D264" s="22">
        <f>'BE1'!D264+'BE2'!D264+'BE3'!D264+'BE4'!D264+'BE5'!D264+'BE6'!D264+'BE7'!D264+'BE8'!D264+'BE9'!D264+'BE10'!D264+'BE11'!D264+'BE12'!D264+'BE13'!D264+'BE14'!D264+'BE15'!D264+'BE16'!D264+'BE17'!D264+'BE18'!D264+'BE19'!D264+'BE20'!D264</f>
        <v>0</v>
      </c>
      <c r="E264" s="23">
        <f>'BE6'!E264</f>
        <v>0</v>
      </c>
      <c r="F264" s="13"/>
      <c r="G264" s="23">
        <f>'BE6'!G264</f>
        <v>0</v>
      </c>
      <c r="H264" s="34"/>
      <c r="I264" s="44">
        <f>D264+G264</f>
        <v>0</v>
      </c>
      <c r="J264" s="23">
        <f>E264+B264</f>
        <v>0</v>
      </c>
      <c r="K264" s="23" t="str">
        <f>IF(J264&gt;0,L264/J264," ")</f>
        <v xml:space="preserve"> </v>
      </c>
      <c r="L264" s="23">
        <f>G264+D264</f>
        <v>0</v>
      </c>
      <c r="M264" s="15"/>
      <c r="N264" s="44">
        <f>D264+G264</f>
        <v>0</v>
      </c>
    </row>
    <row r="265" spans="1:14" ht="14.5" customHeight="1" x14ac:dyDescent="0.2">
      <c r="A265" s="19" t="s">
        <v>92</v>
      </c>
      <c r="B265" s="7"/>
      <c r="C265" s="20"/>
      <c r="D265" s="21"/>
      <c r="E265" s="7"/>
      <c r="F265" s="20"/>
      <c r="G265" s="21"/>
      <c r="H265" s="15"/>
      <c r="I265" s="44"/>
      <c r="J265" s="23"/>
      <c r="K265" s="23"/>
      <c r="L265" s="23"/>
      <c r="M265" s="34"/>
      <c r="N265" s="44"/>
    </row>
    <row r="266" spans="1:14" ht="14.5" customHeight="1" x14ac:dyDescent="0.2">
      <c r="A266" s="120" t="s">
        <v>93</v>
      </c>
      <c r="B266" s="22">
        <f>'BE1'!B266+'BE2'!B266+'BE3'!B266+'BE4'!B266+'BE5'!B266+'BE6'!B266+'BE7'!B266+'BE8'!B266+'BE9'!B266+'BE10'!B266+'BE11'!B266+'BE12'!B266+'BE13'!B266+'BE14'!B266+'BE15'!B266+'BE16'!B266+'BE17'!B266+'BE18'!B266+'BE19'!B266+'BE20'!B266</f>
        <v>0</v>
      </c>
      <c r="C266" s="11"/>
      <c r="D266" s="22">
        <f>'BE1'!D266+'BE2'!D266+'BE3'!D266+'BE4'!D266+'BE5'!D266+'BE6'!D266+'BE7'!D266+'BE8'!D266+'BE9'!D266+'BE10'!D266+'BE11'!D266+'BE12'!D266+'BE13'!D266+'BE14'!D266+'BE15'!D266+'BE16'!D266+'BE17'!D266+'BE18'!D266+'BE19'!D266+'BE20'!D266</f>
        <v>0</v>
      </c>
      <c r="E266" s="23">
        <f>'BE6'!E266</f>
        <v>0</v>
      </c>
      <c r="F266" s="13"/>
      <c r="G266" s="23">
        <f>'BE6'!G266</f>
        <v>0</v>
      </c>
      <c r="H266" s="34"/>
      <c r="I266" s="44">
        <f>D266+G266</f>
        <v>0</v>
      </c>
      <c r="J266" s="23">
        <f>E266+B266</f>
        <v>0</v>
      </c>
      <c r="K266" s="23" t="str">
        <f>IF(J266&gt;0,L266/J266," ")</f>
        <v xml:space="preserve"> </v>
      </c>
      <c r="L266" s="23">
        <f>G266+D266</f>
        <v>0</v>
      </c>
      <c r="M266" s="15"/>
      <c r="N266" s="44">
        <f>D266+G266</f>
        <v>0</v>
      </c>
    </row>
    <row r="267" spans="1:14" ht="14.5" customHeight="1" x14ac:dyDescent="0.2">
      <c r="A267" s="14" t="s">
        <v>94</v>
      </c>
      <c r="B267" s="10"/>
      <c r="C267" s="11"/>
      <c r="D267" s="22"/>
      <c r="E267" s="12"/>
      <c r="F267" s="13"/>
      <c r="G267" s="23"/>
      <c r="H267" s="15"/>
      <c r="I267" s="44"/>
      <c r="J267" s="23"/>
      <c r="K267" s="23"/>
      <c r="L267" s="23"/>
      <c r="M267" s="15"/>
      <c r="N267" s="44"/>
    </row>
    <row r="268" spans="1:14" ht="14.5" customHeight="1" x14ac:dyDescent="0.2">
      <c r="A268" s="110" t="s">
        <v>95</v>
      </c>
      <c r="B268" s="22">
        <f>'BE1'!B268+'BE2'!B268+'BE3'!B268+'BE4'!B268+'BE5'!B268+'BE6'!B268+'BE7'!B268+'BE8'!B268+'BE9'!B268+'BE10'!B268+'BE11'!B268+'BE12'!B268+'BE13'!B268+'BE14'!B268+'BE15'!B268+'BE16'!B268+'BE17'!B268+'BE18'!B268+'BE19'!B268+'BE20'!B268</f>
        <v>0</v>
      </c>
      <c r="C268" s="11"/>
      <c r="D268" s="22">
        <f>'BE1'!D268+'BE2'!D268+'BE3'!D268+'BE4'!D268+'BE5'!D268+'BE6'!D268+'BE7'!D268+'BE8'!D268+'BE9'!D268+'BE10'!D268+'BE11'!D268+'BE12'!D268+'BE13'!D268+'BE14'!D268+'BE15'!D268+'BE16'!D268+'BE17'!D268+'BE18'!D268+'BE19'!D268+'BE20'!D268</f>
        <v>0</v>
      </c>
      <c r="E268" s="23">
        <f>'BE6'!E268</f>
        <v>0</v>
      </c>
      <c r="F268" s="13"/>
      <c r="G268" s="23">
        <f>'BE6'!G268</f>
        <v>0</v>
      </c>
      <c r="H268" s="34"/>
      <c r="I268" s="44">
        <f>D268+G268</f>
        <v>0</v>
      </c>
      <c r="J268" s="23">
        <f>E268+B268</f>
        <v>0</v>
      </c>
      <c r="K268" s="23" t="str">
        <f>IF(J268&gt;0,L268/J268," ")</f>
        <v xml:space="preserve"> </v>
      </c>
      <c r="L268" s="23">
        <f>G268+D268</f>
        <v>0</v>
      </c>
      <c r="M268" s="15"/>
      <c r="N268" s="44">
        <f>D268+G268</f>
        <v>0</v>
      </c>
    </row>
    <row r="269" spans="1:14" ht="14.5" customHeight="1" x14ac:dyDescent="0.2">
      <c r="A269" s="110" t="s">
        <v>96</v>
      </c>
      <c r="B269" s="22">
        <f>'BE1'!B269+'BE2'!B269+'BE3'!B269+'BE4'!B269+'BE5'!B269+'BE6'!B269+'BE7'!B269+'BE8'!B269+'BE9'!B269+'BE10'!B269+'BE11'!B269+'BE12'!B269+'BE13'!B269+'BE14'!B269+'BE15'!B269+'BE16'!B269+'BE17'!B269+'BE18'!B269+'BE19'!B269+'BE20'!B269</f>
        <v>0</v>
      </c>
      <c r="C269" s="11"/>
      <c r="D269" s="22">
        <f>'BE1'!D269+'BE2'!D269+'BE3'!D269+'BE4'!D269+'BE5'!D269+'BE6'!D269+'BE7'!D269+'BE8'!D269+'BE9'!D269+'BE10'!D269+'BE11'!D269+'BE12'!D269+'BE13'!D269+'BE14'!D269+'BE15'!D269+'BE16'!D269+'BE17'!D269+'BE18'!D269+'BE19'!D269+'BE20'!D269</f>
        <v>0</v>
      </c>
      <c r="E269" s="23">
        <f>'BE6'!E269</f>
        <v>0</v>
      </c>
      <c r="F269" s="13"/>
      <c r="G269" s="23">
        <f>'BE6'!G269</f>
        <v>0</v>
      </c>
      <c r="H269" s="34"/>
      <c r="I269" s="44">
        <f>D269+G269</f>
        <v>0</v>
      </c>
      <c r="J269" s="23">
        <f>E269+B269</f>
        <v>0</v>
      </c>
      <c r="K269" s="23" t="str">
        <f>IF(J269&gt;0,L269/J269," ")</f>
        <v xml:space="preserve"> </v>
      </c>
      <c r="L269" s="23">
        <f>G269+D269</f>
        <v>0</v>
      </c>
      <c r="M269" s="15"/>
      <c r="N269" s="44">
        <f>D269+G269</f>
        <v>0</v>
      </c>
    </row>
    <row r="270" spans="1:14" ht="14.5" customHeight="1" x14ac:dyDescent="0.2">
      <c r="A270" s="110" t="s">
        <v>97</v>
      </c>
      <c r="B270" s="22">
        <f>'BE1'!B270+'BE2'!B270+'BE3'!B270+'BE4'!B270+'BE5'!B270+'BE6'!B270+'BE7'!B270+'BE8'!B270+'BE9'!B270+'BE10'!B270+'BE11'!B270+'BE12'!B270+'BE13'!B270+'BE14'!B270+'BE15'!B270+'BE16'!B270+'BE17'!B270+'BE18'!B270+'BE19'!B270+'BE20'!B270</f>
        <v>0</v>
      </c>
      <c r="C270" s="11"/>
      <c r="D270" s="22">
        <f>'BE1'!D270+'BE2'!D270+'BE3'!D270+'BE4'!D270+'BE5'!D270+'BE6'!D270+'BE7'!D270+'BE8'!D270+'BE9'!D270+'BE10'!D270+'BE11'!D270+'BE12'!D270+'BE13'!D270+'BE14'!D270+'BE15'!D270+'BE16'!D270+'BE17'!D270+'BE18'!D270+'BE19'!D270+'BE20'!D270</f>
        <v>0</v>
      </c>
      <c r="E270" s="23">
        <f>'BE6'!E270</f>
        <v>0</v>
      </c>
      <c r="F270" s="13"/>
      <c r="G270" s="23">
        <f>'BE6'!G270</f>
        <v>0</v>
      </c>
      <c r="H270" s="34"/>
      <c r="I270" s="44">
        <f>D270+G270</f>
        <v>0</v>
      </c>
      <c r="J270" s="23">
        <f>E270+B270</f>
        <v>0</v>
      </c>
      <c r="K270" s="23" t="str">
        <f>IF(J270&gt;0,L270/J270," ")</f>
        <v xml:space="preserve"> </v>
      </c>
      <c r="L270" s="23">
        <f>G270+D270</f>
        <v>0</v>
      </c>
      <c r="M270" s="15"/>
      <c r="N270" s="44">
        <f>D270+G270</f>
        <v>0</v>
      </c>
    </row>
    <row r="271" spans="1:14" ht="14.5" customHeight="1" x14ac:dyDescent="0.2">
      <c r="A271" s="14" t="s">
        <v>98</v>
      </c>
      <c r="B271" s="10"/>
      <c r="C271" s="11"/>
      <c r="D271" s="22"/>
      <c r="E271" s="12"/>
      <c r="F271" s="13"/>
      <c r="G271" s="23"/>
      <c r="H271" s="15"/>
      <c r="I271" s="44"/>
      <c r="J271" s="23"/>
      <c r="K271" s="23"/>
      <c r="L271" s="23"/>
      <c r="M271" s="15"/>
      <c r="N271" s="44"/>
    </row>
    <row r="272" spans="1:14" ht="14.5" customHeight="1" x14ac:dyDescent="0.2">
      <c r="A272" s="110" t="s">
        <v>99</v>
      </c>
      <c r="B272" s="22">
        <f>'BE1'!B272+'BE2'!B272+'BE3'!B272+'BE4'!B272+'BE5'!B272+'BE6'!B272+'BE7'!B272+'BE8'!B272+'BE9'!B272+'BE10'!B272+'BE11'!B272+'BE12'!B272+'BE13'!B272+'BE14'!B272+'BE15'!B272+'BE16'!B272+'BE17'!B272+'BE18'!B272+'BE19'!B272+'BE20'!B272</f>
        <v>0</v>
      </c>
      <c r="C272" s="11"/>
      <c r="D272" s="22">
        <f>'BE1'!D272+'BE2'!D272+'BE3'!D272+'BE4'!D272+'BE5'!D272+'BE6'!D272+'BE7'!D272+'BE8'!D272+'BE9'!D272+'BE10'!D272+'BE11'!D272+'BE12'!D272+'BE13'!D272+'BE14'!D272+'BE15'!D272+'BE16'!D272+'BE17'!D272+'BE18'!D272+'BE19'!D272+'BE20'!D272</f>
        <v>0</v>
      </c>
      <c r="E272" s="23">
        <f>'BE6'!E272</f>
        <v>0</v>
      </c>
      <c r="F272" s="13"/>
      <c r="G272" s="23">
        <f>'BE6'!G272</f>
        <v>0</v>
      </c>
      <c r="H272" s="34"/>
      <c r="I272" s="44">
        <f>D272+G272</f>
        <v>0</v>
      </c>
      <c r="J272" s="23">
        <f>E272+B272</f>
        <v>0</v>
      </c>
      <c r="K272" s="23" t="str">
        <f t="shared" ref="K272:K276" si="47">IF(J272&gt;0,L272/J272," ")</f>
        <v xml:space="preserve"> </v>
      </c>
      <c r="L272" s="23">
        <f>G272+D272</f>
        <v>0</v>
      </c>
      <c r="M272" s="15"/>
      <c r="N272" s="44">
        <f>D272+G272</f>
        <v>0</v>
      </c>
    </row>
    <row r="273" spans="1:14" ht="14.5" customHeight="1" x14ac:dyDescent="0.2">
      <c r="A273" s="110" t="s">
        <v>100</v>
      </c>
      <c r="B273" s="22">
        <f>'BE1'!B273+'BE2'!B273+'BE3'!B273+'BE4'!B273+'BE5'!B273+'BE6'!B273+'BE7'!B273+'BE8'!B273+'BE9'!B273+'BE10'!B273+'BE11'!B273+'BE12'!B273+'BE13'!B273+'BE14'!B273+'BE15'!B273+'BE16'!B273+'BE17'!B273+'BE18'!B273+'BE19'!B273+'BE20'!B273</f>
        <v>0</v>
      </c>
      <c r="C273" s="11"/>
      <c r="D273" s="22">
        <f>'BE1'!D273+'BE2'!D273+'BE3'!D273+'BE4'!D273+'BE5'!D273+'BE6'!D273+'BE7'!D273+'BE8'!D273+'BE9'!D273+'BE10'!D273+'BE11'!D273+'BE12'!D273+'BE13'!D273+'BE14'!D273+'BE15'!D273+'BE16'!D273+'BE17'!D273+'BE18'!D273+'BE19'!D273+'BE20'!D273</f>
        <v>0</v>
      </c>
      <c r="E273" s="23">
        <f>'BE6'!E273</f>
        <v>0</v>
      </c>
      <c r="F273" s="13"/>
      <c r="G273" s="23">
        <f>'BE6'!G273</f>
        <v>0</v>
      </c>
      <c r="H273" s="34"/>
      <c r="I273" s="44">
        <f>D273+G273</f>
        <v>0</v>
      </c>
      <c r="J273" s="23">
        <f>E273+B273</f>
        <v>0</v>
      </c>
      <c r="K273" s="23" t="str">
        <f t="shared" si="47"/>
        <v xml:space="preserve"> </v>
      </c>
      <c r="L273" s="23">
        <f>G273+D273</f>
        <v>0</v>
      </c>
      <c r="M273" s="15"/>
      <c r="N273" s="44">
        <f>D273+G273</f>
        <v>0</v>
      </c>
    </row>
    <row r="274" spans="1:14" ht="14.5" customHeight="1" x14ac:dyDescent="0.2">
      <c r="A274" s="110" t="s">
        <v>101</v>
      </c>
      <c r="B274" s="22">
        <f>'BE1'!B274+'BE2'!B274+'BE3'!B274+'BE4'!B274+'BE5'!B274+'BE6'!B274+'BE7'!B274+'BE8'!B274+'BE9'!B274+'BE10'!B274+'BE11'!B274+'BE12'!B274+'BE13'!B274+'BE14'!B274+'BE15'!B274+'BE16'!B274+'BE17'!B274+'BE18'!B274+'BE19'!B274+'BE20'!B274</f>
        <v>0</v>
      </c>
      <c r="C274" s="11"/>
      <c r="D274" s="22">
        <f>'BE1'!D274+'BE2'!D274+'BE3'!D274+'BE4'!D274+'BE5'!D274+'BE6'!D274+'BE7'!D274+'BE8'!D274+'BE9'!D274+'BE10'!D274+'BE11'!D274+'BE12'!D274+'BE13'!D274+'BE14'!D274+'BE15'!D274+'BE16'!D274+'BE17'!D274+'BE18'!D274+'BE19'!D274+'BE20'!D274</f>
        <v>0</v>
      </c>
      <c r="E274" s="23">
        <f>'BE6'!E274</f>
        <v>0</v>
      </c>
      <c r="F274" s="13"/>
      <c r="G274" s="23">
        <f>'BE6'!G274</f>
        <v>0</v>
      </c>
      <c r="H274" s="34"/>
      <c r="I274" s="44">
        <f>D274+G274</f>
        <v>0</v>
      </c>
      <c r="J274" s="23">
        <f>E274+B274</f>
        <v>0</v>
      </c>
      <c r="K274" s="23" t="str">
        <f t="shared" si="47"/>
        <v xml:space="preserve"> </v>
      </c>
      <c r="L274" s="23">
        <f>G274+D274</f>
        <v>0</v>
      </c>
      <c r="M274" s="15"/>
      <c r="N274" s="44">
        <f>D274+G274</f>
        <v>0</v>
      </c>
    </row>
    <row r="275" spans="1:14" ht="14.5" customHeight="1" x14ac:dyDescent="0.2">
      <c r="A275" s="110" t="s">
        <v>102</v>
      </c>
      <c r="B275" s="22">
        <f>'BE1'!B275+'BE2'!B275+'BE3'!B275+'BE4'!B275+'BE5'!B275+'BE6'!B275+'BE7'!B275+'BE8'!B275+'BE9'!B275+'BE10'!B275+'BE11'!B275+'BE12'!B275+'BE13'!B275+'BE14'!B275+'BE15'!B275+'BE16'!B275+'BE17'!B275+'BE18'!B275+'BE19'!B275+'BE20'!B275</f>
        <v>0</v>
      </c>
      <c r="C275" s="11"/>
      <c r="D275" s="22">
        <f>'BE1'!D275+'BE2'!D275+'BE3'!D275+'BE4'!D275+'BE5'!D275+'BE6'!D275+'BE7'!D275+'BE8'!D275+'BE9'!D275+'BE10'!D275+'BE11'!D275+'BE12'!D275+'BE13'!D275+'BE14'!D275+'BE15'!D275+'BE16'!D275+'BE17'!D275+'BE18'!D275+'BE19'!D275+'BE20'!D275</f>
        <v>0</v>
      </c>
      <c r="E275" s="23">
        <f>'BE6'!E275</f>
        <v>0</v>
      </c>
      <c r="F275" s="13"/>
      <c r="G275" s="23">
        <f>'BE6'!G275</f>
        <v>0</v>
      </c>
      <c r="H275" s="34"/>
      <c r="I275" s="44">
        <f>D275+G275</f>
        <v>0</v>
      </c>
      <c r="J275" s="23">
        <f>E275+B275</f>
        <v>0</v>
      </c>
      <c r="K275" s="23" t="str">
        <f t="shared" si="47"/>
        <v xml:space="preserve"> </v>
      </c>
      <c r="L275" s="23">
        <f>G275+D275</f>
        <v>0</v>
      </c>
      <c r="M275" s="15"/>
      <c r="N275" s="44">
        <f>D275+G275</f>
        <v>0</v>
      </c>
    </row>
    <row r="276" spans="1:14" ht="14.5" customHeight="1" x14ac:dyDescent="0.2">
      <c r="A276" s="110" t="s">
        <v>103</v>
      </c>
      <c r="B276" s="22">
        <f>'BE1'!B276+'BE2'!B276+'BE3'!B276+'BE4'!B276+'BE5'!B276+'BE6'!B276+'BE7'!B276+'BE8'!B276+'BE9'!B276+'BE10'!B276+'BE11'!B276+'BE12'!B276+'BE13'!B276+'BE14'!B276+'BE15'!B276+'BE16'!B276+'BE17'!B276+'BE18'!B276+'BE19'!B276+'BE20'!B276</f>
        <v>0</v>
      </c>
      <c r="C276" s="11"/>
      <c r="D276" s="22">
        <f>'BE1'!D276+'BE2'!D276+'BE3'!D276+'BE4'!D276+'BE5'!D276+'BE6'!D276+'BE7'!D276+'BE8'!D276+'BE9'!D276+'BE10'!D276+'BE11'!D276+'BE12'!D276+'BE13'!D276+'BE14'!D276+'BE15'!D276+'BE16'!D276+'BE17'!D276+'BE18'!D276+'BE19'!D276+'BE20'!D276</f>
        <v>0</v>
      </c>
      <c r="E276" s="23">
        <f>'BE6'!E276</f>
        <v>0</v>
      </c>
      <c r="F276" s="13"/>
      <c r="G276" s="23">
        <f>'BE6'!G276</f>
        <v>0</v>
      </c>
      <c r="H276" s="34"/>
      <c r="I276" s="44">
        <f>D276+G276</f>
        <v>0</v>
      </c>
      <c r="J276" s="23">
        <f>E276+B276</f>
        <v>0</v>
      </c>
      <c r="K276" s="23" t="str">
        <f t="shared" si="47"/>
        <v xml:space="preserve"> </v>
      </c>
      <c r="L276" s="23">
        <f>G276+D276</f>
        <v>0</v>
      </c>
      <c r="M276" s="15"/>
      <c r="N276" s="44">
        <f>D276+G276</f>
        <v>0</v>
      </c>
    </row>
    <row r="277" spans="1:14" ht="14.5" customHeight="1" x14ac:dyDescent="0.2">
      <c r="A277" s="9" t="s">
        <v>104</v>
      </c>
      <c r="B277" s="7"/>
      <c r="C277" s="20"/>
      <c r="D277" s="21"/>
      <c r="E277" s="7"/>
      <c r="F277" s="20"/>
      <c r="G277" s="21"/>
      <c r="H277" s="15"/>
      <c r="I277" s="44"/>
      <c r="J277" s="23"/>
      <c r="K277" s="23"/>
      <c r="L277" s="23"/>
      <c r="M277" s="34"/>
      <c r="N277" s="44"/>
    </row>
    <row r="278" spans="1:14" ht="14.5" customHeight="1" x14ac:dyDescent="0.2">
      <c r="A278" s="121" t="s">
        <v>105</v>
      </c>
      <c r="B278" s="22">
        <f>'BE1'!B278+'BE2'!B278+'BE3'!B278+'BE4'!B278+'BE5'!B278+'BE6'!B278+'BE7'!B278+'BE8'!B278+'BE9'!B278+'BE10'!B278+'BE11'!B278+'BE12'!B278+'BE13'!B278+'BE14'!B278+'BE15'!B278+'BE16'!B278+'BE17'!B278+'BE18'!B278+'BE19'!B278+'BE20'!B278</f>
        <v>0</v>
      </c>
      <c r="C278" s="11"/>
      <c r="D278" s="22">
        <f>'BE1'!D278+'BE2'!D278+'BE3'!D278+'BE4'!D278+'BE5'!D278+'BE6'!D278+'BE7'!D278+'BE8'!D278+'BE9'!D278+'BE10'!D278+'BE11'!D278+'BE12'!D278+'BE13'!D278+'BE14'!D278+'BE15'!D278+'BE16'!D278+'BE17'!D278+'BE18'!D278+'BE19'!D278+'BE20'!D278</f>
        <v>0</v>
      </c>
      <c r="E278" s="23">
        <f>'BE6'!E278</f>
        <v>0</v>
      </c>
      <c r="F278" s="13"/>
      <c r="G278" s="23">
        <f>'BE6'!G278</f>
        <v>0</v>
      </c>
      <c r="H278" s="34"/>
      <c r="I278" s="44">
        <f>D278+G278</f>
        <v>0</v>
      </c>
      <c r="J278" s="23">
        <f>E278+B278</f>
        <v>0</v>
      </c>
      <c r="K278" s="23" t="str">
        <f t="shared" ref="K278:K282" si="48">IF(J278&gt;0,L278/J278," ")</f>
        <v xml:space="preserve"> </v>
      </c>
      <c r="L278" s="23">
        <f>G278+D278</f>
        <v>0</v>
      </c>
      <c r="M278" s="15"/>
      <c r="N278" s="44">
        <f>D278+G278</f>
        <v>0</v>
      </c>
    </row>
    <row r="279" spans="1:14" ht="14.5" customHeight="1" x14ac:dyDescent="0.2">
      <c r="A279" s="120" t="s">
        <v>106</v>
      </c>
      <c r="B279" s="22">
        <f>'BE1'!B279+'BE2'!B279+'BE3'!B279+'BE4'!B279+'BE5'!B279+'BE6'!B279+'BE7'!B279+'BE8'!B279+'BE9'!B279+'BE10'!B279+'BE11'!B279+'BE12'!B279+'BE13'!B279+'BE14'!B279+'BE15'!B279+'BE16'!B279+'BE17'!B279+'BE18'!B279+'BE19'!B279+'BE20'!B279</f>
        <v>0</v>
      </c>
      <c r="C279" s="11"/>
      <c r="D279" s="22">
        <f>'BE1'!D279+'BE2'!D279+'BE3'!D279+'BE4'!D279+'BE5'!D279+'BE6'!D279+'BE7'!D279+'BE8'!D279+'BE9'!D279+'BE10'!D279+'BE11'!D279+'BE12'!D279+'BE13'!D279+'BE14'!D279+'BE15'!D279+'BE16'!D279+'BE17'!D279+'BE18'!D279+'BE19'!D279+'BE20'!D279</f>
        <v>0</v>
      </c>
      <c r="E279" s="23">
        <f>'BE6'!E279</f>
        <v>0</v>
      </c>
      <c r="F279" s="13"/>
      <c r="G279" s="23">
        <f>'BE6'!G279</f>
        <v>0</v>
      </c>
      <c r="H279" s="34"/>
      <c r="I279" s="44">
        <f>D279+G279</f>
        <v>0</v>
      </c>
      <c r="J279" s="23">
        <f>E279+B279</f>
        <v>0</v>
      </c>
      <c r="K279" s="23" t="str">
        <f t="shared" si="48"/>
        <v xml:space="preserve"> </v>
      </c>
      <c r="L279" s="23">
        <f>G279+D279</f>
        <v>0</v>
      </c>
      <c r="M279" s="15"/>
      <c r="N279" s="44">
        <f>D279+G279</f>
        <v>0</v>
      </c>
    </row>
    <row r="280" spans="1:14" ht="14.5" customHeight="1" x14ac:dyDescent="0.2">
      <c r="A280" s="120" t="s">
        <v>107</v>
      </c>
      <c r="B280" s="22">
        <f>'BE1'!B280+'BE2'!B280+'BE3'!B280+'BE4'!B280+'BE5'!B280+'BE6'!B280+'BE7'!B280+'BE8'!B280+'BE9'!B280+'BE10'!B280+'BE11'!B280+'BE12'!B280+'BE13'!B280+'BE14'!B280+'BE15'!B280+'BE16'!B280+'BE17'!B280+'BE18'!B280+'BE19'!B280+'BE20'!B280</f>
        <v>0</v>
      </c>
      <c r="C280" s="11"/>
      <c r="D280" s="22">
        <f>'BE1'!D280+'BE2'!D280+'BE3'!D280+'BE4'!D280+'BE5'!D280+'BE6'!D280+'BE7'!D280+'BE8'!D280+'BE9'!D280+'BE10'!D280+'BE11'!D280+'BE12'!D280+'BE13'!D280+'BE14'!D280+'BE15'!D280+'BE16'!D280+'BE17'!D280+'BE18'!D280+'BE19'!D280+'BE20'!D280</f>
        <v>0</v>
      </c>
      <c r="E280" s="23">
        <f>'BE6'!E280</f>
        <v>0</v>
      </c>
      <c r="F280" s="13"/>
      <c r="G280" s="23">
        <f>'BE6'!G280</f>
        <v>0</v>
      </c>
      <c r="H280" s="34"/>
      <c r="I280" s="44">
        <f>D280+G280</f>
        <v>0</v>
      </c>
      <c r="J280" s="23">
        <f>E280+B280</f>
        <v>0</v>
      </c>
      <c r="K280" s="23" t="str">
        <f t="shared" si="48"/>
        <v xml:space="preserve"> </v>
      </c>
      <c r="L280" s="23">
        <f>G280+D280</f>
        <v>0</v>
      </c>
      <c r="M280" s="15"/>
      <c r="N280" s="44">
        <f>D280+G280</f>
        <v>0</v>
      </c>
    </row>
    <row r="281" spans="1:14" ht="14.5" customHeight="1" x14ac:dyDescent="0.2">
      <c r="A281" s="120" t="s">
        <v>108</v>
      </c>
      <c r="B281" s="22">
        <f>'BE1'!B281+'BE2'!B281+'BE3'!B281+'BE4'!B281+'BE5'!B281+'BE6'!B281+'BE7'!B281+'BE8'!B281+'BE9'!B281+'BE10'!B281+'BE11'!B281+'BE12'!B281+'BE13'!B281+'BE14'!B281+'BE15'!B281+'BE16'!B281+'BE17'!B281+'BE18'!B281+'BE19'!B281+'BE20'!B281</f>
        <v>0</v>
      </c>
      <c r="C281" s="11"/>
      <c r="D281" s="22">
        <f>'BE1'!D281+'BE2'!D281+'BE3'!D281+'BE4'!D281+'BE5'!D281+'BE6'!D281+'BE7'!D281+'BE8'!D281+'BE9'!D281+'BE10'!D281+'BE11'!D281+'BE12'!D281+'BE13'!D281+'BE14'!D281+'BE15'!D281+'BE16'!D281+'BE17'!D281+'BE18'!D281+'BE19'!D281+'BE20'!D281</f>
        <v>0</v>
      </c>
      <c r="E281" s="23">
        <f>'BE6'!E281</f>
        <v>0</v>
      </c>
      <c r="F281" s="13"/>
      <c r="G281" s="23">
        <f>'BE6'!G281</f>
        <v>0</v>
      </c>
      <c r="H281" s="34"/>
      <c r="I281" s="44">
        <f>D281+G281</f>
        <v>0</v>
      </c>
      <c r="J281" s="23">
        <f>E281+B281</f>
        <v>0</v>
      </c>
      <c r="K281" s="23" t="str">
        <f t="shared" si="48"/>
        <v xml:space="preserve"> </v>
      </c>
      <c r="L281" s="23">
        <f>G281+D281</f>
        <v>0</v>
      </c>
      <c r="M281" s="15"/>
      <c r="N281" s="44">
        <f>D281+G281</f>
        <v>0</v>
      </c>
    </row>
    <row r="282" spans="1:14" ht="14.5" customHeight="1" x14ac:dyDescent="0.2">
      <c r="A282" s="120" t="s">
        <v>109</v>
      </c>
      <c r="B282" s="22">
        <f>'BE1'!B282+'BE2'!B282+'BE3'!B282+'BE4'!B282+'BE5'!B282+'BE6'!B282+'BE7'!B282+'BE8'!B282+'BE9'!B282+'BE10'!B282+'BE11'!B282+'BE12'!B282+'BE13'!B282+'BE14'!B282+'BE15'!B282+'BE16'!B282+'BE17'!B282+'BE18'!B282+'BE19'!B282+'BE20'!B282</f>
        <v>0</v>
      </c>
      <c r="C282" s="11"/>
      <c r="D282" s="22">
        <f>'BE1'!D282+'BE2'!D282+'BE3'!D282+'BE4'!D282+'BE5'!D282+'BE6'!D282+'BE7'!D282+'BE8'!D282+'BE9'!D282+'BE10'!D282+'BE11'!D282+'BE12'!D282+'BE13'!D282+'BE14'!D282+'BE15'!D282+'BE16'!D282+'BE17'!D282+'BE18'!D282+'BE19'!D282+'BE20'!D282</f>
        <v>0</v>
      </c>
      <c r="E282" s="23">
        <f>'BE6'!E282</f>
        <v>0</v>
      </c>
      <c r="F282" s="13"/>
      <c r="G282" s="23">
        <f>'BE6'!G282</f>
        <v>0</v>
      </c>
      <c r="H282" s="34"/>
      <c r="I282" s="44">
        <f>D282+G282</f>
        <v>0</v>
      </c>
      <c r="J282" s="23">
        <f>E282+B282</f>
        <v>0</v>
      </c>
      <c r="K282" s="23" t="str">
        <f t="shared" si="48"/>
        <v xml:space="preserve"> </v>
      </c>
      <c r="L282" s="23">
        <f>G282+D282</f>
        <v>0</v>
      </c>
      <c r="M282" s="15"/>
      <c r="N282" s="44">
        <f>D282+G282</f>
        <v>0</v>
      </c>
    </row>
    <row r="283" spans="1:14" ht="14.5" customHeight="1" x14ac:dyDescent="0.2">
      <c r="A283" s="66"/>
      <c r="B283" s="10"/>
      <c r="C283" s="11"/>
      <c r="D283" s="22"/>
      <c r="E283" s="12"/>
      <c r="F283" s="13"/>
      <c r="G283" s="23"/>
      <c r="H283" s="15"/>
      <c r="I283" s="44"/>
      <c r="J283" s="23"/>
      <c r="K283" s="23"/>
      <c r="L283" s="23"/>
      <c r="M283" s="15"/>
      <c r="N283" s="44"/>
    </row>
    <row r="284" spans="1:14" ht="14.5" customHeight="1" x14ac:dyDescent="0.2">
      <c r="A284" s="122" t="s">
        <v>110</v>
      </c>
      <c r="B284" s="19"/>
      <c r="C284" s="19"/>
      <c r="D284" s="25">
        <f>'BE1'!D284+'BE2'!D284+'BE3'!D284+'BE4'!D284+'BE5'!D284+'BE6'!D284+'BE7'!D284+'BE8'!D284+'BE9'!D284+'BE10'!D284+'BE11'!D284+'BE12'!D284+'BE13'!D284+'BE14'!D284+'BE15'!D284+'BE16'!D284+'BE17'!D284+'BE18'!D284+'BE19'!D284+'BE20'!D284</f>
        <v>21250</v>
      </c>
      <c r="E284" s="19"/>
      <c r="F284" s="19"/>
      <c r="G284" s="25">
        <f>'BE6'!G284</f>
        <v>0</v>
      </c>
      <c r="H284" s="15"/>
      <c r="I284" s="44">
        <f>D284+G284</f>
        <v>21250</v>
      </c>
      <c r="J284" s="23">
        <f>E284+B284</f>
        <v>0</v>
      </c>
      <c r="K284" s="23"/>
      <c r="L284" s="23">
        <f>G284+D284</f>
        <v>21250</v>
      </c>
      <c r="M284" s="15"/>
      <c r="N284" s="44">
        <f>D284+G284</f>
        <v>21250</v>
      </c>
    </row>
    <row r="285" spans="1:14" ht="14.5" customHeight="1" x14ac:dyDescent="0.2">
      <c r="A285" s="122" t="s">
        <v>111</v>
      </c>
      <c r="B285" s="19"/>
      <c r="C285" s="19"/>
      <c r="D285" s="25">
        <f>'BE1'!D285+'BE2'!D285+'BE3'!D285+'BE4'!D285+'BE5'!D285+'BE6'!D285+'BE7'!D285+'BE8'!D285+'BE9'!D285+'BE10'!D285+'BE11'!D285+'BE12'!D285+'BE13'!D285+'BE14'!D285+'BE15'!D285+'BE16'!D285+'BE17'!D285+'BE18'!D285+'BE19'!D285+'BE20'!D285</f>
        <v>21250</v>
      </c>
      <c r="E285" s="19"/>
      <c r="F285" s="19"/>
      <c r="G285" s="25">
        <f>'BE6'!G285</f>
        <v>0</v>
      </c>
      <c r="H285" s="15"/>
      <c r="I285" s="44">
        <f>D285+G285</f>
        <v>21250</v>
      </c>
      <c r="J285" s="23">
        <f>E285+B285</f>
        <v>0</v>
      </c>
      <c r="K285" s="23"/>
      <c r="L285" s="23">
        <f>G285+D285</f>
        <v>21250</v>
      </c>
      <c r="M285" s="15"/>
      <c r="N285" s="44">
        <f>D285+G285</f>
        <v>21250</v>
      </c>
    </row>
    <row r="286" spans="1:14" ht="14.5" customHeight="1" x14ac:dyDescent="0.2">
      <c r="A286" s="24"/>
      <c r="B286" s="10"/>
      <c r="C286" s="11"/>
      <c r="D286" s="22"/>
      <c r="E286" s="12"/>
      <c r="F286" s="13"/>
      <c r="G286" s="23"/>
      <c r="H286" s="15"/>
      <c r="I286" s="44"/>
      <c r="J286" s="23"/>
      <c r="K286" s="23"/>
      <c r="L286" s="23"/>
      <c r="M286" s="15"/>
      <c r="N286" s="44"/>
    </row>
    <row r="287" spans="1:14" ht="14.5" customHeight="1" x14ac:dyDescent="0.2">
      <c r="A287" s="19" t="s">
        <v>112</v>
      </c>
      <c r="B287" s="19"/>
      <c r="C287" s="19"/>
      <c r="D287" s="25">
        <f>'BE1'!D287+'BE2'!D287+'BE3'!D287+'BE4'!D287+'BE5'!D287+'BE6'!D287+'BE7'!D287+'BE8'!D287+'BE9'!D287+'BE10'!D287+'BE11'!D287+'BE12'!D287+'BE13'!D287+'BE14'!D287+'BE15'!D287+'BE16'!D287+'BE17'!D287+'BE18'!D287+'BE19'!D287+'BE20'!D287</f>
        <v>5312.5</v>
      </c>
      <c r="E287" s="19"/>
      <c r="F287" s="19"/>
      <c r="G287" s="25">
        <f>'BE6'!G287</f>
        <v>0</v>
      </c>
      <c r="H287" s="15"/>
      <c r="I287" s="44">
        <f>D287+G287</f>
        <v>5312.5</v>
      </c>
      <c r="J287" s="23">
        <f>E287+B287</f>
        <v>0</v>
      </c>
      <c r="K287" s="23"/>
      <c r="L287" s="23">
        <f>G287+D287</f>
        <v>5312.5</v>
      </c>
      <c r="M287" s="15"/>
      <c r="N287" s="44">
        <f>D287+G287</f>
        <v>5312.5</v>
      </c>
    </row>
    <row r="288" spans="1:14" ht="14.5" customHeight="1" x14ac:dyDescent="0.2">
      <c r="A288" s="14"/>
      <c r="B288" s="10"/>
      <c r="C288" s="11"/>
      <c r="D288" s="22"/>
      <c r="E288" s="12"/>
      <c r="F288" s="13"/>
      <c r="G288" s="23"/>
      <c r="H288" s="15"/>
      <c r="I288" s="44"/>
      <c r="J288" s="23"/>
      <c r="K288" s="23"/>
      <c r="L288" s="23"/>
      <c r="M288" s="15"/>
      <c r="N288" s="44"/>
    </row>
    <row r="289" spans="1:14" ht="14.5" customHeight="1" x14ac:dyDescent="0.2">
      <c r="A289" s="19" t="s">
        <v>113</v>
      </c>
      <c r="B289" s="19"/>
      <c r="C289" s="19"/>
      <c r="D289" s="25">
        <f>'BE1'!D289+'BE2'!D289+'BE3'!D289+'BE4'!D289+'BE5'!D289+'BE6'!D289+'BE7'!D289+'BE8'!D289+'BE9'!D289+'BE10'!D289+'BE11'!D289+'BE12'!D289+'BE13'!D289+'BE14'!D289+'BE15'!D289+'BE16'!D289+'BE17'!D289+'BE18'!D289+'BE19'!D289+'BE20'!D289</f>
        <v>26562.5</v>
      </c>
      <c r="E289" s="19"/>
      <c r="F289" s="19"/>
      <c r="G289" s="25">
        <f>'BE6'!G289</f>
        <v>0</v>
      </c>
      <c r="H289" s="15"/>
      <c r="I289" s="44">
        <f>D289+G289</f>
        <v>26562.5</v>
      </c>
      <c r="J289" s="23">
        <f>E289+B289</f>
        <v>0</v>
      </c>
      <c r="K289" s="23"/>
      <c r="L289" s="23">
        <f>G289+D289</f>
        <v>26562.5</v>
      </c>
      <c r="M289" s="15"/>
      <c r="N289" s="44">
        <f>D289+G289</f>
        <v>26562.5</v>
      </c>
    </row>
    <row r="290" spans="1:14" ht="14.5" customHeight="1" x14ac:dyDescent="0.2">
      <c r="A290" s="45"/>
      <c r="B290" s="46"/>
      <c r="C290" s="46"/>
      <c r="D290" s="46"/>
      <c r="E290" s="46"/>
      <c r="F290" s="46"/>
      <c r="G290" s="46"/>
      <c r="H290" s="34"/>
      <c r="I290" s="34"/>
      <c r="J290" s="46"/>
      <c r="K290" s="46"/>
      <c r="L290" s="46"/>
      <c r="M290" s="34"/>
      <c r="N290" s="34"/>
    </row>
    <row r="291" spans="1:14" ht="14.5" customHeight="1" x14ac:dyDescent="0.2">
      <c r="A291" s="37"/>
      <c r="B291" s="38"/>
      <c r="C291" s="39"/>
      <c r="D291" s="40"/>
      <c r="E291" s="38"/>
      <c r="F291" s="39"/>
      <c r="G291" s="40"/>
      <c r="H291" s="41"/>
      <c r="I291" s="41"/>
      <c r="J291" s="41"/>
      <c r="K291" s="41"/>
      <c r="L291" s="41"/>
      <c r="M291" s="42"/>
      <c r="N291" s="43"/>
    </row>
    <row r="292" spans="1:14" ht="21" customHeight="1" x14ac:dyDescent="0.2">
      <c r="A292" s="273" t="s">
        <v>416</v>
      </c>
      <c r="B292" s="274"/>
      <c r="C292" s="274"/>
      <c r="D292" s="274"/>
      <c r="E292" s="274"/>
      <c r="F292" s="274"/>
      <c r="G292" s="274"/>
      <c r="H292" s="274"/>
      <c r="I292" s="274"/>
      <c r="J292" s="274"/>
      <c r="K292" s="274"/>
      <c r="L292" s="274"/>
      <c r="M292" s="274"/>
      <c r="N292" s="275"/>
    </row>
    <row r="293" spans="1:14" ht="14.5" customHeight="1" x14ac:dyDescent="0.2">
      <c r="A293" s="14"/>
      <c r="B293" s="14"/>
      <c r="C293" s="14"/>
      <c r="D293" s="14"/>
      <c r="E293" s="14"/>
      <c r="F293" s="14"/>
      <c r="G293" s="14"/>
      <c r="H293" s="14"/>
      <c r="I293" s="14"/>
      <c r="J293" s="14"/>
      <c r="K293" s="14"/>
      <c r="L293" s="14"/>
      <c r="M293" s="14"/>
      <c r="N293" s="14"/>
    </row>
    <row r="294" spans="1:14" ht="14.5" customHeight="1" x14ac:dyDescent="0.2">
      <c r="A294" s="19" t="s">
        <v>81</v>
      </c>
      <c r="B294" s="7"/>
      <c r="C294" s="20"/>
      <c r="D294" s="21"/>
      <c r="E294" s="7"/>
      <c r="F294" s="20"/>
      <c r="G294" s="21"/>
      <c r="H294" s="34"/>
      <c r="I294" s="44"/>
      <c r="J294" s="23"/>
      <c r="K294" s="23"/>
      <c r="L294" s="23"/>
      <c r="M294" s="34"/>
      <c r="N294" s="44"/>
    </row>
    <row r="295" spans="1:14" ht="14.5" customHeight="1" x14ac:dyDescent="0.2">
      <c r="A295" s="14" t="s">
        <v>82</v>
      </c>
      <c r="B295" s="10"/>
      <c r="C295" s="11"/>
      <c r="D295" s="22"/>
      <c r="E295" s="12"/>
      <c r="F295" s="13"/>
      <c r="G295" s="23"/>
      <c r="H295" s="34"/>
      <c r="I295" s="44"/>
      <c r="J295" s="23"/>
      <c r="K295" s="23"/>
      <c r="L295" s="23"/>
      <c r="M295" s="34"/>
      <c r="N295" s="44"/>
    </row>
    <row r="296" spans="1:14" ht="14.5" customHeight="1" x14ac:dyDescent="0.2">
      <c r="A296" s="109" t="s">
        <v>83</v>
      </c>
      <c r="B296" s="22">
        <f>'BE1'!B296+'BE2'!B296+'BE3'!B296+'BE4'!B296+'BE5'!B296+'BE6'!B296+'BE7'!B296+'BE8'!B296+'BE9'!B296+'BE10'!B296+'BE11'!B296+'BE12'!B296+'BE13'!B296+'BE14'!B296+'BE15'!B296+'BE16'!B296+'BE17'!B296+'BE18'!B296+'BE19'!B296+'BE20'!B296</f>
        <v>0</v>
      </c>
      <c r="C296" s="11"/>
      <c r="D296" s="22">
        <f>'BE1'!D296+'BE2'!D296+'BE3'!D296+'BE4'!D296+'BE5'!D296+'BE6'!D296+'BE7'!D296+'BE8'!D296+'BE9'!D296+'BE10'!D296+'BE11'!D296+'BE12'!D296+'BE13'!D296+'BE14'!D296+'BE15'!D296+'BE16'!D296+'BE17'!D296+'BE18'!D296+'BE19'!D296+'BE20'!D296</f>
        <v>0</v>
      </c>
      <c r="E296" s="23">
        <f>'BE6'!E296</f>
        <v>0</v>
      </c>
      <c r="F296" s="13"/>
      <c r="G296" s="23">
        <f>'BE6'!G296</f>
        <v>0</v>
      </c>
      <c r="H296" s="34"/>
      <c r="I296" s="44">
        <f t="shared" ref="I296:I303" si="49">D296+G296</f>
        <v>0</v>
      </c>
      <c r="J296" s="23">
        <f t="shared" ref="J296:J303" si="50">E296+B296</f>
        <v>0</v>
      </c>
      <c r="K296" s="23" t="str">
        <f t="shared" ref="K296:K303" si="51">IF(J296&gt;0,L296/J296," ")</f>
        <v xml:space="preserve"> </v>
      </c>
      <c r="L296" s="23">
        <f t="shared" ref="L296:L303" si="52">G296+D296</f>
        <v>0</v>
      </c>
      <c r="M296" s="34"/>
      <c r="N296" s="44">
        <f t="shared" ref="N296:N303" si="53">D296+G296</f>
        <v>0</v>
      </c>
    </row>
    <row r="297" spans="1:14" ht="14.5" customHeight="1" x14ac:dyDescent="0.2">
      <c r="A297" s="109" t="s">
        <v>84</v>
      </c>
      <c r="B297" s="22">
        <f>'BE1'!B297+'BE2'!B297+'BE3'!B297+'BE4'!B297+'BE5'!B297+'BE6'!B297+'BE7'!B297+'BE8'!B297+'BE9'!B297+'BE10'!B297+'BE11'!B297+'BE12'!B297+'BE13'!B297+'BE14'!B297+'BE15'!B297+'BE16'!B297+'BE17'!B297+'BE18'!B297+'BE19'!B297+'BE20'!B297</f>
        <v>21.6</v>
      </c>
      <c r="C297" s="11"/>
      <c r="D297" s="22">
        <f>'BE1'!D297+'BE2'!D297+'BE3'!D297+'BE4'!D297+'BE5'!D297+'BE6'!D297+'BE7'!D297+'BE8'!D297+'BE9'!D297+'BE10'!D297+'BE11'!D297+'BE12'!D297+'BE13'!D297+'BE14'!D297+'BE15'!D297+'BE16'!D297+'BE17'!D297+'BE18'!D297+'BE19'!D297+'BE20'!D297</f>
        <v>121041.56700000001</v>
      </c>
      <c r="E297" s="23">
        <f>'BE6'!E297</f>
        <v>0</v>
      </c>
      <c r="F297" s="13"/>
      <c r="G297" s="23">
        <f>'BE6'!G297</f>
        <v>0</v>
      </c>
      <c r="H297" s="34"/>
      <c r="I297" s="44">
        <f t="shared" si="49"/>
        <v>121041.56700000001</v>
      </c>
      <c r="J297" s="23">
        <f t="shared" si="50"/>
        <v>21.6</v>
      </c>
      <c r="K297" s="23">
        <f t="shared" si="51"/>
        <v>5603.7762499999999</v>
      </c>
      <c r="L297" s="23">
        <f t="shared" si="52"/>
        <v>121041.56700000001</v>
      </c>
      <c r="M297" s="34"/>
      <c r="N297" s="44">
        <f t="shared" si="53"/>
        <v>121041.56700000001</v>
      </c>
    </row>
    <row r="298" spans="1:14" ht="14.5" customHeight="1" x14ac:dyDescent="0.2">
      <c r="A298" s="109" t="s">
        <v>85</v>
      </c>
      <c r="B298" s="22">
        <f>'BE1'!B298+'BE2'!B298+'BE3'!B298+'BE4'!B298+'BE5'!B298+'BE6'!B298+'BE7'!B298+'BE8'!B298+'BE9'!B298+'BE10'!B298+'BE11'!B298+'BE12'!B298+'BE13'!B298+'BE14'!B298+'BE15'!B298+'BE16'!B298+'BE17'!B298+'BE18'!B298+'BE19'!B298+'BE20'!B298</f>
        <v>0</v>
      </c>
      <c r="C298" s="11"/>
      <c r="D298" s="22">
        <f>'BE1'!D298+'BE2'!D298+'BE3'!D298+'BE4'!D298+'BE5'!D298+'BE6'!D298+'BE7'!D298+'BE8'!D298+'BE9'!D298+'BE10'!D298+'BE11'!D298+'BE12'!D298+'BE13'!D298+'BE14'!D298+'BE15'!D298+'BE16'!D298+'BE17'!D298+'BE18'!D298+'BE19'!D298+'BE20'!D298</f>
        <v>0</v>
      </c>
      <c r="E298" s="23">
        <f>'BE6'!E298</f>
        <v>0</v>
      </c>
      <c r="F298" s="13"/>
      <c r="G298" s="23">
        <f>'BE6'!G298</f>
        <v>0</v>
      </c>
      <c r="H298" s="34"/>
      <c r="I298" s="44">
        <f t="shared" si="49"/>
        <v>0</v>
      </c>
      <c r="J298" s="23">
        <f t="shared" si="50"/>
        <v>0</v>
      </c>
      <c r="K298" s="23" t="str">
        <f t="shared" si="51"/>
        <v xml:space="preserve"> </v>
      </c>
      <c r="L298" s="23">
        <f t="shared" si="52"/>
        <v>0</v>
      </c>
      <c r="M298" s="34"/>
      <c r="N298" s="44">
        <f t="shared" si="53"/>
        <v>0</v>
      </c>
    </row>
    <row r="299" spans="1:14" ht="14.5" customHeight="1" x14ac:dyDescent="0.2">
      <c r="A299" s="109" t="s">
        <v>86</v>
      </c>
      <c r="B299" s="22">
        <f>'BE1'!B299+'BE2'!B299+'BE3'!B299+'BE4'!B299+'BE5'!B299+'BE6'!B299+'BE7'!B299+'BE8'!B299+'BE9'!B299+'BE10'!B299+'BE11'!B299+'BE12'!B299+'BE13'!B299+'BE14'!B299+'BE15'!B299+'BE16'!B299+'BE17'!B299+'BE18'!B299+'BE19'!B299+'BE20'!B299</f>
        <v>0</v>
      </c>
      <c r="C299" s="11"/>
      <c r="D299" s="22">
        <f>'BE1'!D299+'BE2'!D299+'BE3'!D299+'BE4'!D299+'BE5'!D299+'BE6'!D299+'BE7'!D299+'BE8'!D299+'BE9'!D299+'BE10'!D299+'BE11'!D299+'BE12'!D299+'BE13'!D299+'BE14'!D299+'BE15'!D299+'BE16'!D299+'BE17'!D299+'BE18'!D299+'BE19'!D299+'BE20'!D299</f>
        <v>0</v>
      </c>
      <c r="E299" s="23">
        <f>'BE6'!E299</f>
        <v>0</v>
      </c>
      <c r="F299" s="13"/>
      <c r="G299" s="23">
        <f>'BE6'!G299</f>
        <v>0</v>
      </c>
      <c r="H299" s="34"/>
      <c r="I299" s="44">
        <f t="shared" si="49"/>
        <v>0</v>
      </c>
      <c r="J299" s="23">
        <f t="shared" si="50"/>
        <v>0</v>
      </c>
      <c r="K299" s="23" t="str">
        <f t="shared" si="51"/>
        <v xml:space="preserve"> </v>
      </c>
      <c r="L299" s="23">
        <f t="shared" si="52"/>
        <v>0</v>
      </c>
      <c r="M299" s="34"/>
      <c r="N299" s="44">
        <f t="shared" si="53"/>
        <v>0</v>
      </c>
    </row>
    <row r="300" spans="1:14" ht="14.5" customHeight="1" x14ac:dyDescent="0.2">
      <c r="A300" s="109" t="s">
        <v>87</v>
      </c>
      <c r="B300" s="22">
        <f>'BE1'!B300+'BE2'!B300+'BE3'!B300+'BE4'!B300+'BE5'!B300+'BE6'!B300+'BE7'!B300+'BE8'!B300+'BE9'!B300+'BE10'!B300+'BE11'!B300+'BE12'!B300+'BE13'!B300+'BE14'!B300+'BE15'!B300+'BE16'!B300+'BE17'!B300+'BE18'!B300+'BE19'!B300+'BE20'!B300</f>
        <v>0</v>
      </c>
      <c r="C300" s="11"/>
      <c r="D300" s="22">
        <f>'BE1'!D300+'BE2'!D300+'BE3'!D300+'BE4'!D300+'BE5'!D300+'BE6'!D300+'BE7'!D300+'BE8'!D300+'BE9'!D300+'BE10'!D300+'BE11'!D300+'BE12'!D300+'BE13'!D300+'BE14'!D300+'BE15'!D300+'BE16'!D300+'BE17'!D300+'BE18'!D300+'BE19'!D300+'BE20'!D300</f>
        <v>0</v>
      </c>
      <c r="E300" s="23">
        <f>'BE6'!E300</f>
        <v>0</v>
      </c>
      <c r="F300" s="13"/>
      <c r="G300" s="23">
        <f>'BE6'!G300</f>
        <v>0</v>
      </c>
      <c r="H300" s="34"/>
      <c r="I300" s="44">
        <f t="shared" si="49"/>
        <v>0</v>
      </c>
      <c r="J300" s="23">
        <f t="shared" si="50"/>
        <v>0</v>
      </c>
      <c r="K300" s="23" t="str">
        <f t="shared" si="51"/>
        <v xml:space="preserve"> </v>
      </c>
      <c r="L300" s="23">
        <f t="shared" si="52"/>
        <v>0</v>
      </c>
      <c r="M300" s="34"/>
      <c r="N300" s="44">
        <f t="shared" si="53"/>
        <v>0</v>
      </c>
    </row>
    <row r="301" spans="1:14" ht="14.5" customHeight="1" x14ac:dyDescent="0.2">
      <c r="A301" s="14" t="s">
        <v>88</v>
      </c>
      <c r="B301" s="22">
        <f>'BE1'!B301+'BE2'!B301+'BE3'!B301+'BE4'!B301+'BE5'!B301+'BE6'!B301+'BE7'!B301+'BE8'!B301+'BE9'!B301+'BE10'!B301+'BE11'!B301+'BE12'!B301+'BE13'!B301+'BE14'!B301+'BE15'!B301+'BE16'!B301+'BE17'!B301+'BE18'!B301+'BE19'!B301+'BE20'!B301</f>
        <v>0</v>
      </c>
      <c r="C301" s="11"/>
      <c r="D301" s="22">
        <f>'BE1'!D301+'BE2'!D301+'BE3'!D301+'BE4'!D301+'BE5'!D301+'BE6'!D301+'BE7'!D301+'BE8'!D301+'BE9'!D301+'BE10'!D301+'BE11'!D301+'BE12'!D301+'BE13'!D301+'BE14'!D301+'BE15'!D301+'BE16'!D301+'BE17'!D301+'BE18'!D301+'BE19'!D301+'BE20'!D301</f>
        <v>0</v>
      </c>
      <c r="E301" s="23">
        <f>'BE6'!E301</f>
        <v>0</v>
      </c>
      <c r="F301" s="13"/>
      <c r="G301" s="23">
        <f>'BE6'!G301</f>
        <v>0</v>
      </c>
      <c r="H301" s="34"/>
      <c r="I301" s="44">
        <f t="shared" si="49"/>
        <v>0</v>
      </c>
      <c r="J301" s="23">
        <f t="shared" si="50"/>
        <v>0</v>
      </c>
      <c r="K301" s="23" t="str">
        <f t="shared" si="51"/>
        <v xml:space="preserve"> </v>
      </c>
      <c r="L301" s="23">
        <f t="shared" si="52"/>
        <v>0</v>
      </c>
      <c r="M301" s="34"/>
      <c r="N301" s="44">
        <f t="shared" si="53"/>
        <v>0</v>
      </c>
    </row>
    <row r="302" spans="1:14" ht="14.5" customHeight="1" x14ac:dyDescent="0.2">
      <c r="A302" s="14" t="s">
        <v>89</v>
      </c>
      <c r="B302" s="22">
        <f>'BE1'!B302+'BE2'!B302+'BE3'!B302+'BE4'!B302+'BE5'!B302+'BE6'!B302+'BE7'!B302+'BE8'!B302+'BE9'!B302+'BE10'!B302+'BE11'!B302+'BE12'!B302+'BE13'!B302+'BE14'!B302+'BE15'!B302+'BE16'!B302+'BE17'!B302+'BE18'!B302+'BE19'!B302+'BE20'!B302</f>
        <v>0</v>
      </c>
      <c r="C302" s="11"/>
      <c r="D302" s="22">
        <f>'BE1'!D302+'BE2'!D302+'BE3'!D302+'BE4'!D302+'BE5'!D302+'BE6'!D302+'BE7'!D302+'BE8'!D302+'BE9'!D302+'BE10'!D302+'BE11'!D302+'BE12'!D302+'BE13'!D302+'BE14'!D302+'BE15'!D302+'BE16'!D302+'BE17'!D302+'BE18'!D302+'BE19'!D302+'BE20'!D302</f>
        <v>0</v>
      </c>
      <c r="E302" s="23">
        <f>'BE6'!E302</f>
        <v>0</v>
      </c>
      <c r="F302" s="13"/>
      <c r="G302" s="23">
        <f>'BE6'!G302</f>
        <v>0</v>
      </c>
      <c r="H302" s="34"/>
      <c r="I302" s="44">
        <f t="shared" si="49"/>
        <v>0</v>
      </c>
      <c r="J302" s="23">
        <f t="shared" si="50"/>
        <v>0</v>
      </c>
      <c r="K302" s="23" t="str">
        <f t="shared" si="51"/>
        <v xml:space="preserve"> </v>
      </c>
      <c r="L302" s="23">
        <f t="shared" si="52"/>
        <v>0</v>
      </c>
      <c r="M302" s="15"/>
      <c r="N302" s="44">
        <f t="shared" si="53"/>
        <v>0</v>
      </c>
    </row>
    <row r="303" spans="1:14" ht="14.5" customHeight="1" x14ac:dyDescent="0.2">
      <c r="A303" s="14" t="s">
        <v>90</v>
      </c>
      <c r="B303" s="22">
        <f>'BE1'!B303+'BE2'!B303+'BE3'!B303+'BE4'!B303+'BE5'!B303+'BE6'!B303+'BE7'!B303+'BE8'!B303+'BE9'!B303+'BE10'!B303+'BE11'!B303+'BE12'!B303+'BE13'!B303+'BE14'!B303+'BE15'!B303+'BE16'!B303+'BE17'!B303+'BE18'!B303+'BE19'!B303+'BE20'!B303</f>
        <v>0</v>
      </c>
      <c r="C303" s="11"/>
      <c r="D303" s="22">
        <f>'BE1'!D303+'BE2'!D303+'BE3'!D303+'BE4'!D303+'BE5'!D303+'BE6'!D303+'BE7'!D303+'BE8'!D303+'BE9'!D303+'BE10'!D303+'BE11'!D303+'BE12'!D303+'BE13'!D303+'BE14'!D303+'BE15'!D303+'BE16'!D303+'BE17'!D303+'BE18'!D303+'BE19'!D303+'BE20'!D303</f>
        <v>0</v>
      </c>
      <c r="E303" s="23">
        <f>'BE6'!E303</f>
        <v>0</v>
      </c>
      <c r="F303" s="13"/>
      <c r="G303" s="23">
        <f>'BE6'!G303</f>
        <v>0</v>
      </c>
      <c r="H303" s="34"/>
      <c r="I303" s="44">
        <f t="shared" si="49"/>
        <v>0</v>
      </c>
      <c r="J303" s="23">
        <f t="shared" si="50"/>
        <v>0</v>
      </c>
      <c r="K303" s="23" t="str">
        <f t="shared" si="51"/>
        <v xml:space="preserve"> </v>
      </c>
      <c r="L303" s="23">
        <f t="shared" si="52"/>
        <v>0</v>
      </c>
      <c r="M303" s="15"/>
      <c r="N303" s="44">
        <f t="shared" si="53"/>
        <v>0</v>
      </c>
    </row>
    <row r="304" spans="1:14" ht="14.5" customHeight="1" x14ac:dyDescent="0.2">
      <c r="A304" s="19" t="s">
        <v>91</v>
      </c>
      <c r="B304" s="7"/>
      <c r="C304" s="20"/>
      <c r="D304" s="21"/>
      <c r="E304" s="7"/>
      <c r="F304" s="20"/>
      <c r="G304" s="21"/>
      <c r="H304" s="15"/>
      <c r="I304" s="44"/>
      <c r="J304" s="23"/>
      <c r="K304" s="23"/>
      <c r="L304" s="23"/>
      <c r="M304" s="34"/>
      <c r="N304" s="44"/>
    </row>
    <row r="305" spans="1:14" ht="14.5" customHeight="1" x14ac:dyDescent="0.2">
      <c r="A305" s="16"/>
      <c r="B305" s="22">
        <f>'BE1'!B305+'BE2'!B305+'BE3'!B305+'BE4'!B305+'BE5'!B305+'BE6'!B305+'BE7'!B305+'BE8'!B305+'BE9'!B305+'BE10'!B305+'BE11'!B305+'BE12'!B305+'BE13'!B305+'BE14'!B305+'BE15'!B305+'BE16'!B305+'BE17'!B305+'BE18'!B305+'BE19'!B305+'BE20'!B305</f>
        <v>0</v>
      </c>
      <c r="C305" s="11"/>
      <c r="D305" s="22">
        <f>'BE1'!D305+'BE2'!D305+'BE3'!D305+'BE4'!D305+'BE5'!D305+'BE6'!D305+'BE7'!D305+'BE8'!D305+'BE9'!D305+'BE10'!D305+'BE11'!D305+'BE12'!D305+'BE13'!D305+'BE14'!D305+'BE15'!D305+'BE16'!D305+'BE17'!D305+'BE18'!D305+'BE19'!D305+'BE20'!D305</f>
        <v>0</v>
      </c>
      <c r="E305" s="23">
        <f>'BE6'!E305</f>
        <v>0</v>
      </c>
      <c r="F305" s="13"/>
      <c r="G305" s="23">
        <f>'BE6'!G305</f>
        <v>0</v>
      </c>
      <c r="H305" s="34"/>
      <c r="I305" s="44">
        <f>D305+G305</f>
        <v>0</v>
      </c>
      <c r="J305" s="23">
        <f>E305+B305</f>
        <v>0</v>
      </c>
      <c r="K305" s="23" t="str">
        <f>IF(J305&gt;0,L305/J305," ")</f>
        <v xml:space="preserve"> </v>
      </c>
      <c r="L305" s="23">
        <f>G305+D305</f>
        <v>0</v>
      </c>
      <c r="M305" s="15"/>
      <c r="N305" s="44">
        <f>D305+G305</f>
        <v>0</v>
      </c>
    </row>
    <row r="306" spans="1:14" ht="14.5" customHeight="1" x14ac:dyDescent="0.2">
      <c r="A306" s="19" t="s">
        <v>92</v>
      </c>
      <c r="B306" s="7"/>
      <c r="C306" s="20"/>
      <c r="D306" s="21"/>
      <c r="E306" s="7"/>
      <c r="F306" s="20"/>
      <c r="G306" s="21"/>
      <c r="H306" s="15"/>
      <c r="I306" s="44"/>
      <c r="J306" s="23"/>
      <c r="K306" s="23"/>
      <c r="L306" s="23"/>
      <c r="M306" s="34"/>
      <c r="N306" s="44"/>
    </row>
    <row r="307" spans="1:14" ht="14.5" customHeight="1" x14ac:dyDescent="0.2">
      <c r="A307" s="120" t="s">
        <v>93</v>
      </c>
      <c r="B307" s="22">
        <f>'BE1'!B307+'BE2'!B307+'BE3'!B307+'BE4'!B307+'BE5'!B307+'BE6'!B307+'BE7'!B307+'BE8'!B307+'BE9'!B307+'BE10'!B307+'BE11'!B307+'BE12'!B307+'BE13'!B307+'BE14'!B307+'BE15'!B307+'BE16'!B307+'BE17'!B307+'BE18'!B307+'BE19'!B307+'BE20'!B307</f>
        <v>0</v>
      </c>
      <c r="C307" s="11"/>
      <c r="D307" s="22">
        <f>'BE1'!D307+'BE2'!D307+'BE3'!D307+'BE4'!D307+'BE5'!D307+'BE6'!D307+'BE7'!D307+'BE8'!D307+'BE9'!D307+'BE10'!D307+'BE11'!D307+'BE12'!D307+'BE13'!D307+'BE14'!D307+'BE15'!D307+'BE16'!D307+'BE17'!D307+'BE18'!D307+'BE19'!D307+'BE20'!D307</f>
        <v>0</v>
      </c>
      <c r="E307" s="23">
        <f>'BE6'!E307</f>
        <v>0</v>
      </c>
      <c r="F307" s="13"/>
      <c r="G307" s="23">
        <f>'BE6'!G307</f>
        <v>0</v>
      </c>
      <c r="H307" s="34"/>
      <c r="I307" s="44">
        <f>D307+G307</f>
        <v>0</v>
      </c>
      <c r="J307" s="23">
        <f>E307+B307</f>
        <v>0</v>
      </c>
      <c r="K307" s="23" t="str">
        <f>IF(J307&gt;0,L307/J307," ")</f>
        <v xml:space="preserve"> </v>
      </c>
      <c r="L307" s="23">
        <f>G307+D307</f>
        <v>0</v>
      </c>
      <c r="M307" s="15"/>
      <c r="N307" s="44">
        <f>D307+G307</f>
        <v>0</v>
      </c>
    </row>
    <row r="308" spans="1:14" ht="14.5" customHeight="1" x14ac:dyDescent="0.2">
      <c r="A308" s="14" t="s">
        <v>94</v>
      </c>
      <c r="B308" s="10"/>
      <c r="C308" s="11"/>
      <c r="D308" s="22"/>
      <c r="E308" s="12"/>
      <c r="F308" s="13"/>
      <c r="G308" s="23"/>
      <c r="H308" s="15"/>
      <c r="I308" s="44"/>
      <c r="J308" s="23"/>
      <c r="K308" s="23"/>
      <c r="L308" s="23"/>
      <c r="M308" s="15"/>
      <c r="N308" s="44"/>
    </row>
    <row r="309" spans="1:14" ht="14.5" customHeight="1" x14ac:dyDescent="0.2">
      <c r="A309" s="110" t="s">
        <v>95</v>
      </c>
      <c r="B309" s="22">
        <f>'BE1'!B309+'BE2'!B309+'BE3'!B309+'BE4'!B309+'BE5'!B309+'BE6'!B309+'BE7'!B309+'BE8'!B309+'BE9'!B309+'BE10'!B309+'BE11'!B309+'BE12'!B309+'BE13'!B309+'BE14'!B309+'BE15'!B309+'BE16'!B309+'BE17'!B309+'BE18'!B309+'BE19'!B309+'BE20'!B309</f>
        <v>0</v>
      </c>
      <c r="C309" s="11"/>
      <c r="D309" s="22">
        <f>'BE1'!D309+'BE2'!D309+'BE3'!D309+'BE4'!D309+'BE5'!D309+'BE6'!D309+'BE7'!D309+'BE8'!D309+'BE9'!D309+'BE10'!D309+'BE11'!D309+'BE12'!D309+'BE13'!D309+'BE14'!D309+'BE15'!D309+'BE16'!D309+'BE17'!D309+'BE18'!D309+'BE19'!D309+'BE20'!D309</f>
        <v>0</v>
      </c>
      <c r="E309" s="23">
        <f>'BE6'!E309</f>
        <v>0</v>
      </c>
      <c r="F309" s="13"/>
      <c r="G309" s="23">
        <f>'BE6'!G309</f>
        <v>0</v>
      </c>
      <c r="H309" s="34"/>
      <c r="I309" s="44">
        <f>D309+G309</f>
        <v>0</v>
      </c>
      <c r="J309" s="23">
        <f>E309+B309</f>
        <v>0</v>
      </c>
      <c r="K309" s="23" t="str">
        <f>IF(J309&gt;0,L309/J309," ")</f>
        <v xml:space="preserve"> </v>
      </c>
      <c r="L309" s="23">
        <f>G309+D309</f>
        <v>0</v>
      </c>
      <c r="M309" s="15"/>
      <c r="N309" s="44">
        <f>D309+G309</f>
        <v>0</v>
      </c>
    </row>
    <row r="310" spans="1:14" ht="14.5" customHeight="1" x14ac:dyDescent="0.2">
      <c r="A310" s="110" t="s">
        <v>96</v>
      </c>
      <c r="B310" s="22">
        <f>'BE1'!B310+'BE2'!B310+'BE3'!B310+'BE4'!B310+'BE5'!B310+'BE6'!B310+'BE7'!B310+'BE8'!B310+'BE9'!B310+'BE10'!B310+'BE11'!B310+'BE12'!B310+'BE13'!B310+'BE14'!B310+'BE15'!B310+'BE16'!B310+'BE17'!B310+'BE18'!B310+'BE19'!B310+'BE20'!B310</f>
        <v>0</v>
      </c>
      <c r="C310" s="11"/>
      <c r="D310" s="22">
        <f>'BE1'!D310+'BE2'!D310+'BE3'!D310+'BE4'!D310+'BE5'!D310+'BE6'!D310+'BE7'!D310+'BE8'!D310+'BE9'!D310+'BE10'!D310+'BE11'!D310+'BE12'!D310+'BE13'!D310+'BE14'!D310+'BE15'!D310+'BE16'!D310+'BE17'!D310+'BE18'!D310+'BE19'!D310+'BE20'!D310</f>
        <v>0</v>
      </c>
      <c r="E310" s="23">
        <f>'BE6'!E310</f>
        <v>0</v>
      </c>
      <c r="F310" s="13"/>
      <c r="G310" s="23">
        <f>'BE6'!G310</f>
        <v>0</v>
      </c>
      <c r="H310" s="34"/>
      <c r="I310" s="44">
        <f>D310+G310</f>
        <v>0</v>
      </c>
      <c r="J310" s="23">
        <f>E310+B310</f>
        <v>0</v>
      </c>
      <c r="K310" s="23" t="str">
        <f>IF(J310&gt;0,L310/J310," ")</f>
        <v xml:space="preserve"> </v>
      </c>
      <c r="L310" s="23">
        <f>G310+D310</f>
        <v>0</v>
      </c>
      <c r="M310" s="15"/>
      <c r="N310" s="44">
        <f>D310+G310</f>
        <v>0</v>
      </c>
    </row>
    <row r="311" spans="1:14" ht="14.5" customHeight="1" x14ac:dyDescent="0.2">
      <c r="A311" s="110" t="s">
        <v>97</v>
      </c>
      <c r="B311" s="22">
        <f>'BE1'!B311+'BE2'!B311+'BE3'!B311+'BE4'!B311+'BE5'!B311+'BE6'!B311+'BE7'!B311+'BE8'!B311+'BE9'!B311+'BE10'!B311+'BE11'!B311+'BE12'!B311+'BE13'!B311+'BE14'!B311+'BE15'!B311+'BE16'!B311+'BE17'!B311+'BE18'!B311+'BE19'!B311+'BE20'!B311</f>
        <v>0</v>
      </c>
      <c r="C311" s="11"/>
      <c r="D311" s="22">
        <f>'BE1'!D311+'BE2'!D311+'BE3'!D311+'BE4'!D311+'BE5'!D311+'BE6'!D311+'BE7'!D311+'BE8'!D311+'BE9'!D311+'BE10'!D311+'BE11'!D311+'BE12'!D311+'BE13'!D311+'BE14'!D311+'BE15'!D311+'BE16'!D311+'BE17'!D311+'BE18'!D311+'BE19'!D311+'BE20'!D311</f>
        <v>0</v>
      </c>
      <c r="E311" s="23">
        <f>'BE6'!E311</f>
        <v>0</v>
      </c>
      <c r="F311" s="13"/>
      <c r="G311" s="23">
        <f>'BE6'!G311</f>
        <v>0</v>
      </c>
      <c r="H311" s="34"/>
      <c r="I311" s="44">
        <f>D311+G311</f>
        <v>0</v>
      </c>
      <c r="J311" s="23">
        <f>E311+B311</f>
        <v>0</v>
      </c>
      <c r="K311" s="23" t="str">
        <f>IF(J311&gt;0,L311/J311," ")</f>
        <v xml:space="preserve"> </v>
      </c>
      <c r="L311" s="23">
        <f>G311+D311</f>
        <v>0</v>
      </c>
      <c r="M311" s="15"/>
      <c r="N311" s="44">
        <f>D311+G311</f>
        <v>0</v>
      </c>
    </row>
    <row r="312" spans="1:14" ht="14.5" customHeight="1" x14ac:dyDescent="0.2">
      <c r="A312" s="14" t="s">
        <v>98</v>
      </c>
      <c r="B312" s="10"/>
      <c r="C312" s="11"/>
      <c r="D312" s="22"/>
      <c r="E312" s="12"/>
      <c r="F312" s="13"/>
      <c r="G312" s="23"/>
      <c r="H312" s="15"/>
      <c r="I312" s="44"/>
      <c r="J312" s="23"/>
      <c r="K312" s="23"/>
      <c r="L312" s="23"/>
      <c r="M312" s="15"/>
      <c r="N312" s="44"/>
    </row>
    <row r="313" spans="1:14" ht="14.5" customHeight="1" x14ac:dyDescent="0.2">
      <c r="A313" s="110" t="s">
        <v>99</v>
      </c>
      <c r="B313" s="22">
        <f>'BE1'!B313+'BE2'!B313+'BE3'!B313+'BE4'!B313+'BE5'!B313+'BE6'!B313+'BE7'!B313+'BE8'!B313+'BE9'!B313+'BE10'!B313+'BE11'!B313+'BE12'!B313+'BE13'!B313+'BE14'!B313+'BE15'!B313+'BE16'!B313+'BE17'!B313+'BE18'!B313+'BE19'!B313+'BE20'!B313</f>
        <v>0</v>
      </c>
      <c r="C313" s="11"/>
      <c r="D313" s="22">
        <f>'BE1'!D313+'BE2'!D313+'BE3'!D313+'BE4'!D313+'BE5'!D313+'BE6'!D313+'BE7'!D313+'BE8'!D313+'BE9'!D313+'BE10'!D313+'BE11'!D313+'BE12'!D313+'BE13'!D313+'BE14'!D313+'BE15'!D313+'BE16'!D313+'BE17'!D313+'BE18'!D313+'BE19'!D313+'BE20'!D313</f>
        <v>0</v>
      </c>
      <c r="E313" s="23">
        <f>'BE6'!E313</f>
        <v>0</v>
      </c>
      <c r="F313" s="13"/>
      <c r="G313" s="23">
        <f>'BE6'!G313</f>
        <v>0</v>
      </c>
      <c r="H313" s="34"/>
      <c r="I313" s="44">
        <f>D313+G313</f>
        <v>0</v>
      </c>
      <c r="J313" s="23">
        <f>E313+B313</f>
        <v>0</v>
      </c>
      <c r="K313" s="23" t="str">
        <f t="shared" ref="K313:K317" si="54">IF(J313&gt;0,L313/J313," ")</f>
        <v xml:space="preserve"> </v>
      </c>
      <c r="L313" s="23">
        <f>G313+D313</f>
        <v>0</v>
      </c>
      <c r="M313" s="15"/>
      <c r="N313" s="44">
        <f>D313+G313</f>
        <v>0</v>
      </c>
    </row>
    <row r="314" spans="1:14" ht="14.5" customHeight="1" x14ac:dyDescent="0.2">
      <c r="A314" s="110" t="s">
        <v>100</v>
      </c>
      <c r="B314" s="22">
        <f>'BE1'!B314+'BE2'!B314+'BE3'!B314+'BE4'!B314+'BE5'!B314+'BE6'!B314+'BE7'!B314+'BE8'!B314+'BE9'!B314+'BE10'!B314+'BE11'!B314+'BE12'!B314+'BE13'!B314+'BE14'!B314+'BE15'!B314+'BE16'!B314+'BE17'!B314+'BE18'!B314+'BE19'!B314+'BE20'!B314</f>
        <v>0</v>
      </c>
      <c r="C314" s="11"/>
      <c r="D314" s="22">
        <f>'BE1'!D314+'BE2'!D314+'BE3'!D314+'BE4'!D314+'BE5'!D314+'BE6'!D314+'BE7'!D314+'BE8'!D314+'BE9'!D314+'BE10'!D314+'BE11'!D314+'BE12'!D314+'BE13'!D314+'BE14'!D314+'BE15'!D314+'BE16'!D314+'BE17'!D314+'BE18'!D314+'BE19'!D314+'BE20'!D314</f>
        <v>0</v>
      </c>
      <c r="E314" s="23">
        <f>'BE6'!E314</f>
        <v>0</v>
      </c>
      <c r="F314" s="13"/>
      <c r="G314" s="23">
        <f>'BE6'!G314</f>
        <v>0</v>
      </c>
      <c r="H314" s="34"/>
      <c r="I314" s="44">
        <f>D314+G314</f>
        <v>0</v>
      </c>
      <c r="J314" s="23">
        <f>E314+B314</f>
        <v>0</v>
      </c>
      <c r="K314" s="23" t="str">
        <f t="shared" si="54"/>
        <v xml:space="preserve"> </v>
      </c>
      <c r="L314" s="23">
        <f>G314+D314</f>
        <v>0</v>
      </c>
      <c r="M314" s="15"/>
      <c r="N314" s="44">
        <f>D314+G314</f>
        <v>0</v>
      </c>
    </row>
    <row r="315" spans="1:14" ht="14.5" customHeight="1" x14ac:dyDescent="0.2">
      <c r="A315" s="110" t="s">
        <v>101</v>
      </c>
      <c r="B315" s="22">
        <f>'BE1'!B315+'BE2'!B315+'BE3'!B315+'BE4'!B315+'BE5'!B315+'BE6'!B315+'BE7'!B315+'BE8'!B315+'BE9'!B315+'BE10'!B315+'BE11'!B315+'BE12'!B315+'BE13'!B315+'BE14'!B315+'BE15'!B315+'BE16'!B315+'BE17'!B315+'BE18'!B315+'BE19'!B315+'BE20'!B315</f>
        <v>0</v>
      </c>
      <c r="C315" s="11"/>
      <c r="D315" s="22">
        <f>'BE1'!D315+'BE2'!D315+'BE3'!D315+'BE4'!D315+'BE5'!D315+'BE6'!D315+'BE7'!D315+'BE8'!D315+'BE9'!D315+'BE10'!D315+'BE11'!D315+'BE12'!D315+'BE13'!D315+'BE14'!D315+'BE15'!D315+'BE16'!D315+'BE17'!D315+'BE18'!D315+'BE19'!D315+'BE20'!D315</f>
        <v>0</v>
      </c>
      <c r="E315" s="23">
        <f>'BE6'!E315</f>
        <v>0</v>
      </c>
      <c r="F315" s="13"/>
      <c r="G315" s="23">
        <f>'BE6'!G315</f>
        <v>0</v>
      </c>
      <c r="H315" s="34"/>
      <c r="I315" s="44">
        <f>D315+G315</f>
        <v>0</v>
      </c>
      <c r="J315" s="23">
        <f>E315+B315</f>
        <v>0</v>
      </c>
      <c r="K315" s="23" t="str">
        <f t="shared" si="54"/>
        <v xml:space="preserve"> </v>
      </c>
      <c r="L315" s="23">
        <f>G315+D315</f>
        <v>0</v>
      </c>
      <c r="M315" s="15"/>
      <c r="N315" s="44">
        <f>D315+G315</f>
        <v>0</v>
      </c>
    </row>
    <row r="316" spans="1:14" ht="14.5" customHeight="1" x14ac:dyDescent="0.2">
      <c r="A316" s="110" t="s">
        <v>102</v>
      </c>
      <c r="B316" s="22">
        <f>'BE1'!B316+'BE2'!B316+'BE3'!B316+'BE4'!B316+'BE5'!B316+'BE6'!B316+'BE7'!B316+'BE8'!B316+'BE9'!B316+'BE10'!B316+'BE11'!B316+'BE12'!B316+'BE13'!B316+'BE14'!B316+'BE15'!B316+'BE16'!B316+'BE17'!B316+'BE18'!B316+'BE19'!B316+'BE20'!B316</f>
        <v>0</v>
      </c>
      <c r="C316" s="11"/>
      <c r="D316" s="22">
        <f>'BE1'!D316+'BE2'!D316+'BE3'!D316+'BE4'!D316+'BE5'!D316+'BE6'!D316+'BE7'!D316+'BE8'!D316+'BE9'!D316+'BE10'!D316+'BE11'!D316+'BE12'!D316+'BE13'!D316+'BE14'!D316+'BE15'!D316+'BE16'!D316+'BE17'!D316+'BE18'!D316+'BE19'!D316+'BE20'!D316</f>
        <v>0</v>
      </c>
      <c r="E316" s="23">
        <f>'BE6'!E316</f>
        <v>0</v>
      </c>
      <c r="F316" s="13"/>
      <c r="G316" s="23">
        <f>'BE6'!G316</f>
        <v>0</v>
      </c>
      <c r="H316" s="34"/>
      <c r="I316" s="44">
        <f>D316+G316</f>
        <v>0</v>
      </c>
      <c r="J316" s="23">
        <f>E316+B316</f>
        <v>0</v>
      </c>
      <c r="K316" s="23" t="str">
        <f t="shared" si="54"/>
        <v xml:space="preserve"> </v>
      </c>
      <c r="L316" s="23">
        <f>G316+D316</f>
        <v>0</v>
      </c>
      <c r="M316" s="15"/>
      <c r="N316" s="44">
        <f>D316+G316</f>
        <v>0</v>
      </c>
    </row>
    <row r="317" spans="1:14" ht="14.5" customHeight="1" x14ac:dyDescent="0.2">
      <c r="A317" s="110" t="s">
        <v>103</v>
      </c>
      <c r="B317" s="22">
        <f>'BE1'!B317+'BE2'!B317+'BE3'!B317+'BE4'!B317+'BE5'!B317+'BE6'!B317+'BE7'!B317+'BE8'!B317+'BE9'!B317+'BE10'!B317+'BE11'!B317+'BE12'!B317+'BE13'!B317+'BE14'!B317+'BE15'!B317+'BE16'!B317+'BE17'!B317+'BE18'!B317+'BE19'!B317+'BE20'!B317</f>
        <v>2</v>
      </c>
      <c r="C317" s="11"/>
      <c r="D317" s="22">
        <f>'BE1'!D317+'BE2'!D317+'BE3'!D317+'BE4'!D317+'BE5'!D317+'BE6'!D317+'BE7'!D317+'BE8'!D317+'BE9'!D317+'BE10'!D317+'BE11'!D317+'BE12'!D317+'BE13'!D317+'BE14'!D317+'BE15'!D317+'BE16'!D317+'BE17'!D317+'BE18'!D317+'BE19'!D317+'BE20'!D317</f>
        <v>16860</v>
      </c>
      <c r="E317" s="23">
        <f>'BE6'!E317</f>
        <v>0</v>
      </c>
      <c r="F317" s="13"/>
      <c r="G317" s="23">
        <f>'BE6'!G317</f>
        <v>0</v>
      </c>
      <c r="H317" s="34"/>
      <c r="I317" s="44">
        <f>D317+G317</f>
        <v>16860</v>
      </c>
      <c r="J317" s="23">
        <f>E317+B317</f>
        <v>2</v>
      </c>
      <c r="K317" s="23">
        <f t="shared" si="54"/>
        <v>8430</v>
      </c>
      <c r="L317" s="23">
        <f>G317+D317</f>
        <v>16860</v>
      </c>
      <c r="M317" s="15"/>
      <c r="N317" s="44">
        <f>D317+G317</f>
        <v>16860</v>
      </c>
    </row>
    <row r="318" spans="1:14" ht="14.5" customHeight="1" x14ac:dyDescent="0.2">
      <c r="A318" s="9" t="s">
        <v>104</v>
      </c>
      <c r="B318" s="7"/>
      <c r="C318" s="20"/>
      <c r="D318" s="21"/>
      <c r="E318" s="7"/>
      <c r="F318" s="20"/>
      <c r="G318" s="21"/>
      <c r="H318" s="15"/>
      <c r="I318" s="44"/>
      <c r="J318" s="23"/>
      <c r="K318" s="23"/>
      <c r="L318" s="23"/>
      <c r="M318" s="34"/>
      <c r="N318" s="44"/>
    </row>
    <row r="319" spans="1:14" ht="14.5" customHeight="1" x14ac:dyDescent="0.2">
      <c r="A319" s="121" t="s">
        <v>105</v>
      </c>
      <c r="B319" s="22">
        <f>'BE1'!B319+'BE2'!B319+'BE3'!B319+'BE4'!B319+'BE5'!B319+'BE6'!B319+'BE7'!B319+'BE8'!B319+'BE9'!B319+'BE10'!B319+'BE11'!B319+'BE12'!B319+'BE13'!B319+'BE14'!B319+'BE15'!B319+'BE16'!B319+'BE17'!B319+'BE18'!B319+'BE19'!B319+'BE20'!B319</f>
        <v>0</v>
      </c>
      <c r="C319" s="11"/>
      <c r="D319" s="22">
        <f>'BE1'!D319+'BE2'!D319+'BE3'!D319+'BE4'!D319+'BE5'!D319+'BE6'!D319+'BE7'!D319+'BE8'!D319+'BE9'!D319+'BE10'!D319+'BE11'!D319+'BE12'!D319+'BE13'!D319+'BE14'!D319+'BE15'!D319+'BE16'!D319+'BE17'!D319+'BE18'!D319+'BE19'!D319+'BE20'!D319</f>
        <v>0</v>
      </c>
      <c r="E319" s="23">
        <f>'BE6'!E319</f>
        <v>0</v>
      </c>
      <c r="F319" s="13"/>
      <c r="G319" s="23">
        <f>'BE6'!G319</f>
        <v>0</v>
      </c>
      <c r="H319" s="34"/>
      <c r="I319" s="44">
        <f>D319+G319</f>
        <v>0</v>
      </c>
      <c r="J319" s="23">
        <f>E319+B319</f>
        <v>0</v>
      </c>
      <c r="K319" s="23" t="str">
        <f t="shared" ref="K319:K323" si="55">IF(J319&gt;0,L319/J319," ")</f>
        <v xml:space="preserve"> </v>
      </c>
      <c r="L319" s="23">
        <f>G319+D319</f>
        <v>0</v>
      </c>
      <c r="M319" s="15"/>
      <c r="N319" s="44">
        <f>D319+G319</f>
        <v>0</v>
      </c>
    </row>
    <row r="320" spans="1:14" ht="14.5" customHeight="1" x14ac:dyDescent="0.2">
      <c r="A320" s="120" t="s">
        <v>106</v>
      </c>
      <c r="B320" s="22">
        <f>'BE1'!B320+'BE2'!B320+'BE3'!B320+'BE4'!B320+'BE5'!B320+'BE6'!B320+'BE7'!B320+'BE8'!B320+'BE9'!B320+'BE10'!B320+'BE11'!B320+'BE12'!B320+'BE13'!B320+'BE14'!B320+'BE15'!B320+'BE16'!B320+'BE17'!B320+'BE18'!B320+'BE19'!B320+'BE20'!B320</f>
        <v>0</v>
      </c>
      <c r="C320" s="11"/>
      <c r="D320" s="22">
        <f>'BE1'!D320+'BE2'!D320+'BE3'!D320+'BE4'!D320+'BE5'!D320+'BE6'!D320+'BE7'!D320+'BE8'!D320+'BE9'!D320+'BE10'!D320+'BE11'!D320+'BE12'!D320+'BE13'!D320+'BE14'!D320+'BE15'!D320+'BE16'!D320+'BE17'!D320+'BE18'!D320+'BE19'!D320+'BE20'!D320</f>
        <v>0</v>
      </c>
      <c r="E320" s="23">
        <f>'BE6'!E320</f>
        <v>0</v>
      </c>
      <c r="F320" s="13"/>
      <c r="G320" s="23">
        <f>'BE6'!G320</f>
        <v>0</v>
      </c>
      <c r="H320" s="34"/>
      <c r="I320" s="44">
        <f>D320+G320</f>
        <v>0</v>
      </c>
      <c r="J320" s="23">
        <f>E320+B320</f>
        <v>0</v>
      </c>
      <c r="K320" s="23" t="str">
        <f t="shared" si="55"/>
        <v xml:space="preserve"> </v>
      </c>
      <c r="L320" s="23">
        <f>G320+D320</f>
        <v>0</v>
      </c>
      <c r="M320" s="15"/>
      <c r="N320" s="44">
        <f>D320+G320</f>
        <v>0</v>
      </c>
    </row>
    <row r="321" spans="1:14" ht="14.5" customHeight="1" x14ac:dyDescent="0.2">
      <c r="A321" s="120" t="s">
        <v>107</v>
      </c>
      <c r="B321" s="22">
        <f>'BE1'!B321+'BE2'!B321+'BE3'!B321+'BE4'!B321+'BE5'!B321+'BE6'!B321+'BE7'!B321+'BE8'!B321+'BE9'!B321+'BE10'!B321+'BE11'!B321+'BE12'!B321+'BE13'!B321+'BE14'!B321+'BE15'!B321+'BE16'!B321+'BE17'!B321+'BE18'!B321+'BE19'!B321+'BE20'!B321</f>
        <v>0</v>
      </c>
      <c r="C321" s="11"/>
      <c r="D321" s="22">
        <f>'BE1'!D321+'BE2'!D321+'BE3'!D321+'BE4'!D321+'BE5'!D321+'BE6'!D321+'BE7'!D321+'BE8'!D321+'BE9'!D321+'BE10'!D321+'BE11'!D321+'BE12'!D321+'BE13'!D321+'BE14'!D321+'BE15'!D321+'BE16'!D321+'BE17'!D321+'BE18'!D321+'BE19'!D321+'BE20'!D321</f>
        <v>0</v>
      </c>
      <c r="E321" s="23">
        <f>'BE6'!E321</f>
        <v>0</v>
      </c>
      <c r="F321" s="13"/>
      <c r="G321" s="23">
        <f>'BE6'!G321</f>
        <v>0</v>
      </c>
      <c r="H321" s="34"/>
      <c r="I321" s="44">
        <f>D321+G321</f>
        <v>0</v>
      </c>
      <c r="J321" s="23">
        <f>E321+B321</f>
        <v>0</v>
      </c>
      <c r="K321" s="23" t="str">
        <f t="shared" si="55"/>
        <v xml:space="preserve"> </v>
      </c>
      <c r="L321" s="23">
        <f>G321+D321</f>
        <v>0</v>
      </c>
      <c r="M321" s="15"/>
      <c r="N321" s="44">
        <f>D321+G321</f>
        <v>0</v>
      </c>
    </row>
    <row r="322" spans="1:14" ht="14.5" customHeight="1" x14ac:dyDescent="0.2">
      <c r="A322" s="120" t="s">
        <v>108</v>
      </c>
      <c r="B322" s="22">
        <f>'BE1'!B322+'BE2'!B322+'BE3'!B322+'BE4'!B322+'BE5'!B322+'BE6'!B322+'BE7'!B322+'BE8'!B322+'BE9'!B322+'BE10'!B322+'BE11'!B322+'BE12'!B322+'BE13'!B322+'BE14'!B322+'BE15'!B322+'BE16'!B322+'BE17'!B322+'BE18'!B322+'BE19'!B322+'BE20'!B322</f>
        <v>0</v>
      </c>
      <c r="C322" s="11"/>
      <c r="D322" s="22">
        <f>'BE1'!D322+'BE2'!D322+'BE3'!D322+'BE4'!D322+'BE5'!D322+'BE6'!D322+'BE7'!D322+'BE8'!D322+'BE9'!D322+'BE10'!D322+'BE11'!D322+'BE12'!D322+'BE13'!D322+'BE14'!D322+'BE15'!D322+'BE16'!D322+'BE17'!D322+'BE18'!D322+'BE19'!D322+'BE20'!D322</f>
        <v>0</v>
      </c>
      <c r="E322" s="23">
        <f>'BE6'!E322</f>
        <v>0</v>
      </c>
      <c r="F322" s="13"/>
      <c r="G322" s="23">
        <f>'BE6'!G322</f>
        <v>0</v>
      </c>
      <c r="H322" s="34"/>
      <c r="I322" s="44">
        <f>D322+G322</f>
        <v>0</v>
      </c>
      <c r="J322" s="23">
        <f>E322+B322</f>
        <v>0</v>
      </c>
      <c r="K322" s="23" t="str">
        <f t="shared" si="55"/>
        <v xml:space="preserve"> </v>
      </c>
      <c r="L322" s="23">
        <f>G322+D322</f>
        <v>0</v>
      </c>
      <c r="M322" s="15"/>
      <c r="N322" s="44">
        <f>D322+G322</f>
        <v>0</v>
      </c>
    </row>
    <row r="323" spans="1:14" ht="14.5" customHeight="1" x14ac:dyDescent="0.2">
      <c r="A323" s="120" t="s">
        <v>109</v>
      </c>
      <c r="B323" s="22">
        <f>'BE1'!B323+'BE2'!B323+'BE3'!B323+'BE4'!B323+'BE5'!B323+'BE6'!B323+'BE7'!B323+'BE8'!B323+'BE9'!B323+'BE10'!B323+'BE11'!B323+'BE12'!B323+'BE13'!B323+'BE14'!B323+'BE15'!B323+'BE16'!B323+'BE17'!B323+'BE18'!B323+'BE19'!B323+'BE20'!B323</f>
        <v>0</v>
      </c>
      <c r="C323" s="11"/>
      <c r="D323" s="22">
        <f>'BE1'!D323+'BE2'!D323+'BE3'!D323+'BE4'!D323+'BE5'!D323+'BE6'!D323+'BE7'!D323+'BE8'!D323+'BE9'!D323+'BE10'!D323+'BE11'!D323+'BE12'!D323+'BE13'!D323+'BE14'!D323+'BE15'!D323+'BE16'!D323+'BE17'!D323+'BE18'!D323+'BE19'!D323+'BE20'!D323</f>
        <v>0</v>
      </c>
      <c r="E323" s="23">
        <f>'BE6'!E323</f>
        <v>0</v>
      </c>
      <c r="F323" s="13"/>
      <c r="G323" s="23">
        <f>'BE6'!G323</f>
        <v>0</v>
      </c>
      <c r="H323" s="34"/>
      <c r="I323" s="44">
        <f>D323+G323</f>
        <v>0</v>
      </c>
      <c r="J323" s="23">
        <f>E323+B323</f>
        <v>0</v>
      </c>
      <c r="K323" s="23" t="str">
        <f t="shared" si="55"/>
        <v xml:space="preserve"> </v>
      </c>
      <c r="L323" s="23">
        <f>G323+D323</f>
        <v>0</v>
      </c>
      <c r="M323" s="15"/>
      <c r="N323" s="44">
        <f>D323+G323</f>
        <v>0</v>
      </c>
    </row>
    <row r="324" spans="1:14" ht="14.5" customHeight="1" x14ac:dyDescent="0.2">
      <c r="A324" s="66"/>
      <c r="B324" s="10"/>
      <c r="C324" s="11"/>
      <c r="D324" s="22"/>
      <c r="E324" s="12"/>
      <c r="F324" s="13"/>
      <c r="G324" s="23"/>
      <c r="H324" s="15"/>
      <c r="I324" s="44"/>
      <c r="J324" s="23"/>
      <c r="K324" s="23"/>
      <c r="L324" s="23"/>
      <c r="M324" s="15"/>
      <c r="N324" s="44"/>
    </row>
    <row r="325" spans="1:14" ht="14.5" customHeight="1" x14ac:dyDescent="0.2">
      <c r="A325" s="122" t="s">
        <v>110</v>
      </c>
      <c r="B325" s="19"/>
      <c r="C325" s="19"/>
      <c r="D325" s="25">
        <f>'BE1'!D325+'BE2'!D325+'BE3'!D325+'BE4'!D325+'BE5'!D325+'BE6'!D325+'BE7'!D325+'BE8'!D325+'BE9'!D325+'BE10'!D325+'BE11'!D325+'BE12'!D325+'BE13'!D325+'BE14'!D325+'BE15'!D325+'BE16'!D325+'BE17'!D325+'BE18'!D325+'BE19'!D325+'BE20'!D325</f>
        <v>137901.56700000001</v>
      </c>
      <c r="E325" s="19"/>
      <c r="F325" s="19"/>
      <c r="G325" s="25">
        <f>'BE6'!G325</f>
        <v>0</v>
      </c>
      <c r="H325" s="15"/>
      <c r="I325" s="44">
        <f>D325+G325</f>
        <v>137901.56700000001</v>
      </c>
      <c r="J325" s="23">
        <f>E325+B325</f>
        <v>0</v>
      </c>
      <c r="K325" s="23"/>
      <c r="L325" s="23">
        <f>G325+D325</f>
        <v>137901.56700000001</v>
      </c>
      <c r="M325" s="15"/>
      <c r="N325" s="44">
        <f>D325+G325</f>
        <v>137901.56700000001</v>
      </c>
    </row>
    <row r="326" spans="1:14" ht="14.5" customHeight="1" x14ac:dyDescent="0.2">
      <c r="A326" s="122" t="s">
        <v>111</v>
      </c>
      <c r="B326" s="19"/>
      <c r="C326" s="19"/>
      <c r="D326" s="25">
        <f>'BE1'!D326+'BE2'!D326+'BE3'!D326+'BE4'!D326+'BE5'!D326+'BE6'!D326+'BE7'!D326+'BE8'!D326+'BE9'!D326+'BE10'!D326+'BE11'!D326+'BE12'!D326+'BE13'!D326+'BE14'!D326+'BE15'!D326+'BE16'!D326+'BE17'!D326+'BE18'!D326+'BE19'!D326+'BE20'!D326</f>
        <v>137901.56700000001</v>
      </c>
      <c r="E326" s="19"/>
      <c r="F326" s="19"/>
      <c r="G326" s="25">
        <f>'BE6'!G326</f>
        <v>0</v>
      </c>
      <c r="H326" s="15"/>
      <c r="I326" s="44">
        <f>D326+G326</f>
        <v>137901.56700000001</v>
      </c>
      <c r="J326" s="23">
        <f>E326+B326</f>
        <v>0</v>
      </c>
      <c r="K326" s="23"/>
      <c r="L326" s="23">
        <f>G326+D326</f>
        <v>137901.56700000001</v>
      </c>
      <c r="M326" s="15"/>
      <c r="N326" s="44">
        <f>D326+G326</f>
        <v>137901.56700000001</v>
      </c>
    </row>
    <row r="327" spans="1:14" ht="14.5" customHeight="1" x14ac:dyDescent="0.2">
      <c r="A327" s="24"/>
      <c r="B327" s="10"/>
      <c r="C327" s="11"/>
      <c r="D327" s="22"/>
      <c r="E327" s="12"/>
      <c r="F327" s="13"/>
      <c r="G327" s="23"/>
      <c r="H327" s="15"/>
      <c r="I327" s="44"/>
      <c r="J327" s="23"/>
      <c r="K327" s="23"/>
      <c r="L327" s="23"/>
      <c r="M327" s="15"/>
      <c r="N327" s="44"/>
    </row>
    <row r="328" spans="1:14" ht="14.5" customHeight="1" x14ac:dyDescent="0.2">
      <c r="A328" s="19" t="s">
        <v>112</v>
      </c>
      <c r="B328" s="19"/>
      <c r="C328" s="19"/>
      <c r="D328" s="25">
        <f>'BE1'!D328+'BE2'!D328+'BE3'!D328+'BE4'!D328+'BE5'!D328+'BE6'!D328+'BE7'!D328+'BE8'!D328+'BE9'!D328+'BE10'!D328+'BE11'!D328+'BE12'!D328+'BE13'!D328+'BE14'!D328+'BE15'!D328+'BE16'!D328+'BE17'!D328+'BE18'!D328+'BE19'!D328+'BE20'!D328</f>
        <v>34475.391750000003</v>
      </c>
      <c r="E328" s="19"/>
      <c r="F328" s="19"/>
      <c r="G328" s="25">
        <f>'BE6'!G328</f>
        <v>0</v>
      </c>
      <c r="H328" s="15"/>
      <c r="I328" s="44">
        <f>D328+G328</f>
        <v>34475.391750000003</v>
      </c>
      <c r="J328" s="23">
        <f>E328+B328</f>
        <v>0</v>
      </c>
      <c r="K328" s="23"/>
      <c r="L328" s="23">
        <f>G328+D328</f>
        <v>34475.391750000003</v>
      </c>
      <c r="M328" s="15"/>
      <c r="N328" s="44">
        <f>D328+G328</f>
        <v>34475.391750000003</v>
      </c>
    </row>
    <row r="329" spans="1:14" ht="14.5" customHeight="1" x14ac:dyDescent="0.2">
      <c r="A329" s="14"/>
      <c r="B329" s="10"/>
      <c r="C329" s="11"/>
      <c r="D329" s="22"/>
      <c r="E329" s="12"/>
      <c r="F329" s="13"/>
      <c r="G329" s="23"/>
      <c r="H329" s="15"/>
      <c r="I329" s="44"/>
      <c r="J329" s="23"/>
      <c r="K329" s="23"/>
      <c r="L329" s="23"/>
      <c r="M329" s="15"/>
      <c r="N329" s="44"/>
    </row>
    <row r="330" spans="1:14" ht="14.5" customHeight="1" x14ac:dyDescent="0.2">
      <c r="A330" s="19" t="s">
        <v>113</v>
      </c>
      <c r="B330" s="19"/>
      <c r="C330" s="19"/>
      <c r="D330" s="25">
        <f>'BE1'!D330+'BE2'!D330+'BE3'!D330+'BE4'!D330+'BE5'!D330+'BE6'!D330+'BE7'!D330+'BE8'!D330+'BE9'!D330+'BE10'!D330+'BE11'!D330+'BE12'!D330+'BE13'!D330+'BE14'!D330+'BE15'!D330+'BE16'!D330+'BE17'!D330+'BE18'!D330+'BE19'!D330+'BE20'!D330</f>
        <v>172376.95875000002</v>
      </c>
      <c r="E330" s="19"/>
      <c r="F330" s="19"/>
      <c r="G330" s="25">
        <f>'BE6'!G330</f>
        <v>0</v>
      </c>
      <c r="H330" s="15"/>
      <c r="I330" s="44">
        <f>D330+G330</f>
        <v>172376.95875000002</v>
      </c>
      <c r="J330" s="23">
        <f>E330+B330</f>
        <v>0</v>
      </c>
      <c r="K330" s="23"/>
      <c r="L330" s="23">
        <f>G330+D330</f>
        <v>172376.95875000002</v>
      </c>
      <c r="M330" s="15"/>
      <c r="N330" s="44">
        <f>D330+G330</f>
        <v>172376.95875000002</v>
      </c>
    </row>
    <row r="331" spans="1:14" ht="14.5" customHeight="1" x14ac:dyDescent="0.2">
      <c r="A331" s="45"/>
      <c r="B331" s="46"/>
      <c r="C331" s="46"/>
      <c r="D331" s="46"/>
      <c r="E331" s="46"/>
      <c r="F331" s="46"/>
      <c r="G331" s="46"/>
      <c r="H331" s="34"/>
      <c r="I331" s="34"/>
      <c r="J331" s="46"/>
      <c r="K331" s="46"/>
      <c r="L331" s="46"/>
      <c r="M331" s="34"/>
      <c r="N331" s="34"/>
    </row>
    <row r="332" spans="1:14" ht="14.5" customHeight="1" x14ac:dyDescent="0.2">
      <c r="A332" s="37"/>
      <c r="B332" s="38"/>
      <c r="C332" s="39"/>
      <c r="D332" s="40"/>
      <c r="E332" s="38"/>
      <c r="F332" s="39"/>
      <c r="G332" s="40"/>
      <c r="H332" s="41"/>
      <c r="I332" s="41"/>
      <c r="J332" s="41"/>
      <c r="K332" s="41"/>
      <c r="L332" s="41"/>
      <c r="M332" s="42"/>
      <c r="N332" s="43"/>
    </row>
    <row r="333" spans="1:14" ht="21" customHeight="1" x14ac:dyDescent="0.2">
      <c r="A333" s="273" t="s">
        <v>417</v>
      </c>
      <c r="B333" s="274"/>
      <c r="C333" s="274"/>
      <c r="D333" s="274"/>
      <c r="E333" s="274"/>
      <c r="F333" s="274"/>
      <c r="G333" s="274"/>
      <c r="H333" s="274"/>
      <c r="I333" s="274"/>
      <c r="J333" s="274"/>
      <c r="K333" s="274"/>
      <c r="L333" s="274"/>
      <c r="M333" s="274"/>
      <c r="N333" s="275"/>
    </row>
    <row r="334" spans="1:14" ht="14.5" customHeight="1" x14ac:dyDescent="0.2">
      <c r="A334" s="14"/>
      <c r="B334" s="14"/>
      <c r="C334" s="14"/>
      <c r="D334" s="14"/>
      <c r="E334" s="14"/>
      <c r="F334" s="14"/>
      <c r="G334" s="14"/>
      <c r="H334" s="14"/>
      <c r="I334" s="14"/>
      <c r="J334" s="14"/>
      <c r="K334" s="14"/>
      <c r="L334" s="14"/>
      <c r="M334" s="14"/>
      <c r="N334" s="14"/>
    </row>
    <row r="335" spans="1:14" ht="14.5" customHeight="1" x14ac:dyDescent="0.2">
      <c r="A335" s="19" t="s">
        <v>81</v>
      </c>
      <c r="B335" s="7"/>
      <c r="C335" s="20"/>
      <c r="D335" s="21"/>
      <c r="E335" s="7"/>
      <c r="F335" s="20"/>
      <c r="G335" s="21"/>
      <c r="H335" s="34"/>
      <c r="I335" s="44"/>
      <c r="J335" s="23"/>
      <c r="K335" s="23"/>
      <c r="L335" s="23"/>
      <c r="M335" s="34"/>
      <c r="N335" s="44"/>
    </row>
    <row r="336" spans="1:14" ht="14.5" customHeight="1" x14ac:dyDescent="0.2">
      <c r="A336" s="14" t="s">
        <v>82</v>
      </c>
      <c r="B336" s="10"/>
      <c r="C336" s="11"/>
      <c r="D336" s="22"/>
      <c r="E336" s="12"/>
      <c r="F336" s="13"/>
      <c r="G336" s="23"/>
      <c r="H336" s="34"/>
      <c r="I336" s="44"/>
      <c r="J336" s="23"/>
      <c r="K336" s="23"/>
      <c r="L336" s="23"/>
      <c r="M336" s="34"/>
      <c r="N336" s="44"/>
    </row>
    <row r="337" spans="1:14" ht="14.5" customHeight="1" x14ac:dyDescent="0.2">
      <c r="A337" s="109" t="s">
        <v>83</v>
      </c>
      <c r="B337" s="22">
        <f>'BE1'!B337+'BE2'!B337+'BE3'!B337+'BE4'!B337+'BE5'!B337+'BE6'!B337+'BE7'!B337+'BE8'!B337+'BE9'!B337+'BE10'!B337+'BE11'!B337+'BE12'!B337+'BE13'!B337+'BE14'!B337+'BE15'!B337+'BE16'!B337+'BE17'!B337+'BE18'!B337+'BE19'!B337+'BE20'!B337</f>
        <v>0</v>
      </c>
      <c r="C337" s="11"/>
      <c r="D337" s="22">
        <f>'BE1'!D337+'BE2'!D337+'BE3'!D337+'BE4'!D337+'BE5'!D337+'BE6'!D337+'BE7'!D337+'BE8'!D337+'BE9'!D337+'BE10'!D337+'BE11'!D337+'BE12'!D337+'BE13'!D337+'BE14'!D337+'BE15'!D337+'BE16'!D337+'BE17'!D337+'BE18'!D337+'BE19'!D337+'BE20'!D337</f>
        <v>0</v>
      </c>
      <c r="E337" s="23">
        <f>'BE6'!E337</f>
        <v>0</v>
      </c>
      <c r="F337" s="13"/>
      <c r="G337" s="23">
        <f>'BE6'!G337</f>
        <v>0</v>
      </c>
      <c r="H337" s="34"/>
      <c r="I337" s="44">
        <f t="shared" ref="I337:I344" si="56">D337+G337</f>
        <v>0</v>
      </c>
      <c r="J337" s="23">
        <f t="shared" ref="J337:J344" si="57">E337+B337</f>
        <v>0</v>
      </c>
      <c r="K337" s="23" t="str">
        <f t="shared" ref="K337:K344" si="58">IF(J337&gt;0,L337/J337," ")</f>
        <v xml:space="preserve"> </v>
      </c>
      <c r="L337" s="23">
        <f t="shared" ref="L337:L344" si="59">G337+D337</f>
        <v>0</v>
      </c>
      <c r="M337" s="34"/>
      <c r="N337" s="44">
        <f t="shared" ref="N337:N344" si="60">D337+G337</f>
        <v>0</v>
      </c>
    </row>
    <row r="338" spans="1:14" ht="14.5" customHeight="1" x14ac:dyDescent="0.2">
      <c r="A338" s="109" t="s">
        <v>84</v>
      </c>
      <c r="B338" s="22">
        <f>'BE1'!B338+'BE2'!B338+'BE3'!B338+'BE4'!B338+'BE5'!B338+'BE6'!B338+'BE7'!B338+'BE8'!B338+'BE9'!B338+'BE10'!B338+'BE11'!B338+'BE12'!B338+'BE13'!B338+'BE14'!B338+'BE15'!B338+'BE16'!B338+'BE17'!B338+'BE18'!B338+'BE19'!B338+'BE20'!B338</f>
        <v>37.6</v>
      </c>
      <c r="C338" s="11"/>
      <c r="D338" s="22">
        <f>'BE1'!D338+'BE2'!D338+'BE3'!D338+'BE4'!D338+'BE5'!D338+'BE6'!D338+'BE7'!D338+'BE8'!D338+'BE9'!D338+'BE10'!D338+'BE11'!D338+'BE12'!D338+'BE13'!D338+'BE14'!D338+'BE15'!D338+'BE16'!D338+'BE17'!D338+'BE18'!D338+'BE19'!D338+'BE20'!D338</f>
        <v>210648.13699999999</v>
      </c>
      <c r="E338" s="23">
        <f>'BE6'!E338</f>
        <v>0</v>
      </c>
      <c r="F338" s="13"/>
      <c r="G338" s="23">
        <f>'BE6'!G338</f>
        <v>0</v>
      </c>
      <c r="H338" s="34"/>
      <c r="I338" s="44">
        <f t="shared" si="56"/>
        <v>210648.13699999999</v>
      </c>
      <c r="J338" s="23">
        <f t="shared" si="57"/>
        <v>37.6</v>
      </c>
      <c r="K338" s="23">
        <f t="shared" si="58"/>
        <v>5602.3440691489359</v>
      </c>
      <c r="L338" s="23">
        <f t="shared" si="59"/>
        <v>210648.13699999999</v>
      </c>
      <c r="M338" s="34"/>
      <c r="N338" s="44">
        <f t="shared" si="60"/>
        <v>210648.13699999999</v>
      </c>
    </row>
    <row r="339" spans="1:14" ht="14.5" customHeight="1" x14ac:dyDescent="0.2">
      <c r="A339" s="109" t="s">
        <v>85</v>
      </c>
      <c r="B339" s="22">
        <f>'BE1'!B339+'BE2'!B339+'BE3'!B339+'BE4'!B339+'BE5'!B339+'BE6'!B339+'BE7'!B339+'BE8'!B339+'BE9'!B339+'BE10'!B339+'BE11'!B339+'BE12'!B339+'BE13'!B339+'BE14'!B339+'BE15'!B339+'BE16'!B339+'BE17'!B339+'BE18'!B339+'BE19'!B339+'BE20'!B339</f>
        <v>152</v>
      </c>
      <c r="C339" s="11"/>
      <c r="D339" s="22">
        <f>'BE1'!D339+'BE2'!D339+'BE3'!D339+'BE4'!D339+'BE5'!D339+'BE6'!D339+'BE7'!D339+'BE8'!D339+'BE9'!D339+'BE10'!D339+'BE11'!D339+'BE12'!D339+'BE13'!D339+'BE14'!D339+'BE15'!D339+'BE16'!D339+'BE17'!D339+'BE18'!D339+'BE19'!D339+'BE20'!D339</f>
        <v>684619.4</v>
      </c>
      <c r="E339" s="23">
        <f>'BE6'!E339</f>
        <v>0</v>
      </c>
      <c r="F339" s="13"/>
      <c r="G339" s="23">
        <f>'BE6'!G339</f>
        <v>0</v>
      </c>
      <c r="H339" s="34"/>
      <c r="I339" s="44">
        <f t="shared" si="56"/>
        <v>684619.4</v>
      </c>
      <c r="J339" s="23">
        <f t="shared" si="57"/>
        <v>152</v>
      </c>
      <c r="K339" s="23">
        <f t="shared" si="58"/>
        <v>4504.0749999999998</v>
      </c>
      <c r="L339" s="23">
        <f t="shared" si="59"/>
        <v>684619.4</v>
      </c>
      <c r="M339" s="34"/>
      <c r="N339" s="44">
        <f t="shared" si="60"/>
        <v>684619.4</v>
      </c>
    </row>
    <row r="340" spans="1:14" ht="14.5" customHeight="1" x14ac:dyDescent="0.2">
      <c r="A340" s="109" t="s">
        <v>86</v>
      </c>
      <c r="B340" s="22">
        <f>'BE1'!B340+'BE2'!B340+'BE3'!B340+'BE4'!B340+'BE5'!B340+'BE6'!B340+'BE7'!B340+'BE8'!B340+'BE9'!B340+'BE10'!B340+'BE11'!B340+'BE12'!B340+'BE13'!B340+'BE14'!B340+'BE15'!B340+'BE16'!B340+'BE17'!B340+'BE18'!B340+'BE19'!B340+'BE20'!B340</f>
        <v>0</v>
      </c>
      <c r="C340" s="11"/>
      <c r="D340" s="22">
        <f>'BE1'!D340+'BE2'!D340+'BE3'!D340+'BE4'!D340+'BE5'!D340+'BE6'!D340+'BE7'!D340+'BE8'!D340+'BE9'!D340+'BE10'!D340+'BE11'!D340+'BE12'!D340+'BE13'!D340+'BE14'!D340+'BE15'!D340+'BE16'!D340+'BE17'!D340+'BE18'!D340+'BE19'!D340+'BE20'!D340</f>
        <v>0</v>
      </c>
      <c r="E340" s="23">
        <f>'BE6'!E340</f>
        <v>0</v>
      </c>
      <c r="F340" s="13"/>
      <c r="G340" s="23">
        <f>'BE6'!G340</f>
        <v>0</v>
      </c>
      <c r="H340" s="34"/>
      <c r="I340" s="44">
        <f t="shared" si="56"/>
        <v>0</v>
      </c>
      <c r="J340" s="23">
        <f t="shared" si="57"/>
        <v>0</v>
      </c>
      <c r="K340" s="23" t="str">
        <f t="shared" si="58"/>
        <v xml:space="preserve"> </v>
      </c>
      <c r="L340" s="23">
        <f t="shared" si="59"/>
        <v>0</v>
      </c>
      <c r="M340" s="34"/>
      <c r="N340" s="44">
        <f t="shared" si="60"/>
        <v>0</v>
      </c>
    </row>
    <row r="341" spans="1:14" ht="14.5" customHeight="1" x14ac:dyDescent="0.2">
      <c r="A341" s="109" t="s">
        <v>87</v>
      </c>
      <c r="B341" s="22">
        <f>'BE1'!B341+'BE2'!B341+'BE3'!B341+'BE4'!B341+'BE5'!B341+'BE6'!B341+'BE7'!B341+'BE8'!B341+'BE9'!B341+'BE10'!B341+'BE11'!B341+'BE12'!B341+'BE13'!B341+'BE14'!B341+'BE15'!B341+'BE16'!B341+'BE17'!B341+'BE18'!B341+'BE19'!B341+'BE20'!B341</f>
        <v>0</v>
      </c>
      <c r="C341" s="11"/>
      <c r="D341" s="22">
        <f>'BE1'!D341+'BE2'!D341+'BE3'!D341+'BE4'!D341+'BE5'!D341+'BE6'!D341+'BE7'!D341+'BE8'!D341+'BE9'!D341+'BE10'!D341+'BE11'!D341+'BE12'!D341+'BE13'!D341+'BE14'!D341+'BE15'!D341+'BE16'!D341+'BE17'!D341+'BE18'!D341+'BE19'!D341+'BE20'!D341</f>
        <v>0</v>
      </c>
      <c r="E341" s="23">
        <f>'BE6'!E341</f>
        <v>0</v>
      </c>
      <c r="F341" s="13"/>
      <c r="G341" s="23">
        <f>'BE6'!G341</f>
        <v>0</v>
      </c>
      <c r="H341" s="34"/>
      <c r="I341" s="44">
        <f t="shared" si="56"/>
        <v>0</v>
      </c>
      <c r="J341" s="23">
        <f t="shared" si="57"/>
        <v>0</v>
      </c>
      <c r="K341" s="23" t="str">
        <f t="shared" si="58"/>
        <v xml:space="preserve"> </v>
      </c>
      <c r="L341" s="23">
        <f t="shared" si="59"/>
        <v>0</v>
      </c>
      <c r="M341" s="34"/>
      <c r="N341" s="44">
        <f t="shared" si="60"/>
        <v>0</v>
      </c>
    </row>
    <row r="342" spans="1:14" ht="14.5" customHeight="1" x14ac:dyDescent="0.2">
      <c r="A342" s="14" t="s">
        <v>88</v>
      </c>
      <c r="B342" s="22">
        <f>'BE1'!B342+'BE2'!B342+'BE3'!B342+'BE4'!B342+'BE5'!B342+'BE6'!B342+'BE7'!B342+'BE8'!B342+'BE9'!B342+'BE10'!B342+'BE11'!B342+'BE12'!B342+'BE13'!B342+'BE14'!B342+'BE15'!B342+'BE16'!B342+'BE17'!B342+'BE18'!B342+'BE19'!B342+'BE20'!B342</f>
        <v>0</v>
      </c>
      <c r="C342" s="11"/>
      <c r="D342" s="22">
        <f>'BE1'!D342+'BE2'!D342+'BE3'!D342+'BE4'!D342+'BE5'!D342+'BE6'!D342+'BE7'!D342+'BE8'!D342+'BE9'!D342+'BE10'!D342+'BE11'!D342+'BE12'!D342+'BE13'!D342+'BE14'!D342+'BE15'!D342+'BE16'!D342+'BE17'!D342+'BE18'!D342+'BE19'!D342+'BE20'!D342</f>
        <v>0</v>
      </c>
      <c r="E342" s="23">
        <f>'BE6'!E342</f>
        <v>0</v>
      </c>
      <c r="F342" s="13"/>
      <c r="G342" s="23">
        <f>'BE6'!G342</f>
        <v>0</v>
      </c>
      <c r="H342" s="34"/>
      <c r="I342" s="44">
        <f t="shared" si="56"/>
        <v>0</v>
      </c>
      <c r="J342" s="23">
        <f t="shared" si="57"/>
        <v>0</v>
      </c>
      <c r="K342" s="23" t="str">
        <f t="shared" si="58"/>
        <v xml:space="preserve"> </v>
      </c>
      <c r="L342" s="23">
        <f t="shared" si="59"/>
        <v>0</v>
      </c>
      <c r="M342" s="34"/>
      <c r="N342" s="44">
        <f t="shared" si="60"/>
        <v>0</v>
      </c>
    </row>
    <row r="343" spans="1:14" ht="14.5" customHeight="1" x14ac:dyDescent="0.2">
      <c r="A343" s="14" t="s">
        <v>89</v>
      </c>
      <c r="B343" s="22">
        <f>'BE1'!B343+'BE2'!B343+'BE3'!B343+'BE4'!B343+'BE5'!B343+'BE6'!B343+'BE7'!B343+'BE8'!B343+'BE9'!B343+'BE10'!B343+'BE11'!B343+'BE12'!B343+'BE13'!B343+'BE14'!B343+'BE15'!B343+'BE16'!B343+'BE17'!B343+'BE18'!B343+'BE19'!B343+'BE20'!B343</f>
        <v>0</v>
      </c>
      <c r="C343" s="11"/>
      <c r="D343" s="22">
        <f>'BE1'!D343+'BE2'!D343+'BE3'!D343+'BE4'!D343+'BE5'!D343+'BE6'!D343+'BE7'!D343+'BE8'!D343+'BE9'!D343+'BE10'!D343+'BE11'!D343+'BE12'!D343+'BE13'!D343+'BE14'!D343+'BE15'!D343+'BE16'!D343+'BE17'!D343+'BE18'!D343+'BE19'!D343+'BE20'!D343</f>
        <v>0</v>
      </c>
      <c r="E343" s="23">
        <f>'BE6'!E343</f>
        <v>0</v>
      </c>
      <c r="F343" s="13"/>
      <c r="G343" s="23">
        <f>'BE6'!G343</f>
        <v>0</v>
      </c>
      <c r="H343" s="34"/>
      <c r="I343" s="44">
        <f t="shared" si="56"/>
        <v>0</v>
      </c>
      <c r="J343" s="23">
        <f t="shared" si="57"/>
        <v>0</v>
      </c>
      <c r="K343" s="23" t="str">
        <f t="shared" si="58"/>
        <v xml:space="preserve"> </v>
      </c>
      <c r="L343" s="23">
        <f t="shared" si="59"/>
        <v>0</v>
      </c>
      <c r="M343" s="15"/>
      <c r="N343" s="44">
        <f t="shared" si="60"/>
        <v>0</v>
      </c>
    </row>
    <row r="344" spans="1:14" ht="14.5" customHeight="1" x14ac:dyDescent="0.2">
      <c r="A344" s="14" t="s">
        <v>90</v>
      </c>
      <c r="B344" s="22">
        <f>'BE1'!B344+'BE2'!B344+'BE3'!B344+'BE4'!B344+'BE5'!B344+'BE6'!B344+'BE7'!B344+'BE8'!B344+'BE9'!B344+'BE10'!B344+'BE11'!B344+'BE12'!B344+'BE13'!B344+'BE14'!B344+'BE15'!B344+'BE16'!B344+'BE17'!B344+'BE18'!B344+'BE19'!B344+'BE20'!B344</f>
        <v>0</v>
      </c>
      <c r="C344" s="11"/>
      <c r="D344" s="22">
        <f>'BE1'!D344+'BE2'!D344+'BE3'!D344+'BE4'!D344+'BE5'!D344+'BE6'!D344+'BE7'!D344+'BE8'!D344+'BE9'!D344+'BE10'!D344+'BE11'!D344+'BE12'!D344+'BE13'!D344+'BE14'!D344+'BE15'!D344+'BE16'!D344+'BE17'!D344+'BE18'!D344+'BE19'!D344+'BE20'!D344</f>
        <v>0</v>
      </c>
      <c r="E344" s="23">
        <f>'BE6'!E344</f>
        <v>0</v>
      </c>
      <c r="F344" s="13"/>
      <c r="G344" s="23">
        <f>'BE6'!G344</f>
        <v>0</v>
      </c>
      <c r="H344" s="34"/>
      <c r="I344" s="44">
        <f t="shared" si="56"/>
        <v>0</v>
      </c>
      <c r="J344" s="23">
        <f t="shared" si="57"/>
        <v>0</v>
      </c>
      <c r="K344" s="23" t="str">
        <f t="shared" si="58"/>
        <v xml:space="preserve"> </v>
      </c>
      <c r="L344" s="23">
        <f t="shared" si="59"/>
        <v>0</v>
      </c>
      <c r="M344" s="15"/>
      <c r="N344" s="44">
        <f t="shared" si="60"/>
        <v>0</v>
      </c>
    </row>
    <row r="345" spans="1:14" ht="14.5" customHeight="1" x14ac:dyDescent="0.2">
      <c r="A345" s="19" t="s">
        <v>91</v>
      </c>
      <c r="B345" s="7"/>
      <c r="C345" s="20"/>
      <c r="D345" s="21"/>
      <c r="E345" s="7"/>
      <c r="F345" s="20"/>
      <c r="G345" s="21"/>
      <c r="H345" s="15"/>
      <c r="I345" s="44"/>
      <c r="J345" s="23"/>
      <c r="K345" s="23"/>
      <c r="L345" s="23"/>
      <c r="M345" s="34"/>
      <c r="N345" s="44"/>
    </row>
    <row r="346" spans="1:14" ht="14.5" customHeight="1" x14ac:dyDescent="0.2">
      <c r="A346" s="16"/>
      <c r="B346" s="22">
        <f>'BE1'!B346+'BE2'!B346+'BE3'!B346+'BE4'!B346+'BE5'!B346+'BE6'!B346+'BE7'!B346+'BE8'!B346+'BE9'!B346+'BE10'!B346+'BE11'!B346+'BE12'!B346+'BE13'!B346+'BE14'!B346+'BE15'!B346+'BE16'!B346+'BE17'!B346+'BE18'!B346+'BE19'!B346+'BE20'!B346</f>
        <v>0</v>
      </c>
      <c r="C346" s="11"/>
      <c r="D346" s="22">
        <f>'BE1'!D346+'BE2'!D346+'BE3'!D346+'BE4'!D346+'BE5'!D346+'BE6'!D346+'BE7'!D346+'BE8'!D346+'BE9'!D346+'BE10'!D346+'BE11'!D346+'BE12'!D346+'BE13'!D346+'BE14'!D346+'BE15'!D346+'BE16'!D346+'BE17'!D346+'BE18'!D346+'BE19'!D346+'BE20'!D346</f>
        <v>0</v>
      </c>
      <c r="E346" s="23">
        <f>'BE6'!E346</f>
        <v>0</v>
      </c>
      <c r="F346" s="13"/>
      <c r="G346" s="23">
        <f>'BE6'!G346</f>
        <v>0</v>
      </c>
      <c r="H346" s="34"/>
      <c r="I346" s="44">
        <f>D346+G346</f>
        <v>0</v>
      </c>
      <c r="J346" s="23">
        <f>E346+B346</f>
        <v>0</v>
      </c>
      <c r="K346" s="23" t="str">
        <f>IF(J346&gt;0,L346/J346," ")</f>
        <v xml:space="preserve"> </v>
      </c>
      <c r="L346" s="23">
        <f>G346+D346</f>
        <v>0</v>
      </c>
      <c r="M346" s="15"/>
      <c r="N346" s="44">
        <f>D346+G346</f>
        <v>0</v>
      </c>
    </row>
    <row r="347" spans="1:14" ht="14.5" customHeight="1" x14ac:dyDescent="0.2">
      <c r="A347" s="19" t="s">
        <v>92</v>
      </c>
      <c r="B347" s="7"/>
      <c r="C347" s="20"/>
      <c r="D347" s="21"/>
      <c r="E347" s="7"/>
      <c r="F347" s="20"/>
      <c r="G347" s="21"/>
      <c r="H347" s="15"/>
      <c r="I347" s="44"/>
      <c r="J347" s="23"/>
      <c r="K347" s="23"/>
      <c r="L347" s="23"/>
      <c r="M347" s="34"/>
      <c r="N347" s="44"/>
    </row>
    <row r="348" spans="1:14" ht="14.5" customHeight="1" x14ac:dyDescent="0.2">
      <c r="A348" s="120" t="s">
        <v>93</v>
      </c>
      <c r="B348" s="22">
        <f>'BE1'!B348+'BE2'!B348+'BE3'!B348+'BE4'!B348+'BE5'!B348+'BE6'!B348+'BE7'!B348+'BE8'!B348+'BE9'!B348+'BE10'!B348+'BE11'!B348+'BE12'!B348+'BE13'!B348+'BE14'!B348+'BE15'!B348+'BE16'!B348+'BE17'!B348+'BE18'!B348+'BE19'!B348+'BE20'!B348</f>
        <v>2</v>
      </c>
      <c r="C348" s="11"/>
      <c r="D348" s="22">
        <f>'BE1'!D348+'BE2'!D348+'BE3'!D348+'BE4'!D348+'BE5'!D348+'BE6'!D348+'BE7'!D348+'BE8'!D348+'BE9'!D348+'BE10'!D348+'BE11'!D348+'BE12'!D348+'BE13'!D348+'BE14'!D348+'BE15'!D348+'BE16'!D348+'BE17'!D348+'BE18'!D348+'BE19'!D348+'BE20'!D348</f>
        <v>5300</v>
      </c>
      <c r="E348" s="23">
        <f>'BE6'!E348</f>
        <v>0</v>
      </c>
      <c r="F348" s="13"/>
      <c r="G348" s="23">
        <f>'BE6'!G348</f>
        <v>0</v>
      </c>
      <c r="H348" s="34"/>
      <c r="I348" s="44">
        <f>D348+G348</f>
        <v>5300</v>
      </c>
      <c r="J348" s="23">
        <f>E348+B348</f>
        <v>2</v>
      </c>
      <c r="K348" s="23">
        <f>IF(J348&gt;0,L348/J348," ")</f>
        <v>2650</v>
      </c>
      <c r="L348" s="23">
        <f>G348+D348</f>
        <v>5300</v>
      </c>
      <c r="M348" s="15"/>
      <c r="N348" s="44">
        <f>D348+G348</f>
        <v>5300</v>
      </c>
    </row>
    <row r="349" spans="1:14" ht="14.5" customHeight="1" x14ac:dyDescent="0.2">
      <c r="A349" s="14" t="s">
        <v>94</v>
      </c>
      <c r="B349" s="10"/>
      <c r="C349" s="11"/>
      <c r="D349" s="22"/>
      <c r="E349" s="12"/>
      <c r="F349" s="13"/>
      <c r="G349" s="23"/>
      <c r="H349" s="15"/>
      <c r="I349" s="44"/>
      <c r="J349" s="23"/>
      <c r="K349" s="23"/>
      <c r="L349" s="23"/>
      <c r="M349" s="15"/>
      <c r="N349" s="44"/>
    </row>
    <row r="350" spans="1:14" ht="14.5" customHeight="1" x14ac:dyDescent="0.2">
      <c r="A350" s="110" t="s">
        <v>95</v>
      </c>
      <c r="B350" s="22">
        <f>'BE1'!B350+'BE2'!B350+'BE3'!B350+'BE4'!B350+'BE5'!B350+'BE6'!B350+'BE7'!B350+'BE8'!B350+'BE9'!B350+'BE10'!B350+'BE11'!B350+'BE12'!B350+'BE13'!B350+'BE14'!B350+'BE15'!B350+'BE16'!B350+'BE17'!B350+'BE18'!B350+'BE19'!B350+'BE20'!B350</f>
        <v>0</v>
      </c>
      <c r="C350" s="11"/>
      <c r="D350" s="22">
        <f>'BE1'!D350+'BE2'!D350+'BE3'!D350+'BE4'!D350+'BE5'!D350+'BE6'!D350+'BE7'!D350+'BE8'!D350+'BE9'!D350+'BE10'!D350+'BE11'!D350+'BE12'!D350+'BE13'!D350+'BE14'!D350+'BE15'!D350+'BE16'!D350+'BE17'!D350+'BE18'!D350+'BE19'!D350+'BE20'!D350</f>
        <v>0</v>
      </c>
      <c r="E350" s="23">
        <f>'BE6'!E350</f>
        <v>0</v>
      </c>
      <c r="F350" s="13"/>
      <c r="G350" s="23">
        <f>'BE6'!G350</f>
        <v>0</v>
      </c>
      <c r="H350" s="34"/>
      <c r="I350" s="44">
        <f>D350+G350</f>
        <v>0</v>
      </c>
      <c r="J350" s="23">
        <f>E350+B350</f>
        <v>0</v>
      </c>
      <c r="K350" s="23" t="str">
        <f>IF(J350&gt;0,L350/J350," ")</f>
        <v xml:space="preserve"> </v>
      </c>
      <c r="L350" s="23">
        <f>G350+D350</f>
        <v>0</v>
      </c>
      <c r="M350" s="15"/>
      <c r="N350" s="44">
        <f>D350+G350</f>
        <v>0</v>
      </c>
    </row>
    <row r="351" spans="1:14" ht="14.5" customHeight="1" x14ac:dyDescent="0.2">
      <c r="A351" s="110" t="s">
        <v>96</v>
      </c>
      <c r="B351" s="22">
        <f>'BE1'!B351+'BE2'!B351+'BE3'!B351+'BE4'!B351+'BE5'!B351+'BE6'!B351+'BE7'!B351+'BE8'!B351+'BE9'!B351+'BE10'!B351+'BE11'!B351+'BE12'!B351+'BE13'!B351+'BE14'!B351+'BE15'!B351+'BE16'!B351+'BE17'!B351+'BE18'!B351+'BE19'!B351+'BE20'!B351</f>
        <v>0</v>
      </c>
      <c r="C351" s="11"/>
      <c r="D351" s="22">
        <f>'BE1'!D351+'BE2'!D351+'BE3'!D351+'BE4'!D351+'BE5'!D351+'BE6'!D351+'BE7'!D351+'BE8'!D351+'BE9'!D351+'BE10'!D351+'BE11'!D351+'BE12'!D351+'BE13'!D351+'BE14'!D351+'BE15'!D351+'BE16'!D351+'BE17'!D351+'BE18'!D351+'BE19'!D351+'BE20'!D351</f>
        <v>0</v>
      </c>
      <c r="E351" s="23">
        <f>'BE6'!E351</f>
        <v>0</v>
      </c>
      <c r="F351" s="13"/>
      <c r="G351" s="23">
        <f>'BE6'!G351</f>
        <v>0</v>
      </c>
      <c r="H351" s="34"/>
      <c r="I351" s="44">
        <f>D351+G351</f>
        <v>0</v>
      </c>
      <c r="J351" s="23">
        <f>E351+B351</f>
        <v>0</v>
      </c>
      <c r="K351" s="23" t="str">
        <f>IF(J351&gt;0,L351/J351," ")</f>
        <v xml:space="preserve"> </v>
      </c>
      <c r="L351" s="23">
        <f>G351+D351</f>
        <v>0</v>
      </c>
      <c r="M351" s="15"/>
      <c r="N351" s="44">
        <f>D351+G351</f>
        <v>0</v>
      </c>
    </row>
    <row r="352" spans="1:14" ht="14.5" customHeight="1" x14ac:dyDescent="0.2">
      <c r="A352" s="110" t="s">
        <v>97</v>
      </c>
      <c r="B352" s="22">
        <f>'BE1'!B352+'BE2'!B352+'BE3'!B352+'BE4'!B352+'BE5'!B352+'BE6'!B352+'BE7'!B352+'BE8'!B352+'BE9'!B352+'BE10'!B352+'BE11'!B352+'BE12'!B352+'BE13'!B352+'BE14'!B352+'BE15'!B352+'BE16'!B352+'BE17'!B352+'BE18'!B352+'BE19'!B352+'BE20'!B352</f>
        <v>0</v>
      </c>
      <c r="C352" s="11"/>
      <c r="D352" s="22">
        <f>'BE1'!D352+'BE2'!D352+'BE3'!D352+'BE4'!D352+'BE5'!D352+'BE6'!D352+'BE7'!D352+'BE8'!D352+'BE9'!D352+'BE10'!D352+'BE11'!D352+'BE12'!D352+'BE13'!D352+'BE14'!D352+'BE15'!D352+'BE16'!D352+'BE17'!D352+'BE18'!D352+'BE19'!D352+'BE20'!D352</f>
        <v>0</v>
      </c>
      <c r="E352" s="23">
        <f>'BE6'!E352</f>
        <v>0</v>
      </c>
      <c r="F352" s="13"/>
      <c r="G352" s="23">
        <f>'BE6'!G352</f>
        <v>0</v>
      </c>
      <c r="H352" s="34"/>
      <c r="I352" s="44">
        <f>D352+G352</f>
        <v>0</v>
      </c>
      <c r="J352" s="23">
        <f>E352+B352</f>
        <v>0</v>
      </c>
      <c r="K352" s="23" t="str">
        <f>IF(J352&gt;0,L352/J352," ")</f>
        <v xml:space="preserve"> </v>
      </c>
      <c r="L352" s="23">
        <f>G352+D352</f>
        <v>0</v>
      </c>
      <c r="M352" s="15"/>
      <c r="N352" s="44">
        <f>D352+G352</f>
        <v>0</v>
      </c>
    </row>
    <row r="353" spans="1:14" ht="14.5" customHeight="1" x14ac:dyDescent="0.2">
      <c r="A353" s="14" t="s">
        <v>98</v>
      </c>
      <c r="B353" s="10"/>
      <c r="C353" s="11"/>
      <c r="D353" s="22"/>
      <c r="E353" s="12"/>
      <c r="F353" s="13"/>
      <c r="G353" s="23"/>
      <c r="H353" s="15"/>
      <c r="I353" s="44"/>
      <c r="J353" s="23"/>
      <c r="K353" s="23"/>
      <c r="L353" s="23"/>
      <c r="M353" s="15"/>
      <c r="N353" s="44"/>
    </row>
    <row r="354" spans="1:14" ht="14.5" customHeight="1" x14ac:dyDescent="0.2">
      <c r="A354" s="110" t="s">
        <v>99</v>
      </c>
      <c r="B354" s="22">
        <f>'BE1'!B354+'BE2'!B354+'BE3'!B354+'BE4'!B354+'BE5'!B354+'BE6'!B354+'BE7'!B354+'BE8'!B354+'BE9'!B354+'BE10'!B354+'BE11'!B354+'BE12'!B354+'BE13'!B354+'BE14'!B354+'BE15'!B354+'BE16'!B354+'BE17'!B354+'BE18'!B354+'BE19'!B354+'BE20'!B354</f>
        <v>0</v>
      </c>
      <c r="C354" s="11"/>
      <c r="D354" s="22">
        <f>'BE1'!D354+'BE2'!D354+'BE3'!D354+'BE4'!D354+'BE5'!D354+'BE6'!D354+'BE7'!D354+'BE8'!D354+'BE9'!D354+'BE10'!D354+'BE11'!D354+'BE12'!D354+'BE13'!D354+'BE14'!D354+'BE15'!D354+'BE16'!D354+'BE17'!D354+'BE18'!D354+'BE19'!D354+'BE20'!D354</f>
        <v>0</v>
      </c>
      <c r="E354" s="23">
        <f>'BE6'!E354</f>
        <v>0</v>
      </c>
      <c r="F354" s="13"/>
      <c r="G354" s="23">
        <f>'BE6'!G354</f>
        <v>0</v>
      </c>
      <c r="H354" s="34"/>
      <c r="I354" s="44">
        <f>D354+G354</f>
        <v>0</v>
      </c>
      <c r="J354" s="23">
        <f>E354+B354</f>
        <v>0</v>
      </c>
      <c r="K354" s="23" t="str">
        <f t="shared" ref="K354:K358" si="61">IF(J354&gt;0,L354/J354," ")</f>
        <v xml:space="preserve"> </v>
      </c>
      <c r="L354" s="23">
        <f>G354+D354</f>
        <v>0</v>
      </c>
      <c r="M354" s="15"/>
      <c r="N354" s="44">
        <f>D354+G354</f>
        <v>0</v>
      </c>
    </row>
    <row r="355" spans="1:14" ht="14.5" customHeight="1" x14ac:dyDescent="0.2">
      <c r="A355" s="110" t="s">
        <v>100</v>
      </c>
      <c r="B355" s="22">
        <f>'BE1'!B355+'BE2'!B355+'BE3'!B355+'BE4'!B355+'BE5'!B355+'BE6'!B355+'BE7'!B355+'BE8'!B355+'BE9'!B355+'BE10'!B355+'BE11'!B355+'BE12'!B355+'BE13'!B355+'BE14'!B355+'BE15'!B355+'BE16'!B355+'BE17'!B355+'BE18'!B355+'BE19'!B355+'BE20'!B355</f>
        <v>0</v>
      </c>
      <c r="C355" s="11"/>
      <c r="D355" s="22">
        <f>'BE1'!D355+'BE2'!D355+'BE3'!D355+'BE4'!D355+'BE5'!D355+'BE6'!D355+'BE7'!D355+'BE8'!D355+'BE9'!D355+'BE10'!D355+'BE11'!D355+'BE12'!D355+'BE13'!D355+'BE14'!D355+'BE15'!D355+'BE16'!D355+'BE17'!D355+'BE18'!D355+'BE19'!D355+'BE20'!D355</f>
        <v>0</v>
      </c>
      <c r="E355" s="23">
        <f>'BE6'!E355</f>
        <v>0</v>
      </c>
      <c r="F355" s="13"/>
      <c r="G355" s="23">
        <f>'BE6'!G355</f>
        <v>0</v>
      </c>
      <c r="H355" s="34"/>
      <c r="I355" s="44">
        <f>D355+G355</f>
        <v>0</v>
      </c>
      <c r="J355" s="23">
        <f>E355+B355</f>
        <v>0</v>
      </c>
      <c r="K355" s="23" t="str">
        <f t="shared" si="61"/>
        <v xml:space="preserve"> </v>
      </c>
      <c r="L355" s="23">
        <f>G355+D355</f>
        <v>0</v>
      </c>
      <c r="M355" s="15"/>
      <c r="N355" s="44">
        <f>D355+G355</f>
        <v>0</v>
      </c>
    </row>
    <row r="356" spans="1:14" ht="14.5" customHeight="1" x14ac:dyDescent="0.2">
      <c r="A356" s="110" t="s">
        <v>101</v>
      </c>
      <c r="B356" s="22">
        <f>'BE1'!B356+'BE2'!B356+'BE3'!B356+'BE4'!B356+'BE5'!B356+'BE6'!B356+'BE7'!B356+'BE8'!B356+'BE9'!B356+'BE10'!B356+'BE11'!B356+'BE12'!B356+'BE13'!B356+'BE14'!B356+'BE15'!B356+'BE16'!B356+'BE17'!B356+'BE18'!B356+'BE19'!B356+'BE20'!B356</f>
        <v>0</v>
      </c>
      <c r="C356" s="11"/>
      <c r="D356" s="22">
        <f>'BE1'!D356+'BE2'!D356+'BE3'!D356+'BE4'!D356+'BE5'!D356+'BE6'!D356+'BE7'!D356+'BE8'!D356+'BE9'!D356+'BE10'!D356+'BE11'!D356+'BE12'!D356+'BE13'!D356+'BE14'!D356+'BE15'!D356+'BE16'!D356+'BE17'!D356+'BE18'!D356+'BE19'!D356+'BE20'!D356</f>
        <v>0</v>
      </c>
      <c r="E356" s="23">
        <f>'BE6'!E356</f>
        <v>0</v>
      </c>
      <c r="F356" s="13"/>
      <c r="G356" s="23">
        <f>'BE6'!G356</f>
        <v>0</v>
      </c>
      <c r="H356" s="34"/>
      <c r="I356" s="44">
        <f>D356+G356</f>
        <v>0</v>
      </c>
      <c r="J356" s="23">
        <f>E356+B356</f>
        <v>0</v>
      </c>
      <c r="K356" s="23" t="str">
        <f t="shared" si="61"/>
        <v xml:space="preserve"> </v>
      </c>
      <c r="L356" s="23">
        <f>G356+D356</f>
        <v>0</v>
      </c>
      <c r="M356" s="15"/>
      <c r="N356" s="44">
        <f>D356+G356</f>
        <v>0</v>
      </c>
    </row>
    <row r="357" spans="1:14" ht="14.5" customHeight="1" x14ac:dyDescent="0.2">
      <c r="A357" s="110" t="s">
        <v>102</v>
      </c>
      <c r="B357" s="22">
        <f>'BE1'!B357+'BE2'!B357+'BE3'!B357+'BE4'!B357+'BE5'!B357+'BE6'!B357+'BE7'!B357+'BE8'!B357+'BE9'!B357+'BE10'!B357+'BE11'!B357+'BE12'!B357+'BE13'!B357+'BE14'!B357+'BE15'!B357+'BE16'!B357+'BE17'!B357+'BE18'!B357+'BE19'!B357+'BE20'!B357</f>
        <v>0</v>
      </c>
      <c r="C357" s="11"/>
      <c r="D357" s="22">
        <f>'BE1'!D357+'BE2'!D357+'BE3'!D357+'BE4'!D357+'BE5'!D357+'BE6'!D357+'BE7'!D357+'BE8'!D357+'BE9'!D357+'BE10'!D357+'BE11'!D357+'BE12'!D357+'BE13'!D357+'BE14'!D357+'BE15'!D357+'BE16'!D357+'BE17'!D357+'BE18'!D357+'BE19'!D357+'BE20'!D357</f>
        <v>0</v>
      </c>
      <c r="E357" s="23">
        <f>'BE6'!E357</f>
        <v>0</v>
      </c>
      <c r="F357" s="13"/>
      <c r="G357" s="23">
        <f>'BE6'!G357</f>
        <v>0</v>
      </c>
      <c r="H357" s="34"/>
      <c r="I357" s="44">
        <f>D357+G357</f>
        <v>0</v>
      </c>
      <c r="J357" s="23">
        <f>E357+B357</f>
        <v>0</v>
      </c>
      <c r="K357" s="23" t="str">
        <f t="shared" si="61"/>
        <v xml:space="preserve"> </v>
      </c>
      <c r="L357" s="23">
        <f>G357+D357</f>
        <v>0</v>
      </c>
      <c r="M357" s="15"/>
      <c r="N357" s="44">
        <f>D357+G357</f>
        <v>0</v>
      </c>
    </row>
    <row r="358" spans="1:14" ht="14.5" customHeight="1" x14ac:dyDescent="0.2">
      <c r="A358" s="110" t="s">
        <v>103</v>
      </c>
      <c r="B358" s="22">
        <f>'BE1'!B358+'BE2'!B358+'BE3'!B358+'BE4'!B358+'BE5'!B358+'BE6'!B358+'BE7'!B358+'BE8'!B358+'BE9'!B358+'BE10'!B358+'BE11'!B358+'BE12'!B358+'BE13'!B358+'BE14'!B358+'BE15'!B358+'BE16'!B358+'BE17'!B358+'BE18'!B358+'BE19'!B358+'BE20'!B358</f>
        <v>201</v>
      </c>
      <c r="C358" s="11"/>
      <c r="D358" s="22">
        <f>'BE1'!D358+'BE2'!D358+'BE3'!D358+'BE4'!D358+'BE5'!D358+'BE6'!D358+'BE7'!D358+'BE8'!D358+'BE9'!D358+'BE10'!D358+'BE11'!D358+'BE12'!D358+'BE13'!D358+'BE14'!D358+'BE15'!D358+'BE16'!D358+'BE17'!D358+'BE18'!D358+'BE19'!D358+'BE20'!D358</f>
        <v>20500</v>
      </c>
      <c r="E358" s="23">
        <f>'BE6'!E358</f>
        <v>0</v>
      </c>
      <c r="F358" s="13"/>
      <c r="G358" s="23">
        <f>'BE6'!G358</f>
        <v>0</v>
      </c>
      <c r="H358" s="34"/>
      <c r="I358" s="44">
        <f>D358+G358</f>
        <v>20500</v>
      </c>
      <c r="J358" s="23">
        <f>E358+B358</f>
        <v>201</v>
      </c>
      <c r="K358" s="23">
        <f t="shared" si="61"/>
        <v>101.99004975124379</v>
      </c>
      <c r="L358" s="23">
        <f>G358+D358</f>
        <v>20500</v>
      </c>
      <c r="M358" s="15"/>
      <c r="N358" s="44">
        <f>D358+G358</f>
        <v>20500</v>
      </c>
    </row>
    <row r="359" spans="1:14" ht="14.5" customHeight="1" x14ac:dyDescent="0.2">
      <c r="A359" s="9" t="s">
        <v>104</v>
      </c>
      <c r="B359" s="7"/>
      <c r="C359" s="20"/>
      <c r="D359" s="21"/>
      <c r="E359" s="7"/>
      <c r="F359" s="20"/>
      <c r="G359" s="21"/>
      <c r="H359" s="15"/>
      <c r="I359" s="44"/>
      <c r="J359" s="23"/>
      <c r="K359" s="23"/>
      <c r="L359" s="23"/>
      <c r="M359" s="34"/>
      <c r="N359" s="44"/>
    </row>
    <row r="360" spans="1:14" ht="14.5" customHeight="1" x14ac:dyDescent="0.2">
      <c r="A360" s="121" t="s">
        <v>105</v>
      </c>
      <c r="B360" s="22">
        <f>'BE1'!B360+'BE2'!B360+'BE3'!B360+'BE4'!B360+'BE5'!B360+'BE6'!B360+'BE7'!B360+'BE8'!B360+'BE9'!B360+'BE10'!B360+'BE11'!B360+'BE12'!B360+'BE13'!B360+'BE14'!B360+'BE15'!B360+'BE16'!B360+'BE17'!B360+'BE18'!B360+'BE19'!B360+'BE20'!B360</f>
        <v>0</v>
      </c>
      <c r="C360" s="11"/>
      <c r="D360" s="22">
        <f>'BE1'!D360+'BE2'!D360+'BE3'!D360+'BE4'!D360+'BE5'!D360+'BE6'!D360+'BE7'!D360+'BE8'!D360+'BE9'!D360+'BE10'!D360+'BE11'!D360+'BE12'!D360+'BE13'!D360+'BE14'!D360+'BE15'!D360+'BE16'!D360+'BE17'!D360+'BE18'!D360+'BE19'!D360+'BE20'!D360</f>
        <v>0</v>
      </c>
      <c r="E360" s="23">
        <f>'BE6'!E360</f>
        <v>0</v>
      </c>
      <c r="F360" s="13"/>
      <c r="G360" s="23">
        <f>'BE6'!G360</f>
        <v>0</v>
      </c>
      <c r="H360" s="34"/>
      <c r="I360" s="44">
        <f>D360+G360</f>
        <v>0</v>
      </c>
      <c r="J360" s="23">
        <f>E360+B360</f>
        <v>0</v>
      </c>
      <c r="K360" s="23" t="str">
        <f t="shared" ref="K360:K364" si="62">IF(J360&gt;0,L360/J360," ")</f>
        <v xml:space="preserve"> </v>
      </c>
      <c r="L360" s="23">
        <f>G360+D360</f>
        <v>0</v>
      </c>
      <c r="M360" s="15"/>
      <c r="N360" s="44">
        <f>D360+G360</f>
        <v>0</v>
      </c>
    </row>
    <row r="361" spans="1:14" ht="14.5" customHeight="1" x14ac:dyDescent="0.2">
      <c r="A361" s="120" t="s">
        <v>106</v>
      </c>
      <c r="B361" s="22">
        <f>'BE1'!B361+'BE2'!B361+'BE3'!B361+'BE4'!B361+'BE5'!B361+'BE6'!B361+'BE7'!B361+'BE8'!B361+'BE9'!B361+'BE10'!B361+'BE11'!B361+'BE12'!B361+'BE13'!B361+'BE14'!B361+'BE15'!B361+'BE16'!B361+'BE17'!B361+'BE18'!B361+'BE19'!B361+'BE20'!B361</f>
        <v>0</v>
      </c>
      <c r="C361" s="11"/>
      <c r="D361" s="22">
        <f>'BE1'!D361+'BE2'!D361+'BE3'!D361+'BE4'!D361+'BE5'!D361+'BE6'!D361+'BE7'!D361+'BE8'!D361+'BE9'!D361+'BE10'!D361+'BE11'!D361+'BE12'!D361+'BE13'!D361+'BE14'!D361+'BE15'!D361+'BE16'!D361+'BE17'!D361+'BE18'!D361+'BE19'!D361+'BE20'!D361</f>
        <v>0</v>
      </c>
      <c r="E361" s="23">
        <f>'BE6'!E361</f>
        <v>0</v>
      </c>
      <c r="F361" s="13"/>
      <c r="G361" s="23">
        <f>'BE6'!G361</f>
        <v>0</v>
      </c>
      <c r="H361" s="34"/>
      <c r="I361" s="44">
        <f>D361+G361</f>
        <v>0</v>
      </c>
      <c r="J361" s="23">
        <f>E361+B361</f>
        <v>0</v>
      </c>
      <c r="K361" s="23" t="str">
        <f t="shared" si="62"/>
        <v xml:space="preserve"> </v>
      </c>
      <c r="L361" s="23">
        <f>G361+D361</f>
        <v>0</v>
      </c>
      <c r="M361" s="15"/>
      <c r="N361" s="44">
        <f>D361+G361</f>
        <v>0</v>
      </c>
    </row>
    <row r="362" spans="1:14" ht="14.5" customHeight="1" x14ac:dyDescent="0.2">
      <c r="A362" s="120" t="s">
        <v>107</v>
      </c>
      <c r="B362" s="22">
        <f>'BE1'!B362+'BE2'!B362+'BE3'!B362+'BE4'!B362+'BE5'!B362+'BE6'!B362+'BE7'!B362+'BE8'!B362+'BE9'!B362+'BE10'!B362+'BE11'!B362+'BE12'!B362+'BE13'!B362+'BE14'!B362+'BE15'!B362+'BE16'!B362+'BE17'!B362+'BE18'!B362+'BE19'!B362+'BE20'!B362</f>
        <v>0</v>
      </c>
      <c r="C362" s="11"/>
      <c r="D362" s="22">
        <f>'BE1'!D362+'BE2'!D362+'BE3'!D362+'BE4'!D362+'BE5'!D362+'BE6'!D362+'BE7'!D362+'BE8'!D362+'BE9'!D362+'BE10'!D362+'BE11'!D362+'BE12'!D362+'BE13'!D362+'BE14'!D362+'BE15'!D362+'BE16'!D362+'BE17'!D362+'BE18'!D362+'BE19'!D362+'BE20'!D362</f>
        <v>0</v>
      </c>
      <c r="E362" s="23">
        <f>'BE6'!E362</f>
        <v>0</v>
      </c>
      <c r="F362" s="13"/>
      <c r="G362" s="23">
        <f>'BE6'!G362</f>
        <v>0</v>
      </c>
      <c r="H362" s="34"/>
      <c r="I362" s="44">
        <f>D362+G362</f>
        <v>0</v>
      </c>
      <c r="J362" s="23">
        <f>E362+B362</f>
        <v>0</v>
      </c>
      <c r="K362" s="23" t="str">
        <f t="shared" si="62"/>
        <v xml:space="preserve"> </v>
      </c>
      <c r="L362" s="23">
        <f>G362+D362</f>
        <v>0</v>
      </c>
      <c r="M362" s="15"/>
      <c r="N362" s="44">
        <f>D362+G362</f>
        <v>0</v>
      </c>
    </row>
    <row r="363" spans="1:14" ht="14.5" customHeight="1" x14ac:dyDescent="0.2">
      <c r="A363" s="120" t="s">
        <v>108</v>
      </c>
      <c r="B363" s="22">
        <f>'BE1'!B363+'BE2'!B363+'BE3'!B363+'BE4'!B363+'BE5'!B363+'BE6'!B363+'BE7'!B363+'BE8'!B363+'BE9'!B363+'BE10'!B363+'BE11'!B363+'BE12'!B363+'BE13'!B363+'BE14'!B363+'BE15'!B363+'BE16'!B363+'BE17'!B363+'BE18'!B363+'BE19'!B363+'BE20'!B363</f>
        <v>0</v>
      </c>
      <c r="C363" s="11"/>
      <c r="D363" s="22">
        <f>'BE1'!D363+'BE2'!D363+'BE3'!D363+'BE4'!D363+'BE5'!D363+'BE6'!D363+'BE7'!D363+'BE8'!D363+'BE9'!D363+'BE10'!D363+'BE11'!D363+'BE12'!D363+'BE13'!D363+'BE14'!D363+'BE15'!D363+'BE16'!D363+'BE17'!D363+'BE18'!D363+'BE19'!D363+'BE20'!D363</f>
        <v>0</v>
      </c>
      <c r="E363" s="23">
        <f>'BE6'!E363</f>
        <v>0</v>
      </c>
      <c r="F363" s="13"/>
      <c r="G363" s="23">
        <f>'BE6'!G363</f>
        <v>0</v>
      </c>
      <c r="H363" s="34"/>
      <c r="I363" s="44">
        <f>D363+G363</f>
        <v>0</v>
      </c>
      <c r="J363" s="23">
        <f>E363+B363</f>
        <v>0</v>
      </c>
      <c r="K363" s="23" t="str">
        <f t="shared" si="62"/>
        <v xml:space="preserve"> </v>
      </c>
      <c r="L363" s="23">
        <f>G363+D363</f>
        <v>0</v>
      </c>
      <c r="M363" s="15"/>
      <c r="N363" s="44">
        <f>D363+G363</f>
        <v>0</v>
      </c>
    </row>
    <row r="364" spans="1:14" ht="14.5" customHeight="1" x14ac:dyDescent="0.2">
      <c r="A364" s="120" t="s">
        <v>109</v>
      </c>
      <c r="B364" s="22">
        <f>'BE1'!B364+'BE2'!B364+'BE3'!B364+'BE4'!B364+'BE5'!B364+'BE6'!B364+'BE7'!B364+'BE8'!B364+'BE9'!B364+'BE10'!B364+'BE11'!B364+'BE12'!B364+'BE13'!B364+'BE14'!B364+'BE15'!B364+'BE16'!B364+'BE17'!B364+'BE18'!B364+'BE19'!B364+'BE20'!B364</f>
        <v>0</v>
      </c>
      <c r="C364" s="11"/>
      <c r="D364" s="22">
        <f>'BE1'!D364+'BE2'!D364+'BE3'!D364+'BE4'!D364+'BE5'!D364+'BE6'!D364+'BE7'!D364+'BE8'!D364+'BE9'!D364+'BE10'!D364+'BE11'!D364+'BE12'!D364+'BE13'!D364+'BE14'!D364+'BE15'!D364+'BE16'!D364+'BE17'!D364+'BE18'!D364+'BE19'!D364+'BE20'!D364</f>
        <v>0</v>
      </c>
      <c r="E364" s="23">
        <f>'BE6'!E364</f>
        <v>0</v>
      </c>
      <c r="F364" s="13"/>
      <c r="G364" s="23">
        <f>'BE6'!G364</f>
        <v>0</v>
      </c>
      <c r="H364" s="34"/>
      <c r="I364" s="44">
        <f>D364+G364</f>
        <v>0</v>
      </c>
      <c r="J364" s="23">
        <f>E364+B364</f>
        <v>0</v>
      </c>
      <c r="K364" s="23" t="str">
        <f t="shared" si="62"/>
        <v xml:space="preserve"> </v>
      </c>
      <c r="L364" s="23">
        <f>G364+D364</f>
        <v>0</v>
      </c>
      <c r="M364" s="15"/>
      <c r="N364" s="44">
        <f>D364+G364</f>
        <v>0</v>
      </c>
    </row>
    <row r="365" spans="1:14" ht="14.5" customHeight="1" x14ac:dyDescent="0.2">
      <c r="A365" s="66"/>
      <c r="B365" s="10"/>
      <c r="C365" s="11"/>
      <c r="D365" s="22"/>
      <c r="E365" s="12"/>
      <c r="F365" s="13"/>
      <c r="G365" s="23"/>
      <c r="H365" s="15"/>
      <c r="I365" s="44"/>
      <c r="J365" s="23"/>
      <c r="K365" s="23"/>
      <c r="L365" s="23"/>
      <c r="M365" s="15"/>
      <c r="N365" s="44"/>
    </row>
    <row r="366" spans="1:14" ht="14.5" customHeight="1" x14ac:dyDescent="0.2">
      <c r="A366" s="122" t="s">
        <v>110</v>
      </c>
      <c r="B366" s="19"/>
      <c r="C366" s="19"/>
      <c r="D366" s="25">
        <f>'BE1'!D366+'BE2'!D366+'BE3'!D366+'BE4'!D366+'BE5'!D366+'BE6'!D366+'BE7'!D366+'BE8'!D366+'BE9'!D366+'BE10'!D366+'BE11'!D366+'BE12'!D366+'BE13'!D366+'BE14'!D366+'BE15'!D366+'BE16'!D366+'BE17'!D366+'BE18'!D366+'BE19'!D366+'BE20'!D366</f>
        <v>921067.53700000001</v>
      </c>
      <c r="E366" s="19"/>
      <c r="F366" s="19"/>
      <c r="G366" s="25">
        <f>'BE6'!G366</f>
        <v>0</v>
      </c>
      <c r="H366" s="15"/>
      <c r="I366" s="44">
        <f>D366+G366</f>
        <v>921067.53700000001</v>
      </c>
      <c r="J366" s="23">
        <f>E366+B366</f>
        <v>0</v>
      </c>
      <c r="K366" s="23"/>
      <c r="L366" s="23">
        <f>G366+D366</f>
        <v>921067.53700000001</v>
      </c>
      <c r="M366" s="15"/>
      <c r="N366" s="44">
        <f>D366+G366</f>
        <v>921067.53700000001</v>
      </c>
    </row>
    <row r="367" spans="1:14" ht="14.5" customHeight="1" x14ac:dyDescent="0.2">
      <c r="A367" s="122" t="s">
        <v>111</v>
      </c>
      <c r="B367" s="19"/>
      <c r="C367" s="19"/>
      <c r="D367" s="25">
        <f>'BE1'!D367+'BE2'!D367+'BE3'!D367+'BE4'!D367+'BE5'!D367+'BE6'!D367+'BE7'!D367+'BE8'!D367+'BE9'!D367+'BE10'!D367+'BE11'!D367+'BE12'!D367+'BE13'!D367+'BE14'!D367+'BE15'!D367+'BE16'!D367+'BE17'!D367+'BE18'!D367+'BE19'!D367+'BE20'!D367</f>
        <v>921067.53700000001</v>
      </c>
      <c r="E367" s="19"/>
      <c r="F367" s="19"/>
      <c r="G367" s="25">
        <f>'BE6'!G367</f>
        <v>0</v>
      </c>
      <c r="H367" s="15"/>
      <c r="I367" s="44">
        <f>D367+G367</f>
        <v>921067.53700000001</v>
      </c>
      <c r="J367" s="23">
        <f>E367+B367</f>
        <v>0</v>
      </c>
      <c r="K367" s="23"/>
      <c r="L367" s="23">
        <f>G367+D367</f>
        <v>921067.53700000001</v>
      </c>
      <c r="M367" s="15"/>
      <c r="N367" s="44">
        <f>D367+G367</f>
        <v>921067.53700000001</v>
      </c>
    </row>
    <row r="368" spans="1:14" ht="14.5" customHeight="1" x14ac:dyDescent="0.2">
      <c r="A368" s="24"/>
      <c r="B368" s="10"/>
      <c r="C368" s="11"/>
      <c r="D368" s="22"/>
      <c r="E368" s="12"/>
      <c r="F368" s="13"/>
      <c r="G368" s="23"/>
      <c r="H368" s="15"/>
      <c r="I368" s="44"/>
      <c r="J368" s="23"/>
      <c r="K368" s="23"/>
      <c r="L368" s="23"/>
      <c r="M368" s="15"/>
      <c r="N368" s="44"/>
    </row>
    <row r="369" spans="1:14" ht="14.5" customHeight="1" x14ac:dyDescent="0.2">
      <c r="A369" s="19" t="s">
        <v>112</v>
      </c>
      <c r="B369" s="19"/>
      <c r="C369" s="19"/>
      <c r="D369" s="25">
        <f>'BE1'!D369+'BE2'!D369+'BE3'!D369+'BE4'!D369+'BE5'!D369+'BE6'!D369+'BE7'!D369+'BE8'!D369+'BE9'!D369+'BE10'!D369+'BE11'!D369+'BE12'!D369+'BE13'!D369+'BE14'!D369+'BE15'!D369+'BE16'!D369+'BE17'!D369+'BE18'!D369+'BE19'!D369+'BE20'!D369</f>
        <v>230266.88425</v>
      </c>
      <c r="E369" s="19"/>
      <c r="F369" s="19"/>
      <c r="G369" s="25">
        <f>'BE6'!G369</f>
        <v>0</v>
      </c>
      <c r="H369" s="15"/>
      <c r="I369" s="44">
        <f>D369+G369</f>
        <v>230266.88425</v>
      </c>
      <c r="J369" s="23">
        <f>E369+B369</f>
        <v>0</v>
      </c>
      <c r="K369" s="23"/>
      <c r="L369" s="23">
        <f>G369+D369</f>
        <v>230266.88425</v>
      </c>
      <c r="M369" s="15"/>
      <c r="N369" s="44">
        <f>D369+G369</f>
        <v>230266.88425</v>
      </c>
    </row>
    <row r="370" spans="1:14" ht="14.5" customHeight="1" x14ac:dyDescent="0.2">
      <c r="A370" s="14"/>
      <c r="B370" s="10"/>
      <c r="C370" s="11"/>
      <c r="D370" s="22"/>
      <c r="E370" s="12"/>
      <c r="F370" s="13"/>
      <c r="G370" s="23"/>
      <c r="H370" s="15"/>
      <c r="I370" s="44"/>
      <c r="J370" s="23"/>
      <c r="K370" s="23"/>
      <c r="L370" s="23"/>
      <c r="M370" s="15"/>
      <c r="N370" s="44"/>
    </row>
    <row r="371" spans="1:14" ht="14.5" customHeight="1" x14ac:dyDescent="0.2">
      <c r="A371" s="19" t="s">
        <v>113</v>
      </c>
      <c r="B371" s="19"/>
      <c r="C371" s="19"/>
      <c r="D371" s="25">
        <f>'BE1'!D371+'BE2'!D371+'BE3'!D371+'BE4'!D371+'BE5'!D371+'BE6'!D371+'BE7'!D371+'BE8'!D371+'BE9'!D371+'BE10'!D371+'BE11'!D371+'BE12'!D371+'BE13'!D371+'BE14'!D371+'BE15'!D371+'BE16'!D371+'BE17'!D371+'BE18'!D371+'BE19'!D371+'BE20'!D371</f>
        <v>1151334.4212499999</v>
      </c>
      <c r="E371" s="19"/>
      <c r="F371" s="19"/>
      <c r="G371" s="25">
        <f>'BE6'!G371</f>
        <v>0</v>
      </c>
      <c r="H371" s="15"/>
      <c r="I371" s="44">
        <f>D371+G371</f>
        <v>1151334.4212499999</v>
      </c>
      <c r="J371" s="23">
        <f>E371+B371</f>
        <v>0</v>
      </c>
      <c r="K371" s="23"/>
      <c r="L371" s="23">
        <f>G371+D371</f>
        <v>1151334.4212499999</v>
      </c>
      <c r="M371" s="15"/>
      <c r="N371" s="44">
        <f>D371+G371</f>
        <v>1151334.4212499999</v>
      </c>
    </row>
    <row r="372" spans="1:14" ht="14.5" customHeight="1" x14ac:dyDescent="0.2">
      <c r="A372" s="45"/>
      <c r="B372" s="46"/>
      <c r="C372" s="46"/>
      <c r="D372" s="46"/>
      <c r="E372" s="46"/>
      <c r="F372" s="46"/>
      <c r="G372" s="46"/>
      <c r="H372" s="34"/>
      <c r="I372" s="34"/>
      <c r="J372" s="46"/>
      <c r="K372" s="46"/>
      <c r="L372" s="46"/>
      <c r="M372" s="34"/>
      <c r="N372" s="34"/>
    </row>
    <row r="373" spans="1:14" ht="14.5" customHeight="1" x14ac:dyDescent="0.2">
      <c r="A373" s="37"/>
      <c r="B373" s="38"/>
      <c r="C373" s="39"/>
      <c r="D373" s="40"/>
      <c r="E373" s="38"/>
      <c r="F373" s="39"/>
      <c r="G373" s="40"/>
      <c r="H373" s="41"/>
      <c r="I373" s="41"/>
      <c r="J373" s="41"/>
      <c r="K373" s="41"/>
      <c r="L373" s="41"/>
      <c r="M373" s="42"/>
      <c r="N373" s="43"/>
    </row>
    <row r="374" spans="1:14" ht="21" customHeight="1" x14ac:dyDescent="0.2">
      <c r="A374" s="273" t="s">
        <v>418</v>
      </c>
      <c r="B374" s="274"/>
      <c r="C374" s="274"/>
      <c r="D374" s="274"/>
      <c r="E374" s="274"/>
      <c r="F374" s="274"/>
      <c r="G374" s="274"/>
      <c r="H374" s="274"/>
      <c r="I374" s="274"/>
      <c r="J374" s="274"/>
      <c r="K374" s="274"/>
      <c r="L374" s="274"/>
      <c r="M374" s="274"/>
      <c r="N374" s="275"/>
    </row>
    <row r="375" spans="1:14" ht="14.5" customHeight="1" x14ac:dyDescent="0.2">
      <c r="A375" s="14"/>
      <c r="B375" s="14"/>
      <c r="C375" s="14"/>
      <c r="D375" s="14"/>
      <c r="E375" s="14"/>
      <c r="F375" s="14"/>
      <c r="G375" s="14"/>
      <c r="H375" s="14"/>
      <c r="I375" s="14"/>
      <c r="J375" s="14"/>
      <c r="K375" s="14"/>
      <c r="L375" s="14"/>
      <c r="M375" s="14"/>
      <c r="N375" s="14"/>
    </row>
    <row r="376" spans="1:14" ht="14.5" customHeight="1" x14ac:dyDescent="0.2">
      <c r="A376" s="19" t="s">
        <v>81</v>
      </c>
      <c r="B376" s="7"/>
      <c r="C376" s="20"/>
      <c r="D376" s="21"/>
      <c r="E376" s="7"/>
      <c r="F376" s="20"/>
      <c r="G376" s="21"/>
      <c r="H376" s="34"/>
      <c r="I376" s="44"/>
      <c r="J376" s="23"/>
      <c r="K376" s="23"/>
      <c r="L376" s="23"/>
      <c r="M376" s="34"/>
      <c r="N376" s="44"/>
    </row>
    <row r="377" spans="1:14" ht="14.5" customHeight="1" x14ac:dyDescent="0.2">
      <c r="A377" s="14" t="s">
        <v>82</v>
      </c>
      <c r="B377" s="10"/>
      <c r="C377" s="11"/>
      <c r="D377" s="22"/>
      <c r="E377" s="12"/>
      <c r="F377" s="13"/>
      <c r="G377" s="23"/>
      <c r="H377" s="34"/>
      <c r="I377" s="44"/>
      <c r="J377" s="23"/>
      <c r="K377" s="23"/>
      <c r="L377" s="23"/>
      <c r="M377" s="34"/>
      <c r="N377" s="44"/>
    </row>
    <row r="378" spans="1:14" ht="14.5" customHeight="1" x14ac:dyDescent="0.2">
      <c r="A378" s="109" t="s">
        <v>83</v>
      </c>
      <c r="B378" s="22">
        <f>'BE1'!B378+'BE2'!B378+'BE3'!B378+'BE4'!B378+'BE5'!B378+'BE6'!B378+'BE7'!B378+'BE8'!B378+'BE9'!B378+'BE10'!B378+'BE11'!B378+'BE12'!B378+'BE13'!B378+'BE14'!B378+'BE15'!B378+'BE16'!B378+'BE17'!B378+'BE18'!B378+'BE19'!B378+'BE20'!B378</f>
        <v>0</v>
      </c>
      <c r="C378" s="11"/>
      <c r="D378" s="22">
        <f>'BE1'!D378+'BE2'!D378+'BE3'!D378+'BE4'!D378+'BE5'!D378+'BE6'!D378+'BE7'!D378+'BE8'!D378+'BE9'!D378+'BE10'!D378+'BE11'!D378+'BE12'!D378+'BE13'!D378+'BE14'!D378+'BE15'!D378+'BE16'!D378+'BE17'!D378+'BE18'!D378+'BE19'!D378+'BE20'!D378</f>
        <v>0</v>
      </c>
      <c r="E378" s="23">
        <f>'BE6'!E378</f>
        <v>0</v>
      </c>
      <c r="F378" s="13"/>
      <c r="G378" s="23">
        <f>'BE6'!G378</f>
        <v>0</v>
      </c>
      <c r="H378" s="34"/>
      <c r="I378" s="44">
        <f t="shared" ref="I378:I385" si="63">D378+G378</f>
        <v>0</v>
      </c>
      <c r="J378" s="23">
        <f t="shared" ref="J378:J385" si="64">E378+B378</f>
        <v>0</v>
      </c>
      <c r="K378" s="23" t="str">
        <f t="shared" ref="K378:K385" si="65">IF(J378&gt;0,L378/J378," ")</f>
        <v xml:space="preserve"> </v>
      </c>
      <c r="L378" s="23">
        <f t="shared" ref="L378:L385" si="66">G378+D378</f>
        <v>0</v>
      </c>
      <c r="M378" s="34"/>
      <c r="N378" s="44">
        <f t="shared" ref="N378:N385" si="67">D378+G378</f>
        <v>0</v>
      </c>
    </row>
    <row r="379" spans="1:14" ht="14.5" customHeight="1" x14ac:dyDescent="0.2">
      <c r="A379" s="109" t="s">
        <v>84</v>
      </c>
      <c r="B379" s="22">
        <f>'BE1'!B379+'BE2'!B379+'BE3'!B379+'BE4'!B379+'BE5'!B379+'BE6'!B379+'BE7'!B379+'BE8'!B379+'BE9'!B379+'BE10'!B379+'BE11'!B379+'BE12'!B379+'BE13'!B379+'BE14'!B379+'BE15'!B379+'BE16'!B379+'BE17'!B379+'BE18'!B379+'BE19'!B379+'BE20'!B379</f>
        <v>24.5</v>
      </c>
      <c r="C379" s="11"/>
      <c r="D379" s="22">
        <f>'BE1'!D379+'BE2'!D379+'BE3'!D379+'BE4'!D379+'BE5'!D379+'BE6'!D379+'BE7'!D379+'BE8'!D379+'BE9'!D379+'BE10'!D379+'BE11'!D379+'BE12'!D379+'BE13'!D379+'BE14'!D379+'BE15'!D379+'BE16'!D379+'BE17'!D379+'BE18'!D379+'BE19'!D379+'BE20'!D379</f>
        <v>137437.24</v>
      </c>
      <c r="E379" s="23">
        <f>'BE6'!E379</f>
        <v>0</v>
      </c>
      <c r="F379" s="13"/>
      <c r="G379" s="23">
        <f>'BE6'!G379</f>
        <v>0</v>
      </c>
      <c r="H379" s="34"/>
      <c r="I379" s="44">
        <f t="shared" si="63"/>
        <v>137437.24</v>
      </c>
      <c r="J379" s="23">
        <f t="shared" si="64"/>
        <v>24.5</v>
      </c>
      <c r="K379" s="23">
        <f t="shared" si="65"/>
        <v>5609.6832653061219</v>
      </c>
      <c r="L379" s="23">
        <f t="shared" si="66"/>
        <v>137437.24</v>
      </c>
      <c r="M379" s="34"/>
      <c r="N379" s="44">
        <f t="shared" si="67"/>
        <v>137437.24</v>
      </c>
    </row>
    <row r="380" spans="1:14" ht="14.5" customHeight="1" x14ac:dyDescent="0.2">
      <c r="A380" s="109" t="s">
        <v>85</v>
      </c>
      <c r="B380" s="22">
        <f>'BE1'!B380+'BE2'!B380+'BE3'!B380+'BE4'!B380+'BE5'!B380+'BE6'!B380+'BE7'!B380+'BE8'!B380+'BE9'!B380+'BE10'!B380+'BE11'!B380+'BE12'!B380+'BE13'!B380+'BE14'!B380+'BE15'!B380+'BE16'!B380+'BE17'!B380+'BE18'!B380+'BE19'!B380+'BE20'!B380</f>
        <v>64</v>
      </c>
      <c r="C380" s="11"/>
      <c r="D380" s="22">
        <f>'BE1'!D380+'BE2'!D380+'BE3'!D380+'BE4'!D380+'BE5'!D380+'BE6'!D380+'BE7'!D380+'BE8'!D380+'BE9'!D380+'BE10'!D380+'BE11'!D380+'BE12'!D380+'BE13'!D380+'BE14'!D380+'BE15'!D380+'BE16'!D380+'BE17'!D380+'BE18'!D380+'BE19'!D380+'BE20'!D380</f>
        <v>288260.8</v>
      </c>
      <c r="E380" s="23">
        <f>'BE6'!E380</f>
        <v>0</v>
      </c>
      <c r="F380" s="13"/>
      <c r="G380" s="23">
        <f>'BE6'!G380</f>
        <v>0</v>
      </c>
      <c r="H380" s="34"/>
      <c r="I380" s="44">
        <f t="shared" si="63"/>
        <v>288260.8</v>
      </c>
      <c r="J380" s="23">
        <f t="shared" si="64"/>
        <v>64</v>
      </c>
      <c r="K380" s="23">
        <f t="shared" si="65"/>
        <v>4504.0749999999998</v>
      </c>
      <c r="L380" s="23">
        <f t="shared" si="66"/>
        <v>288260.8</v>
      </c>
      <c r="M380" s="34"/>
      <c r="N380" s="44">
        <f t="shared" si="67"/>
        <v>288260.8</v>
      </c>
    </row>
    <row r="381" spans="1:14" ht="14.5" customHeight="1" x14ac:dyDescent="0.2">
      <c r="A381" s="109" t="s">
        <v>86</v>
      </c>
      <c r="B381" s="22">
        <f>'BE1'!B381+'BE2'!B381+'BE3'!B381+'BE4'!B381+'BE5'!B381+'BE6'!B381+'BE7'!B381+'BE8'!B381+'BE9'!B381+'BE10'!B381+'BE11'!B381+'BE12'!B381+'BE13'!B381+'BE14'!B381+'BE15'!B381+'BE16'!B381+'BE17'!B381+'BE18'!B381+'BE19'!B381+'BE20'!B381</f>
        <v>0</v>
      </c>
      <c r="C381" s="11"/>
      <c r="D381" s="22">
        <f>'BE1'!D381+'BE2'!D381+'BE3'!D381+'BE4'!D381+'BE5'!D381+'BE6'!D381+'BE7'!D381+'BE8'!D381+'BE9'!D381+'BE10'!D381+'BE11'!D381+'BE12'!D381+'BE13'!D381+'BE14'!D381+'BE15'!D381+'BE16'!D381+'BE17'!D381+'BE18'!D381+'BE19'!D381+'BE20'!D381</f>
        <v>0</v>
      </c>
      <c r="E381" s="23">
        <f>'BE6'!E381</f>
        <v>0</v>
      </c>
      <c r="F381" s="13"/>
      <c r="G381" s="23">
        <f>'BE6'!G381</f>
        <v>0</v>
      </c>
      <c r="H381" s="34"/>
      <c r="I381" s="44">
        <f t="shared" si="63"/>
        <v>0</v>
      </c>
      <c r="J381" s="23">
        <f t="shared" si="64"/>
        <v>0</v>
      </c>
      <c r="K381" s="23" t="str">
        <f t="shared" si="65"/>
        <v xml:space="preserve"> </v>
      </c>
      <c r="L381" s="23">
        <f t="shared" si="66"/>
        <v>0</v>
      </c>
      <c r="M381" s="34"/>
      <c r="N381" s="44">
        <f t="shared" si="67"/>
        <v>0</v>
      </c>
    </row>
    <row r="382" spans="1:14" ht="14.5" customHeight="1" x14ac:dyDescent="0.2">
      <c r="A382" s="109" t="s">
        <v>87</v>
      </c>
      <c r="B382" s="22">
        <f>'BE1'!B382+'BE2'!B382+'BE3'!B382+'BE4'!B382+'BE5'!B382+'BE6'!B382+'BE7'!B382+'BE8'!B382+'BE9'!B382+'BE10'!B382+'BE11'!B382+'BE12'!B382+'BE13'!B382+'BE14'!B382+'BE15'!B382+'BE16'!B382+'BE17'!B382+'BE18'!B382+'BE19'!B382+'BE20'!B382</f>
        <v>0</v>
      </c>
      <c r="C382" s="11"/>
      <c r="D382" s="22">
        <f>'BE1'!D382+'BE2'!D382+'BE3'!D382+'BE4'!D382+'BE5'!D382+'BE6'!D382+'BE7'!D382+'BE8'!D382+'BE9'!D382+'BE10'!D382+'BE11'!D382+'BE12'!D382+'BE13'!D382+'BE14'!D382+'BE15'!D382+'BE16'!D382+'BE17'!D382+'BE18'!D382+'BE19'!D382+'BE20'!D382</f>
        <v>0</v>
      </c>
      <c r="E382" s="23">
        <f>'BE6'!E382</f>
        <v>0</v>
      </c>
      <c r="F382" s="13"/>
      <c r="G382" s="23">
        <f>'BE6'!G382</f>
        <v>0</v>
      </c>
      <c r="H382" s="34"/>
      <c r="I382" s="44">
        <f t="shared" si="63"/>
        <v>0</v>
      </c>
      <c r="J382" s="23">
        <f t="shared" si="64"/>
        <v>0</v>
      </c>
      <c r="K382" s="23" t="str">
        <f t="shared" si="65"/>
        <v xml:space="preserve"> </v>
      </c>
      <c r="L382" s="23">
        <f t="shared" si="66"/>
        <v>0</v>
      </c>
      <c r="M382" s="34"/>
      <c r="N382" s="44">
        <f t="shared" si="67"/>
        <v>0</v>
      </c>
    </row>
    <row r="383" spans="1:14" ht="14.5" customHeight="1" x14ac:dyDescent="0.2">
      <c r="A383" s="14" t="s">
        <v>88</v>
      </c>
      <c r="B383" s="22">
        <f>'BE1'!B383+'BE2'!B383+'BE3'!B383+'BE4'!B383+'BE5'!B383+'BE6'!B383+'BE7'!B383+'BE8'!B383+'BE9'!B383+'BE10'!B383+'BE11'!B383+'BE12'!B383+'BE13'!B383+'BE14'!B383+'BE15'!B383+'BE16'!B383+'BE17'!B383+'BE18'!B383+'BE19'!B383+'BE20'!B383</f>
        <v>0</v>
      </c>
      <c r="C383" s="11"/>
      <c r="D383" s="22">
        <f>'BE1'!D383+'BE2'!D383+'BE3'!D383+'BE4'!D383+'BE5'!D383+'BE6'!D383+'BE7'!D383+'BE8'!D383+'BE9'!D383+'BE10'!D383+'BE11'!D383+'BE12'!D383+'BE13'!D383+'BE14'!D383+'BE15'!D383+'BE16'!D383+'BE17'!D383+'BE18'!D383+'BE19'!D383+'BE20'!D383</f>
        <v>0</v>
      </c>
      <c r="E383" s="23">
        <f>'BE6'!E383</f>
        <v>0</v>
      </c>
      <c r="F383" s="13"/>
      <c r="G383" s="23">
        <f>'BE6'!G383</f>
        <v>0</v>
      </c>
      <c r="H383" s="34"/>
      <c r="I383" s="44">
        <f t="shared" si="63"/>
        <v>0</v>
      </c>
      <c r="J383" s="23">
        <f t="shared" si="64"/>
        <v>0</v>
      </c>
      <c r="K383" s="23" t="str">
        <f t="shared" si="65"/>
        <v xml:space="preserve"> </v>
      </c>
      <c r="L383" s="23">
        <f t="shared" si="66"/>
        <v>0</v>
      </c>
      <c r="M383" s="34"/>
      <c r="N383" s="44">
        <f t="shared" si="67"/>
        <v>0</v>
      </c>
    </row>
    <row r="384" spans="1:14" ht="14.5" customHeight="1" x14ac:dyDescent="0.2">
      <c r="A384" s="14" t="s">
        <v>89</v>
      </c>
      <c r="B384" s="22">
        <f>'BE1'!B384+'BE2'!B384+'BE3'!B384+'BE4'!B384+'BE5'!B384+'BE6'!B384+'BE7'!B384+'BE8'!B384+'BE9'!B384+'BE10'!B384+'BE11'!B384+'BE12'!B384+'BE13'!B384+'BE14'!B384+'BE15'!B384+'BE16'!B384+'BE17'!B384+'BE18'!B384+'BE19'!B384+'BE20'!B384</f>
        <v>0</v>
      </c>
      <c r="C384" s="11"/>
      <c r="D384" s="22">
        <f>'BE1'!D384+'BE2'!D384+'BE3'!D384+'BE4'!D384+'BE5'!D384+'BE6'!D384+'BE7'!D384+'BE8'!D384+'BE9'!D384+'BE10'!D384+'BE11'!D384+'BE12'!D384+'BE13'!D384+'BE14'!D384+'BE15'!D384+'BE16'!D384+'BE17'!D384+'BE18'!D384+'BE19'!D384+'BE20'!D384</f>
        <v>0</v>
      </c>
      <c r="E384" s="23">
        <f>'BE6'!E384</f>
        <v>0</v>
      </c>
      <c r="F384" s="13"/>
      <c r="G384" s="23">
        <f>'BE6'!G384</f>
        <v>0</v>
      </c>
      <c r="H384" s="34"/>
      <c r="I384" s="44">
        <f t="shared" si="63"/>
        <v>0</v>
      </c>
      <c r="J384" s="23">
        <f t="shared" si="64"/>
        <v>0</v>
      </c>
      <c r="K384" s="23" t="str">
        <f t="shared" si="65"/>
        <v xml:space="preserve"> </v>
      </c>
      <c r="L384" s="23">
        <f t="shared" si="66"/>
        <v>0</v>
      </c>
      <c r="M384" s="15"/>
      <c r="N384" s="44">
        <f t="shared" si="67"/>
        <v>0</v>
      </c>
    </row>
    <row r="385" spans="1:14" ht="14.5" customHeight="1" x14ac:dyDescent="0.2">
      <c r="A385" s="14" t="s">
        <v>90</v>
      </c>
      <c r="B385" s="22">
        <f>'BE1'!B385+'BE2'!B385+'BE3'!B385+'BE4'!B385+'BE5'!B385+'BE6'!B385+'BE7'!B385+'BE8'!B385+'BE9'!B385+'BE10'!B385+'BE11'!B385+'BE12'!B385+'BE13'!B385+'BE14'!B385+'BE15'!B385+'BE16'!B385+'BE17'!B385+'BE18'!B385+'BE19'!B385+'BE20'!B385</f>
        <v>0</v>
      </c>
      <c r="C385" s="11"/>
      <c r="D385" s="22">
        <f>'BE1'!D385+'BE2'!D385+'BE3'!D385+'BE4'!D385+'BE5'!D385+'BE6'!D385+'BE7'!D385+'BE8'!D385+'BE9'!D385+'BE10'!D385+'BE11'!D385+'BE12'!D385+'BE13'!D385+'BE14'!D385+'BE15'!D385+'BE16'!D385+'BE17'!D385+'BE18'!D385+'BE19'!D385+'BE20'!D385</f>
        <v>0</v>
      </c>
      <c r="E385" s="23">
        <f>'BE6'!E385</f>
        <v>0</v>
      </c>
      <c r="F385" s="13"/>
      <c r="G385" s="23">
        <f>'BE6'!G385</f>
        <v>0</v>
      </c>
      <c r="H385" s="34"/>
      <c r="I385" s="44">
        <f t="shared" si="63"/>
        <v>0</v>
      </c>
      <c r="J385" s="23">
        <f t="shared" si="64"/>
        <v>0</v>
      </c>
      <c r="K385" s="23" t="str">
        <f t="shared" si="65"/>
        <v xml:space="preserve"> </v>
      </c>
      <c r="L385" s="23">
        <f t="shared" si="66"/>
        <v>0</v>
      </c>
      <c r="M385" s="15"/>
      <c r="N385" s="44">
        <f t="shared" si="67"/>
        <v>0</v>
      </c>
    </row>
    <row r="386" spans="1:14" ht="14.5" customHeight="1" x14ac:dyDescent="0.2">
      <c r="A386" s="19" t="s">
        <v>91</v>
      </c>
      <c r="B386" s="7"/>
      <c r="C386" s="20"/>
      <c r="D386" s="21"/>
      <c r="E386" s="7"/>
      <c r="F386" s="20"/>
      <c r="G386" s="21"/>
      <c r="H386" s="15"/>
      <c r="I386" s="44"/>
      <c r="J386" s="23"/>
      <c r="K386" s="23"/>
      <c r="L386" s="23"/>
      <c r="M386" s="34"/>
      <c r="N386" s="44"/>
    </row>
    <row r="387" spans="1:14" ht="14.5" customHeight="1" x14ac:dyDescent="0.2">
      <c r="A387" s="16"/>
      <c r="B387" s="22">
        <f>'BE1'!B387+'BE2'!B387+'BE3'!B387+'BE4'!B387+'BE5'!B387+'BE6'!B387+'BE7'!B387+'BE8'!B387+'BE9'!B387+'BE10'!B387+'BE11'!B387+'BE12'!B387+'BE13'!B387+'BE14'!B387+'BE15'!B387+'BE16'!B387+'BE17'!B387+'BE18'!B387+'BE19'!B387+'BE20'!B387</f>
        <v>0</v>
      </c>
      <c r="C387" s="11"/>
      <c r="D387" s="22">
        <f>'BE1'!D387+'BE2'!D387+'BE3'!D387+'BE4'!D387+'BE5'!D387+'BE6'!D387+'BE7'!D387+'BE8'!D387+'BE9'!D387+'BE10'!D387+'BE11'!D387+'BE12'!D387+'BE13'!D387+'BE14'!D387+'BE15'!D387+'BE16'!D387+'BE17'!D387+'BE18'!D387+'BE19'!D387+'BE20'!D387</f>
        <v>0</v>
      </c>
      <c r="E387" s="23">
        <f>'BE6'!E387</f>
        <v>0</v>
      </c>
      <c r="F387" s="13"/>
      <c r="G387" s="23">
        <f>'BE6'!G387</f>
        <v>0</v>
      </c>
      <c r="H387" s="34"/>
      <c r="I387" s="44">
        <f>D387+G387</f>
        <v>0</v>
      </c>
      <c r="J387" s="23">
        <f>E387+B387</f>
        <v>0</v>
      </c>
      <c r="K387" s="23" t="str">
        <f>IF(J387&gt;0,L387/J387," ")</f>
        <v xml:space="preserve"> </v>
      </c>
      <c r="L387" s="23">
        <f>G387+D387</f>
        <v>0</v>
      </c>
      <c r="M387" s="15"/>
      <c r="N387" s="44">
        <f>D387+G387</f>
        <v>0</v>
      </c>
    </row>
    <row r="388" spans="1:14" ht="14.5" customHeight="1" x14ac:dyDescent="0.2">
      <c r="A388" s="19" t="s">
        <v>92</v>
      </c>
      <c r="B388" s="7"/>
      <c r="C388" s="20"/>
      <c r="D388" s="21"/>
      <c r="E388" s="7"/>
      <c r="F388" s="20"/>
      <c r="G388" s="21"/>
      <c r="H388" s="15"/>
      <c r="I388" s="44"/>
      <c r="J388" s="23"/>
      <c r="K388" s="23"/>
      <c r="L388" s="23"/>
      <c r="M388" s="34"/>
      <c r="N388" s="44"/>
    </row>
    <row r="389" spans="1:14" ht="14.5" customHeight="1" x14ac:dyDescent="0.2">
      <c r="A389" s="120" t="s">
        <v>93</v>
      </c>
      <c r="B389" s="22">
        <f>'BE1'!B389+'BE2'!B389+'BE3'!B389+'BE4'!B389+'BE5'!B389+'BE6'!B389+'BE7'!B389+'BE8'!B389+'BE9'!B389+'BE10'!B389+'BE11'!B389+'BE12'!B389+'BE13'!B389+'BE14'!B389+'BE15'!B389+'BE16'!B389+'BE17'!B389+'BE18'!B389+'BE19'!B389+'BE20'!B389</f>
        <v>200</v>
      </c>
      <c r="C389" s="11"/>
      <c r="D389" s="22">
        <f>'BE1'!D389+'BE2'!D389+'BE3'!D389+'BE4'!D389+'BE5'!D389+'BE6'!D389+'BE7'!D389+'BE8'!D389+'BE9'!D389+'BE10'!D389+'BE11'!D389+'BE12'!D389+'BE13'!D389+'BE14'!D389+'BE15'!D389+'BE16'!D389+'BE17'!D389+'BE18'!D389+'BE19'!D389+'BE20'!D389</f>
        <v>2000</v>
      </c>
      <c r="E389" s="23">
        <f>'BE6'!E389</f>
        <v>0</v>
      </c>
      <c r="F389" s="13"/>
      <c r="G389" s="23">
        <f>'BE6'!G389</f>
        <v>0</v>
      </c>
      <c r="H389" s="34"/>
      <c r="I389" s="44">
        <f>D389+G389</f>
        <v>2000</v>
      </c>
      <c r="J389" s="23">
        <f>E389+B389</f>
        <v>200</v>
      </c>
      <c r="K389" s="23">
        <f>IF(J389&gt;0,L389/J389," ")</f>
        <v>10</v>
      </c>
      <c r="L389" s="23">
        <f>G389+D389</f>
        <v>2000</v>
      </c>
      <c r="M389" s="15"/>
      <c r="N389" s="44">
        <f>D389+G389</f>
        <v>2000</v>
      </c>
    </row>
    <row r="390" spans="1:14" ht="14.5" customHeight="1" x14ac:dyDescent="0.2">
      <c r="A390" s="14" t="s">
        <v>94</v>
      </c>
      <c r="B390" s="10"/>
      <c r="C390" s="11"/>
      <c r="D390" s="22"/>
      <c r="E390" s="12"/>
      <c r="F390" s="13"/>
      <c r="G390" s="23"/>
      <c r="H390" s="15"/>
      <c r="I390" s="44"/>
      <c r="J390" s="23"/>
      <c r="K390" s="23"/>
      <c r="L390" s="23"/>
      <c r="M390" s="15"/>
      <c r="N390" s="44"/>
    </row>
    <row r="391" spans="1:14" ht="14.5" customHeight="1" x14ac:dyDescent="0.2">
      <c r="A391" s="110" t="s">
        <v>95</v>
      </c>
      <c r="B391" s="22">
        <f>'BE1'!B391+'BE2'!B391+'BE3'!B391+'BE4'!B391+'BE5'!B391+'BE6'!B391+'BE7'!B391+'BE8'!B391+'BE9'!B391+'BE10'!B391+'BE11'!B391+'BE12'!B391+'BE13'!B391+'BE14'!B391+'BE15'!B391+'BE16'!B391+'BE17'!B391+'BE18'!B391+'BE19'!B391+'BE20'!B391</f>
        <v>0</v>
      </c>
      <c r="C391" s="11"/>
      <c r="D391" s="22">
        <f>'BE1'!D391+'BE2'!D391+'BE3'!D391+'BE4'!D391+'BE5'!D391+'BE6'!D391+'BE7'!D391+'BE8'!D391+'BE9'!D391+'BE10'!D391+'BE11'!D391+'BE12'!D391+'BE13'!D391+'BE14'!D391+'BE15'!D391+'BE16'!D391+'BE17'!D391+'BE18'!D391+'BE19'!D391+'BE20'!D391</f>
        <v>0</v>
      </c>
      <c r="E391" s="23">
        <f>'BE6'!E391</f>
        <v>0</v>
      </c>
      <c r="F391" s="13"/>
      <c r="G391" s="23">
        <f>'BE6'!G391</f>
        <v>0</v>
      </c>
      <c r="H391" s="34"/>
      <c r="I391" s="44">
        <f>D391+G391</f>
        <v>0</v>
      </c>
      <c r="J391" s="23">
        <f>E391+B391</f>
        <v>0</v>
      </c>
      <c r="K391" s="23" t="str">
        <f>IF(J391&gt;0,L391/J391," ")</f>
        <v xml:space="preserve"> </v>
      </c>
      <c r="L391" s="23">
        <f>G391+D391</f>
        <v>0</v>
      </c>
      <c r="M391" s="15"/>
      <c r="N391" s="44">
        <f>D391+G391</f>
        <v>0</v>
      </c>
    </row>
    <row r="392" spans="1:14" ht="14.5" customHeight="1" x14ac:dyDescent="0.2">
      <c r="A392" s="110" t="s">
        <v>96</v>
      </c>
      <c r="B392" s="22">
        <f>'BE1'!B392+'BE2'!B392+'BE3'!B392+'BE4'!B392+'BE5'!B392+'BE6'!B392+'BE7'!B392+'BE8'!B392+'BE9'!B392+'BE10'!B392+'BE11'!B392+'BE12'!B392+'BE13'!B392+'BE14'!B392+'BE15'!B392+'BE16'!B392+'BE17'!B392+'BE18'!B392+'BE19'!B392+'BE20'!B392</f>
        <v>0</v>
      </c>
      <c r="C392" s="11"/>
      <c r="D392" s="22">
        <f>'BE1'!D392+'BE2'!D392+'BE3'!D392+'BE4'!D392+'BE5'!D392+'BE6'!D392+'BE7'!D392+'BE8'!D392+'BE9'!D392+'BE10'!D392+'BE11'!D392+'BE12'!D392+'BE13'!D392+'BE14'!D392+'BE15'!D392+'BE16'!D392+'BE17'!D392+'BE18'!D392+'BE19'!D392+'BE20'!D392</f>
        <v>0</v>
      </c>
      <c r="E392" s="23">
        <f>'BE6'!E392</f>
        <v>0</v>
      </c>
      <c r="F392" s="13"/>
      <c r="G392" s="23">
        <f>'BE6'!G392</f>
        <v>0</v>
      </c>
      <c r="H392" s="34"/>
      <c r="I392" s="44">
        <f>D392+G392</f>
        <v>0</v>
      </c>
      <c r="J392" s="23">
        <f>E392+B392</f>
        <v>0</v>
      </c>
      <c r="K392" s="23" t="str">
        <f>IF(J392&gt;0,L392/J392," ")</f>
        <v xml:space="preserve"> </v>
      </c>
      <c r="L392" s="23">
        <f>G392+D392</f>
        <v>0</v>
      </c>
      <c r="M392" s="15"/>
      <c r="N392" s="44">
        <f>D392+G392</f>
        <v>0</v>
      </c>
    </row>
    <row r="393" spans="1:14" ht="14.5" customHeight="1" x14ac:dyDescent="0.2">
      <c r="A393" s="110" t="s">
        <v>97</v>
      </c>
      <c r="B393" s="22">
        <f>'BE1'!B393+'BE2'!B393+'BE3'!B393+'BE4'!B393+'BE5'!B393+'BE6'!B393+'BE7'!B393+'BE8'!B393+'BE9'!B393+'BE10'!B393+'BE11'!B393+'BE12'!B393+'BE13'!B393+'BE14'!B393+'BE15'!B393+'BE16'!B393+'BE17'!B393+'BE18'!B393+'BE19'!B393+'BE20'!B393</f>
        <v>0</v>
      </c>
      <c r="C393" s="11"/>
      <c r="D393" s="22">
        <f>'BE1'!D393+'BE2'!D393+'BE3'!D393+'BE4'!D393+'BE5'!D393+'BE6'!D393+'BE7'!D393+'BE8'!D393+'BE9'!D393+'BE10'!D393+'BE11'!D393+'BE12'!D393+'BE13'!D393+'BE14'!D393+'BE15'!D393+'BE16'!D393+'BE17'!D393+'BE18'!D393+'BE19'!D393+'BE20'!D393</f>
        <v>0</v>
      </c>
      <c r="E393" s="23">
        <f>'BE6'!E393</f>
        <v>0</v>
      </c>
      <c r="F393" s="13"/>
      <c r="G393" s="23">
        <f>'BE6'!G393</f>
        <v>0</v>
      </c>
      <c r="H393" s="34"/>
      <c r="I393" s="44">
        <f>D393+G393</f>
        <v>0</v>
      </c>
      <c r="J393" s="23">
        <f>E393+B393</f>
        <v>0</v>
      </c>
      <c r="K393" s="23" t="str">
        <f>IF(J393&gt;0,L393/J393," ")</f>
        <v xml:space="preserve"> </v>
      </c>
      <c r="L393" s="23">
        <f>G393+D393</f>
        <v>0</v>
      </c>
      <c r="M393" s="15"/>
      <c r="N393" s="44">
        <f>D393+G393</f>
        <v>0</v>
      </c>
    </row>
    <row r="394" spans="1:14" ht="14.5" customHeight="1" x14ac:dyDescent="0.2">
      <c r="A394" s="14" t="s">
        <v>98</v>
      </c>
      <c r="B394" s="10"/>
      <c r="C394" s="11"/>
      <c r="D394" s="22"/>
      <c r="E394" s="12"/>
      <c r="F394" s="13"/>
      <c r="G394" s="23"/>
      <c r="H394" s="15"/>
      <c r="I394" s="44"/>
      <c r="J394" s="23"/>
      <c r="K394" s="23"/>
      <c r="L394" s="23"/>
      <c r="M394" s="15"/>
      <c r="N394" s="44"/>
    </row>
    <row r="395" spans="1:14" ht="14.5" customHeight="1" x14ac:dyDescent="0.2">
      <c r="A395" s="110" t="s">
        <v>99</v>
      </c>
      <c r="B395" s="22">
        <f>'BE1'!B395+'BE2'!B395+'BE3'!B395+'BE4'!B395+'BE5'!B395+'BE6'!B395+'BE7'!B395+'BE8'!B395+'BE9'!B395+'BE10'!B395+'BE11'!B395+'BE12'!B395+'BE13'!B395+'BE14'!B395+'BE15'!B395+'BE16'!B395+'BE17'!B395+'BE18'!B395+'BE19'!B395+'BE20'!B395</f>
        <v>0</v>
      </c>
      <c r="C395" s="11"/>
      <c r="D395" s="22">
        <f>'BE1'!D395+'BE2'!D395+'BE3'!D395+'BE4'!D395+'BE5'!D395+'BE6'!D395+'BE7'!D395+'BE8'!D395+'BE9'!D395+'BE10'!D395+'BE11'!D395+'BE12'!D395+'BE13'!D395+'BE14'!D395+'BE15'!D395+'BE16'!D395+'BE17'!D395+'BE18'!D395+'BE19'!D395+'BE20'!D395</f>
        <v>0</v>
      </c>
      <c r="E395" s="23">
        <f>'BE6'!E395</f>
        <v>0</v>
      </c>
      <c r="F395" s="13"/>
      <c r="G395" s="23">
        <f>'BE6'!G395</f>
        <v>0</v>
      </c>
      <c r="H395" s="34"/>
      <c r="I395" s="44">
        <f>D395+G395</f>
        <v>0</v>
      </c>
      <c r="J395" s="23">
        <f>E395+B395</f>
        <v>0</v>
      </c>
      <c r="K395" s="23" t="str">
        <f t="shared" ref="K395:K399" si="68">IF(J395&gt;0,L395/J395," ")</f>
        <v xml:space="preserve"> </v>
      </c>
      <c r="L395" s="23">
        <f>G395+D395</f>
        <v>0</v>
      </c>
      <c r="M395" s="15"/>
      <c r="N395" s="44">
        <f>D395+G395</f>
        <v>0</v>
      </c>
    </row>
    <row r="396" spans="1:14" ht="14.5" customHeight="1" x14ac:dyDescent="0.2">
      <c r="A396" s="110" t="s">
        <v>100</v>
      </c>
      <c r="B396" s="22">
        <f>'BE1'!B396+'BE2'!B396+'BE3'!B396+'BE4'!B396+'BE5'!B396+'BE6'!B396+'BE7'!B396+'BE8'!B396+'BE9'!B396+'BE10'!B396+'BE11'!B396+'BE12'!B396+'BE13'!B396+'BE14'!B396+'BE15'!B396+'BE16'!B396+'BE17'!B396+'BE18'!B396+'BE19'!B396+'BE20'!B396</f>
        <v>0</v>
      </c>
      <c r="C396" s="11"/>
      <c r="D396" s="22">
        <f>'BE1'!D396+'BE2'!D396+'BE3'!D396+'BE4'!D396+'BE5'!D396+'BE6'!D396+'BE7'!D396+'BE8'!D396+'BE9'!D396+'BE10'!D396+'BE11'!D396+'BE12'!D396+'BE13'!D396+'BE14'!D396+'BE15'!D396+'BE16'!D396+'BE17'!D396+'BE18'!D396+'BE19'!D396+'BE20'!D396</f>
        <v>0</v>
      </c>
      <c r="E396" s="23">
        <f>'BE6'!E396</f>
        <v>0</v>
      </c>
      <c r="F396" s="13"/>
      <c r="G396" s="23">
        <f>'BE6'!G396</f>
        <v>0</v>
      </c>
      <c r="H396" s="34"/>
      <c r="I396" s="44">
        <f>D396+G396</f>
        <v>0</v>
      </c>
      <c r="J396" s="23">
        <f>E396+B396</f>
        <v>0</v>
      </c>
      <c r="K396" s="23" t="str">
        <f t="shared" si="68"/>
        <v xml:space="preserve"> </v>
      </c>
      <c r="L396" s="23">
        <f>G396+D396</f>
        <v>0</v>
      </c>
      <c r="M396" s="15"/>
      <c r="N396" s="44">
        <f>D396+G396</f>
        <v>0</v>
      </c>
    </row>
    <row r="397" spans="1:14" ht="14.5" customHeight="1" x14ac:dyDescent="0.2">
      <c r="A397" s="110" t="s">
        <v>101</v>
      </c>
      <c r="B397" s="22">
        <f>'BE1'!B397+'BE2'!B397+'BE3'!B397+'BE4'!B397+'BE5'!B397+'BE6'!B397+'BE7'!B397+'BE8'!B397+'BE9'!B397+'BE10'!B397+'BE11'!B397+'BE12'!B397+'BE13'!B397+'BE14'!B397+'BE15'!B397+'BE16'!B397+'BE17'!B397+'BE18'!B397+'BE19'!B397+'BE20'!B397</f>
        <v>0</v>
      </c>
      <c r="C397" s="11"/>
      <c r="D397" s="22">
        <f>'BE1'!D397+'BE2'!D397+'BE3'!D397+'BE4'!D397+'BE5'!D397+'BE6'!D397+'BE7'!D397+'BE8'!D397+'BE9'!D397+'BE10'!D397+'BE11'!D397+'BE12'!D397+'BE13'!D397+'BE14'!D397+'BE15'!D397+'BE16'!D397+'BE17'!D397+'BE18'!D397+'BE19'!D397+'BE20'!D397</f>
        <v>0</v>
      </c>
      <c r="E397" s="23">
        <f>'BE6'!E397</f>
        <v>0</v>
      </c>
      <c r="F397" s="13"/>
      <c r="G397" s="23">
        <f>'BE6'!G397</f>
        <v>0</v>
      </c>
      <c r="H397" s="34"/>
      <c r="I397" s="44">
        <f>D397+G397</f>
        <v>0</v>
      </c>
      <c r="J397" s="23">
        <f>E397+B397</f>
        <v>0</v>
      </c>
      <c r="K397" s="23" t="str">
        <f t="shared" si="68"/>
        <v xml:space="preserve"> </v>
      </c>
      <c r="L397" s="23">
        <f>G397+D397</f>
        <v>0</v>
      </c>
      <c r="M397" s="15"/>
      <c r="N397" s="44">
        <f>D397+G397</f>
        <v>0</v>
      </c>
    </row>
    <row r="398" spans="1:14" ht="14.5" customHeight="1" x14ac:dyDescent="0.2">
      <c r="A398" s="110" t="s">
        <v>102</v>
      </c>
      <c r="B398" s="22">
        <f>'BE1'!B398+'BE2'!B398+'BE3'!B398+'BE4'!B398+'BE5'!B398+'BE6'!B398+'BE7'!B398+'BE8'!B398+'BE9'!B398+'BE10'!B398+'BE11'!B398+'BE12'!B398+'BE13'!B398+'BE14'!B398+'BE15'!B398+'BE16'!B398+'BE17'!B398+'BE18'!B398+'BE19'!B398+'BE20'!B398</f>
        <v>0</v>
      </c>
      <c r="C398" s="11"/>
      <c r="D398" s="22">
        <f>'BE1'!D398+'BE2'!D398+'BE3'!D398+'BE4'!D398+'BE5'!D398+'BE6'!D398+'BE7'!D398+'BE8'!D398+'BE9'!D398+'BE10'!D398+'BE11'!D398+'BE12'!D398+'BE13'!D398+'BE14'!D398+'BE15'!D398+'BE16'!D398+'BE17'!D398+'BE18'!D398+'BE19'!D398+'BE20'!D398</f>
        <v>0</v>
      </c>
      <c r="E398" s="23">
        <f>'BE6'!E398</f>
        <v>0</v>
      </c>
      <c r="F398" s="13"/>
      <c r="G398" s="23">
        <f>'BE6'!G398</f>
        <v>0</v>
      </c>
      <c r="H398" s="34"/>
      <c r="I398" s="44">
        <f>D398+G398</f>
        <v>0</v>
      </c>
      <c r="J398" s="23">
        <f>E398+B398</f>
        <v>0</v>
      </c>
      <c r="K398" s="23" t="str">
        <f t="shared" si="68"/>
        <v xml:space="preserve"> </v>
      </c>
      <c r="L398" s="23">
        <f>G398+D398</f>
        <v>0</v>
      </c>
      <c r="M398" s="15"/>
      <c r="N398" s="44">
        <f>D398+G398</f>
        <v>0</v>
      </c>
    </row>
    <row r="399" spans="1:14" ht="14.5" customHeight="1" x14ac:dyDescent="0.2">
      <c r="A399" s="110" t="s">
        <v>103</v>
      </c>
      <c r="B399" s="22">
        <f>'BE1'!B399+'BE2'!B399+'BE3'!B399+'BE4'!B399+'BE5'!B399+'BE6'!B399+'BE7'!B399+'BE8'!B399+'BE9'!B399+'BE10'!B399+'BE11'!B399+'BE12'!B399+'BE13'!B399+'BE14'!B399+'BE15'!B399+'BE16'!B399+'BE17'!B399+'BE18'!B399+'BE19'!B399+'BE20'!B399</f>
        <v>0</v>
      </c>
      <c r="C399" s="11"/>
      <c r="D399" s="22">
        <f>'BE1'!D399+'BE2'!D399+'BE3'!D399+'BE4'!D399+'BE5'!D399+'BE6'!D399+'BE7'!D399+'BE8'!D399+'BE9'!D399+'BE10'!D399+'BE11'!D399+'BE12'!D399+'BE13'!D399+'BE14'!D399+'BE15'!D399+'BE16'!D399+'BE17'!D399+'BE18'!D399+'BE19'!D399+'BE20'!D399</f>
        <v>0</v>
      </c>
      <c r="E399" s="23">
        <f>'BE6'!E399</f>
        <v>0</v>
      </c>
      <c r="F399" s="13"/>
      <c r="G399" s="23">
        <f>'BE6'!G399</f>
        <v>0</v>
      </c>
      <c r="H399" s="34"/>
      <c r="I399" s="44">
        <f>D399+G399</f>
        <v>0</v>
      </c>
      <c r="J399" s="23">
        <f>E399+B399</f>
        <v>0</v>
      </c>
      <c r="K399" s="23" t="str">
        <f t="shared" si="68"/>
        <v xml:space="preserve"> </v>
      </c>
      <c r="L399" s="23">
        <f>G399+D399</f>
        <v>0</v>
      </c>
      <c r="M399" s="15"/>
      <c r="N399" s="44">
        <f>D399+G399</f>
        <v>0</v>
      </c>
    </row>
    <row r="400" spans="1:14" ht="14.5" customHeight="1" x14ac:dyDescent="0.2">
      <c r="A400" s="9" t="s">
        <v>104</v>
      </c>
      <c r="B400" s="7"/>
      <c r="C400" s="20"/>
      <c r="D400" s="21"/>
      <c r="E400" s="7"/>
      <c r="F400" s="20"/>
      <c r="G400" s="21"/>
      <c r="H400" s="15"/>
      <c r="I400" s="44"/>
      <c r="J400" s="23"/>
      <c r="K400" s="23"/>
      <c r="L400" s="23"/>
      <c r="M400" s="34"/>
      <c r="N400" s="44"/>
    </row>
    <row r="401" spans="1:14" ht="14.5" customHeight="1" x14ac:dyDescent="0.2">
      <c r="A401" s="121" t="s">
        <v>105</v>
      </c>
      <c r="B401" s="22">
        <f>'BE1'!B401+'BE2'!B401+'BE3'!B401+'BE4'!B401+'BE5'!B401+'BE6'!B401+'BE7'!B401+'BE8'!B401+'BE9'!B401+'BE10'!B401+'BE11'!B401+'BE12'!B401+'BE13'!B401+'BE14'!B401+'BE15'!B401+'BE16'!B401+'BE17'!B401+'BE18'!B401+'BE19'!B401+'BE20'!B401</f>
        <v>0</v>
      </c>
      <c r="C401" s="11"/>
      <c r="D401" s="22">
        <f>'BE1'!D401+'BE2'!D401+'BE3'!D401+'BE4'!D401+'BE5'!D401+'BE6'!D401+'BE7'!D401+'BE8'!D401+'BE9'!D401+'BE10'!D401+'BE11'!D401+'BE12'!D401+'BE13'!D401+'BE14'!D401+'BE15'!D401+'BE16'!D401+'BE17'!D401+'BE18'!D401+'BE19'!D401+'BE20'!D401</f>
        <v>0</v>
      </c>
      <c r="E401" s="23">
        <f>'BE6'!E401</f>
        <v>0</v>
      </c>
      <c r="F401" s="13"/>
      <c r="G401" s="23">
        <f>'BE6'!G401</f>
        <v>0</v>
      </c>
      <c r="H401" s="34"/>
      <c r="I401" s="44">
        <f>D401+G401</f>
        <v>0</v>
      </c>
      <c r="J401" s="23">
        <f>E401+B401</f>
        <v>0</v>
      </c>
      <c r="K401" s="23" t="str">
        <f t="shared" ref="K401:K405" si="69">IF(J401&gt;0,L401/J401," ")</f>
        <v xml:space="preserve"> </v>
      </c>
      <c r="L401" s="23">
        <f>G401+D401</f>
        <v>0</v>
      </c>
      <c r="M401" s="15"/>
      <c r="N401" s="44">
        <f>D401+G401</f>
        <v>0</v>
      </c>
    </row>
    <row r="402" spans="1:14" ht="14.5" customHeight="1" x14ac:dyDescent="0.2">
      <c r="A402" s="120" t="s">
        <v>106</v>
      </c>
      <c r="B402" s="22">
        <f>'BE1'!B402+'BE2'!B402+'BE3'!B402+'BE4'!B402+'BE5'!B402+'BE6'!B402+'BE7'!B402+'BE8'!B402+'BE9'!B402+'BE10'!B402+'BE11'!B402+'BE12'!B402+'BE13'!B402+'BE14'!B402+'BE15'!B402+'BE16'!B402+'BE17'!B402+'BE18'!B402+'BE19'!B402+'BE20'!B402</f>
        <v>0</v>
      </c>
      <c r="C402" s="11"/>
      <c r="D402" s="22">
        <f>'BE1'!D402+'BE2'!D402+'BE3'!D402+'BE4'!D402+'BE5'!D402+'BE6'!D402+'BE7'!D402+'BE8'!D402+'BE9'!D402+'BE10'!D402+'BE11'!D402+'BE12'!D402+'BE13'!D402+'BE14'!D402+'BE15'!D402+'BE16'!D402+'BE17'!D402+'BE18'!D402+'BE19'!D402+'BE20'!D402</f>
        <v>0</v>
      </c>
      <c r="E402" s="23">
        <f>'BE6'!E402</f>
        <v>0</v>
      </c>
      <c r="F402" s="13"/>
      <c r="G402" s="23">
        <f>'BE6'!G402</f>
        <v>0</v>
      </c>
      <c r="H402" s="34"/>
      <c r="I402" s="44">
        <f>D402+G402</f>
        <v>0</v>
      </c>
      <c r="J402" s="23">
        <f>E402+B402</f>
        <v>0</v>
      </c>
      <c r="K402" s="23" t="str">
        <f t="shared" si="69"/>
        <v xml:space="preserve"> </v>
      </c>
      <c r="L402" s="23">
        <f>G402+D402</f>
        <v>0</v>
      </c>
      <c r="M402" s="15"/>
      <c r="N402" s="44">
        <f>D402+G402</f>
        <v>0</v>
      </c>
    </row>
    <row r="403" spans="1:14" ht="14.5" customHeight="1" x14ac:dyDescent="0.2">
      <c r="A403" s="120" t="s">
        <v>107</v>
      </c>
      <c r="B403" s="22">
        <f>'BE1'!B403+'BE2'!B403+'BE3'!B403+'BE4'!B403+'BE5'!B403+'BE6'!B403+'BE7'!B403+'BE8'!B403+'BE9'!B403+'BE10'!B403+'BE11'!B403+'BE12'!B403+'BE13'!B403+'BE14'!B403+'BE15'!B403+'BE16'!B403+'BE17'!B403+'BE18'!B403+'BE19'!B403+'BE20'!B403</f>
        <v>0</v>
      </c>
      <c r="C403" s="11"/>
      <c r="D403" s="22">
        <f>'BE1'!D403+'BE2'!D403+'BE3'!D403+'BE4'!D403+'BE5'!D403+'BE6'!D403+'BE7'!D403+'BE8'!D403+'BE9'!D403+'BE10'!D403+'BE11'!D403+'BE12'!D403+'BE13'!D403+'BE14'!D403+'BE15'!D403+'BE16'!D403+'BE17'!D403+'BE18'!D403+'BE19'!D403+'BE20'!D403</f>
        <v>0</v>
      </c>
      <c r="E403" s="23">
        <f>'BE6'!E403</f>
        <v>0</v>
      </c>
      <c r="F403" s="13"/>
      <c r="G403" s="23">
        <f>'BE6'!G403</f>
        <v>0</v>
      </c>
      <c r="H403" s="34"/>
      <c r="I403" s="44">
        <f>D403+G403</f>
        <v>0</v>
      </c>
      <c r="J403" s="23">
        <f>E403+B403</f>
        <v>0</v>
      </c>
      <c r="K403" s="23" t="str">
        <f t="shared" si="69"/>
        <v xml:space="preserve"> </v>
      </c>
      <c r="L403" s="23">
        <f>G403+D403</f>
        <v>0</v>
      </c>
      <c r="M403" s="15"/>
      <c r="N403" s="44">
        <f>D403+G403</f>
        <v>0</v>
      </c>
    </row>
    <row r="404" spans="1:14" ht="14.5" customHeight="1" x14ac:dyDescent="0.2">
      <c r="A404" s="120" t="s">
        <v>108</v>
      </c>
      <c r="B404" s="22">
        <f>'BE1'!B404+'BE2'!B404+'BE3'!B404+'BE4'!B404+'BE5'!B404+'BE6'!B404+'BE7'!B404+'BE8'!B404+'BE9'!B404+'BE10'!B404+'BE11'!B404+'BE12'!B404+'BE13'!B404+'BE14'!B404+'BE15'!B404+'BE16'!B404+'BE17'!B404+'BE18'!B404+'BE19'!B404+'BE20'!B404</f>
        <v>0</v>
      </c>
      <c r="C404" s="11"/>
      <c r="D404" s="22">
        <f>'BE1'!D404+'BE2'!D404+'BE3'!D404+'BE4'!D404+'BE5'!D404+'BE6'!D404+'BE7'!D404+'BE8'!D404+'BE9'!D404+'BE10'!D404+'BE11'!D404+'BE12'!D404+'BE13'!D404+'BE14'!D404+'BE15'!D404+'BE16'!D404+'BE17'!D404+'BE18'!D404+'BE19'!D404+'BE20'!D404</f>
        <v>0</v>
      </c>
      <c r="E404" s="23">
        <f>'BE6'!E404</f>
        <v>0</v>
      </c>
      <c r="F404" s="13"/>
      <c r="G404" s="23">
        <f>'BE6'!G404</f>
        <v>0</v>
      </c>
      <c r="H404" s="34"/>
      <c r="I404" s="44">
        <f>D404+G404</f>
        <v>0</v>
      </c>
      <c r="J404" s="23">
        <f>E404+B404</f>
        <v>0</v>
      </c>
      <c r="K404" s="23" t="str">
        <f t="shared" si="69"/>
        <v xml:space="preserve"> </v>
      </c>
      <c r="L404" s="23">
        <f>G404+D404</f>
        <v>0</v>
      </c>
      <c r="M404" s="15"/>
      <c r="N404" s="44">
        <f>D404+G404</f>
        <v>0</v>
      </c>
    </row>
    <row r="405" spans="1:14" ht="14.5" customHeight="1" x14ac:dyDescent="0.2">
      <c r="A405" s="120" t="s">
        <v>109</v>
      </c>
      <c r="B405" s="22">
        <f>'BE1'!B405+'BE2'!B405+'BE3'!B405+'BE4'!B405+'BE5'!B405+'BE6'!B405+'BE7'!B405+'BE8'!B405+'BE9'!B405+'BE10'!B405+'BE11'!B405+'BE12'!B405+'BE13'!B405+'BE14'!B405+'BE15'!B405+'BE16'!B405+'BE17'!B405+'BE18'!B405+'BE19'!B405+'BE20'!B405</f>
        <v>0</v>
      </c>
      <c r="C405" s="11"/>
      <c r="D405" s="22">
        <f>'BE1'!D405+'BE2'!D405+'BE3'!D405+'BE4'!D405+'BE5'!D405+'BE6'!D405+'BE7'!D405+'BE8'!D405+'BE9'!D405+'BE10'!D405+'BE11'!D405+'BE12'!D405+'BE13'!D405+'BE14'!D405+'BE15'!D405+'BE16'!D405+'BE17'!D405+'BE18'!D405+'BE19'!D405+'BE20'!D405</f>
        <v>0</v>
      </c>
      <c r="E405" s="23">
        <f>'BE6'!E405</f>
        <v>0</v>
      </c>
      <c r="F405" s="13"/>
      <c r="G405" s="23">
        <f>'BE6'!G405</f>
        <v>0</v>
      </c>
      <c r="H405" s="34"/>
      <c r="I405" s="44">
        <f>D405+G405</f>
        <v>0</v>
      </c>
      <c r="J405" s="23">
        <f>E405+B405</f>
        <v>0</v>
      </c>
      <c r="K405" s="23" t="str">
        <f t="shared" si="69"/>
        <v xml:space="preserve"> </v>
      </c>
      <c r="L405" s="23">
        <f>G405+D405</f>
        <v>0</v>
      </c>
      <c r="M405" s="15"/>
      <c r="N405" s="44">
        <f>D405+G405</f>
        <v>0</v>
      </c>
    </row>
    <row r="406" spans="1:14" ht="14.5" customHeight="1" x14ac:dyDescent="0.2">
      <c r="A406" s="66"/>
      <c r="B406" s="10"/>
      <c r="C406" s="11"/>
      <c r="D406" s="22"/>
      <c r="E406" s="12"/>
      <c r="F406" s="13"/>
      <c r="G406" s="23"/>
      <c r="H406" s="15"/>
      <c r="I406" s="44"/>
      <c r="J406" s="23"/>
      <c r="K406" s="23"/>
      <c r="L406" s="23"/>
      <c r="M406" s="15"/>
      <c r="N406" s="44"/>
    </row>
    <row r="407" spans="1:14" ht="14.5" customHeight="1" x14ac:dyDescent="0.2">
      <c r="A407" s="122" t="s">
        <v>110</v>
      </c>
      <c r="B407" s="19"/>
      <c r="C407" s="19"/>
      <c r="D407" s="25">
        <f>'BE1'!D407+'BE2'!D407+'BE3'!D407+'BE4'!D407+'BE5'!D407+'BE6'!D407+'BE7'!D407+'BE8'!D407+'BE9'!D407+'BE10'!D407+'BE11'!D407+'BE12'!D407+'BE13'!D407+'BE14'!D407+'BE15'!D407+'BE16'!D407+'BE17'!D407+'BE18'!D407+'BE19'!D407+'BE20'!D407</f>
        <v>427698.04000000004</v>
      </c>
      <c r="E407" s="19"/>
      <c r="F407" s="19"/>
      <c r="G407" s="25">
        <f>'BE6'!G407</f>
        <v>0</v>
      </c>
      <c r="H407" s="15"/>
      <c r="I407" s="44">
        <f>D407+G407</f>
        <v>427698.04000000004</v>
      </c>
      <c r="J407" s="23">
        <f>E407+B407</f>
        <v>0</v>
      </c>
      <c r="K407" s="23"/>
      <c r="L407" s="23">
        <f>G407+D407</f>
        <v>427698.04000000004</v>
      </c>
      <c r="M407" s="15"/>
      <c r="N407" s="44">
        <f>D407+G407</f>
        <v>427698.04000000004</v>
      </c>
    </row>
    <row r="408" spans="1:14" ht="14.5" customHeight="1" x14ac:dyDescent="0.2">
      <c r="A408" s="122" t="s">
        <v>111</v>
      </c>
      <c r="B408" s="19"/>
      <c r="C408" s="19"/>
      <c r="D408" s="25">
        <f>'BE1'!D408+'BE2'!D408+'BE3'!D408+'BE4'!D408+'BE5'!D408+'BE6'!D408+'BE7'!D408+'BE8'!D408+'BE9'!D408+'BE10'!D408+'BE11'!D408+'BE12'!D408+'BE13'!D408+'BE14'!D408+'BE15'!D408+'BE16'!D408+'BE17'!D408+'BE18'!D408+'BE19'!D408+'BE20'!D408</f>
        <v>427698.04000000004</v>
      </c>
      <c r="E408" s="19"/>
      <c r="F408" s="19"/>
      <c r="G408" s="25">
        <f>'BE6'!G408</f>
        <v>0</v>
      </c>
      <c r="H408" s="15"/>
      <c r="I408" s="44">
        <f>D408+G408</f>
        <v>427698.04000000004</v>
      </c>
      <c r="J408" s="23">
        <f>E408+B408</f>
        <v>0</v>
      </c>
      <c r="K408" s="23"/>
      <c r="L408" s="23">
        <f>G408+D408</f>
        <v>427698.04000000004</v>
      </c>
      <c r="M408" s="15"/>
      <c r="N408" s="44">
        <f>D408+G408</f>
        <v>427698.04000000004</v>
      </c>
    </row>
    <row r="409" spans="1:14" ht="14.5" customHeight="1" x14ac:dyDescent="0.2">
      <c r="A409" s="24"/>
      <c r="B409" s="10"/>
      <c r="C409" s="11"/>
      <c r="D409" s="22"/>
      <c r="E409" s="12"/>
      <c r="F409" s="13"/>
      <c r="G409" s="23"/>
      <c r="H409" s="15"/>
      <c r="I409" s="44"/>
      <c r="J409" s="23"/>
      <c r="K409" s="23"/>
      <c r="L409" s="23"/>
      <c r="M409" s="15"/>
      <c r="N409" s="44"/>
    </row>
    <row r="410" spans="1:14" ht="14.5" customHeight="1" x14ac:dyDescent="0.2">
      <c r="A410" s="19" t="s">
        <v>112</v>
      </c>
      <c r="B410" s="19"/>
      <c r="C410" s="19"/>
      <c r="D410" s="25">
        <f>'BE1'!D410+'BE2'!D410+'BE3'!D410+'BE4'!D410+'BE5'!D410+'BE6'!D410+'BE7'!D410+'BE8'!D410+'BE9'!D410+'BE10'!D410+'BE11'!D410+'BE12'!D410+'BE13'!D410+'BE14'!D410+'BE15'!D410+'BE16'!D410+'BE17'!D410+'BE18'!D410+'BE19'!D410+'BE20'!D410</f>
        <v>106924.51000000001</v>
      </c>
      <c r="E410" s="19"/>
      <c r="F410" s="19"/>
      <c r="G410" s="25">
        <f>'BE6'!G410</f>
        <v>0</v>
      </c>
      <c r="H410" s="15"/>
      <c r="I410" s="44">
        <f>D410+G410</f>
        <v>106924.51000000001</v>
      </c>
      <c r="J410" s="23">
        <f>E410+B410</f>
        <v>0</v>
      </c>
      <c r="K410" s="23"/>
      <c r="L410" s="23">
        <f>G410+D410</f>
        <v>106924.51000000001</v>
      </c>
      <c r="M410" s="15"/>
      <c r="N410" s="44">
        <f>D410+G410</f>
        <v>106924.51000000001</v>
      </c>
    </row>
    <row r="411" spans="1:14" ht="14.5" customHeight="1" x14ac:dyDescent="0.2">
      <c r="A411" s="14"/>
      <c r="B411" s="10"/>
      <c r="C411" s="11"/>
      <c r="D411" s="22"/>
      <c r="E411" s="12"/>
      <c r="F411" s="13"/>
      <c r="G411" s="23"/>
      <c r="H411" s="15"/>
      <c r="I411" s="44"/>
      <c r="J411" s="23"/>
      <c r="K411" s="23"/>
      <c r="L411" s="23"/>
      <c r="M411" s="15"/>
      <c r="N411" s="44"/>
    </row>
    <row r="412" spans="1:14" ht="14.5" customHeight="1" x14ac:dyDescent="0.2">
      <c r="A412" s="19" t="s">
        <v>113</v>
      </c>
      <c r="B412" s="19"/>
      <c r="C412" s="19"/>
      <c r="D412" s="25">
        <f>'BE1'!D412+'BE2'!D412+'BE3'!D412+'BE4'!D412+'BE5'!D412+'BE6'!D412+'BE7'!D412+'BE8'!D412+'BE9'!D412+'BE10'!D412+'BE11'!D412+'BE12'!D412+'BE13'!D412+'BE14'!D412+'BE15'!D412+'BE16'!D412+'BE17'!D412+'BE18'!D412+'BE19'!D412+'BE20'!D412</f>
        <v>534622.55000000005</v>
      </c>
      <c r="E412" s="19"/>
      <c r="F412" s="19"/>
      <c r="G412" s="25">
        <f>'BE6'!G412</f>
        <v>0</v>
      </c>
      <c r="H412" s="15"/>
      <c r="I412" s="44">
        <f>D412+G412</f>
        <v>534622.55000000005</v>
      </c>
      <c r="J412" s="23">
        <f>E412+B412</f>
        <v>0</v>
      </c>
      <c r="K412" s="23"/>
      <c r="L412" s="23">
        <f>G412+D412</f>
        <v>534622.55000000005</v>
      </c>
      <c r="M412" s="15"/>
      <c r="N412" s="44">
        <f>D412+G412</f>
        <v>534622.55000000005</v>
      </c>
    </row>
    <row r="413" spans="1:14" ht="14.5" customHeight="1" x14ac:dyDescent="0.2">
      <c r="A413" s="45"/>
      <c r="B413" s="46"/>
      <c r="C413" s="46"/>
      <c r="D413" s="46"/>
      <c r="E413" s="46"/>
      <c r="F413" s="46"/>
      <c r="G413" s="46"/>
      <c r="H413" s="34"/>
      <c r="I413" s="34"/>
      <c r="J413" s="46"/>
      <c r="K413" s="46"/>
      <c r="L413" s="46"/>
      <c r="M413" s="34"/>
      <c r="N413" s="34"/>
    </row>
    <row r="414" spans="1:14" ht="14.5" customHeight="1" x14ac:dyDescent="0.2">
      <c r="A414" s="37"/>
      <c r="B414" s="38"/>
      <c r="C414" s="39"/>
      <c r="D414" s="40"/>
      <c r="E414" s="38"/>
      <c r="F414" s="39"/>
      <c r="G414" s="40"/>
      <c r="H414" s="41"/>
      <c r="I414" s="41"/>
      <c r="J414" s="41"/>
      <c r="K414" s="41"/>
      <c r="L414" s="41"/>
      <c r="M414" s="42"/>
      <c r="N414" s="43"/>
    </row>
    <row r="415" spans="1:14" ht="21" customHeight="1" x14ac:dyDescent="0.2">
      <c r="A415" s="273" t="s">
        <v>419</v>
      </c>
      <c r="B415" s="274"/>
      <c r="C415" s="274"/>
      <c r="D415" s="274"/>
      <c r="E415" s="274"/>
      <c r="F415" s="274"/>
      <c r="G415" s="274"/>
      <c r="H415" s="274"/>
      <c r="I415" s="274"/>
      <c r="J415" s="274"/>
      <c r="K415" s="274"/>
      <c r="L415" s="274"/>
      <c r="M415" s="274"/>
      <c r="N415" s="275"/>
    </row>
    <row r="416" spans="1:14" ht="14.5" customHeight="1" x14ac:dyDescent="0.2">
      <c r="A416" s="14"/>
      <c r="B416" s="14"/>
      <c r="C416" s="14"/>
      <c r="D416" s="14"/>
      <c r="E416" s="14"/>
      <c r="F416" s="14"/>
      <c r="G416" s="14"/>
      <c r="H416" s="14"/>
      <c r="I416" s="14"/>
      <c r="J416" s="14"/>
      <c r="K416" s="14"/>
      <c r="L416" s="14"/>
      <c r="M416" s="14"/>
      <c r="N416" s="14"/>
    </row>
    <row r="417" spans="1:14" ht="14.5" customHeight="1" x14ac:dyDescent="0.2">
      <c r="A417" s="19" t="s">
        <v>81</v>
      </c>
      <c r="B417" s="7"/>
      <c r="C417" s="20"/>
      <c r="D417" s="21"/>
      <c r="E417" s="7"/>
      <c r="F417" s="20"/>
      <c r="G417" s="21"/>
      <c r="H417" s="34"/>
      <c r="I417" s="44"/>
      <c r="J417" s="23"/>
      <c r="K417" s="23"/>
      <c r="L417" s="23"/>
      <c r="M417" s="34"/>
      <c r="N417" s="44"/>
    </row>
    <row r="418" spans="1:14" ht="14.5" customHeight="1" x14ac:dyDescent="0.2">
      <c r="A418" s="14" t="s">
        <v>82</v>
      </c>
      <c r="B418" s="10"/>
      <c r="C418" s="11"/>
      <c r="D418" s="22"/>
      <c r="E418" s="12"/>
      <c r="F418" s="13"/>
      <c r="G418" s="23"/>
      <c r="H418" s="34"/>
      <c r="I418" s="44"/>
      <c r="J418" s="23"/>
      <c r="K418" s="23"/>
      <c r="L418" s="23"/>
      <c r="M418" s="34"/>
      <c r="N418" s="44"/>
    </row>
    <row r="419" spans="1:14" ht="14.5" customHeight="1" x14ac:dyDescent="0.2">
      <c r="A419" s="109" t="s">
        <v>83</v>
      </c>
      <c r="B419" s="22">
        <f>'BE1'!B419+'BE2'!B419+'BE3'!B419+'BE4'!B419+'BE5'!B419+'BE6'!B419+'BE7'!B419+'BE8'!B419+'BE9'!B419+'BE10'!B419+'BE11'!B419+'BE12'!B419+'BE13'!B419+'BE14'!B419+'BE15'!B419+'BE16'!B419+'BE17'!B419+'BE18'!B419+'BE19'!B419+'BE20'!B419</f>
        <v>0</v>
      </c>
      <c r="C419" s="11"/>
      <c r="D419" s="22">
        <f>'BE1'!D419+'BE2'!D419+'BE3'!D419+'BE4'!D419+'BE5'!D419+'BE6'!D419+'BE7'!D419+'BE8'!D419+'BE9'!D419+'BE10'!D419+'BE11'!D419+'BE12'!D419+'BE13'!D419+'BE14'!D419+'BE15'!D419+'BE16'!D419+'BE17'!D419+'BE18'!D419+'BE19'!D419+'BE20'!D419</f>
        <v>0</v>
      </c>
      <c r="E419" s="23">
        <f>'BE6'!E419</f>
        <v>0</v>
      </c>
      <c r="F419" s="13"/>
      <c r="G419" s="23">
        <f>'BE6'!G419</f>
        <v>0</v>
      </c>
      <c r="H419" s="34"/>
      <c r="I419" s="44">
        <f t="shared" ref="I419:I426" si="70">D419+G419</f>
        <v>0</v>
      </c>
      <c r="J419" s="23">
        <f t="shared" ref="J419:J426" si="71">E419+B419</f>
        <v>0</v>
      </c>
      <c r="K419" s="23" t="str">
        <f t="shared" ref="K419:K426" si="72">IF(J419&gt;0,L419/J419," ")</f>
        <v xml:space="preserve"> </v>
      </c>
      <c r="L419" s="23">
        <f t="shared" ref="L419:L426" si="73">G419+D419</f>
        <v>0</v>
      </c>
      <c r="M419" s="34"/>
      <c r="N419" s="44">
        <f t="shared" ref="N419:N426" si="74">D419+G419</f>
        <v>0</v>
      </c>
    </row>
    <row r="420" spans="1:14" ht="14.5" customHeight="1" x14ac:dyDescent="0.2">
      <c r="A420" s="109" t="s">
        <v>84</v>
      </c>
      <c r="B420" s="22">
        <f>'BE1'!B420+'BE2'!B420+'BE3'!B420+'BE4'!B420+'BE5'!B420+'BE6'!B420+'BE7'!B420+'BE8'!B420+'BE9'!B420+'BE10'!B420+'BE11'!B420+'BE12'!B420+'BE13'!B420+'BE14'!B420+'BE15'!B420+'BE16'!B420+'BE17'!B420+'BE18'!B420+'BE19'!B420+'BE20'!B420</f>
        <v>0</v>
      </c>
      <c r="C420" s="11"/>
      <c r="D420" s="22">
        <f>'BE1'!D420+'BE2'!D420+'BE3'!D420+'BE4'!D420+'BE5'!D420+'BE6'!D420+'BE7'!D420+'BE8'!D420+'BE9'!D420+'BE10'!D420+'BE11'!D420+'BE12'!D420+'BE13'!D420+'BE14'!D420+'BE15'!D420+'BE16'!D420+'BE17'!D420+'BE18'!D420+'BE19'!D420+'BE20'!D420</f>
        <v>0</v>
      </c>
      <c r="E420" s="23">
        <f>'BE6'!E420</f>
        <v>0</v>
      </c>
      <c r="F420" s="13"/>
      <c r="G420" s="23">
        <f>'BE6'!G420</f>
        <v>0</v>
      </c>
      <c r="H420" s="34"/>
      <c r="I420" s="44">
        <f t="shared" si="70"/>
        <v>0</v>
      </c>
      <c r="J420" s="23">
        <f t="shared" si="71"/>
        <v>0</v>
      </c>
      <c r="K420" s="23" t="str">
        <f t="shared" si="72"/>
        <v xml:space="preserve"> </v>
      </c>
      <c r="L420" s="23">
        <f t="shared" si="73"/>
        <v>0</v>
      </c>
      <c r="M420" s="34"/>
      <c r="N420" s="44">
        <f t="shared" si="74"/>
        <v>0</v>
      </c>
    </row>
    <row r="421" spans="1:14" ht="14.5" customHeight="1" x14ac:dyDescent="0.2">
      <c r="A421" s="109" t="s">
        <v>85</v>
      </c>
      <c r="B421" s="22">
        <f>'BE1'!B421+'BE2'!B421+'BE3'!B421+'BE4'!B421+'BE5'!B421+'BE6'!B421+'BE7'!B421+'BE8'!B421+'BE9'!B421+'BE10'!B421+'BE11'!B421+'BE12'!B421+'BE13'!B421+'BE14'!B421+'BE15'!B421+'BE16'!B421+'BE17'!B421+'BE18'!B421+'BE19'!B421+'BE20'!B421</f>
        <v>0</v>
      </c>
      <c r="C421" s="11"/>
      <c r="D421" s="22">
        <f>'BE1'!D421+'BE2'!D421+'BE3'!D421+'BE4'!D421+'BE5'!D421+'BE6'!D421+'BE7'!D421+'BE8'!D421+'BE9'!D421+'BE10'!D421+'BE11'!D421+'BE12'!D421+'BE13'!D421+'BE14'!D421+'BE15'!D421+'BE16'!D421+'BE17'!D421+'BE18'!D421+'BE19'!D421+'BE20'!D421</f>
        <v>0</v>
      </c>
      <c r="E421" s="23">
        <f>'BE6'!E421</f>
        <v>0</v>
      </c>
      <c r="F421" s="13"/>
      <c r="G421" s="23">
        <f>'BE6'!G421</f>
        <v>0</v>
      </c>
      <c r="H421" s="34"/>
      <c r="I421" s="44">
        <f t="shared" si="70"/>
        <v>0</v>
      </c>
      <c r="J421" s="23">
        <f t="shared" si="71"/>
        <v>0</v>
      </c>
      <c r="K421" s="23" t="str">
        <f t="shared" si="72"/>
        <v xml:space="preserve"> </v>
      </c>
      <c r="L421" s="23">
        <f t="shared" si="73"/>
        <v>0</v>
      </c>
      <c r="M421" s="34"/>
      <c r="N421" s="44">
        <f t="shared" si="74"/>
        <v>0</v>
      </c>
    </row>
    <row r="422" spans="1:14" ht="14.5" customHeight="1" x14ac:dyDescent="0.2">
      <c r="A422" s="109" t="s">
        <v>86</v>
      </c>
      <c r="B422" s="22">
        <f>'BE1'!B422+'BE2'!B422+'BE3'!B422+'BE4'!B422+'BE5'!B422+'BE6'!B422+'BE7'!B422+'BE8'!B422+'BE9'!B422+'BE10'!B422+'BE11'!B422+'BE12'!B422+'BE13'!B422+'BE14'!B422+'BE15'!B422+'BE16'!B422+'BE17'!B422+'BE18'!B422+'BE19'!B422+'BE20'!B422</f>
        <v>0</v>
      </c>
      <c r="C422" s="11"/>
      <c r="D422" s="22">
        <f>'BE1'!D422+'BE2'!D422+'BE3'!D422+'BE4'!D422+'BE5'!D422+'BE6'!D422+'BE7'!D422+'BE8'!D422+'BE9'!D422+'BE10'!D422+'BE11'!D422+'BE12'!D422+'BE13'!D422+'BE14'!D422+'BE15'!D422+'BE16'!D422+'BE17'!D422+'BE18'!D422+'BE19'!D422+'BE20'!D422</f>
        <v>0</v>
      </c>
      <c r="E422" s="23">
        <f>'BE6'!E422</f>
        <v>0</v>
      </c>
      <c r="F422" s="13"/>
      <c r="G422" s="23">
        <f>'BE6'!G422</f>
        <v>0</v>
      </c>
      <c r="H422" s="34"/>
      <c r="I422" s="44">
        <f t="shared" si="70"/>
        <v>0</v>
      </c>
      <c r="J422" s="23">
        <f t="shared" si="71"/>
        <v>0</v>
      </c>
      <c r="K422" s="23" t="str">
        <f t="shared" si="72"/>
        <v xml:space="preserve"> </v>
      </c>
      <c r="L422" s="23">
        <f t="shared" si="73"/>
        <v>0</v>
      </c>
      <c r="M422" s="34"/>
      <c r="N422" s="44">
        <f t="shared" si="74"/>
        <v>0</v>
      </c>
    </row>
    <row r="423" spans="1:14" ht="14.5" customHeight="1" x14ac:dyDescent="0.2">
      <c r="A423" s="109" t="s">
        <v>87</v>
      </c>
      <c r="B423" s="22">
        <f>'BE1'!B423+'BE2'!B423+'BE3'!B423+'BE4'!B423+'BE5'!B423+'BE6'!B423+'BE7'!B423+'BE8'!B423+'BE9'!B423+'BE10'!B423+'BE11'!B423+'BE12'!B423+'BE13'!B423+'BE14'!B423+'BE15'!B423+'BE16'!B423+'BE17'!B423+'BE18'!B423+'BE19'!B423+'BE20'!B423</f>
        <v>0</v>
      </c>
      <c r="C423" s="11"/>
      <c r="D423" s="22">
        <f>'BE1'!D423+'BE2'!D423+'BE3'!D423+'BE4'!D423+'BE5'!D423+'BE6'!D423+'BE7'!D423+'BE8'!D423+'BE9'!D423+'BE10'!D423+'BE11'!D423+'BE12'!D423+'BE13'!D423+'BE14'!D423+'BE15'!D423+'BE16'!D423+'BE17'!D423+'BE18'!D423+'BE19'!D423+'BE20'!D423</f>
        <v>0</v>
      </c>
      <c r="E423" s="23">
        <f>'BE6'!E423</f>
        <v>0</v>
      </c>
      <c r="F423" s="13"/>
      <c r="G423" s="23">
        <f>'BE6'!G423</f>
        <v>0</v>
      </c>
      <c r="H423" s="34"/>
      <c r="I423" s="44">
        <f t="shared" si="70"/>
        <v>0</v>
      </c>
      <c r="J423" s="23">
        <f t="shared" si="71"/>
        <v>0</v>
      </c>
      <c r="K423" s="23" t="str">
        <f t="shared" si="72"/>
        <v xml:space="preserve"> </v>
      </c>
      <c r="L423" s="23">
        <f t="shared" si="73"/>
        <v>0</v>
      </c>
      <c r="M423" s="34"/>
      <c r="N423" s="44">
        <f t="shared" si="74"/>
        <v>0</v>
      </c>
    </row>
    <row r="424" spans="1:14" ht="14.5" customHeight="1" x14ac:dyDescent="0.2">
      <c r="A424" s="14" t="s">
        <v>88</v>
      </c>
      <c r="B424" s="22">
        <f>'BE1'!B424+'BE2'!B424+'BE3'!B424+'BE4'!B424+'BE5'!B424+'BE6'!B424+'BE7'!B424+'BE8'!B424+'BE9'!B424+'BE10'!B424+'BE11'!B424+'BE12'!B424+'BE13'!B424+'BE14'!B424+'BE15'!B424+'BE16'!B424+'BE17'!B424+'BE18'!B424+'BE19'!B424+'BE20'!B424</f>
        <v>0</v>
      </c>
      <c r="C424" s="11"/>
      <c r="D424" s="22">
        <f>'BE1'!D424+'BE2'!D424+'BE3'!D424+'BE4'!D424+'BE5'!D424+'BE6'!D424+'BE7'!D424+'BE8'!D424+'BE9'!D424+'BE10'!D424+'BE11'!D424+'BE12'!D424+'BE13'!D424+'BE14'!D424+'BE15'!D424+'BE16'!D424+'BE17'!D424+'BE18'!D424+'BE19'!D424+'BE20'!D424</f>
        <v>0</v>
      </c>
      <c r="E424" s="23">
        <f>'BE6'!E424</f>
        <v>0</v>
      </c>
      <c r="F424" s="13"/>
      <c r="G424" s="23">
        <f>'BE6'!G424</f>
        <v>0</v>
      </c>
      <c r="H424" s="34"/>
      <c r="I424" s="44">
        <f t="shared" si="70"/>
        <v>0</v>
      </c>
      <c r="J424" s="23">
        <f t="shared" si="71"/>
        <v>0</v>
      </c>
      <c r="K424" s="23" t="str">
        <f t="shared" si="72"/>
        <v xml:space="preserve"> </v>
      </c>
      <c r="L424" s="23">
        <f t="shared" si="73"/>
        <v>0</v>
      </c>
      <c r="M424" s="34"/>
      <c r="N424" s="44">
        <f t="shared" si="74"/>
        <v>0</v>
      </c>
    </row>
    <row r="425" spans="1:14" ht="14.5" customHeight="1" x14ac:dyDescent="0.2">
      <c r="A425" s="14" t="s">
        <v>89</v>
      </c>
      <c r="B425" s="22">
        <f>'BE1'!B425+'BE2'!B425+'BE3'!B425+'BE4'!B425+'BE5'!B425+'BE6'!B425+'BE7'!B425+'BE8'!B425+'BE9'!B425+'BE10'!B425+'BE11'!B425+'BE12'!B425+'BE13'!B425+'BE14'!B425+'BE15'!B425+'BE16'!B425+'BE17'!B425+'BE18'!B425+'BE19'!B425+'BE20'!B425</f>
        <v>0</v>
      </c>
      <c r="C425" s="11"/>
      <c r="D425" s="22">
        <f>'BE1'!D425+'BE2'!D425+'BE3'!D425+'BE4'!D425+'BE5'!D425+'BE6'!D425+'BE7'!D425+'BE8'!D425+'BE9'!D425+'BE10'!D425+'BE11'!D425+'BE12'!D425+'BE13'!D425+'BE14'!D425+'BE15'!D425+'BE16'!D425+'BE17'!D425+'BE18'!D425+'BE19'!D425+'BE20'!D425</f>
        <v>0</v>
      </c>
      <c r="E425" s="23">
        <f>'BE6'!E425</f>
        <v>0</v>
      </c>
      <c r="F425" s="13"/>
      <c r="G425" s="23">
        <f>'BE6'!G425</f>
        <v>0</v>
      </c>
      <c r="H425" s="34"/>
      <c r="I425" s="44">
        <f t="shared" si="70"/>
        <v>0</v>
      </c>
      <c r="J425" s="23">
        <f t="shared" si="71"/>
        <v>0</v>
      </c>
      <c r="K425" s="23" t="str">
        <f t="shared" si="72"/>
        <v xml:space="preserve"> </v>
      </c>
      <c r="L425" s="23">
        <f t="shared" si="73"/>
        <v>0</v>
      </c>
      <c r="M425" s="15"/>
      <c r="N425" s="44">
        <f t="shared" si="74"/>
        <v>0</v>
      </c>
    </row>
    <row r="426" spans="1:14" ht="14.5" customHeight="1" x14ac:dyDescent="0.2">
      <c r="A426" s="14" t="s">
        <v>90</v>
      </c>
      <c r="B426" s="22">
        <f>'BE1'!B426+'BE2'!B426+'BE3'!B426+'BE4'!B426+'BE5'!B426+'BE6'!B426+'BE7'!B426+'BE8'!B426+'BE9'!B426+'BE10'!B426+'BE11'!B426+'BE12'!B426+'BE13'!B426+'BE14'!B426+'BE15'!B426+'BE16'!B426+'BE17'!B426+'BE18'!B426+'BE19'!B426+'BE20'!B426</f>
        <v>0</v>
      </c>
      <c r="C426" s="11"/>
      <c r="D426" s="22">
        <f>'BE1'!D426+'BE2'!D426+'BE3'!D426+'BE4'!D426+'BE5'!D426+'BE6'!D426+'BE7'!D426+'BE8'!D426+'BE9'!D426+'BE10'!D426+'BE11'!D426+'BE12'!D426+'BE13'!D426+'BE14'!D426+'BE15'!D426+'BE16'!D426+'BE17'!D426+'BE18'!D426+'BE19'!D426+'BE20'!D426</f>
        <v>0</v>
      </c>
      <c r="E426" s="23">
        <f>'BE6'!E426</f>
        <v>0</v>
      </c>
      <c r="F426" s="13"/>
      <c r="G426" s="23">
        <f>'BE6'!G426</f>
        <v>0</v>
      </c>
      <c r="H426" s="34"/>
      <c r="I426" s="44">
        <f t="shared" si="70"/>
        <v>0</v>
      </c>
      <c r="J426" s="23">
        <f t="shared" si="71"/>
        <v>0</v>
      </c>
      <c r="K426" s="23" t="str">
        <f t="shared" si="72"/>
        <v xml:space="preserve"> </v>
      </c>
      <c r="L426" s="23">
        <f t="shared" si="73"/>
        <v>0</v>
      </c>
      <c r="M426" s="15"/>
      <c r="N426" s="44">
        <f t="shared" si="74"/>
        <v>0</v>
      </c>
    </row>
    <row r="427" spans="1:14" ht="14.5" customHeight="1" x14ac:dyDescent="0.2">
      <c r="A427" s="19" t="s">
        <v>91</v>
      </c>
      <c r="B427" s="7"/>
      <c r="C427" s="20"/>
      <c r="D427" s="21"/>
      <c r="E427" s="7"/>
      <c r="F427" s="20"/>
      <c r="G427" s="21"/>
      <c r="H427" s="15"/>
      <c r="I427" s="44"/>
      <c r="J427" s="23"/>
      <c r="K427" s="23"/>
      <c r="L427" s="23"/>
      <c r="M427" s="34"/>
      <c r="N427" s="44"/>
    </row>
    <row r="428" spans="1:14" ht="14.5" customHeight="1" x14ac:dyDescent="0.2">
      <c r="A428" s="16"/>
      <c r="B428" s="22">
        <f>'BE1'!B428+'BE2'!B428+'BE3'!B428+'BE4'!B428+'BE5'!B428+'BE6'!B428+'BE7'!B428+'BE8'!B428+'BE9'!B428+'BE10'!B428+'BE11'!B428+'BE12'!B428+'BE13'!B428+'BE14'!B428+'BE15'!B428+'BE16'!B428+'BE17'!B428+'BE18'!B428+'BE19'!B428+'BE20'!B428</f>
        <v>0</v>
      </c>
      <c r="C428" s="11"/>
      <c r="D428" s="22">
        <f>'BE1'!D428+'BE2'!D428+'BE3'!D428+'BE4'!D428+'BE5'!D428+'BE6'!D428+'BE7'!D428+'BE8'!D428+'BE9'!D428+'BE10'!D428+'BE11'!D428+'BE12'!D428+'BE13'!D428+'BE14'!D428+'BE15'!D428+'BE16'!D428+'BE17'!D428+'BE18'!D428+'BE19'!D428+'BE20'!D428</f>
        <v>0</v>
      </c>
      <c r="E428" s="23">
        <f>'BE6'!E428</f>
        <v>0</v>
      </c>
      <c r="F428" s="13"/>
      <c r="G428" s="23">
        <f>'BE6'!G428</f>
        <v>0</v>
      </c>
      <c r="H428" s="34"/>
      <c r="I428" s="44">
        <f>D428+G428</f>
        <v>0</v>
      </c>
      <c r="J428" s="23">
        <f>E428+B428</f>
        <v>0</v>
      </c>
      <c r="K428" s="23" t="str">
        <f>IF(J428&gt;0,L428/J428," ")</f>
        <v xml:space="preserve"> </v>
      </c>
      <c r="L428" s="23">
        <f>G428+D428</f>
        <v>0</v>
      </c>
      <c r="M428" s="15"/>
      <c r="N428" s="44">
        <f>D428+G428</f>
        <v>0</v>
      </c>
    </row>
    <row r="429" spans="1:14" ht="14.5" customHeight="1" x14ac:dyDescent="0.2">
      <c r="A429" s="19" t="s">
        <v>92</v>
      </c>
      <c r="B429" s="7"/>
      <c r="C429" s="20"/>
      <c r="D429" s="21"/>
      <c r="E429" s="7"/>
      <c r="F429" s="20"/>
      <c r="G429" s="21"/>
      <c r="H429" s="15"/>
      <c r="I429" s="44"/>
      <c r="J429" s="23"/>
      <c r="K429" s="23"/>
      <c r="L429" s="23"/>
      <c r="M429" s="34"/>
      <c r="N429" s="44"/>
    </row>
    <row r="430" spans="1:14" ht="14.5" customHeight="1" x14ac:dyDescent="0.2">
      <c r="A430" s="120" t="s">
        <v>93</v>
      </c>
      <c r="B430" s="22">
        <f>'BE1'!B430+'BE2'!B430+'BE3'!B430+'BE4'!B430+'BE5'!B430+'BE6'!B430+'BE7'!B430+'BE8'!B430+'BE9'!B430+'BE10'!B430+'BE11'!B430+'BE12'!B430+'BE13'!B430+'BE14'!B430+'BE15'!B430+'BE16'!B430+'BE17'!B430+'BE18'!B430+'BE19'!B430+'BE20'!B430</f>
        <v>0</v>
      </c>
      <c r="C430" s="11"/>
      <c r="D430" s="22">
        <f>'BE1'!D430+'BE2'!D430+'BE3'!D430+'BE4'!D430+'BE5'!D430+'BE6'!D430+'BE7'!D430+'BE8'!D430+'BE9'!D430+'BE10'!D430+'BE11'!D430+'BE12'!D430+'BE13'!D430+'BE14'!D430+'BE15'!D430+'BE16'!D430+'BE17'!D430+'BE18'!D430+'BE19'!D430+'BE20'!D430</f>
        <v>0</v>
      </c>
      <c r="E430" s="23">
        <f>'BE6'!E430</f>
        <v>0</v>
      </c>
      <c r="F430" s="13"/>
      <c r="G430" s="23">
        <f>'BE6'!G430</f>
        <v>0</v>
      </c>
      <c r="H430" s="34"/>
      <c r="I430" s="44">
        <f>D430+G430</f>
        <v>0</v>
      </c>
      <c r="J430" s="23">
        <f>E430+B430</f>
        <v>0</v>
      </c>
      <c r="K430" s="23" t="str">
        <f>IF(J430&gt;0,L430/J430," ")</f>
        <v xml:space="preserve"> </v>
      </c>
      <c r="L430" s="23">
        <f>G430+D430</f>
        <v>0</v>
      </c>
      <c r="M430" s="15"/>
      <c r="N430" s="44">
        <f>D430+G430</f>
        <v>0</v>
      </c>
    </row>
    <row r="431" spans="1:14" ht="14.5" customHeight="1" x14ac:dyDescent="0.2">
      <c r="A431" s="14" t="s">
        <v>94</v>
      </c>
      <c r="B431" s="10"/>
      <c r="C431" s="11"/>
      <c r="D431" s="22"/>
      <c r="E431" s="12"/>
      <c r="F431" s="13"/>
      <c r="G431" s="23"/>
      <c r="H431" s="15"/>
      <c r="I431" s="44"/>
      <c r="J431" s="23"/>
      <c r="K431" s="23"/>
      <c r="L431" s="23"/>
      <c r="M431" s="15"/>
      <c r="N431" s="44"/>
    </row>
    <row r="432" spans="1:14" ht="14.5" customHeight="1" x14ac:dyDescent="0.2">
      <c r="A432" s="110" t="s">
        <v>95</v>
      </c>
      <c r="B432" s="22">
        <f>'BE1'!B432+'BE2'!B432+'BE3'!B432+'BE4'!B432+'BE5'!B432+'BE6'!B432+'BE7'!B432+'BE8'!B432+'BE9'!B432+'BE10'!B432+'BE11'!B432+'BE12'!B432+'BE13'!B432+'BE14'!B432+'BE15'!B432+'BE16'!B432+'BE17'!B432+'BE18'!B432+'BE19'!B432+'BE20'!B432</f>
        <v>0</v>
      </c>
      <c r="C432" s="11"/>
      <c r="D432" s="22">
        <f>'BE1'!D432+'BE2'!D432+'BE3'!D432+'BE4'!D432+'BE5'!D432+'BE6'!D432+'BE7'!D432+'BE8'!D432+'BE9'!D432+'BE10'!D432+'BE11'!D432+'BE12'!D432+'BE13'!D432+'BE14'!D432+'BE15'!D432+'BE16'!D432+'BE17'!D432+'BE18'!D432+'BE19'!D432+'BE20'!D432</f>
        <v>0</v>
      </c>
      <c r="E432" s="23">
        <f>'BE6'!E432</f>
        <v>0</v>
      </c>
      <c r="F432" s="13"/>
      <c r="G432" s="23">
        <f>'BE6'!G432</f>
        <v>0</v>
      </c>
      <c r="H432" s="34"/>
      <c r="I432" s="44">
        <f>D432+G432</f>
        <v>0</v>
      </c>
      <c r="J432" s="23">
        <f>E432+B432</f>
        <v>0</v>
      </c>
      <c r="K432" s="23" t="str">
        <f>IF(J432&gt;0,L432/J432," ")</f>
        <v xml:space="preserve"> </v>
      </c>
      <c r="L432" s="23">
        <f>G432+D432</f>
        <v>0</v>
      </c>
      <c r="M432" s="15"/>
      <c r="N432" s="44">
        <f>D432+G432</f>
        <v>0</v>
      </c>
    </row>
    <row r="433" spans="1:14" ht="14.5" customHeight="1" x14ac:dyDescent="0.2">
      <c r="A433" s="110" t="s">
        <v>96</v>
      </c>
      <c r="B433" s="22">
        <f>'BE1'!B433+'BE2'!B433+'BE3'!B433+'BE4'!B433+'BE5'!B433+'BE6'!B433+'BE7'!B433+'BE8'!B433+'BE9'!B433+'BE10'!B433+'BE11'!B433+'BE12'!B433+'BE13'!B433+'BE14'!B433+'BE15'!B433+'BE16'!B433+'BE17'!B433+'BE18'!B433+'BE19'!B433+'BE20'!B433</f>
        <v>0</v>
      </c>
      <c r="C433" s="11"/>
      <c r="D433" s="22">
        <f>'BE1'!D433+'BE2'!D433+'BE3'!D433+'BE4'!D433+'BE5'!D433+'BE6'!D433+'BE7'!D433+'BE8'!D433+'BE9'!D433+'BE10'!D433+'BE11'!D433+'BE12'!D433+'BE13'!D433+'BE14'!D433+'BE15'!D433+'BE16'!D433+'BE17'!D433+'BE18'!D433+'BE19'!D433+'BE20'!D433</f>
        <v>0</v>
      </c>
      <c r="E433" s="23">
        <f>'BE6'!E433</f>
        <v>0</v>
      </c>
      <c r="F433" s="13"/>
      <c r="G433" s="23">
        <f>'BE6'!G433</f>
        <v>0</v>
      </c>
      <c r="H433" s="34"/>
      <c r="I433" s="44">
        <f>D433+G433</f>
        <v>0</v>
      </c>
      <c r="J433" s="23">
        <f>E433+B433</f>
        <v>0</v>
      </c>
      <c r="K433" s="23" t="str">
        <f>IF(J433&gt;0,L433/J433," ")</f>
        <v xml:space="preserve"> </v>
      </c>
      <c r="L433" s="23">
        <f>G433+D433</f>
        <v>0</v>
      </c>
      <c r="M433" s="15"/>
      <c r="N433" s="44">
        <f>D433+G433</f>
        <v>0</v>
      </c>
    </row>
    <row r="434" spans="1:14" ht="14.5" customHeight="1" x14ac:dyDescent="0.2">
      <c r="A434" s="110" t="s">
        <v>97</v>
      </c>
      <c r="B434" s="22">
        <f>'BE1'!B434+'BE2'!B434+'BE3'!B434+'BE4'!B434+'BE5'!B434+'BE6'!B434+'BE7'!B434+'BE8'!B434+'BE9'!B434+'BE10'!B434+'BE11'!B434+'BE12'!B434+'BE13'!B434+'BE14'!B434+'BE15'!B434+'BE16'!B434+'BE17'!B434+'BE18'!B434+'BE19'!B434+'BE20'!B434</f>
        <v>0</v>
      </c>
      <c r="C434" s="11"/>
      <c r="D434" s="22">
        <f>'BE1'!D434+'BE2'!D434+'BE3'!D434+'BE4'!D434+'BE5'!D434+'BE6'!D434+'BE7'!D434+'BE8'!D434+'BE9'!D434+'BE10'!D434+'BE11'!D434+'BE12'!D434+'BE13'!D434+'BE14'!D434+'BE15'!D434+'BE16'!D434+'BE17'!D434+'BE18'!D434+'BE19'!D434+'BE20'!D434</f>
        <v>0</v>
      </c>
      <c r="E434" s="23">
        <f>'BE6'!E434</f>
        <v>0</v>
      </c>
      <c r="F434" s="13"/>
      <c r="G434" s="23">
        <f>'BE6'!G434</f>
        <v>0</v>
      </c>
      <c r="H434" s="34"/>
      <c r="I434" s="44">
        <f>D434+G434</f>
        <v>0</v>
      </c>
      <c r="J434" s="23">
        <f>E434+B434</f>
        <v>0</v>
      </c>
      <c r="K434" s="23" t="str">
        <f>IF(J434&gt;0,L434/J434," ")</f>
        <v xml:space="preserve"> </v>
      </c>
      <c r="L434" s="23">
        <f>G434+D434</f>
        <v>0</v>
      </c>
      <c r="M434" s="15"/>
      <c r="N434" s="44">
        <f>D434+G434</f>
        <v>0</v>
      </c>
    </row>
    <row r="435" spans="1:14" ht="14.5" customHeight="1" x14ac:dyDescent="0.2">
      <c r="A435" s="14" t="s">
        <v>98</v>
      </c>
      <c r="B435" s="10"/>
      <c r="C435" s="11"/>
      <c r="D435" s="22"/>
      <c r="E435" s="12"/>
      <c r="F435" s="13"/>
      <c r="G435" s="23"/>
      <c r="H435" s="15"/>
      <c r="I435" s="44"/>
      <c r="J435" s="23"/>
      <c r="K435" s="23"/>
      <c r="L435" s="23"/>
      <c r="M435" s="15"/>
      <c r="N435" s="44"/>
    </row>
    <row r="436" spans="1:14" ht="14.5" customHeight="1" x14ac:dyDescent="0.2">
      <c r="A436" s="110" t="s">
        <v>99</v>
      </c>
      <c r="B436" s="22">
        <f>'BE1'!B436+'BE2'!B436+'BE3'!B436+'BE4'!B436+'BE5'!B436+'BE6'!B436+'BE7'!B436+'BE8'!B436+'BE9'!B436+'BE10'!B436+'BE11'!B436+'BE12'!B436+'BE13'!B436+'BE14'!B436+'BE15'!B436+'BE16'!B436+'BE17'!B436+'BE18'!B436+'BE19'!B436+'BE20'!B436</f>
        <v>0</v>
      </c>
      <c r="C436" s="11"/>
      <c r="D436" s="22">
        <f>'BE1'!D436+'BE2'!D436+'BE3'!D436+'BE4'!D436+'BE5'!D436+'BE6'!D436+'BE7'!D436+'BE8'!D436+'BE9'!D436+'BE10'!D436+'BE11'!D436+'BE12'!D436+'BE13'!D436+'BE14'!D436+'BE15'!D436+'BE16'!D436+'BE17'!D436+'BE18'!D436+'BE19'!D436+'BE20'!D436</f>
        <v>0</v>
      </c>
      <c r="E436" s="23">
        <f>'BE6'!E436</f>
        <v>0</v>
      </c>
      <c r="F436" s="13"/>
      <c r="G436" s="23">
        <f>'BE6'!G436</f>
        <v>0</v>
      </c>
      <c r="H436" s="34"/>
      <c r="I436" s="44">
        <f>D436+G436</f>
        <v>0</v>
      </c>
      <c r="J436" s="23">
        <f>E436+B436</f>
        <v>0</v>
      </c>
      <c r="K436" s="23" t="str">
        <f t="shared" ref="K436:K440" si="75">IF(J436&gt;0,L436/J436," ")</f>
        <v xml:space="preserve"> </v>
      </c>
      <c r="L436" s="23">
        <f>G436+D436</f>
        <v>0</v>
      </c>
      <c r="M436" s="15"/>
      <c r="N436" s="44">
        <f>D436+G436</f>
        <v>0</v>
      </c>
    </row>
    <row r="437" spans="1:14" ht="14.5" customHeight="1" x14ac:dyDescent="0.2">
      <c r="A437" s="110" t="s">
        <v>100</v>
      </c>
      <c r="B437" s="22">
        <f>'BE1'!B437+'BE2'!B437+'BE3'!B437+'BE4'!B437+'BE5'!B437+'BE6'!B437+'BE7'!B437+'BE8'!B437+'BE9'!B437+'BE10'!B437+'BE11'!B437+'BE12'!B437+'BE13'!B437+'BE14'!B437+'BE15'!B437+'BE16'!B437+'BE17'!B437+'BE18'!B437+'BE19'!B437+'BE20'!B437</f>
        <v>0</v>
      </c>
      <c r="C437" s="11"/>
      <c r="D437" s="22">
        <f>'BE1'!D437+'BE2'!D437+'BE3'!D437+'BE4'!D437+'BE5'!D437+'BE6'!D437+'BE7'!D437+'BE8'!D437+'BE9'!D437+'BE10'!D437+'BE11'!D437+'BE12'!D437+'BE13'!D437+'BE14'!D437+'BE15'!D437+'BE16'!D437+'BE17'!D437+'BE18'!D437+'BE19'!D437+'BE20'!D437</f>
        <v>0</v>
      </c>
      <c r="E437" s="23">
        <f>'BE6'!E437</f>
        <v>0</v>
      </c>
      <c r="F437" s="13"/>
      <c r="G437" s="23">
        <f>'BE6'!G437</f>
        <v>0</v>
      </c>
      <c r="H437" s="34"/>
      <c r="I437" s="44">
        <f>D437+G437</f>
        <v>0</v>
      </c>
      <c r="J437" s="23">
        <f>E437+B437</f>
        <v>0</v>
      </c>
      <c r="K437" s="23" t="str">
        <f t="shared" si="75"/>
        <v xml:space="preserve"> </v>
      </c>
      <c r="L437" s="23">
        <f>G437+D437</f>
        <v>0</v>
      </c>
      <c r="M437" s="15"/>
      <c r="N437" s="44">
        <f>D437+G437</f>
        <v>0</v>
      </c>
    </row>
    <row r="438" spans="1:14" ht="14.5" customHeight="1" x14ac:dyDescent="0.2">
      <c r="A438" s="110" t="s">
        <v>101</v>
      </c>
      <c r="B438" s="22">
        <f>'BE1'!B438+'BE2'!B438+'BE3'!B438+'BE4'!B438+'BE5'!B438+'BE6'!B438+'BE7'!B438+'BE8'!B438+'BE9'!B438+'BE10'!B438+'BE11'!B438+'BE12'!B438+'BE13'!B438+'BE14'!B438+'BE15'!B438+'BE16'!B438+'BE17'!B438+'BE18'!B438+'BE19'!B438+'BE20'!B438</f>
        <v>0</v>
      </c>
      <c r="C438" s="11"/>
      <c r="D438" s="22">
        <f>'BE1'!D438+'BE2'!D438+'BE3'!D438+'BE4'!D438+'BE5'!D438+'BE6'!D438+'BE7'!D438+'BE8'!D438+'BE9'!D438+'BE10'!D438+'BE11'!D438+'BE12'!D438+'BE13'!D438+'BE14'!D438+'BE15'!D438+'BE16'!D438+'BE17'!D438+'BE18'!D438+'BE19'!D438+'BE20'!D438</f>
        <v>0</v>
      </c>
      <c r="E438" s="23">
        <f>'BE6'!E438</f>
        <v>0</v>
      </c>
      <c r="F438" s="13"/>
      <c r="G438" s="23">
        <f>'BE6'!G438</f>
        <v>0</v>
      </c>
      <c r="H438" s="34"/>
      <c r="I438" s="44">
        <f>D438+G438</f>
        <v>0</v>
      </c>
      <c r="J438" s="23">
        <f>E438+B438</f>
        <v>0</v>
      </c>
      <c r="K438" s="23" t="str">
        <f t="shared" si="75"/>
        <v xml:space="preserve"> </v>
      </c>
      <c r="L438" s="23">
        <f>G438+D438</f>
        <v>0</v>
      </c>
      <c r="M438" s="15"/>
      <c r="N438" s="44">
        <f>D438+G438</f>
        <v>0</v>
      </c>
    </row>
    <row r="439" spans="1:14" ht="14.5" customHeight="1" x14ac:dyDescent="0.2">
      <c r="A439" s="110" t="s">
        <v>102</v>
      </c>
      <c r="B439" s="22">
        <f>'BE1'!B439+'BE2'!B439+'BE3'!B439+'BE4'!B439+'BE5'!B439+'BE6'!B439+'BE7'!B439+'BE8'!B439+'BE9'!B439+'BE10'!B439+'BE11'!B439+'BE12'!B439+'BE13'!B439+'BE14'!B439+'BE15'!B439+'BE16'!B439+'BE17'!B439+'BE18'!B439+'BE19'!B439+'BE20'!B439</f>
        <v>0</v>
      </c>
      <c r="C439" s="11"/>
      <c r="D439" s="22">
        <f>'BE1'!D439+'BE2'!D439+'BE3'!D439+'BE4'!D439+'BE5'!D439+'BE6'!D439+'BE7'!D439+'BE8'!D439+'BE9'!D439+'BE10'!D439+'BE11'!D439+'BE12'!D439+'BE13'!D439+'BE14'!D439+'BE15'!D439+'BE16'!D439+'BE17'!D439+'BE18'!D439+'BE19'!D439+'BE20'!D439</f>
        <v>0</v>
      </c>
      <c r="E439" s="23">
        <f>'BE6'!E439</f>
        <v>0</v>
      </c>
      <c r="F439" s="13"/>
      <c r="G439" s="23">
        <f>'BE6'!G439</f>
        <v>0</v>
      </c>
      <c r="H439" s="34"/>
      <c r="I439" s="44">
        <f>D439+G439</f>
        <v>0</v>
      </c>
      <c r="J439" s="23">
        <f>E439+B439</f>
        <v>0</v>
      </c>
      <c r="K439" s="23" t="str">
        <f t="shared" si="75"/>
        <v xml:space="preserve"> </v>
      </c>
      <c r="L439" s="23">
        <f>G439+D439</f>
        <v>0</v>
      </c>
      <c r="M439" s="15"/>
      <c r="N439" s="44">
        <f>D439+G439</f>
        <v>0</v>
      </c>
    </row>
    <row r="440" spans="1:14" ht="14.5" customHeight="1" x14ac:dyDescent="0.2">
      <c r="A440" s="110" t="s">
        <v>103</v>
      </c>
      <c r="B440" s="22">
        <f>'BE1'!B440+'BE2'!B440+'BE3'!B440+'BE4'!B440+'BE5'!B440+'BE6'!B440+'BE7'!B440+'BE8'!B440+'BE9'!B440+'BE10'!B440+'BE11'!B440+'BE12'!B440+'BE13'!B440+'BE14'!B440+'BE15'!B440+'BE16'!B440+'BE17'!B440+'BE18'!B440+'BE19'!B440+'BE20'!B440</f>
        <v>0</v>
      </c>
      <c r="C440" s="11"/>
      <c r="D440" s="22">
        <f>'BE1'!D440+'BE2'!D440+'BE3'!D440+'BE4'!D440+'BE5'!D440+'BE6'!D440+'BE7'!D440+'BE8'!D440+'BE9'!D440+'BE10'!D440+'BE11'!D440+'BE12'!D440+'BE13'!D440+'BE14'!D440+'BE15'!D440+'BE16'!D440+'BE17'!D440+'BE18'!D440+'BE19'!D440+'BE20'!D440</f>
        <v>0</v>
      </c>
      <c r="E440" s="23">
        <f>'BE6'!E440</f>
        <v>0</v>
      </c>
      <c r="F440" s="13"/>
      <c r="G440" s="23">
        <f>'BE6'!G440</f>
        <v>0</v>
      </c>
      <c r="H440" s="34"/>
      <c r="I440" s="44">
        <f>D440+G440</f>
        <v>0</v>
      </c>
      <c r="J440" s="23">
        <f>E440+B440</f>
        <v>0</v>
      </c>
      <c r="K440" s="23" t="str">
        <f t="shared" si="75"/>
        <v xml:space="preserve"> </v>
      </c>
      <c r="L440" s="23">
        <f>G440+D440</f>
        <v>0</v>
      </c>
      <c r="M440" s="15"/>
      <c r="N440" s="44">
        <f>D440+G440</f>
        <v>0</v>
      </c>
    </row>
    <row r="441" spans="1:14" ht="14.5" customHeight="1" x14ac:dyDescent="0.2">
      <c r="A441" s="9" t="s">
        <v>104</v>
      </c>
      <c r="B441" s="7"/>
      <c r="C441" s="20"/>
      <c r="D441" s="21"/>
      <c r="E441" s="7"/>
      <c r="F441" s="20"/>
      <c r="G441" s="21"/>
      <c r="H441" s="15"/>
      <c r="I441" s="44"/>
      <c r="J441" s="23"/>
      <c r="K441" s="23"/>
      <c r="L441" s="23"/>
      <c r="M441" s="34"/>
      <c r="N441" s="44"/>
    </row>
    <row r="442" spans="1:14" ht="14.5" customHeight="1" x14ac:dyDescent="0.2">
      <c r="A442" s="121" t="s">
        <v>105</v>
      </c>
      <c r="B442" s="22">
        <f>'BE1'!B442+'BE2'!B442+'BE3'!B442+'BE4'!B442+'BE5'!B442+'BE6'!B442+'BE7'!B442+'BE8'!B442+'BE9'!B442+'BE10'!B442+'BE11'!B442+'BE12'!B442+'BE13'!B442+'BE14'!B442+'BE15'!B442+'BE16'!B442+'BE17'!B442+'BE18'!B442+'BE19'!B442+'BE20'!B442</f>
        <v>0</v>
      </c>
      <c r="C442" s="11"/>
      <c r="D442" s="22">
        <f>'BE1'!D442+'BE2'!D442+'BE3'!D442+'BE4'!D442+'BE5'!D442+'BE6'!D442+'BE7'!D442+'BE8'!D442+'BE9'!D442+'BE10'!D442+'BE11'!D442+'BE12'!D442+'BE13'!D442+'BE14'!D442+'BE15'!D442+'BE16'!D442+'BE17'!D442+'BE18'!D442+'BE19'!D442+'BE20'!D442</f>
        <v>0</v>
      </c>
      <c r="E442" s="23">
        <f>'BE6'!E442</f>
        <v>0</v>
      </c>
      <c r="F442" s="13"/>
      <c r="G442" s="23">
        <f>'BE6'!G442</f>
        <v>0</v>
      </c>
      <c r="H442" s="34"/>
      <c r="I442" s="44">
        <f>D442+G442</f>
        <v>0</v>
      </c>
      <c r="J442" s="23">
        <f>E442+B442</f>
        <v>0</v>
      </c>
      <c r="K442" s="23" t="str">
        <f t="shared" ref="K442:K446" si="76">IF(J442&gt;0,L442/J442," ")</f>
        <v xml:space="preserve"> </v>
      </c>
      <c r="L442" s="23">
        <f>G442+D442</f>
        <v>0</v>
      </c>
      <c r="M442" s="15"/>
      <c r="N442" s="44">
        <f>D442+G442</f>
        <v>0</v>
      </c>
    </row>
    <row r="443" spans="1:14" ht="14.5" customHeight="1" x14ac:dyDescent="0.2">
      <c r="A443" s="120" t="s">
        <v>106</v>
      </c>
      <c r="B443" s="22">
        <f>'BE1'!B443+'BE2'!B443+'BE3'!B443+'BE4'!B443+'BE5'!B443+'BE6'!B443+'BE7'!B443+'BE8'!B443+'BE9'!B443+'BE10'!B443+'BE11'!B443+'BE12'!B443+'BE13'!B443+'BE14'!B443+'BE15'!B443+'BE16'!B443+'BE17'!B443+'BE18'!B443+'BE19'!B443+'BE20'!B443</f>
        <v>0</v>
      </c>
      <c r="C443" s="11"/>
      <c r="D443" s="22">
        <f>'BE1'!D443+'BE2'!D443+'BE3'!D443+'BE4'!D443+'BE5'!D443+'BE6'!D443+'BE7'!D443+'BE8'!D443+'BE9'!D443+'BE10'!D443+'BE11'!D443+'BE12'!D443+'BE13'!D443+'BE14'!D443+'BE15'!D443+'BE16'!D443+'BE17'!D443+'BE18'!D443+'BE19'!D443+'BE20'!D443</f>
        <v>0</v>
      </c>
      <c r="E443" s="23">
        <f>'BE6'!E443</f>
        <v>0</v>
      </c>
      <c r="F443" s="13"/>
      <c r="G443" s="23">
        <f>'BE6'!G443</f>
        <v>0</v>
      </c>
      <c r="H443" s="34"/>
      <c r="I443" s="44">
        <f>D443+G443</f>
        <v>0</v>
      </c>
      <c r="J443" s="23">
        <f>E443+B443</f>
        <v>0</v>
      </c>
      <c r="K443" s="23" t="str">
        <f t="shared" si="76"/>
        <v xml:space="preserve"> </v>
      </c>
      <c r="L443" s="23">
        <f>G443+D443</f>
        <v>0</v>
      </c>
      <c r="M443" s="15"/>
      <c r="N443" s="44">
        <f>D443+G443</f>
        <v>0</v>
      </c>
    </row>
    <row r="444" spans="1:14" ht="14.5" customHeight="1" x14ac:dyDescent="0.2">
      <c r="A444" s="120" t="s">
        <v>107</v>
      </c>
      <c r="B444" s="22">
        <f>'BE1'!B444+'BE2'!B444+'BE3'!B444+'BE4'!B444+'BE5'!B444+'BE6'!B444+'BE7'!B444+'BE8'!B444+'BE9'!B444+'BE10'!B444+'BE11'!B444+'BE12'!B444+'BE13'!B444+'BE14'!B444+'BE15'!B444+'BE16'!B444+'BE17'!B444+'BE18'!B444+'BE19'!B444+'BE20'!B444</f>
        <v>0</v>
      </c>
      <c r="C444" s="11"/>
      <c r="D444" s="22">
        <f>'BE1'!D444+'BE2'!D444+'BE3'!D444+'BE4'!D444+'BE5'!D444+'BE6'!D444+'BE7'!D444+'BE8'!D444+'BE9'!D444+'BE10'!D444+'BE11'!D444+'BE12'!D444+'BE13'!D444+'BE14'!D444+'BE15'!D444+'BE16'!D444+'BE17'!D444+'BE18'!D444+'BE19'!D444+'BE20'!D444</f>
        <v>0</v>
      </c>
      <c r="E444" s="23">
        <f>'BE6'!E444</f>
        <v>0</v>
      </c>
      <c r="F444" s="13"/>
      <c r="G444" s="23">
        <f>'BE6'!G444</f>
        <v>0</v>
      </c>
      <c r="H444" s="34"/>
      <c r="I444" s="44">
        <f>D444+G444</f>
        <v>0</v>
      </c>
      <c r="J444" s="23">
        <f>E444+B444</f>
        <v>0</v>
      </c>
      <c r="K444" s="23" t="str">
        <f t="shared" si="76"/>
        <v xml:space="preserve"> </v>
      </c>
      <c r="L444" s="23">
        <f>G444+D444</f>
        <v>0</v>
      </c>
      <c r="M444" s="15"/>
      <c r="N444" s="44">
        <f>D444+G444</f>
        <v>0</v>
      </c>
    </row>
    <row r="445" spans="1:14" ht="14.5" customHeight="1" x14ac:dyDescent="0.2">
      <c r="A445" s="120" t="s">
        <v>108</v>
      </c>
      <c r="B445" s="22">
        <f>'BE1'!B445+'BE2'!B445+'BE3'!B445+'BE4'!B445+'BE5'!B445+'BE6'!B445+'BE7'!B445+'BE8'!B445+'BE9'!B445+'BE10'!B445+'BE11'!B445+'BE12'!B445+'BE13'!B445+'BE14'!B445+'BE15'!B445+'BE16'!B445+'BE17'!B445+'BE18'!B445+'BE19'!B445+'BE20'!B445</f>
        <v>0</v>
      </c>
      <c r="C445" s="11"/>
      <c r="D445" s="22">
        <f>'BE1'!D445+'BE2'!D445+'BE3'!D445+'BE4'!D445+'BE5'!D445+'BE6'!D445+'BE7'!D445+'BE8'!D445+'BE9'!D445+'BE10'!D445+'BE11'!D445+'BE12'!D445+'BE13'!D445+'BE14'!D445+'BE15'!D445+'BE16'!D445+'BE17'!D445+'BE18'!D445+'BE19'!D445+'BE20'!D445</f>
        <v>0</v>
      </c>
      <c r="E445" s="23">
        <f>'BE6'!E445</f>
        <v>0</v>
      </c>
      <c r="F445" s="13"/>
      <c r="G445" s="23">
        <f>'BE6'!G445</f>
        <v>0</v>
      </c>
      <c r="H445" s="34"/>
      <c r="I445" s="44">
        <f>D445+G445</f>
        <v>0</v>
      </c>
      <c r="J445" s="23">
        <f>E445+B445</f>
        <v>0</v>
      </c>
      <c r="K445" s="23" t="str">
        <f t="shared" si="76"/>
        <v xml:space="preserve"> </v>
      </c>
      <c r="L445" s="23">
        <f>G445+D445</f>
        <v>0</v>
      </c>
      <c r="M445" s="15"/>
      <c r="N445" s="44">
        <f>D445+G445</f>
        <v>0</v>
      </c>
    </row>
    <row r="446" spans="1:14" ht="14.5" customHeight="1" x14ac:dyDescent="0.2">
      <c r="A446" s="120" t="s">
        <v>109</v>
      </c>
      <c r="B446" s="22">
        <f>'BE1'!B446+'BE2'!B446+'BE3'!B446+'BE4'!B446+'BE5'!B446+'BE6'!B446+'BE7'!B446+'BE8'!B446+'BE9'!B446+'BE10'!B446+'BE11'!B446+'BE12'!B446+'BE13'!B446+'BE14'!B446+'BE15'!B446+'BE16'!B446+'BE17'!B446+'BE18'!B446+'BE19'!B446+'BE20'!B446</f>
        <v>0</v>
      </c>
      <c r="C446" s="11"/>
      <c r="D446" s="22">
        <f>'BE1'!D446+'BE2'!D446+'BE3'!D446+'BE4'!D446+'BE5'!D446+'BE6'!D446+'BE7'!D446+'BE8'!D446+'BE9'!D446+'BE10'!D446+'BE11'!D446+'BE12'!D446+'BE13'!D446+'BE14'!D446+'BE15'!D446+'BE16'!D446+'BE17'!D446+'BE18'!D446+'BE19'!D446+'BE20'!D446</f>
        <v>0</v>
      </c>
      <c r="E446" s="23">
        <f>'BE6'!E446</f>
        <v>0</v>
      </c>
      <c r="F446" s="13"/>
      <c r="G446" s="23">
        <f>'BE6'!G446</f>
        <v>0</v>
      </c>
      <c r="H446" s="34"/>
      <c r="I446" s="44">
        <f>D446+G446</f>
        <v>0</v>
      </c>
      <c r="J446" s="23">
        <f>E446+B446</f>
        <v>0</v>
      </c>
      <c r="K446" s="23" t="str">
        <f t="shared" si="76"/>
        <v xml:space="preserve"> </v>
      </c>
      <c r="L446" s="23">
        <f>G446+D446</f>
        <v>0</v>
      </c>
      <c r="M446" s="15"/>
      <c r="N446" s="44">
        <f>D446+G446</f>
        <v>0</v>
      </c>
    </row>
    <row r="447" spans="1:14" ht="14.5" customHeight="1" x14ac:dyDescent="0.2">
      <c r="A447" s="66"/>
      <c r="B447" s="10"/>
      <c r="C447" s="11"/>
      <c r="D447" s="22"/>
      <c r="E447" s="12"/>
      <c r="F447" s="13"/>
      <c r="G447" s="23"/>
      <c r="H447" s="15"/>
      <c r="I447" s="44"/>
      <c r="J447" s="23"/>
      <c r="K447" s="23"/>
      <c r="L447" s="23"/>
      <c r="M447" s="15"/>
      <c r="N447" s="44"/>
    </row>
    <row r="448" spans="1:14" ht="14.5" customHeight="1" x14ac:dyDescent="0.2">
      <c r="A448" s="122" t="s">
        <v>110</v>
      </c>
      <c r="B448" s="19"/>
      <c r="C448" s="19"/>
      <c r="D448" s="25">
        <f>'BE1'!D448+'BE2'!D448+'BE3'!D448+'BE4'!D448+'BE5'!D448+'BE6'!D448+'BE7'!D448+'BE8'!D448+'BE9'!D448+'BE10'!D448+'BE11'!D448+'BE12'!D448+'BE13'!D448+'BE14'!D448+'BE15'!D448+'BE16'!D448+'BE17'!D448+'BE18'!D448+'BE19'!D448+'BE20'!D448</f>
        <v>0</v>
      </c>
      <c r="E448" s="19"/>
      <c r="F448" s="19"/>
      <c r="G448" s="25">
        <f>'BE6'!G448</f>
        <v>0</v>
      </c>
      <c r="H448" s="15"/>
      <c r="I448" s="44">
        <f>D448+G448</f>
        <v>0</v>
      </c>
      <c r="J448" s="23">
        <f>E448+B448</f>
        <v>0</v>
      </c>
      <c r="K448" s="23"/>
      <c r="L448" s="23">
        <f>G448+D448</f>
        <v>0</v>
      </c>
      <c r="M448" s="15"/>
      <c r="N448" s="44">
        <f>D448+G448</f>
        <v>0</v>
      </c>
    </row>
    <row r="449" spans="1:14" ht="14.5" customHeight="1" x14ac:dyDescent="0.2">
      <c r="A449" s="122" t="s">
        <v>111</v>
      </c>
      <c r="B449" s="19"/>
      <c r="C449" s="19"/>
      <c r="D449" s="25">
        <f>'BE1'!D449+'BE2'!D449+'BE3'!D449+'BE4'!D449+'BE5'!D449+'BE6'!D449+'BE7'!D449+'BE8'!D449+'BE9'!D449+'BE10'!D449+'BE11'!D449+'BE12'!D449+'BE13'!D449+'BE14'!D449+'BE15'!D449+'BE16'!D449+'BE17'!D449+'BE18'!D449+'BE19'!D449+'BE20'!D449</f>
        <v>0</v>
      </c>
      <c r="E449" s="19"/>
      <c r="F449" s="19"/>
      <c r="G449" s="25">
        <f>'BE6'!G449</f>
        <v>0</v>
      </c>
      <c r="H449" s="15"/>
      <c r="I449" s="44">
        <f>D449+G449</f>
        <v>0</v>
      </c>
      <c r="J449" s="23">
        <f>E449+B449</f>
        <v>0</v>
      </c>
      <c r="K449" s="23"/>
      <c r="L449" s="23">
        <f>G449+D449</f>
        <v>0</v>
      </c>
      <c r="M449" s="15"/>
      <c r="N449" s="44">
        <f>D449+G449</f>
        <v>0</v>
      </c>
    </row>
    <row r="450" spans="1:14" ht="14.5" customHeight="1" x14ac:dyDescent="0.2">
      <c r="A450" s="24"/>
      <c r="B450" s="10"/>
      <c r="C450" s="11"/>
      <c r="D450" s="22"/>
      <c r="E450" s="12"/>
      <c r="F450" s="13"/>
      <c r="G450" s="23"/>
      <c r="H450" s="15"/>
      <c r="I450" s="44"/>
      <c r="J450" s="23"/>
      <c r="K450" s="23"/>
      <c r="L450" s="23"/>
      <c r="M450" s="15"/>
      <c r="N450" s="44"/>
    </row>
    <row r="451" spans="1:14" ht="14.5" customHeight="1" x14ac:dyDescent="0.2">
      <c r="A451" s="19" t="s">
        <v>112</v>
      </c>
      <c r="B451" s="19"/>
      <c r="C451" s="19"/>
      <c r="D451" s="25">
        <f>'BE1'!D451+'BE2'!D451+'BE3'!D451+'BE4'!D451+'BE5'!D451+'BE6'!D451+'BE7'!D451+'BE8'!D451+'BE9'!D451+'BE10'!D451+'BE11'!D451+'BE12'!D451+'BE13'!D451+'BE14'!D451+'BE15'!D451+'BE16'!D451+'BE17'!D451+'BE18'!D451+'BE19'!D451+'BE20'!D451</f>
        <v>0</v>
      </c>
      <c r="E451" s="19"/>
      <c r="F451" s="19"/>
      <c r="G451" s="25">
        <f>'BE6'!G451</f>
        <v>0</v>
      </c>
      <c r="H451" s="15"/>
      <c r="I451" s="44">
        <f>D451+G451</f>
        <v>0</v>
      </c>
      <c r="J451" s="23">
        <f>E451+B451</f>
        <v>0</v>
      </c>
      <c r="K451" s="23"/>
      <c r="L451" s="23">
        <f>G451+D451</f>
        <v>0</v>
      </c>
      <c r="M451" s="15"/>
      <c r="N451" s="44">
        <f>D451+G451</f>
        <v>0</v>
      </c>
    </row>
    <row r="452" spans="1:14" ht="14.5" customHeight="1" x14ac:dyDescent="0.2">
      <c r="A452" s="14"/>
      <c r="B452" s="10"/>
      <c r="C452" s="11"/>
      <c r="D452" s="22"/>
      <c r="E452" s="12"/>
      <c r="F452" s="13"/>
      <c r="G452" s="23"/>
      <c r="H452" s="15"/>
      <c r="I452" s="44"/>
      <c r="J452" s="23"/>
      <c r="K452" s="23"/>
      <c r="L452" s="23"/>
      <c r="M452" s="15"/>
      <c r="N452" s="44"/>
    </row>
    <row r="453" spans="1:14" ht="14.5" customHeight="1" x14ac:dyDescent="0.2">
      <c r="A453" s="19" t="s">
        <v>113</v>
      </c>
      <c r="B453" s="19"/>
      <c r="C453" s="19"/>
      <c r="D453" s="25">
        <f>'BE1'!D453+'BE2'!D453+'BE3'!D453+'BE4'!D453+'BE5'!D453+'BE6'!D453+'BE7'!D453+'BE8'!D453+'BE9'!D453+'BE10'!D453+'BE11'!D453+'BE12'!D453+'BE13'!D453+'BE14'!D453+'BE15'!D453+'BE16'!D453+'BE17'!D453+'BE18'!D453+'BE19'!D453+'BE20'!D453</f>
        <v>0</v>
      </c>
      <c r="E453" s="19"/>
      <c r="F453" s="19"/>
      <c r="G453" s="25">
        <f>'BE6'!G453</f>
        <v>0</v>
      </c>
      <c r="H453" s="15"/>
      <c r="I453" s="44">
        <f>D453+G453</f>
        <v>0</v>
      </c>
      <c r="J453" s="23">
        <f>E453+B453</f>
        <v>0</v>
      </c>
      <c r="K453" s="23"/>
      <c r="L453" s="23">
        <f>G453+D453</f>
        <v>0</v>
      </c>
      <c r="M453" s="15"/>
      <c r="N453" s="44">
        <f>D453+G453</f>
        <v>0</v>
      </c>
    </row>
    <row r="454" spans="1:14" ht="14.5" customHeight="1" x14ac:dyDescent="0.2">
      <c r="A454" s="45"/>
      <c r="B454" s="46"/>
      <c r="C454" s="46"/>
      <c r="D454" s="46"/>
      <c r="E454" s="46"/>
      <c r="F454" s="46"/>
      <c r="G454" s="46"/>
      <c r="H454" s="34"/>
      <c r="I454" s="34"/>
      <c r="J454" s="46"/>
      <c r="K454" s="46"/>
      <c r="L454" s="46"/>
      <c r="M454" s="34"/>
      <c r="N454" s="34"/>
    </row>
    <row r="455" spans="1:14" ht="14.5" customHeight="1" x14ac:dyDescent="0.2">
      <c r="A455" s="37"/>
      <c r="B455" s="38"/>
      <c r="C455" s="39"/>
      <c r="D455" s="40"/>
      <c r="E455" s="38"/>
      <c r="F455" s="39"/>
      <c r="G455" s="40"/>
      <c r="H455" s="41"/>
      <c r="I455" s="41"/>
      <c r="J455" s="41"/>
      <c r="K455" s="41"/>
      <c r="L455" s="41"/>
      <c r="M455" s="42"/>
      <c r="N455" s="43"/>
    </row>
    <row r="456" spans="1:14" ht="21" customHeight="1" x14ac:dyDescent="0.2">
      <c r="A456" s="273" t="s">
        <v>420</v>
      </c>
      <c r="B456" s="274"/>
      <c r="C456" s="274"/>
      <c r="D456" s="274"/>
      <c r="E456" s="274"/>
      <c r="F456" s="274"/>
      <c r="G456" s="274"/>
      <c r="H456" s="274"/>
      <c r="I456" s="274"/>
      <c r="J456" s="274"/>
      <c r="K456" s="274"/>
      <c r="L456" s="274"/>
      <c r="M456" s="274"/>
      <c r="N456" s="275"/>
    </row>
    <row r="457" spans="1:14" ht="14.5" customHeight="1" x14ac:dyDescent="0.2">
      <c r="A457" s="14"/>
      <c r="B457" s="14"/>
      <c r="C457" s="14"/>
      <c r="D457" s="14"/>
      <c r="E457" s="14"/>
      <c r="F457" s="14"/>
      <c r="G457" s="14"/>
      <c r="H457" s="14"/>
      <c r="I457" s="14"/>
      <c r="J457" s="14"/>
      <c r="K457" s="14"/>
      <c r="L457" s="14"/>
      <c r="M457" s="14"/>
      <c r="N457" s="14"/>
    </row>
    <row r="458" spans="1:14" ht="14.5" customHeight="1" x14ac:dyDescent="0.2">
      <c r="A458" s="19" t="s">
        <v>81</v>
      </c>
      <c r="B458" s="7"/>
      <c r="C458" s="20"/>
      <c r="D458" s="21"/>
      <c r="E458" s="7"/>
      <c r="F458" s="20"/>
      <c r="G458" s="21"/>
      <c r="H458" s="34"/>
      <c r="I458" s="44"/>
      <c r="J458" s="23"/>
      <c r="K458" s="23"/>
      <c r="L458" s="23"/>
      <c r="M458" s="34"/>
      <c r="N458" s="44"/>
    </row>
    <row r="459" spans="1:14" ht="14.5" customHeight="1" x14ac:dyDescent="0.2">
      <c r="A459" s="14" t="s">
        <v>82</v>
      </c>
      <c r="B459" s="10"/>
      <c r="C459" s="11"/>
      <c r="D459" s="22"/>
      <c r="E459" s="12"/>
      <c r="F459" s="13"/>
      <c r="G459" s="23"/>
      <c r="H459" s="34"/>
      <c r="I459" s="44"/>
      <c r="J459" s="23"/>
      <c r="K459" s="23"/>
      <c r="L459" s="23"/>
      <c r="M459" s="34"/>
      <c r="N459" s="44"/>
    </row>
    <row r="460" spans="1:14" ht="14.5" customHeight="1" x14ac:dyDescent="0.2">
      <c r="A460" s="109" t="s">
        <v>83</v>
      </c>
      <c r="B460" s="22">
        <f>'BE1'!B460+'BE2'!B460+'BE3'!B460+'BE4'!B460+'BE5'!B460+'BE6'!B460+'BE7'!B460+'BE8'!B460+'BE9'!B460+'BE10'!B460+'BE11'!B460+'BE12'!B460+'BE13'!B460+'BE14'!B460+'BE15'!B460+'BE16'!B460+'BE17'!B460+'BE18'!B460+'BE19'!B460+'BE20'!B460</f>
        <v>0</v>
      </c>
      <c r="C460" s="11"/>
      <c r="D460" s="22">
        <f>'BE1'!D460+'BE2'!D460+'BE3'!D460+'BE4'!D460+'BE5'!D460+'BE6'!D460+'BE7'!D460+'BE8'!D460+'BE9'!D460+'BE10'!D460+'BE11'!D460+'BE12'!D460+'BE13'!D460+'BE14'!D460+'BE15'!D460+'BE16'!D460+'BE17'!D460+'BE18'!D460+'BE19'!D460+'BE20'!D460</f>
        <v>0</v>
      </c>
      <c r="E460" s="23">
        <f>'BE6'!E460</f>
        <v>0</v>
      </c>
      <c r="F460" s="13"/>
      <c r="G460" s="23">
        <f>'BE6'!G460</f>
        <v>0</v>
      </c>
      <c r="H460" s="34"/>
      <c r="I460" s="44">
        <f t="shared" ref="I460:I467" si="77">D460+G460</f>
        <v>0</v>
      </c>
      <c r="J460" s="23">
        <f t="shared" ref="J460:J467" si="78">E460+B460</f>
        <v>0</v>
      </c>
      <c r="K460" s="23" t="str">
        <f t="shared" ref="K460:K467" si="79">IF(J460&gt;0,L460/J460," ")</f>
        <v xml:space="preserve"> </v>
      </c>
      <c r="L460" s="23">
        <f t="shared" ref="L460:L467" si="80">G460+D460</f>
        <v>0</v>
      </c>
      <c r="M460" s="34"/>
      <c r="N460" s="44">
        <f t="shared" ref="N460:N467" si="81">D460+G460</f>
        <v>0</v>
      </c>
    </row>
    <row r="461" spans="1:14" ht="14.5" customHeight="1" x14ac:dyDescent="0.2">
      <c r="A461" s="109" t="s">
        <v>84</v>
      </c>
      <c r="B461" s="22">
        <f>'BE1'!B461+'BE2'!B461+'BE3'!B461+'BE4'!B461+'BE5'!B461+'BE6'!B461+'BE7'!B461+'BE8'!B461+'BE9'!B461+'BE10'!B461+'BE11'!B461+'BE12'!B461+'BE13'!B461+'BE14'!B461+'BE15'!B461+'BE16'!B461+'BE17'!B461+'BE18'!B461+'BE19'!B461+'BE20'!B461</f>
        <v>21.6</v>
      </c>
      <c r="C461" s="11"/>
      <c r="D461" s="22">
        <f>'BE1'!D461+'BE2'!D461+'BE3'!D461+'BE4'!D461+'BE5'!D461+'BE6'!D461+'BE7'!D461+'BE8'!D461+'BE9'!D461+'BE10'!D461+'BE11'!D461+'BE12'!D461+'BE13'!D461+'BE14'!D461+'BE15'!D461+'BE16'!D461+'BE17'!D461+'BE18'!D461+'BE19'!D461+'BE20'!D461</f>
        <v>120314.592</v>
      </c>
      <c r="E461" s="23">
        <f>'BE6'!E461</f>
        <v>0</v>
      </c>
      <c r="F461" s="13"/>
      <c r="G461" s="23">
        <f>'BE6'!G461</f>
        <v>0</v>
      </c>
      <c r="H461" s="34"/>
      <c r="I461" s="44">
        <f t="shared" si="77"/>
        <v>120314.592</v>
      </c>
      <c r="J461" s="23">
        <f t="shared" si="78"/>
        <v>21.6</v>
      </c>
      <c r="K461" s="23">
        <f t="shared" si="79"/>
        <v>5570.12</v>
      </c>
      <c r="L461" s="23">
        <f t="shared" si="80"/>
        <v>120314.592</v>
      </c>
      <c r="M461" s="34"/>
      <c r="N461" s="44">
        <f t="shared" si="81"/>
        <v>120314.592</v>
      </c>
    </row>
    <row r="462" spans="1:14" ht="14.5" customHeight="1" x14ac:dyDescent="0.2">
      <c r="A462" s="109" t="s">
        <v>85</v>
      </c>
      <c r="B462" s="22">
        <f>'BE1'!B462+'BE2'!B462+'BE3'!B462+'BE4'!B462+'BE5'!B462+'BE6'!B462+'BE7'!B462+'BE8'!B462+'BE9'!B462+'BE10'!B462+'BE11'!B462+'BE12'!B462+'BE13'!B462+'BE14'!B462+'BE15'!B462+'BE16'!B462+'BE17'!B462+'BE18'!B462+'BE19'!B462+'BE20'!B462</f>
        <v>0</v>
      </c>
      <c r="C462" s="11"/>
      <c r="D462" s="22">
        <f>'BE1'!D462+'BE2'!D462+'BE3'!D462+'BE4'!D462+'BE5'!D462+'BE6'!D462+'BE7'!D462+'BE8'!D462+'BE9'!D462+'BE10'!D462+'BE11'!D462+'BE12'!D462+'BE13'!D462+'BE14'!D462+'BE15'!D462+'BE16'!D462+'BE17'!D462+'BE18'!D462+'BE19'!D462+'BE20'!D462</f>
        <v>0</v>
      </c>
      <c r="E462" s="23">
        <f>'BE6'!E462</f>
        <v>0</v>
      </c>
      <c r="F462" s="13"/>
      <c r="G462" s="23">
        <f>'BE6'!G462</f>
        <v>0</v>
      </c>
      <c r="H462" s="34"/>
      <c r="I462" s="44">
        <f t="shared" si="77"/>
        <v>0</v>
      </c>
      <c r="J462" s="23">
        <f t="shared" si="78"/>
        <v>0</v>
      </c>
      <c r="K462" s="23" t="str">
        <f t="shared" si="79"/>
        <v xml:space="preserve"> </v>
      </c>
      <c r="L462" s="23">
        <f t="shared" si="80"/>
        <v>0</v>
      </c>
      <c r="M462" s="34"/>
      <c r="N462" s="44">
        <f t="shared" si="81"/>
        <v>0</v>
      </c>
    </row>
    <row r="463" spans="1:14" ht="14.5" customHeight="1" x14ac:dyDescent="0.2">
      <c r="A463" s="109" t="s">
        <v>86</v>
      </c>
      <c r="B463" s="22">
        <f>'BE1'!B463+'BE2'!B463+'BE3'!B463+'BE4'!B463+'BE5'!B463+'BE6'!B463+'BE7'!B463+'BE8'!B463+'BE9'!B463+'BE10'!B463+'BE11'!B463+'BE12'!B463+'BE13'!B463+'BE14'!B463+'BE15'!B463+'BE16'!B463+'BE17'!B463+'BE18'!B463+'BE19'!B463+'BE20'!B463</f>
        <v>0</v>
      </c>
      <c r="C463" s="11"/>
      <c r="D463" s="22">
        <f>'BE1'!D463+'BE2'!D463+'BE3'!D463+'BE4'!D463+'BE5'!D463+'BE6'!D463+'BE7'!D463+'BE8'!D463+'BE9'!D463+'BE10'!D463+'BE11'!D463+'BE12'!D463+'BE13'!D463+'BE14'!D463+'BE15'!D463+'BE16'!D463+'BE17'!D463+'BE18'!D463+'BE19'!D463+'BE20'!D463</f>
        <v>0</v>
      </c>
      <c r="E463" s="23">
        <f>'BE6'!E463</f>
        <v>0</v>
      </c>
      <c r="F463" s="13"/>
      <c r="G463" s="23">
        <f>'BE6'!G463</f>
        <v>0</v>
      </c>
      <c r="H463" s="34"/>
      <c r="I463" s="44">
        <f t="shared" si="77"/>
        <v>0</v>
      </c>
      <c r="J463" s="23">
        <f t="shared" si="78"/>
        <v>0</v>
      </c>
      <c r="K463" s="23" t="str">
        <f t="shared" si="79"/>
        <v xml:space="preserve"> </v>
      </c>
      <c r="L463" s="23">
        <f t="shared" si="80"/>
        <v>0</v>
      </c>
      <c r="M463" s="34"/>
      <c r="N463" s="44">
        <f t="shared" si="81"/>
        <v>0</v>
      </c>
    </row>
    <row r="464" spans="1:14" ht="14.5" customHeight="1" x14ac:dyDescent="0.2">
      <c r="A464" s="109" t="s">
        <v>87</v>
      </c>
      <c r="B464" s="22">
        <f>'BE1'!B464+'BE2'!B464+'BE3'!B464+'BE4'!B464+'BE5'!B464+'BE6'!B464+'BE7'!B464+'BE8'!B464+'BE9'!B464+'BE10'!B464+'BE11'!B464+'BE12'!B464+'BE13'!B464+'BE14'!B464+'BE15'!B464+'BE16'!B464+'BE17'!B464+'BE18'!B464+'BE19'!B464+'BE20'!B464</f>
        <v>0</v>
      </c>
      <c r="C464" s="11"/>
      <c r="D464" s="22">
        <f>'BE1'!D464+'BE2'!D464+'BE3'!D464+'BE4'!D464+'BE5'!D464+'BE6'!D464+'BE7'!D464+'BE8'!D464+'BE9'!D464+'BE10'!D464+'BE11'!D464+'BE12'!D464+'BE13'!D464+'BE14'!D464+'BE15'!D464+'BE16'!D464+'BE17'!D464+'BE18'!D464+'BE19'!D464+'BE20'!D464</f>
        <v>0</v>
      </c>
      <c r="E464" s="23">
        <f>'BE6'!E464</f>
        <v>0</v>
      </c>
      <c r="F464" s="13"/>
      <c r="G464" s="23">
        <f>'BE6'!G464</f>
        <v>0</v>
      </c>
      <c r="H464" s="34"/>
      <c r="I464" s="44">
        <f t="shared" si="77"/>
        <v>0</v>
      </c>
      <c r="J464" s="23">
        <f t="shared" si="78"/>
        <v>0</v>
      </c>
      <c r="K464" s="23" t="str">
        <f t="shared" si="79"/>
        <v xml:space="preserve"> </v>
      </c>
      <c r="L464" s="23">
        <f t="shared" si="80"/>
        <v>0</v>
      </c>
      <c r="M464" s="34"/>
      <c r="N464" s="44">
        <f t="shared" si="81"/>
        <v>0</v>
      </c>
    </row>
    <row r="465" spans="1:14" ht="14.5" customHeight="1" x14ac:dyDescent="0.2">
      <c r="A465" s="14" t="s">
        <v>88</v>
      </c>
      <c r="B465" s="22">
        <f>'BE1'!B465+'BE2'!B465+'BE3'!B465+'BE4'!B465+'BE5'!B465+'BE6'!B465+'BE7'!B465+'BE8'!B465+'BE9'!B465+'BE10'!B465+'BE11'!B465+'BE12'!B465+'BE13'!B465+'BE14'!B465+'BE15'!B465+'BE16'!B465+'BE17'!B465+'BE18'!B465+'BE19'!B465+'BE20'!B465</f>
        <v>0</v>
      </c>
      <c r="C465" s="11"/>
      <c r="D465" s="22">
        <f>'BE1'!D465+'BE2'!D465+'BE3'!D465+'BE4'!D465+'BE5'!D465+'BE6'!D465+'BE7'!D465+'BE8'!D465+'BE9'!D465+'BE10'!D465+'BE11'!D465+'BE12'!D465+'BE13'!D465+'BE14'!D465+'BE15'!D465+'BE16'!D465+'BE17'!D465+'BE18'!D465+'BE19'!D465+'BE20'!D465</f>
        <v>0</v>
      </c>
      <c r="E465" s="23">
        <f>'BE6'!E465</f>
        <v>0</v>
      </c>
      <c r="F465" s="13"/>
      <c r="G465" s="23">
        <f>'BE6'!G465</f>
        <v>0</v>
      </c>
      <c r="H465" s="34"/>
      <c r="I465" s="44">
        <f t="shared" si="77"/>
        <v>0</v>
      </c>
      <c r="J465" s="23">
        <f t="shared" si="78"/>
        <v>0</v>
      </c>
      <c r="K465" s="23" t="str">
        <f t="shared" si="79"/>
        <v xml:space="preserve"> </v>
      </c>
      <c r="L465" s="23">
        <f t="shared" si="80"/>
        <v>0</v>
      </c>
      <c r="M465" s="34"/>
      <c r="N465" s="44">
        <f t="shared" si="81"/>
        <v>0</v>
      </c>
    </row>
    <row r="466" spans="1:14" ht="14.5" customHeight="1" x14ac:dyDescent="0.2">
      <c r="A466" s="14" t="s">
        <v>89</v>
      </c>
      <c r="B466" s="22">
        <f>'BE1'!B466+'BE2'!B466+'BE3'!B466+'BE4'!B466+'BE5'!B466+'BE6'!B466+'BE7'!B466+'BE8'!B466+'BE9'!B466+'BE10'!B466+'BE11'!B466+'BE12'!B466+'BE13'!B466+'BE14'!B466+'BE15'!B466+'BE16'!B466+'BE17'!B466+'BE18'!B466+'BE19'!B466+'BE20'!B466</f>
        <v>0</v>
      </c>
      <c r="C466" s="11"/>
      <c r="D466" s="22">
        <f>'BE1'!D466+'BE2'!D466+'BE3'!D466+'BE4'!D466+'BE5'!D466+'BE6'!D466+'BE7'!D466+'BE8'!D466+'BE9'!D466+'BE10'!D466+'BE11'!D466+'BE12'!D466+'BE13'!D466+'BE14'!D466+'BE15'!D466+'BE16'!D466+'BE17'!D466+'BE18'!D466+'BE19'!D466+'BE20'!D466</f>
        <v>0</v>
      </c>
      <c r="E466" s="23">
        <f>'BE6'!E466</f>
        <v>0</v>
      </c>
      <c r="F466" s="13"/>
      <c r="G466" s="23">
        <f>'BE6'!G466</f>
        <v>0</v>
      </c>
      <c r="H466" s="34"/>
      <c r="I466" s="44">
        <f t="shared" si="77"/>
        <v>0</v>
      </c>
      <c r="J466" s="23">
        <f t="shared" si="78"/>
        <v>0</v>
      </c>
      <c r="K466" s="23" t="str">
        <f t="shared" si="79"/>
        <v xml:space="preserve"> </v>
      </c>
      <c r="L466" s="23">
        <f t="shared" si="80"/>
        <v>0</v>
      </c>
      <c r="M466" s="15"/>
      <c r="N466" s="44">
        <f t="shared" si="81"/>
        <v>0</v>
      </c>
    </row>
    <row r="467" spans="1:14" ht="14.5" customHeight="1" x14ac:dyDescent="0.2">
      <c r="A467" s="14" t="s">
        <v>90</v>
      </c>
      <c r="B467" s="22">
        <f>'BE1'!B467+'BE2'!B467+'BE3'!B467+'BE4'!B467+'BE5'!B467+'BE6'!B467+'BE7'!B467+'BE8'!B467+'BE9'!B467+'BE10'!B467+'BE11'!B467+'BE12'!B467+'BE13'!B467+'BE14'!B467+'BE15'!B467+'BE16'!B467+'BE17'!B467+'BE18'!B467+'BE19'!B467+'BE20'!B467</f>
        <v>0</v>
      </c>
      <c r="C467" s="11"/>
      <c r="D467" s="22">
        <f>'BE1'!D467+'BE2'!D467+'BE3'!D467+'BE4'!D467+'BE5'!D467+'BE6'!D467+'BE7'!D467+'BE8'!D467+'BE9'!D467+'BE10'!D467+'BE11'!D467+'BE12'!D467+'BE13'!D467+'BE14'!D467+'BE15'!D467+'BE16'!D467+'BE17'!D467+'BE18'!D467+'BE19'!D467+'BE20'!D467</f>
        <v>0</v>
      </c>
      <c r="E467" s="23">
        <f>'BE6'!E467</f>
        <v>0</v>
      </c>
      <c r="F467" s="13"/>
      <c r="G467" s="23">
        <f>'BE6'!G467</f>
        <v>0</v>
      </c>
      <c r="H467" s="34"/>
      <c r="I467" s="44">
        <f t="shared" si="77"/>
        <v>0</v>
      </c>
      <c r="J467" s="23">
        <f t="shared" si="78"/>
        <v>0</v>
      </c>
      <c r="K467" s="23" t="str">
        <f t="shared" si="79"/>
        <v xml:space="preserve"> </v>
      </c>
      <c r="L467" s="23">
        <f t="shared" si="80"/>
        <v>0</v>
      </c>
      <c r="M467" s="15"/>
      <c r="N467" s="44">
        <f t="shared" si="81"/>
        <v>0</v>
      </c>
    </row>
    <row r="468" spans="1:14" ht="14.5" customHeight="1" x14ac:dyDescent="0.2">
      <c r="A468" s="19" t="s">
        <v>91</v>
      </c>
      <c r="B468" s="7"/>
      <c r="C468" s="20"/>
      <c r="D468" s="21"/>
      <c r="E468" s="7"/>
      <c r="F468" s="20"/>
      <c r="G468" s="21"/>
      <c r="H468" s="15"/>
      <c r="I468" s="44"/>
      <c r="J468" s="23"/>
      <c r="K468" s="23"/>
      <c r="L468" s="23"/>
      <c r="M468" s="34"/>
      <c r="N468" s="44"/>
    </row>
    <row r="469" spans="1:14" ht="14.5" customHeight="1" x14ac:dyDescent="0.2">
      <c r="A469" s="16"/>
      <c r="B469" s="22">
        <f>'BE1'!B469+'BE2'!B469+'BE3'!B469+'BE4'!B469+'BE5'!B469+'BE6'!B469+'BE7'!B469+'BE8'!B469+'BE9'!B469+'BE10'!B469+'BE11'!B469+'BE12'!B469+'BE13'!B469+'BE14'!B469+'BE15'!B469+'BE16'!B469+'BE17'!B469+'BE18'!B469+'BE19'!B469+'BE20'!B469</f>
        <v>0</v>
      </c>
      <c r="C469" s="11"/>
      <c r="D469" s="22">
        <f>'BE1'!D469+'BE2'!D469+'BE3'!D469+'BE4'!D469+'BE5'!D469+'BE6'!D469+'BE7'!D469+'BE8'!D469+'BE9'!D469+'BE10'!D469+'BE11'!D469+'BE12'!D469+'BE13'!D469+'BE14'!D469+'BE15'!D469+'BE16'!D469+'BE17'!D469+'BE18'!D469+'BE19'!D469+'BE20'!D469</f>
        <v>0</v>
      </c>
      <c r="E469" s="23">
        <f>'BE6'!E469</f>
        <v>0</v>
      </c>
      <c r="F469" s="13"/>
      <c r="G469" s="23">
        <f>'BE6'!G469</f>
        <v>0</v>
      </c>
      <c r="H469" s="34"/>
      <c r="I469" s="44">
        <f>D469+G469</f>
        <v>0</v>
      </c>
      <c r="J469" s="23">
        <f>E469+B469</f>
        <v>0</v>
      </c>
      <c r="K469" s="23" t="str">
        <f>IF(J469&gt;0,L469/J469," ")</f>
        <v xml:space="preserve"> </v>
      </c>
      <c r="L469" s="23">
        <f>G469+D469</f>
        <v>0</v>
      </c>
      <c r="M469" s="15"/>
      <c r="N469" s="44">
        <f>D469+G469</f>
        <v>0</v>
      </c>
    </row>
    <row r="470" spans="1:14" ht="14.5" customHeight="1" x14ac:dyDescent="0.2">
      <c r="A470" s="19" t="s">
        <v>92</v>
      </c>
      <c r="B470" s="7"/>
      <c r="C470" s="20"/>
      <c r="D470" s="21"/>
      <c r="E470" s="7"/>
      <c r="F470" s="20"/>
      <c r="G470" s="21"/>
      <c r="H470" s="15"/>
      <c r="I470" s="44"/>
      <c r="J470" s="23"/>
      <c r="K470" s="23"/>
      <c r="L470" s="23"/>
      <c r="M470" s="34"/>
      <c r="N470" s="44"/>
    </row>
    <row r="471" spans="1:14" ht="14.5" customHeight="1" x14ac:dyDescent="0.2">
      <c r="A471" s="120" t="s">
        <v>93</v>
      </c>
      <c r="B471" s="22">
        <f>'BE1'!B471+'BE2'!B471+'BE3'!B471+'BE4'!B471+'BE5'!B471+'BE6'!B471+'BE7'!B471+'BE8'!B471+'BE9'!B471+'BE10'!B471+'BE11'!B471+'BE12'!B471+'BE13'!B471+'BE14'!B471+'BE15'!B471+'BE16'!B471+'BE17'!B471+'BE18'!B471+'BE19'!B471+'BE20'!B471</f>
        <v>0</v>
      </c>
      <c r="C471" s="11"/>
      <c r="D471" s="22">
        <f>'BE1'!D471+'BE2'!D471+'BE3'!D471+'BE4'!D471+'BE5'!D471+'BE6'!D471+'BE7'!D471+'BE8'!D471+'BE9'!D471+'BE10'!D471+'BE11'!D471+'BE12'!D471+'BE13'!D471+'BE14'!D471+'BE15'!D471+'BE16'!D471+'BE17'!D471+'BE18'!D471+'BE19'!D471+'BE20'!D471</f>
        <v>0</v>
      </c>
      <c r="E471" s="23">
        <f>'BE6'!E471</f>
        <v>0</v>
      </c>
      <c r="F471" s="13"/>
      <c r="G471" s="23">
        <f>'BE6'!G471</f>
        <v>0</v>
      </c>
      <c r="H471" s="34"/>
      <c r="I471" s="44">
        <f>D471+G471</f>
        <v>0</v>
      </c>
      <c r="J471" s="23">
        <f>E471+B471</f>
        <v>0</v>
      </c>
      <c r="K471" s="23" t="str">
        <f>IF(J471&gt;0,L471/J471," ")</f>
        <v xml:space="preserve"> </v>
      </c>
      <c r="L471" s="23">
        <f>G471+D471</f>
        <v>0</v>
      </c>
      <c r="M471" s="15"/>
      <c r="N471" s="44">
        <f>D471+G471</f>
        <v>0</v>
      </c>
    </row>
    <row r="472" spans="1:14" ht="14.5" customHeight="1" x14ac:dyDescent="0.2">
      <c r="A472" s="14" t="s">
        <v>94</v>
      </c>
      <c r="B472" s="10"/>
      <c r="C472" s="11"/>
      <c r="D472" s="22"/>
      <c r="E472" s="12"/>
      <c r="F472" s="13"/>
      <c r="G472" s="23"/>
      <c r="H472" s="15"/>
      <c r="I472" s="44"/>
      <c r="J472" s="23"/>
      <c r="K472" s="23"/>
      <c r="L472" s="23"/>
      <c r="M472" s="15"/>
      <c r="N472" s="44"/>
    </row>
    <row r="473" spans="1:14" ht="14.5" customHeight="1" x14ac:dyDescent="0.2">
      <c r="A473" s="110" t="s">
        <v>95</v>
      </c>
      <c r="B473" s="22">
        <f>'BE1'!B473+'BE2'!B473+'BE3'!B473+'BE4'!B473+'BE5'!B473+'BE6'!B473+'BE7'!B473+'BE8'!B473+'BE9'!B473+'BE10'!B473+'BE11'!B473+'BE12'!B473+'BE13'!B473+'BE14'!B473+'BE15'!B473+'BE16'!B473+'BE17'!B473+'BE18'!B473+'BE19'!B473+'BE20'!B473</f>
        <v>0</v>
      </c>
      <c r="C473" s="11"/>
      <c r="D473" s="22">
        <f>'BE1'!D473+'BE2'!D473+'BE3'!D473+'BE4'!D473+'BE5'!D473+'BE6'!D473+'BE7'!D473+'BE8'!D473+'BE9'!D473+'BE10'!D473+'BE11'!D473+'BE12'!D473+'BE13'!D473+'BE14'!D473+'BE15'!D473+'BE16'!D473+'BE17'!D473+'BE18'!D473+'BE19'!D473+'BE20'!D473</f>
        <v>0</v>
      </c>
      <c r="E473" s="23">
        <f>'BE6'!E473</f>
        <v>0</v>
      </c>
      <c r="F473" s="13"/>
      <c r="G473" s="23">
        <f>'BE6'!G473</f>
        <v>0</v>
      </c>
      <c r="H473" s="34"/>
      <c r="I473" s="44">
        <f>D473+G473</f>
        <v>0</v>
      </c>
      <c r="J473" s="23">
        <f>E473+B473</f>
        <v>0</v>
      </c>
      <c r="K473" s="23" t="str">
        <f>IF(J473&gt;0,L473/J473," ")</f>
        <v xml:space="preserve"> </v>
      </c>
      <c r="L473" s="23">
        <f>G473+D473</f>
        <v>0</v>
      </c>
      <c r="M473" s="15"/>
      <c r="N473" s="44">
        <f>D473+G473</f>
        <v>0</v>
      </c>
    </row>
    <row r="474" spans="1:14" ht="14.5" customHeight="1" x14ac:dyDescent="0.2">
      <c r="A474" s="110" t="s">
        <v>96</v>
      </c>
      <c r="B474" s="22">
        <f>'BE1'!B474+'BE2'!B474+'BE3'!B474+'BE4'!B474+'BE5'!B474+'BE6'!B474+'BE7'!B474+'BE8'!B474+'BE9'!B474+'BE10'!B474+'BE11'!B474+'BE12'!B474+'BE13'!B474+'BE14'!B474+'BE15'!B474+'BE16'!B474+'BE17'!B474+'BE18'!B474+'BE19'!B474+'BE20'!B474</f>
        <v>0</v>
      </c>
      <c r="C474" s="11"/>
      <c r="D474" s="22">
        <f>'BE1'!D474+'BE2'!D474+'BE3'!D474+'BE4'!D474+'BE5'!D474+'BE6'!D474+'BE7'!D474+'BE8'!D474+'BE9'!D474+'BE10'!D474+'BE11'!D474+'BE12'!D474+'BE13'!D474+'BE14'!D474+'BE15'!D474+'BE16'!D474+'BE17'!D474+'BE18'!D474+'BE19'!D474+'BE20'!D474</f>
        <v>0</v>
      </c>
      <c r="E474" s="23">
        <f>'BE6'!E474</f>
        <v>0</v>
      </c>
      <c r="F474" s="13"/>
      <c r="G474" s="23">
        <f>'BE6'!G474</f>
        <v>0</v>
      </c>
      <c r="H474" s="34"/>
      <c r="I474" s="44">
        <f>D474+G474</f>
        <v>0</v>
      </c>
      <c r="J474" s="23">
        <f>E474+B474</f>
        <v>0</v>
      </c>
      <c r="K474" s="23" t="str">
        <f>IF(J474&gt;0,L474/J474," ")</f>
        <v xml:space="preserve"> </v>
      </c>
      <c r="L474" s="23">
        <f>G474+D474</f>
        <v>0</v>
      </c>
      <c r="M474" s="15"/>
      <c r="N474" s="44">
        <f>D474+G474</f>
        <v>0</v>
      </c>
    </row>
    <row r="475" spans="1:14" ht="14.5" customHeight="1" x14ac:dyDescent="0.2">
      <c r="A475" s="110" t="s">
        <v>97</v>
      </c>
      <c r="B475" s="22">
        <f>'BE1'!B475+'BE2'!B475+'BE3'!B475+'BE4'!B475+'BE5'!B475+'BE6'!B475+'BE7'!B475+'BE8'!B475+'BE9'!B475+'BE10'!B475+'BE11'!B475+'BE12'!B475+'BE13'!B475+'BE14'!B475+'BE15'!B475+'BE16'!B475+'BE17'!B475+'BE18'!B475+'BE19'!B475+'BE20'!B475</f>
        <v>0</v>
      </c>
      <c r="C475" s="11"/>
      <c r="D475" s="22">
        <f>'BE1'!D475+'BE2'!D475+'BE3'!D475+'BE4'!D475+'BE5'!D475+'BE6'!D475+'BE7'!D475+'BE8'!D475+'BE9'!D475+'BE10'!D475+'BE11'!D475+'BE12'!D475+'BE13'!D475+'BE14'!D475+'BE15'!D475+'BE16'!D475+'BE17'!D475+'BE18'!D475+'BE19'!D475+'BE20'!D475</f>
        <v>0</v>
      </c>
      <c r="E475" s="23">
        <f>'BE6'!E475</f>
        <v>0</v>
      </c>
      <c r="F475" s="13"/>
      <c r="G475" s="23">
        <f>'BE6'!G475</f>
        <v>0</v>
      </c>
      <c r="H475" s="34"/>
      <c r="I475" s="44">
        <f>D475+G475</f>
        <v>0</v>
      </c>
      <c r="J475" s="23">
        <f>E475+B475</f>
        <v>0</v>
      </c>
      <c r="K475" s="23" t="str">
        <f>IF(J475&gt;0,L475/J475," ")</f>
        <v xml:space="preserve"> </v>
      </c>
      <c r="L475" s="23">
        <f>G475+D475</f>
        <v>0</v>
      </c>
      <c r="M475" s="15"/>
      <c r="N475" s="44">
        <f>D475+G475</f>
        <v>0</v>
      </c>
    </row>
    <row r="476" spans="1:14" ht="14.5" customHeight="1" x14ac:dyDescent="0.2">
      <c r="A476" s="14" t="s">
        <v>98</v>
      </c>
      <c r="B476" s="10"/>
      <c r="C476" s="11"/>
      <c r="D476" s="22"/>
      <c r="E476" s="12"/>
      <c r="F476" s="13"/>
      <c r="G476" s="23"/>
      <c r="H476" s="15"/>
      <c r="I476" s="44"/>
      <c r="J476" s="23"/>
      <c r="K476" s="23"/>
      <c r="L476" s="23"/>
      <c r="M476" s="15"/>
      <c r="N476" s="44"/>
    </row>
    <row r="477" spans="1:14" ht="14.5" customHeight="1" x14ac:dyDescent="0.2">
      <c r="A477" s="110" t="s">
        <v>99</v>
      </c>
      <c r="B477" s="22">
        <f>'BE1'!B477+'BE2'!B477+'BE3'!B477+'BE4'!B477+'BE5'!B477+'BE6'!B477+'BE7'!B477+'BE8'!B477+'BE9'!B477+'BE10'!B477+'BE11'!B477+'BE12'!B477+'BE13'!B477+'BE14'!B477+'BE15'!B477+'BE16'!B477+'BE17'!B477+'BE18'!B477+'BE19'!B477+'BE20'!B477</f>
        <v>0</v>
      </c>
      <c r="C477" s="11"/>
      <c r="D477" s="22">
        <f>'BE1'!D477+'BE2'!D477+'BE3'!D477+'BE4'!D477+'BE5'!D477+'BE6'!D477+'BE7'!D477+'BE8'!D477+'BE9'!D477+'BE10'!D477+'BE11'!D477+'BE12'!D477+'BE13'!D477+'BE14'!D477+'BE15'!D477+'BE16'!D477+'BE17'!D477+'BE18'!D477+'BE19'!D477+'BE20'!D477</f>
        <v>0</v>
      </c>
      <c r="E477" s="23">
        <f>'BE6'!E477</f>
        <v>0</v>
      </c>
      <c r="F477" s="13"/>
      <c r="G477" s="23">
        <f>'BE6'!G477</f>
        <v>0</v>
      </c>
      <c r="H477" s="34"/>
      <c r="I477" s="44">
        <f>D477+G477</f>
        <v>0</v>
      </c>
      <c r="J477" s="23">
        <f>E477+B477</f>
        <v>0</v>
      </c>
      <c r="K477" s="23" t="str">
        <f t="shared" ref="K477:K481" si="82">IF(J477&gt;0,L477/J477," ")</f>
        <v xml:space="preserve"> </v>
      </c>
      <c r="L477" s="23">
        <f>G477+D477</f>
        <v>0</v>
      </c>
      <c r="M477" s="15"/>
      <c r="N477" s="44">
        <f>D477+G477</f>
        <v>0</v>
      </c>
    </row>
    <row r="478" spans="1:14" ht="14.5" customHeight="1" x14ac:dyDescent="0.2">
      <c r="A478" s="110" t="s">
        <v>100</v>
      </c>
      <c r="B478" s="22">
        <f>'BE1'!B478+'BE2'!B478+'BE3'!B478+'BE4'!B478+'BE5'!B478+'BE6'!B478+'BE7'!B478+'BE8'!B478+'BE9'!B478+'BE10'!B478+'BE11'!B478+'BE12'!B478+'BE13'!B478+'BE14'!B478+'BE15'!B478+'BE16'!B478+'BE17'!B478+'BE18'!B478+'BE19'!B478+'BE20'!B478</f>
        <v>0</v>
      </c>
      <c r="C478" s="11"/>
      <c r="D478" s="22">
        <f>'BE1'!D478+'BE2'!D478+'BE3'!D478+'BE4'!D478+'BE5'!D478+'BE6'!D478+'BE7'!D478+'BE8'!D478+'BE9'!D478+'BE10'!D478+'BE11'!D478+'BE12'!D478+'BE13'!D478+'BE14'!D478+'BE15'!D478+'BE16'!D478+'BE17'!D478+'BE18'!D478+'BE19'!D478+'BE20'!D478</f>
        <v>0</v>
      </c>
      <c r="E478" s="23">
        <f>'BE6'!E478</f>
        <v>0</v>
      </c>
      <c r="F478" s="13"/>
      <c r="G478" s="23">
        <f>'BE6'!G478</f>
        <v>0</v>
      </c>
      <c r="H478" s="34"/>
      <c r="I478" s="44">
        <f>D478+G478</f>
        <v>0</v>
      </c>
      <c r="J478" s="23">
        <f>E478+B478</f>
        <v>0</v>
      </c>
      <c r="K478" s="23" t="str">
        <f t="shared" si="82"/>
        <v xml:space="preserve"> </v>
      </c>
      <c r="L478" s="23">
        <f>G478+D478</f>
        <v>0</v>
      </c>
      <c r="M478" s="15"/>
      <c r="N478" s="44">
        <f>D478+G478</f>
        <v>0</v>
      </c>
    </row>
    <row r="479" spans="1:14" ht="14.5" customHeight="1" x14ac:dyDescent="0.2">
      <c r="A479" s="110" t="s">
        <v>101</v>
      </c>
      <c r="B479" s="22">
        <f>'BE1'!B479+'BE2'!B479+'BE3'!B479+'BE4'!B479+'BE5'!B479+'BE6'!B479+'BE7'!B479+'BE8'!B479+'BE9'!B479+'BE10'!B479+'BE11'!B479+'BE12'!B479+'BE13'!B479+'BE14'!B479+'BE15'!B479+'BE16'!B479+'BE17'!B479+'BE18'!B479+'BE19'!B479+'BE20'!B479</f>
        <v>0</v>
      </c>
      <c r="C479" s="11"/>
      <c r="D479" s="22">
        <f>'BE1'!D479+'BE2'!D479+'BE3'!D479+'BE4'!D479+'BE5'!D479+'BE6'!D479+'BE7'!D479+'BE8'!D479+'BE9'!D479+'BE10'!D479+'BE11'!D479+'BE12'!D479+'BE13'!D479+'BE14'!D479+'BE15'!D479+'BE16'!D479+'BE17'!D479+'BE18'!D479+'BE19'!D479+'BE20'!D479</f>
        <v>0</v>
      </c>
      <c r="E479" s="23">
        <f>'BE6'!E479</f>
        <v>0</v>
      </c>
      <c r="F479" s="13"/>
      <c r="G479" s="23">
        <f>'BE6'!G479</f>
        <v>0</v>
      </c>
      <c r="H479" s="34"/>
      <c r="I479" s="44">
        <f>D479+G479</f>
        <v>0</v>
      </c>
      <c r="J479" s="23">
        <f>E479+B479</f>
        <v>0</v>
      </c>
      <c r="K479" s="23" t="str">
        <f t="shared" si="82"/>
        <v xml:space="preserve"> </v>
      </c>
      <c r="L479" s="23">
        <f>G479+D479</f>
        <v>0</v>
      </c>
      <c r="M479" s="15"/>
      <c r="N479" s="44">
        <f>D479+G479</f>
        <v>0</v>
      </c>
    </row>
    <row r="480" spans="1:14" ht="14.5" customHeight="1" x14ac:dyDescent="0.2">
      <c r="A480" s="110" t="s">
        <v>102</v>
      </c>
      <c r="B480" s="22">
        <f>'BE1'!B480+'BE2'!B480+'BE3'!B480+'BE4'!B480+'BE5'!B480+'BE6'!B480+'BE7'!B480+'BE8'!B480+'BE9'!B480+'BE10'!B480+'BE11'!B480+'BE12'!B480+'BE13'!B480+'BE14'!B480+'BE15'!B480+'BE16'!B480+'BE17'!B480+'BE18'!B480+'BE19'!B480+'BE20'!B480</f>
        <v>0</v>
      </c>
      <c r="C480" s="11"/>
      <c r="D480" s="22">
        <f>'BE1'!D480+'BE2'!D480+'BE3'!D480+'BE4'!D480+'BE5'!D480+'BE6'!D480+'BE7'!D480+'BE8'!D480+'BE9'!D480+'BE10'!D480+'BE11'!D480+'BE12'!D480+'BE13'!D480+'BE14'!D480+'BE15'!D480+'BE16'!D480+'BE17'!D480+'BE18'!D480+'BE19'!D480+'BE20'!D480</f>
        <v>0</v>
      </c>
      <c r="E480" s="23">
        <f>'BE6'!E480</f>
        <v>0</v>
      </c>
      <c r="F480" s="13"/>
      <c r="G480" s="23">
        <f>'BE6'!G480</f>
        <v>0</v>
      </c>
      <c r="H480" s="34"/>
      <c r="I480" s="44">
        <f>D480+G480</f>
        <v>0</v>
      </c>
      <c r="J480" s="23">
        <f>E480+B480</f>
        <v>0</v>
      </c>
      <c r="K480" s="23" t="str">
        <f t="shared" si="82"/>
        <v xml:space="preserve"> </v>
      </c>
      <c r="L480" s="23">
        <f>G480+D480</f>
        <v>0</v>
      </c>
      <c r="M480" s="15"/>
      <c r="N480" s="44">
        <f>D480+G480</f>
        <v>0</v>
      </c>
    </row>
    <row r="481" spans="1:14" ht="14.5" customHeight="1" x14ac:dyDescent="0.2">
      <c r="A481" s="110" t="s">
        <v>103</v>
      </c>
      <c r="B481" s="22">
        <f>'BE1'!B481+'BE2'!B481+'BE3'!B481+'BE4'!B481+'BE5'!B481+'BE6'!B481+'BE7'!B481+'BE8'!B481+'BE9'!B481+'BE10'!B481+'BE11'!B481+'BE12'!B481+'BE13'!B481+'BE14'!B481+'BE15'!B481+'BE16'!B481+'BE17'!B481+'BE18'!B481+'BE19'!B481+'BE20'!B481</f>
        <v>0</v>
      </c>
      <c r="C481" s="11"/>
      <c r="D481" s="22">
        <f>'BE1'!D481+'BE2'!D481+'BE3'!D481+'BE4'!D481+'BE5'!D481+'BE6'!D481+'BE7'!D481+'BE8'!D481+'BE9'!D481+'BE10'!D481+'BE11'!D481+'BE12'!D481+'BE13'!D481+'BE14'!D481+'BE15'!D481+'BE16'!D481+'BE17'!D481+'BE18'!D481+'BE19'!D481+'BE20'!D481</f>
        <v>0</v>
      </c>
      <c r="E481" s="23">
        <f>'BE6'!E481</f>
        <v>0</v>
      </c>
      <c r="F481" s="13"/>
      <c r="G481" s="23">
        <f>'BE6'!G481</f>
        <v>0</v>
      </c>
      <c r="H481" s="34"/>
      <c r="I481" s="44">
        <f>D481+G481</f>
        <v>0</v>
      </c>
      <c r="J481" s="23">
        <f>E481+B481</f>
        <v>0</v>
      </c>
      <c r="K481" s="23" t="str">
        <f t="shared" si="82"/>
        <v xml:space="preserve"> </v>
      </c>
      <c r="L481" s="23">
        <f>G481+D481</f>
        <v>0</v>
      </c>
      <c r="M481" s="15"/>
      <c r="N481" s="44">
        <f>D481+G481</f>
        <v>0</v>
      </c>
    </row>
    <row r="482" spans="1:14" ht="14.5" customHeight="1" x14ac:dyDescent="0.2">
      <c r="A482" s="9" t="s">
        <v>104</v>
      </c>
      <c r="B482" s="7"/>
      <c r="C482" s="20"/>
      <c r="D482" s="21"/>
      <c r="E482" s="7"/>
      <c r="F482" s="20"/>
      <c r="G482" s="21"/>
      <c r="H482" s="15"/>
      <c r="I482" s="44"/>
      <c r="J482" s="23"/>
      <c r="K482" s="23"/>
      <c r="L482" s="23"/>
      <c r="M482" s="34"/>
      <c r="N482" s="44"/>
    </row>
    <row r="483" spans="1:14" ht="14.5" customHeight="1" x14ac:dyDescent="0.2">
      <c r="A483" s="121" t="s">
        <v>105</v>
      </c>
      <c r="B483" s="22">
        <f>'BE1'!B483+'BE2'!B483+'BE3'!B483+'BE4'!B483+'BE5'!B483+'BE6'!B483+'BE7'!B483+'BE8'!B483+'BE9'!B483+'BE10'!B483+'BE11'!B483+'BE12'!B483+'BE13'!B483+'BE14'!B483+'BE15'!B483+'BE16'!B483+'BE17'!B483+'BE18'!B483+'BE19'!B483+'BE20'!B483</f>
        <v>0</v>
      </c>
      <c r="C483" s="11"/>
      <c r="D483" s="22">
        <f>'BE1'!D483+'BE2'!D483+'BE3'!D483+'BE4'!D483+'BE5'!D483+'BE6'!D483+'BE7'!D483+'BE8'!D483+'BE9'!D483+'BE10'!D483+'BE11'!D483+'BE12'!D483+'BE13'!D483+'BE14'!D483+'BE15'!D483+'BE16'!D483+'BE17'!D483+'BE18'!D483+'BE19'!D483+'BE20'!D483</f>
        <v>0</v>
      </c>
      <c r="E483" s="23">
        <f>'BE6'!E483</f>
        <v>0</v>
      </c>
      <c r="F483" s="13"/>
      <c r="G483" s="23">
        <f>'BE6'!G483</f>
        <v>0</v>
      </c>
      <c r="H483" s="34"/>
      <c r="I483" s="44">
        <f>D483+G483</f>
        <v>0</v>
      </c>
      <c r="J483" s="23">
        <f>E483+B483</f>
        <v>0</v>
      </c>
      <c r="K483" s="23" t="str">
        <f t="shared" ref="K483:K487" si="83">IF(J483&gt;0,L483/J483," ")</f>
        <v xml:space="preserve"> </v>
      </c>
      <c r="L483" s="23">
        <f>G483+D483</f>
        <v>0</v>
      </c>
      <c r="M483" s="15"/>
      <c r="N483" s="44">
        <f>D483+G483</f>
        <v>0</v>
      </c>
    </row>
    <row r="484" spans="1:14" ht="14.5" customHeight="1" x14ac:dyDescent="0.2">
      <c r="A484" s="120" t="s">
        <v>106</v>
      </c>
      <c r="B484" s="22">
        <f>'BE1'!B484+'BE2'!B484+'BE3'!B484+'BE4'!B484+'BE5'!B484+'BE6'!B484+'BE7'!B484+'BE8'!B484+'BE9'!B484+'BE10'!B484+'BE11'!B484+'BE12'!B484+'BE13'!B484+'BE14'!B484+'BE15'!B484+'BE16'!B484+'BE17'!B484+'BE18'!B484+'BE19'!B484+'BE20'!B484</f>
        <v>0</v>
      </c>
      <c r="C484" s="11"/>
      <c r="D484" s="22">
        <f>'BE1'!D484+'BE2'!D484+'BE3'!D484+'BE4'!D484+'BE5'!D484+'BE6'!D484+'BE7'!D484+'BE8'!D484+'BE9'!D484+'BE10'!D484+'BE11'!D484+'BE12'!D484+'BE13'!D484+'BE14'!D484+'BE15'!D484+'BE16'!D484+'BE17'!D484+'BE18'!D484+'BE19'!D484+'BE20'!D484</f>
        <v>0</v>
      </c>
      <c r="E484" s="23">
        <f>'BE6'!E484</f>
        <v>0</v>
      </c>
      <c r="F484" s="13"/>
      <c r="G484" s="23">
        <f>'BE6'!G484</f>
        <v>0</v>
      </c>
      <c r="H484" s="34"/>
      <c r="I484" s="44">
        <f>D484+G484</f>
        <v>0</v>
      </c>
      <c r="J484" s="23">
        <f>E484+B484</f>
        <v>0</v>
      </c>
      <c r="K484" s="23" t="str">
        <f t="shared" si="83"/>
        <v xml:space="preserve"> </v>
      </c>
      <c r="L484" s="23">
        <f>G484+D484</f>
        <v>0</v>
      </c>
      <c r="M484" s="15"/>
      <c r="N484" s="44">
        <f>D484+G484</f>
        <v>0</v>
      </c>
    </row>
    <row r="485" spans="1:14" ht="14.5" customHeight="1" x14ac:dyDescent="0.2">
      <c r="A485" s="120" t="s">
        <v>107</v>
      </c>
      <c r="B485" s="22">
        <f>'BE1'!B485+'BE2'!B485+'BE3'!B485+'BE4'!B485+'BE5'!B485+'BE6'!B485+'BE7'!B485+'BE8'!B485+'BE9'!B485+'BE10'!B485+'BE11'!B485+'BE12'!B485+'BE13'!B485+'BE14'!B485+'BE15'!B485+'BE16'!B485+'BE17'!B485+'BE18'!B485+'BE19'!B485+'BE20'!B485</f>
        <v>0</v>
      </c>
      <c r="C485" s="11"/>
      <c r="D485" s="22">
        <f>'BE1'!D485+'BE2'!D485+'BE3'!D485+'BE4'!D485+'BE5'!D485+'BE6'!D485+'BE7'!D485+'BE8'!D485+'BE9'!D485+'BE10'!D485+'BE11'!D485+'BE12'!D485+'BE13'!D485+'BE14'!D485+'BE15'!D485+'BE16'!D485+'BE17'!D485+'BE18'!D485+'BE19'!D485+'BE20'!D485</f>
        <v>0</v>
      </c>
      <c r="E485" s="23">
        <f>'BE6'!E485</f>
        <v>0</v>
      </c>
      <c r="F485" s="13"/>
      <c r="G485" s="23">
        <f>'BE6'!G485</f>
        <v>0</v>
      </c>
      <c r="H485" s="34"/>
      <c r="I485" s="44">
        <f>D485+G485</f>
        <v>0</v>
      </c>
      <c r="J485" s="23">
        <f>E485+B485</f>
        <v>0</v>
      </c>
      <c r="K485" s="23" t="str">
        <f t="shared" si="83"/>
        <v xml:space="preserve"> </v>
      </c>
      <c r="L485" s="23">
        <f>G485+D485</f>
        <v>0</v>
      </c>
      <c r="M485" s="15"/>
      <c r="N485" s="44">
        <f>D485+G485</f>
        <v>0</v>
      </c>
    </row>
    <row r="486" spans="1:14" ht="14.5" customHeight="1" x14ac:dyDescent="0.2">
      <c r="A486" s="120" t="s">
        <v>108</v>
      </c>
      <c r="B486" s="22">
        <f>'BE1'!B486+'BE2'!B486+'BE3'!B486+'BE4'!B486+'BE5'!B486+'BE6'!B486+'BE7'!B486+'BE8'!B486+'BE9'!B486+'BE10'!B486+'BE11'!B486+'BE12'!B486+'BE13'!B486+'BE14'!B486+'BE15'!B486+'BE16'!B486+'BE17'!B486+'BE18'!B486+'BE19'!B486+'BE20'!B486</f>
        <v>0</v>
      </c>
      <c r="C486" s="11"/>
      <c r="D486" s="22">
        <f>'BE1'!D486+'BE2'!D486+'BE3'!D486+'BE4'!D486+'BE5'!D486+'BE6'!D486+'BE7'!D486+'BE8'!D486+'BE9'!D486+'BE10'!D486+'BE11'!D486+'BE12'!D486+'BE13'!D486+'BE14'!D486+'BE15'!D486+'BE16'!D486+'BE17'!D486+'BE18'!D486+'BE19'!D486+'BE20'!D486</f>
        <v>0</v>
      </c>
      <c r="E486" s="23">
        <f>'BE6'!E486</f>
        <v>0</v>
      </c>
      <c r="F486" s="13"/>
      <c r="G486" s="23">
        <f>'BE6'!G486</f>
        <v>0</v>
      </c>
      <c r="H486" s="34"/>
      <c r="I486" s="44">
        <f>D486+G486</f>
        <v>0</v>
      </c>
      <c r="J486" s="23">
        <f>E486+B486</f>
        <v>0</v>
      </c>
      <c r="K486" s="23" t="str">
        <f t="shared" si="83"/>
        <v xml:space="preserve"> </v>
      </c>
      <c r="L486" s="23">
        <f>G486+D486</f>
        <v>0</v>
      </c>
      <c r="M486" s="15"/>
      <c r="N486" s="44">
        <f>D486+G486</f>
        <v>0</v>
      </c>
    </row>
    <row r="487" spans="1:14" ht="14.5" customHeight="1" x14ac:dyDescent="0.2">
      <c r="A487" s="120" t="s">
        <v>109</v>
      </c>
      <c r="B487" s="22">
        <f>'BE1'!B487+'BE2'!B487+'BE3'!B487+'BE4'!B487+'BE5'!B487+'BE6'!B487+'BE7'!B487+'BE8'!B487+'BE9'!B487+'BE10'!B487+'BE11'!B487+'BE12'!B487+'BE13'!B487+'BE14'!B487+'BE15'!B487+'BE16'!B487+'BE17'!B487+'BE18'!B487+'BE19'!B487+'BE20'!B487</f>
        <v>0</v>
      </c>
      <c r="C487" s="11"/>
      <c r="D487" s="22">
        <f>'BE1'!D487+'BE2'!D487+'BE3'!D487+'BE4'!D487+'BE5'!D487+'BE6'!D487+'BE7'!D487+'BE8'!D487+'BE9'!D487+'BE10'!D487+'BE11'!D487+'BE12'!D487+'BE13'!D487+'BE14'!D487+'BE15'!D487+'BE16'!D487+'BE17'!D487+'BE18'!D487+'BE19'!D487+'BE20'!D487</f>
        <v>0</v>
      </c>
      <c r="E487" s="23">
        <f>'BE6'!E487</f>
        <v>0</v>
      </c>
      <c r="F487" s="13"/>
      <c r="G487" s="23">
        <f>'BE6'!G487</f>
        <v>0</v>
      </c>
      <c r="H487" s="34"/>
      <c r="I487" s="44">
        <f>D487+G487</f>
        <v>0</v>
      </c>
      <c r="J487" s="23">
        <f>E487+B487</f>
        <v>0</v>
      </c>
      <c r="K487" s="23" t="str">
        <f t="shared" si="83"/>
        <v xml:space="preserve"> </v>
      </c>
      <c r="L487" s="23">
        <f>G487+D487</f>
        <v>0</v>
      </c>
      <c r="M487" s="15"/>
      <c r="N487" s="44">
        <f>D487+G487</f>
        <v>0</v>
      </c>
    </row>
    <row r="488" spans="1:14" ht="14.5" customHeight="1" x14ac:dyDescent="0.2">
      <c r="A488" s="66"/>
      <c r="B488" s="10"/>
      <c r="C488" s="11"/>
      <c r="D488" s="22"/>
      <c r="E488" s="12"/>
      <c r="F488" s="13"/>
      <c r="G488" s="23"/>
      <c r="H488" s="15"/>
      <c r="I488" s="44"/>
      <c r="J488" s="23"/>
      <c r="K488" s="23"/>
      <c r="L488" s="23"/>
      <c r="M488" s="15"/>
      <c r="N488" s="44"/>
    </row>
    <row r="489" spans="1:14" ht="14.5" customHeight="1" x14ac:dyDescent="0.2">
      <c r="A489" s="122" t="s">
        <v>110</v>
      </c>
      <c r="B489" s="19"/>
      <c r="C489" s="19"/>
      <c r="D489" s="25">
        <f>'BE1'!D489+'BE2'!D489+'BE3'!D489+'BE4'!D489+'BE5'!D489+'BE6'!D489+'BE7'!D489+'BE8'!D489+'BE9'!D489+'BE10'!D489+'BE11'!D489+'BE12'!D489+'BE13'!D489+'BE14'!D489+'BE15'!D489+'BE16'!D489+'BE17'!D489+'BE18'!D489+'BE19'!D489+'BE20'!D489</f>
        <v>120314.592</v>
      </c>
      <c r="E489" s="19"/>
      <c r="F489" s="19"/>
      <c r="G489" s="25">
        <f>'BE6'!G489</f>
        <v>0</v>
      </c>
      <c r="H489" s="15"/>
      <c r="I489" s="44">
        <f>D489+G489</f>
        <v>120314.592</v>
      </c>
      <c r="J489" s="23">
        <f>E489+B489</f>
        <v>0</v>
      </c>
      <c r="K489" s="23"/>
      <c r="L489" s="23">
        <f>G489+D489</f>
        <v>120314.592</v>
      </c>
      <c r="M489" s="15"/>
      <c r="N489" s="44">
        <f>D489+G489</f>
        <v>120314.592</v>
      </c>
    </row>
    <row r="490" spans="1:14" ht="14.5" customHeight="1" x14ac:dyDescent="0.2">
      <c r="A490" s="122" t="s">
        <v>111</v>
      </c>
      <c r="B490" s="19"/>
      <c r="C490" s="19"/>
      <c r="D490" s="25">
        <f>'BE1'!D490+'BE2'!D490+'BE3'!D490+'BE4'!D490+'BE5'!D490+'BE6'!D490+'BE7'!D490+'BE8'!D490+'BE9'!D490+'BE10'!D490+'BE11'!D490+'BE12'!D490+'BE13'!D490+'BE14'!D490+'BE15'!D490+'BE16'!D490+'BE17'!D490+'BE18'!D490+'BE19'!D490+'BE20'!D490</f>
        <v>120314.592</v>
      </c>
      <c r="E490" s="19"/>
      <c r="F490" s="19"/>
      <c r="G490" s="25">
        <f>'BE6'!G490</f>
        <v>0</v>
      </c>
      <c r="H490" s="15"/>
      <c r="I490" s="44">
        <f>D490+G490</f>
        <v>120314.592</v>
      </c>
      <c r="J490" s="23">
        <f>E490+B490</f>
        <v>0</v>
      </c>
      <c r="K490" s="23"/>
      <c r="L490" s="23">
        <f>G490+D490</f>
        <v>120314.592</v>
      </c>
      <c r="M490" s="15"/>
      <c r="N490" s="44">
        <f>D490+G490</f>
        <v>120314.592</v>
      </c>
    </row>
    <row r="491" spans="1:14" ht="14.5" customHeight="1" x14ac:dyDescent="0.2">
      <c r="A491" s="24"/>
      <c r="B491" s="10"/>
      <c r="C491" s="11"/>
      <c r="D491" s="22"/>
      <c r="E491" s="12"/>
      <c r="F491" s="13"/>
      <c r="G491" s="23"/>
      <c r="H491" s="15"/>
      <c r="I491" s="44"/>
      <c r="J491" s="23"/>
      <c r="K491" s="23"/>
      <c r="L491" s="23"/>
      <c r="M491" s="15"/>
      <c r="N491" s="44"/>
    </row>
    <row r="492" spans="1:14" ht="14.5" customHeight="1" x14ac:dyDescent="0.2">
      <c r="A492" s="19" t="s">
        <v>112</v>
      </c>
      <c r="B492" s="19"/>
      <c r="C492" s="19"/>
      <c r="D492" s="25">
        <f>'BE1'!D492+'BE2'!D492+'BE3'!D492+'BE4'!D492+'BE5'!D492+'BE6'!D492+'BE7'!D492+'BE8'!D492+'BE9'!D492+'BE10'!D492+'BE11'!D492+'BE12'!D492+'BE13'!D492+'BE14'!D492+'BE15'!D492+'BE16'!D492+'BE17'!D492+'BE18'!D492+'BE19'!D492+'BE20'!D492</f>
        <v>30078.648000000001</v>
      </c>
      <c r="E492" s="19"/>
      <c r="F492" s="19"/>
      <c r="G492" s="25">
        <f>'BE6'!G492</f>
        <v>0</v>
      </c>
      <c r="H492" s="15"/>
      <c r="I492" s="44">
        <f>D492+G492</f>
        <v>30078.648000000001</v>
      </c>
      <c r="J492" s="23">
        <f>E492+B492</f>
        <v>0</v>
      </c>
      <c r="K492" s="23"/>
      <c r="L492" s="23">
        <f>G492+D492</f>
        <v>30078.648000000001</v>
      </c>
      <c r="M492" s="15"/>
      <c r="N492" s="44">
        <f>D492+G492</f>
        <v>30078.648000000001</v>
      </c>
    </row>
    <row r="493" spans="1:14" ht="14.5" customHeight="1" x14ac:dyDescent="0.2">
      <c r="A493" s="14"/>
      <c r="B493" s="10"/>
      <c r="C493" s="11"/>
      <c r="D493" s="22"/>
      <c r="E493" s="12"/>
      <c r="F493" s="13"/>
      <c r="G493" s="23"/>
      <c r="H493" s="15"/>
      <c r="I493" s="44"/>
      <c r="J493" s="23"/>
      <c r="K493" s="23"/>
      <c r="L493" s="23"/>
      <c r="M493" s="15"/>
      <c r="N493" s="44"/>
    </row>
    <row r="494" spans="1:14" ht="14.5" customHeight="1" x14ac:dyDescent="0.2">
      <c r="A494" s="19" t="s">
        <v>113</v>
      </c>
      <c r="B494" s="19"/>
      <c r="C494" s="19"/>
      <c r="D494" s="25">
        <f>'BE1'!D494+'BE2'!D494+'BE3'!D494+'BE4'!D494+'BE5'!D494+'BE6'!D494+'BE7'!D494+'BE8'!D494+'BE9'!D494+'BE10'!D494+'BE11'!D494+'BE12'!D494+'BE13'!D494+'BE14'!D494+'BE15'!D494+'BE16'!D494+'BE17'!D494+'BE18'!D494+'BE19'!D494+'BE20'!D494</f>
        <v>150393.24</v>
      </c>
      <c r="E494" s="19"/>
      <c r="F494" s="19"/>
      <c r="G494" s="25">
        <f>'BE6'!G494</f>
        <v>0</v>
      </c>
      <c r="H494" s="15"/>
      <c r="I494" s="44">
        <f>D494+G494</f>
        <v>150393.24</v>
      </c>
      <c r="J494" s="23">
        <f>E494+B494</f>
        <v>0</v>
      </c>
      <c r="K494" s="23"/>
      <c r="L494" s="23">
        <f>G494+D494</f>
        <v>150393.24</v>
      </c>
      <c r="M494" s="15"/>
      <c r="N494" s="44">
        <f>D494+G494</f>
        <v>150393.24</v>
      </c>
    </row>
    <row r="495" spans="1:14" ht="14.5" customHeight="1" x14ac:dyDescent="0.2">
      <c r="A495" s="45"/>
      <c r="B495" s="46"/>
      <c r="C495" s="46"/>
      <c r="D495" s="46"/>
      <c r="E495" s="46"/>
      <c r="F495" s="46"/>
      <c r="G495" s="46"/>
      <c r="H495" s="34"/>
      <c r="I495" s="34"/>
      <c r="J495" s="46"/>
      <c r="K495" s="46"/>
      <c r="L495" s="46"/>
      <c r="M495" s="34"/>
      <c r="N495" s="34"/>
    </row>
    <row r="496" spans="1:14" ht="14.5" customHeight="1" x14ac:dyDescent="0.2">
      <c r="A496" s="37"/>
      <c r="B496" s="38"/>
      <c r="C496" s="39"/>
      <c r="D496" s="40"/>
      <c r="E496" s="38"/>
      <c r="F496" s="39"/>
      <c r="G496" s="40"/>
      <c r="H496" s="41"/>
      <c r="I496" s="41"/>
      <c r="J496" s="41"/>
      <c r="K496" s="41"/>
      <c r="L496" s="41"/>
      <c r="M496" s="42"/>
      <c r="N496" s="43"/>
    </row>
    <row r="497" spans="1:14" ht="21" customHeight="1" x14ac:dyDescent="0.2">
      <c r="A497" s="273" t="s">
        <v>421</v>
      </c>
      <c r="B497" s="274"/>
      <c r="C497" s="274"/>
      <c r="D497" s="274"/>
      <c r="E497" s="274"/>
      <c r="F497" s="274"/>
      <c r="G497" s="274"/>
      <c r="H497" s="274"/>
      <c r="I497" s="274"/>
      <c r="J497" s="274"/>
      <c r="K497" s="274"/>
      <c r="L497" s="274"/>
      <c r="M497" s="274"/>
      <c r="N497" s="275"/>
    </row>
    <row r="498" spans="1:14" ht="14.5" customHeight="1" x14ac:dyDescent="0.2">
      <c r="A498" s="14"/>
      <c r="B498" s="14"/>
      <c r="C498" s="14"/>
      <c r="D498" s="14"/>
      <c r="E498" s="14"/>
      <c r="F498" s="14"/>
      <c r="G498" s="14"/>
      <c r="H498" s="14"/>
      <c r="I498" s="14"/>
      <c r="J498" s="14"/>
      <c r="K498" s="14"/>
      <c r="L498" s="14"/>
      <c r="M498" s="14"/>
      <c r="N498" s="14"/>
    </row>
    <row r="499" spans="1:14" ht="14.5" customHeight="1" x14ac:dyDescent="0.2">
      <c r="A499" s="19" t="s">
        <v>81</v>
      </c>
      <c r="B499" s="7"/>
      <c r="C499" s="20"/>
      <c r="D499" s="21"/>
      <c r="E499" s="7"/>
      <c r="F499" s="20"/>
      <c r="G499" s="21"/>
      <c r="H499" s="34"/>
      <c r="I499" s="44"/>
      <c r="J499" s="23"/>
      <c r="K499" s="23"/>
      <c r="L499" s="23"/>
      <c r="M499" s="34"/>
      <c r="N499" s="44"/>
    </row>
    <row r="500" spans="1:14" ht="14.5" customHeight="1" x14ac:dyDescent="0.2">
      <c r="A500" s="14" t="s">
        <v>82</v>
      </c>
      <c r="B500" s="10"/>
      <c r="C500" s="11"/>
      <c r="D500" s="22"/>
      <c r="E500" s="12"/>
      <c r="F500" s="13"/>
      <c r="G500" s="23"/>
      <c r="H500" s="34"/>
      <c r="I500" s="44"/>
      <c r="J500" s="23"/>
      <c r="K500" s="23"/>
      <c r="L500" s="23"/>
      <c r="M500" s="34"/>
      <c r="N500" s="44"/>
    </row>
    <row r="501" spans="1:14" ht="14.5" customHeight="1" x14ac:dyDescent="0.2">
      <c r="A501" s="109" t="s">
        <v>83</v>
      </c>
      <c r="B501" s="22">
        <f>'BE1'!B501+'BE2'!B501+'BE3'!B501+'BE4'!B501+'BE5'!B501+'BE6'!B501+'BE7'!B501+'BE8'!B501+'BE9'!B501+'BE10'!B501+'BE11'!B501+'BE12'!B501+'BE13'!B501+'BE14'!B501+'BE15'!B501+'BE16'!B501+'BE17'!B501+'BE18'!B501+'BE19'!B501+'BE20'!B501</f>
        <v>0</v>
      </c>
      <c r="C501" s="11"/>
      <c r="D501" s="22">
        <f>'BE1'!D501+'BE2'!D501+'BE3'!D501+'BE4'!D501+'BE5'!D501+'BE6'!D501+'BE7'!D501+'BE8'!D501+'BE9'!D501+'BE10'!D501+'BE11'!D501+'BE12'!D501+'BE13'!D501+'BE14'!D501+'BE15'!D501+'BE16'!D501+'BE17'!D501+'BE18'!D501+'BE19'!D501+'BE20'!D501</f>
        <v>0</v>
      </c>
      <c r="E501" s="23">
        <f>'BE6'!E501</f>
        <v>0</v>
      </c>
      <c r="F501" s="13"/>
      <c r="G501" s="23">
        <f>'BE6'!G501</f>
        <v>0</v>
      </c>
      <c r="H501" s="34"/>
      <c r="I501" s="44">
        <f t="shared" ref="I501:I508" si="84">D501+G501</f>
        <v>0</v>
      </c>
      <c r="J501" s="23">
        <f t="shared" ref="J501:J508" si="85">E501+B501</f>
        <v>0</v>
      </c>
      <c r="K501" s="23" t="str">
        <f t="shared" ref="K501:K508" si="86">IF(J501&gt;0,L501/J501," ")</f>
        <v xml:space="preserve"> </v>
      </c>
      <c r="L501" s="23">
        <f t="shared" ref="L501:L508" si="87">G501+D501</f>
        <v>0</v>
      </c>
      <c r="M501" s="34"/>
      <c r="N501" s="44">
        <f t="shared" ref="N501:N508" si="88">D501+G501</f>
        <v>0</v>
      </c>
    </row>
    <row r="502" spans="1:14" ht="14.5" customHeight="1" x14ac:dyDescent="0.2">
      <c r="A502" s="109" t="s">
        <v>84</v>
      </c>
      <c r="B502" s="22">
        <f>'BE1'!B502+'BE2'!B502+'BE3'!B502+'BE4'!B502+'BE5'!B502+'BE6'!B502+'BE7'!B502+'BE8'!B502+'BE9'!B502+'BE10'!B502+'BE11'!B502+'BE12'!B502+'BE13'!B502+'BE14'!B502+'BE15'!B502+'BE16'!B502+'BE17'!B502+'BE18'!B502+'BE19'!B502+'BE20'!B502</f>
        <v>12</v>
      </c>
      <c r="C502" s="11"/>
      <c r="D502" s="22">
        <f>'BE1'!D502+'BE2'!D502+'BE3'!D502+'BE4'!D502+'BE5'!D502+'BE6'!D502+'BE7'!D502+'BE8'!D502+'BE9'!D502+'BE10'!D502+'BE11'!D502+'BE12'!D502+'BE13'!D502+'BE14'!D502+'BE15'!D502+'BE16'!D502+'BE17'!D502+'BE18'!D502+'BE19'!D502+'BE20'!D502</f>
        <v>96000</v>
      </c>
      <c r="E502" s="23">
        <f>'BE6'!E502</f>
        <v>0</v>
      </c>
      <c r="F502" s="13"/>
      <c r="G502" s="23">
        <f>'BE6'!G502</f>
        <v>0</v>
      </c>
      <c r="H502" s="34"/>
      <c r="I502" s="44">
        <f t="shared" si="84"/>
        <v>96000</v>
      </c>
      <c r="J502" s="23">
        <f t="shared" si="85"/>
        <v>12</v>
      </c>
      <c r="K502" s="23">
        <f t="shared" si="86"/>
        <v>8000</v>
      </c>
      <c r="L502" s="23">
        <f t="shared" si="87"/>
        <v>96000</v>
      </c>
      <c r="M502" s="34"/>
      <c r="N502" s="44">
        <f t="shared" si="88"/>
        <v>96000</v>
      </c>
    </row>
    <row r="503" spans="1:14" ht="14.5" customHeight="1" x14ac:dyDescent="0.2">
      <c r="A503" s="109" t="s">
        <v>85</v>
      </c>
      <c r="B503" s="22">
        <f>'BE1'!B503+'BE2'!B503+'BE3'!B503+'BE4'!B503+'BE5'!B503+'BE6'!B503+'BE7'!B503+'BE8'!B503+'BE9'!B503+'BE10'!B503+'BE11'!B503+'BE12'!B503+'BE13'!B503+'BE14'!B503+'BE15'!B503+'BE16'!B503+'BE17'!B503+'BE18'!B503+'BE19'!B503+'BE20'!B503</f>
        <v>0</v>
      </c>
      <c r="C503" s="11"/>
      <c r="D503" s="22">
        <f>'BE1'!D503+'BE2'!D503+'BE3'!D503+'BE4'!D503+'BE5'!D503+'BE6'!D503+'BE7'!D503+'BE8'!D503+'BE9'!D503+'BE10'!D503+'BE11'!D503+'BE12'!D503+'BE13'!D503+'BE14'!D503+'BE15'!D503+'BE16'!D503+'BE17'!D503+'BE18'!D503+'BE19'!D503+'BE20'!D503</f>
        <v>0</v>
      </c>
      <c r="E503" s="23">
        <f>'BE6'!E503</f>
        <v>0</v>
      </c>
      <c r="F503" s="13"/>
      <c r="G503" s="23">
        <f>'BE6'!G503</f>
        <v>0</v>
      </c>
      <c r="H503" s="34"/>
      <c r="I503" s="44">
        <f t="shared" si="84"/>
        <v>0</v>
      </c>
      <c r="J503" s="23">
        <f t="shared" si="85"/>
        <v>0</v>
      </c>
      <c r="K503" s="23" t="str">
        <f t="shared" si="86"/>
        <v xml:space="preserve"> </v>
      </c>
      <c r="L503" s="23">
        <f t="shared" si="87"/>
        <v>0</v>
      </c>
      <c r="M503" s="34"/>
      <c r="N503" s="44">
        <f t="shared" si="88"/>
        <v>0</v>
      </c>
    </row>
    <row r="504" spans="1:14" ht="14.5" customHeight="1" x14ac:dyDescent="0.2">
      <c r="A504" s="109" t="s">
        <v>86</v>
      </c>
      <c r="B504" s="22">
        <f>'BE1'!B504+'BE2'!B504+'BE3'!B504+'BE4'!B504+'BE5'!B504+'BE6'!B504+'BE7'!B504+'BE8'!B504+'BE9'!B504+'BE10'!B504+'BE11'!B504+'BE12'!B504+'BE13'!B504+'BE14'!B504+'BE15'!B504+'BE16'!B504+'BE17'!B504+'BE18'!B504+'BE19'!B504+'BE20'!B504</f>
        <v>0</v>
      </c>
      <c r="C504" s="11"/>
      <c r="D504" s="22">
        <f>'BE1'!D504+'BE2'!D504+'BE3'!D504+'BE4'!D504+'BE5'!D504+'BE6'!D504+'BE7'!D504+'BE8'!D504+'BE9'!D504+'BE10'!D504+'BE11'!D504+'BE12'!D504+'BE13'!D504+'BE14'!D504+'BE15'!D504+'BE16'!D504+'BE17'!D504+'BE18'!D504+'BE19'!D504+'BE20'!D504</f>
        <v>0</v>
      </c>
      <c r="E504" s="23">
        <f>'BE6'!E504</f>
        <v>0</v>
      </c>
      <c r="F504" s="13"/>
      <c r="G504" s="23">
        <f>'BE6'!G504</f>
        <v>0</v>
      </c>
      <c r="H504" s="34"/>
      <c r="I504" s="44">
        <f t="shared" si="84"/>
        <v>0</v>
      </c>
      <c r="J504" s="23">
        <f t="shared" si="85"/>
        <v>0</v>
      </c>
      <c r="K504" s="23" t="str">
        <f t="shared" si="86"/>
        <v xml:space="preserve"> </v>
      </c>
      <c r="L504" s="23">
        <f t="shared" si="87"/>
        <v>0</v>
      </c>
      <c r="M504" s="34"/>
      <c r="N504" s="44">
        <f t="shared" si="88"/>
        <v>0</v>
      </c>
    </row>
    <row r="505" spans="1:14" ht="14.5" customHeight="1" x14ac:dyDescent="0.2">
      <c r="A505" s="109" t="s">
        <v>87</v>
      </c>
      <c r="B505" s="22">
        <f>'BE1'!B505+'BE2'!B505+'BE3'!B505+'BE4'!B505+'BE5'!B505+'BE6'!B505+'BE7'!B505+'BE8'!B505+'BE9'!B505+'BE10'!B505+'BE11'!B505+'BE12'!B505+'BE13'!B505+'BE14'!B505+'BE15'!B505+'BE16'!B505+'BE17'!B505+'BE18'!B505+'BE19'!B505+'BE20'!B505</f>
        <v>0</v>
      </c>
      <c r="C505" s="11"/>
      <c r="D505" s="22">
        <f>'BE1'!D505+'BE2'!D505+'BE3'!D505+'BE4'!D505+'BE5'!D505+'BE6'!D505+'BE7'!D505+'BE8'!D505+'BE9'!D505+'BE10'!D505+'BE11'!D505+'BE12'!D505+'BE13'!D505+'BE14'!D505+'BE15'!D505+'BE16'!D505+'BE17'!D505+'BE18'!D505+'BE19'!D505+'BE20'!D505</f>
        <v>0</v>
      </c>
      <c r="E505" s="23">
        <f>'BE6'!E505</f>
        <v>0</v>
      </c>
      <c r="F505" s="13"/>
      <c r="G505" s="23">
        <f>'BE6'!G505</f>
        <v>0</v>
      </c>
      <c r="H505" s="34"/>
      <c r="I505" s="44">
        <f t="shared" si="84"/>
        <v>0</v>
      </c>
      <c r="J505" s="23">
        <f t="shared" si="85"/>
        <v>0</v>
      </c>
      <c r="K505" s="23" t="str">
        <f t="shared" si="86"/>
        <v xml:space="preserve"> </v>
      </c>
      <c r="L505" s="23">
        <f t="shared" si="87"/>
        <v>0</v>
      </c>
      <c r="M505" s="34"/>
      <c r="N505" s="44">
        <f t="shared" si="88"/>
        <v>0</v>
      </c>
    </row>
    <row r="506" spans="1:14" ht="14.5" customHeight="1" x14ac:dyDescent="0.2">
      <c r="A506" s="14" t="s">
        <v>88</v>
      </c>
      <c r="B506" s="22">
        <f>'BE1'!B506+'BE2'!B506+'BE3'!B506+'BE4'!B506+'BE5'!B506+'BE6'!B506+'BE7'!B506+'BE8'!B506+'BE9'!B506+'BE10'!B506+'BE11'!B506+'BE12'!B506+'BE13'!B506+'BE14'!B506+'BE15'!B506+'BE16'!B506+'BE17'!B506+'BE18'!B506+'BE19'!B506+'BE20'!B506</f>
        <v>0</v>
      </c>
      <c r="C506" s="11"/>
      <c r="D506" s="22">
        <f>'BE1'!D506+'BE2'!D506+'BE3'!D506+'BE4'!D506+'BE5'!D506+'BE6'!D506+'BE7'!D506+'BE8'!D506+'BE9'!D506+'BE10'!D506+'BE11'!D506+'BE12'!D506+'BE13'!D506+'BE14'!D506+'BE15'!D506+'BE16'!D506+'BE17'!D506+'BE18'!D506+'BE19'!D506+'BE20'!D506</f>
        <v>0</v>
      </c>
      <c r="E506" s="23">
        <f>'BE6'!E506</f>
        <v>0</v>
      </c>
      <c r="F506" s="13"/>
      <c r="G506" s="23">
        <f>'BE6'!G506</f>
        <v>0</v>
      </c>
      <c r="H506" s="34"/>
      <c r="I506" s="44">
        <f t="shared" si="84"/>
        <v>0</v>
      </c>
      <c r="J506" s="23">
        <f t="shared" si="85"/>
        <v>0</v>
      </c>
      <c r="K506" s="23" t="str">
        <f t="shared" si="86"/>
        <v xml:space="preserve"> </v>
      </c>
      <c r="L506" s="23">
        <f t="shared" si="87"/>
        <v>0</v>
      </c>
      <c r="M506" s="34"/>
      <c r="N506" s="44">
        <f t="shared" si="88"/>
        <v>0</v>
      </c>
    </row>
    <row r="507" spans="1:14" ht="14.5" customHeight="1" x14ac:dyDescent="0.2">
      <c r="A507" s="14" t="s">
        <v>89</v>
      </c>
      <c r="B507" s="22">
        <f>'BE1'!B507+'BE2'!B507+'BE3'!B507+'BE4'!B507+'BE5'!B507+'BE6'!B507+'BE7'!B507+'BE8'!B507+'BE9'!B507+'BE10'!B507+'BE11'!B507+'BE12'!B507+'BE13'!B507+'BE14'!B507+'BE15'!B507+'BE16'!B507+'BE17'!B507+'BE18'!B507+'BE19'!B507+'BE20'!B507</f>
        <v>0</v>
      </c>
      <c r="C507" s="11"/>
      <c r="D507" s="22">
        <f>'BE1'!D507+'BE2'!D507+'BE3'!D507+'BE4'!D507+'BE5'!D507+'BE6'!D507+'BE7'!D507+'BE8'!D507+'BE9'!D507+'BE10'!D507+'BE11'!D507+'BE12'!D507+'BE13'!D507+'BE14'!D507+'BE15'!D507+'BE16'!D507+'BE17'!D507+'BE18'!D507+'BE19'!D507+'BE20'!D507</f>
        <v>0</v>
      </c>
      <c r="E507" s="23">
        <f>'BE6'!E507</f>
        <v>0</v>
      </c>
      <c r="F507" s="13"/>
      <c r="G507" s="23">
        <f>'BE6'!G507</f>
        <v>0</v>
      </c>
      <c r="H507" s="34"/>
      <c r="I507" s="44">
        <f t="shared" si="84"/>
        <v>0</v>
      </c>
      <c r="J507" s="23">
        <f t="shared" si="85"/>
        <v>0</v>
      </c>
      <c r="K507" s="23" t="str">
        <f t="shared" si="86"/>
        <v xml:space="preserve"> </v>
      </c>
      <c r="L507" s="23">
        <f t="shared" si="87"/>
        <v>0</v>
      </c>
      <c r="M507" s="15"/>
      <c r="N507" s="44">
        <f t="shared" si="88"/>
        <v>0</v>
      </c>
    </row>
    <row r="508" spans="1:14" ht="14.5" customHeight="1" x14ac:dyDescent="0.2">
      <c r="A508" s="14" t="s">
        <v>90</v>
      </c>
      <c r="B508" s="22">
        <f>'BE1'!B508+'BE2'!B508+'BE3'!B508+'BE4'!B508+'BE5'!B508+'BE6'!B508+'BE7'!B508+'BE8'!B508+'BE9'!B508+'BE10'!B508+'BE11'!B508+'BE12'!B508+'BE13'!B508+'BE14'!B508+'BE15'!B508+'BE16'!B508+'BE17'!B508+'BE18'!B508+'BE19'!B508+'BE20'!B508</f>
        <v>0</v>
      </c>
      <c r="C508" s="11"/>
      <c r="D508" s="22">
        <f>'BE1'!D508+'BE2'!D508+'BE3'!D508+'BE4'!D508+'BE5'!D508+'BE6'!D508+'BE7'!D508+'BE8'!D508+'BE9'!D508+'BE10'!D508+'BE11'!D508+'BE12'!D508+'BE13'!D508+'BE14'!D508+'BE15'!D508+'BE16'!D508+'BE17'!D508+'BE18'!D508+'BE19'!D508+'BE20'!D508</f>
        <v>0</v>
      </c>
      <c r="E508" s="23">
        <f>'BE6'!E508</f>
        <v>0</v>
      </c>
      <c r="F508" s="13"/>
      <c r="G508" s="23">
        <f>'BE6'!G508</f>
        <v>0</v>
      </c>
      <c r="H508" s="34"/>
      <c r="I508" s="44">
        <f t="shared" si="84"/>
        <v>0</v>
      </c>
      <c r="J508" s="23">
        <f t="shared" si="85"/>
        <v>0</v>
      </c>
      <c r="K508" s="23" t="str">
        <f t="shared" si="86"/>
        <v xml:space="preserve"> </v>
      </c>
      <c r="L508" s="23">
        <f t="shared" si="87"/>
        <v>0</v>
      </c>
      <c r="M508" s="15"/>
      <c r="N508" s="44">
        <f t="shared" si="88"/>
        <v>0</v>
      </c>
    </row>
    <row r="509" spans="1:14" ht="14.5" customHeight="1" x14ac:dyDescent="0.2">
      <c r="A509" s="19" t="s">
        <v>91</v>
      </c>
      <c r="B509" s="7"/>
      <c r="C509" s="20"/>
      <c r="D509" s="21"/>
      <c r="E509" s="7"/>
      <c r="F509" s="20"/>
      <c r="G509" s="21"/>
      <c r="H509" s="15"/>
      <c r="I509" s="44"/>
      <c r="J509" s="23"/>
      <c r="K509" s="23"/>
      <c r="L509" s="23"/>
      <c r="M509" s="34"/>
      <c r="N509" s="44"/>
    </row>
    <row r="510" spans="1:14" ht="14.5" customHeight="1" x14ac:dyDescent="0.2">
      <c r="A510" s="16"/>
      <c r="B510" s="22">
        <f>'BE1'!B510+'BE2'!B510+'BE3'!B510+'BE4'!B510+'BE5'!B510+'BE6'!B510+'BE7'!B510+'BE8'!B510+'BE9'!B510+'BE10'!B510+'BE11'!B510+'BE12'!B510+'BE13'!B510+'BE14'!B510+'BE15'!B510+'BE16'!B510+'BE17'!B510+'BE18'!B510+'BE19'!B510+'BE20'!B510</f>
        <v>0</v>
      </c>
      <c r="C510" s="11"/>
      <c r="D510" s="22">
        <f>'BE1'!D510+'BE2'!D510+'BE3'!D510+'BE4'!D510+'BE5'!D510+'BE6'!D510+'BE7'!D510+'BE8'!D510+'BE9'!D510+'BE10'!D510+'BE11'!D510+'BE12'!D510+'BE13'!D510+'BE14'!D510+'BE15'!D510+'BE16'!D510+'BE17'!D510+'BE18'!D510+'BE19'!D510+'BE20'!D510</f>
        <v>0</v>
      </c>
      <c r="E510" s="23">
        <f>'BE6'!E510</f>
        <v>0</v>
      </c>
      <c r="F510" s="13"/>
      <c r="G510" s="23">
        <f>'BE6'!G510</f>
        <v>0</v>
      </c>
      <c r="H510" s="34"/>
      <c r="I510" s="44">
        <f>D510+G510</f>
        <v>0</v>
      </c>
      <c r="J510" s="23">
        <f>E510+B510</f>
        <v>0</v>
      </c>
      <c r="K510" s="23" t="str">
        <f>IF(J510&gt;0,L510/J510," ")</f>
        <v xml:space="preserve"> </v>
      </c>
      <c r="L510" s="23">
        <f>G510+D510</f>
        <v>0</v>
      </c>
      <c r="M510" s="15"/>
      <c r="N510" s="44">
        <f>D510+G510</f>
        <v>0</v>
      </c>
    </row>
    <row r="511" spans="1:14" ht="14.5" customHeight="1" x14ac:dyDescent="0.2">
      <c r="A511" s="19" t="s">
        <v>92</v>
      </c>
      <c r="B511" s="7"/>
      <c r="C511" s="20"/>
      <c r="D511" s="21"/>
      <c r="E511" s="7"/>
      <c r="F511" s="20"/>
      <c r="G511" s="21"/>
      <c r="H511" s="15"/>
      <c r="I511" s="44"/>
      <c r="J511" s="23"/>
      <c r="K511" s="23"/>
      <c r="L511" s="23"/>
      <c r="M511" s="34"/>
      <c r="N511" s="44"/>
    </row>
    <row r="512" spans="1:14" ht="14.5" customHeight="1" x14ac:dyDescent="0.2">
      <c r="A512" s="120" t="s">
        <v>93</v>
      </c>
      <c r="B512" s="22">
        <f>'BE1'!B512+'BE2'!B512+'BE3'!B512+'BE4'!B512+'BE5'!B512+'BE6'!B512+'BE7'!B512+'BE8'!B512+'BE9'!B512+'BE10'!B512+'BE11'!B512+'BE12'!B512+'BE13'!B512+'BE14'!B512+'BE15'!B512+'BE16'!B512+'BE17'!B512+'BE18'!B512+'BE19'!B512+'BE20'!B512</f>
        <v>0</v>
      </c>
      <c r="C512" s="11"/>
      <c r="D512" s="22">
        <f>'BE1'!D512+'BE2'!D512+'BE3'!D512+'BE4'!D512+'BE5'!D512+'BE6'!D512+'BE7'!D512+'BE8'!D512+'BE9'!D512+'BE10'!D512+'BE11'!D512+'BE12'!D512+'BE13'!D512+'BE14'!D512+'BE15'!D512+'BE16'!D512+'BE17'!D512+'BE18'!D512+'BE19'!D512+'BE20'!D512</f>
        <v>0</v>
      </c>
      <c r="E512" s="23">
        <f>'BE6'!E512</f>
        <v>0</v>
      </c>
      <c r="F512" s="13"/>
      <c r="G512" s="23">
        <f>'BE6'!G512</f>
        <v>0</v>
      </c>
      <c r="H512" s="34"/>
      <c r="I512" s="44">
        <f>D512+G512</f>
        <v>0</v>
      </c>
      <c r="J512" s="23">
        <f>E512+B512</f>
        <v>0</v>
      </c>
      <c r="K512" s="23" t="str">
        <f>IF(J512&gt;0,L512/J512," ")</f>
        <v xml:space="preserve"> </v>
      </c>
      <c r="L512" s="23">
        <f>G512+D512</f>
        <v>0</v>
      </c>
      <c r="M512" s="15"/>
      <c r="N512" s="44">
        <f>D512+G512</f>
        <v>0</v>
      </c>
    </row>
    <row r="513" spans="1:14" ht="14.5" customHeight="1" x14ac:dyDescent="0.2">
      <c r="A513" s="14" t="s">
        <v>94</v>
      </c>
      <c r="B513" s="10"/>
      <c r="C513" s="11"/>
      <c r="D513" s="22"/>
      <c r="E513" s="12"/>
      <c r="F513" s="13"/>
      <c r="G513" s="23"/>
      <c r="H513" s="15"/>
      <c r="I513" s="44"/>
      <c r="J513" s="23"/>
      <c r="K513" s="23"/>
      <c r="L513" s="23"/>
      <c r="M513" s="15"/>
      <c r="N513" s="44"/>
    </row>
    <row r="514" spans="1:14" ht="14.5" customHeight="1" x14ac:dyDescent="0.2">
      <c r="A514" s="110" t="s">
        <v>95</v>
      </c>
      <c r="B514" s="22">
        <f>'BE1'!B514+'BE2'!B514+'BE3'!B514+'BE4'!B514+'BE5'!B514+'BE6'!B514+'BE7'!B514+'BE8'!B514+'BE9'!B514+'BE10'!B514+'BE11'!B514+'BE12'!B514+'BE13'!B514+'BE14'!B514+'BE15'!B514+'BE16'!B514+'BE17'!B514+'BE18'!B514+'BE19'!B514+'BE20'!B514</f>
        <v>0</v>
      </c>
      <c r="C514" s="11"/>
      <c r="D514" s="22">
        <f>'BE1'!D514+'BE2'!D514+'BE3'!D514+'BE4'!D514+'BE5'!D514+'BE6'!D514+'BE7'!D514+'BE8'!D514+'BE9'!D514+'BE10'!D514+'BE11'!D514+'BE12'!D514+'BE13'!D514+'BE14'!D514+'BE15'!D514+'BE16'!D514+'BE17'!D514+'BE18'!D514+'BE19'!D514+'BE20'!D514</f>
        <v>0</v>
      </c>
      <c r="E514" s="23">
        <f>'BE6'!E514</f>
        <v>0</v>
      </c>
      <c r="F514" s="13"/>
      <c r="G514" s="23">
        <f>'BE6'!G514</f>
        <v>0</v>
      </c>
      <c r="H514" s="34"/>
      <c r="I514" s="44">
        <f>D514+G514</f>
        <v>0</v>
      </c>
      <c r="J514" s="23">
        <f>E514+B514</f>
        <v>0</v>
      </c>
      <c r="K514" s="23" t="str">
        <f>IF(J514&gt;0,L514/J514," ")</f>
        <v xml:space="preserve"> </v>
      </c>
      <c r="L514" s="23">
        <f>G514+D514</f>
        <v>0</v>
      </c>
      <c r="M514" s="15"/>
      <c r="N514" s="44">
        <f>D514+G514</f>
        <v>0</v>
      </c>
    </row>
    <row r="515" spans="1:14" ht="14.5" customHeight="1" x14ac:dyDescent="0.2">
      <c r="A515" s="110" t="s">
        <v>96</v>
      </c>
      <c r="B515" s="22">
        <f>'BE1'!B515+'BE2'!B515+'BE3'!B515+'BE4'!B515+'BE5'!B515+'BE6'!B515+'BE7'!B515+'BE8'!B515+'BE9'!B515+'BE10'!B515+'BE11'!B515+'BE12'!B515+'BE13'!B515+'BE14'!B515+'BE15'!B515+'BE16'!B515+'BE17'!B515+'BE18'!B515+'BE19'!B515+'BE20'!B515</f>
        <v>0</v>
      </c>
      <c r="C515" s="11"/>
      <c r="D515" s="22">
        <f>'BE1'!D515+'BE2'!D515+'BE3'!D515+'BE4'!D515+'BE5'!D515+'BE6'!D515+'BE7'!D515+'BE8'!D515+'BE9'!D515+'BE10'!D515+'BE11'!D515+'BE12'!D515+'BE13'!D515+'BE14'!D515+'BE15'!D515+'BE16'!D515+'BE17'!D515+'BE18'!D515+'BE19'!D515+'BE20'!D515</f>
        <v>0</v>
      </c>
      <c r="E515" s="23">
        <f>'BE6'!E515</f>
        <v>0</v>
      </c>
      <c r="F515" s="13"/>
      <c r="G515" s="23">
        <f>'BE6'!G515</f>
        <v>0</v>
      </c>
      <c r="H515" s="34"/>
      <c r="I515" s="44">
        <f>D515+G515</f>
        <v>0</v>
      </c>
      <c r="J515" s="23">
        <f>E515+B515</f>
        <v>0</v>
      </c>
      <c r="K515" s="23" t="str">
        <f>IF(J515&gt;0,L515/J515," ")</f>
        <v xml:space="preserve"> </v>
      </c>
      <c r="L515" s="23">
        <f>G515+D515</f>
        <v>0</v>
      </c>
      <c r="M515" s="15"/>
      <c r="N515" s="44">
        <f>D515+G515</f>
        <v>0</v>
      </c>
    </row>
    <row r="516" spans="1:14" ht="14.5" customHeight="1" x14ac:dyDescent="0.2">
      <c r="A516" s="110" t="s">
        <v>97</v>
      </c>
      <c r="B516" s="22">
        <f>'BE1'!B516+'BE2'!B516+'BE3'!B516+'BE4'!B516+'BE5'!B516+'BE6'!B516+'BE7'!B516+'BE8'!B516+'BE9'!B516+'BE10'!B516+'BE11'!B516+'BE12'!B516+'BE13'!B516+'BE14'!B516+'BE15'!B516+'BE16'!B516+'BE17'!B516+'BE18'!B516+'BE19'!B516+'BE20'!B516</f>
        <v>0</v>
      </c>
      <c r="C516" s="11"/>
      <c r="D516" s="22">
        <f>'BE1'!D516+'BE2'!D516+'BE3'!D516+'BE4'!D516+'BE5'!D516+'BE6'!D516+'BE7'!D516+'BE8'!D516+'BE9'!D516+'BE10'!D516+'BE11'!D516+'BE12'!D516+'BE13'!D516+'BE14'!D516+'BE15'!D516+'BE16'!D516+'BE17'!D516+'BE18'!D516+'BE19'!D516+'BE20'!D516</f>
        <v>0</v>
      </c>
      <c r="E516" s="23">
        <f>'BE6'!E516</f>
        <v>0</v>
      </c>
      <c r="F516" s="13"/>
      <c r="G516" s="23">
        <f>'BE6'!G516</f>
        <v>0</v>
      </c>
      <c r="H516" s="34"/>
      <c r="I516" s="44">
        <f>D516+G516</f>
        <v>0</v>
      </c>
      <c r="J516" s="23">
        <f>E516+B516</f>
        <v>0</v>
      </c>
      <c r="K516" s="23" t="str">
        <f>IF(J516&gt;0,L516/J516," ")</f>
        <v xml:space="preserve"> </v>
      </c>
      <c r="L516" s="23">
        <f>G516+D516</f>
        <v>0</v>
      </c>
      <c r="M516" s="15"/>
      <c r="N516" s="44">
        <f>D516+G516</f>
        <v>0</v>
      </c>
    </row>
    <row r="517" spans="1:14" ht="14.5" customHeight="1" x14ac:dyDescent="0.2">
      <c r="A517" s="14" t="s">
        <v>98</v>
      </c>
      <c r="B517" s="10"/>
      <c r="C517" s="11"/>
      <c r="D517" s="22"/>
      <c r="E517" s="12"/>
      <c r="F517" s="13"/>
      <c r="G517" s="23"/>
      <c r="H517" s="15"/>
      <c r="I517" s="44"/>
      <c r="J517" s="23"/>
      <c r="K517" s="23"/>
      <c r="L517" s="23"/>
      <c r="M517" s="15"/>
      <c r="N517" s="44"/>
    </row>
    <row r="518" spans="1:14" ht="14.5" customHeight="1" x14ac:dyDescent="0.2">
      <c r="A518" s="110" t="s">
        <v>99</v>
      </c>
      <c r="B518" s="22">
        <f>'BE1'!B518+'BE2'!B518+'BE3'!B518+'BE4'!B518+'BE5'!B518+'BE6'!B518+'BE7'!B518+'BE8'!B518+'BE9'!B518+'BE10'!B518+'BE11'!B518+'BE12'!B518+'BE13'!B518+'BE14'!B518+'BE15'!B518+'BE16'!B518+'BE17'!B518+'BE18'!B518+'BE19'!B518+'BE20'!B518</f>
        <v>0</v>
      </c>
      <c r="C518" s="11"/>
      <c r="D518" s="22">
        <f>'BE1'!D518+'BE2'!D518+'BE3'!D518+'BE4'!D518+'BE5'!D518+'BE6'!D518+'BE7'!D518+'BE8'!D518+'BE9'!D518+'BE10'!D518+'BE11'!D518+'BE12'!D518+'BE13'!D518+'BE14'!D518+'BE15'!D518+'BE16'!D518+'BE17'!D518+'BE18'!D518+'BE19'!D518+'BE20'!D518</f>
        <v>0</v>
      </c>
      <c r="E518" s="23">
        <f>'BE6'!E518</f>
        <v>0</v>
      </c>
      <c r="F518" s="13"/>
      <c r="G518" s="23">
        <f>'BE6'!G518</f>
        <v>0</v>
      </c>
      <c r="H518" s="34"/>
      <c r="I518" s="44">
        <f>D518+G518</f>
        <v>0</v>
      </c>
      <c r="J518" s="23">
        <f>E518+B518</f>
        <v>0</v>
      </c>
      <c r="K518" s="23" t="str">
        <f t="shared" ref="K518:K522" si="89">IF(J518&gt;0,L518/J518," ")</f>
        <v xml:space="preserve"> </v>
      </c>
      <c r="L518" s="23">
        <f>G518+D518</f>
        <v>0</v>
      </c>
      <c r="M518" s="15"/>
      <c r="N518" s="44">
        <f>D518+G518</f>
        <v>0</v>
      </c>
    </row>
    <row r="519" spans="1:14" ht="14.5" customHeight="1" x14ac:dyDescent="0.2">
      <c r="A519" s="110" t="s">
        <v>100</v>
      </c>
      <c r="B519" s="22">
        <f>'BE1'!B519+'BE2'!B519+'BE3'!B519+'BE4'!B519+'BE5'!B519+'BE6'!B519+'BE7'!B519+'BE8'!B519+'BE9'!B519+'BE10'!B519+'BE11'!B519+'BE12'!B519+'BE13'!B519+'BE14'!B519+'BE15'!B519+'BE16'!B519+'BE17'!B519+'BE18'!B519+'BE19'!B519+'BE20'!B519</f>
        <v>0</v>
      </c>
      <c r="C519" s="11"/>
      <c r="D519" s="22">
        <f>'BE1'!D519+'BE2'!D519+'BE3'!D519+'BE4'!D519+'BE5'!D519+'BE6'!D519+'BE7'!D519+'BE8'!D519+'BE9'!D519+'BE10'!D519+'BE11'!D519+'BE12'!D519+'BE13'!D519+'BE14'!D519+'BE15'!D519+'BE16'!D519+'BE17'!D519+'BE18'!D519+'BE19'!D519+'BE20'!D519</f>
        <v>0</v>
      </c>
      <c r="E519" s="23">
        <f>'BE6'!E519</f>
        <v>0</v>
      </c>
      <c r="F519" s="13"/>
      <c r="G519" s="23">
        <f>'BE6'!G519</f>
        <v>0</v>
      </c>
      <c r="H519" s="34"/>
      <c r="I519" s="44">
        <f>D519+G519</f>
        <v>0</v>
      </c>
      <c r="J519" s="23">
        <f>E519+B519</f>
        <v>0</v>
      </c>
      <c r="K519" s="23" t="str">
        <f t="shared" si="89"/>
        <v xml:space="preserve"> </v>
      </c>
      <c r="L519" s="23">
        <f>G519+D519</f>
        <v>0</v>
      </c>
      <c r="M519" s="15"/>
      <c r="N519" s="44">
        <f>D519+G519</f>
        <v>0</v>
      </c>
    </row>
    <row r="520" spans="1:14" ht="14.5" customHeight="1" x14ac:dyDescent="0.2">
      <c r="A520" s="110" t="s">
        <v>101</v>
      </c>
      <c r="B520" s="22">
        <f>'BE1'!B520+'BE2'!B520+'BE3'!B520+'BE4'!B520+'BE5'!B520+'BE6'!B520+'BE7'!B520+'BE8'!B520+'BE9'!B520+'BE10'!B520+'BE11'!B520+'BE12'!B520+'BE13'!B520+'BE14'!B520+'BE15'!B520+'BE16'!B520+'BE17'!B520+'BE18'!B520+'BE19'!B520+'BE20'!B520</f>
        <v>0</v>
      </c>
      <c r="C520" s="11"/>
      <c r="D520" s="22">
        <f>'BE1'!D520+'BE2'!D520+'BE3'!D520+'BE4'!D520+'BE5'!D520+'BE6'!D520+'BE7'!D520+'BE8'!D520+'BE9'!D520+'BE10'!D520+'BE11'!D520+'BE12'!D520+'BE13'!D520+'BE14'!D520+'BE15'!D520+'BE16'!D520+'BE17'!D520+'BE18'!D520+'BE19'!D520+'BE20'!D520</f>
        <v>0</v>
      </c>
      <c r="E520" s="23">
        <f>'BE6'!E520</f>
        <v>0</v>
      </c>
      <c r="F520" s="13"/>
      <c r="G520" s="23">
        <f>'BE6'!G520</f>
        <v>0</v>
      </c>
      <c r="H520" s="34"/>
      <c r="I520" s="44">
        <f>D520+G520</f>
        <v>0</v>
      </c>
      <c r="J520" s="23">
        <f>E520+B520</f>
        <v>0</v>
      </c>
      <c r="K520" s="23" t="str">
        <f t="shared" si="89"/>
        <v xml:space="preserve"> </v>
      </c>
      <c r="L520" s="23">
        <f>G520+D520</f>
        <v>0</v>
      </c>
      <c r="M520" s="15"/>
      <c r="N520" s="44">
        <f>D520+G520</f>
        <v>0</v>
      </c>
    </row>
    <row r="521" spans="1:14" ht="14.5" customHeight="1" x14ac:dyDescent="0.2">
      <c r="A521" s="110" t="s">
        <v>102</v>
      </c>
      <c r="B521" s="22">
        <f>'BE1'!B521+'BE2'!B521+'BE3'!B521+'BE4'!B521+'BE5'!B521+'BE6'!B521+'BE7'!B521+'BE8'!B521+'BE9'!B521+'BE10'!B521+'BE11'!B521+'BE12'!B521+'BE13'!B521+'BE14'!B521+'BE15'!B521+'BE16'!B521+'BE17'!B521+'BE18'!B521+'BE19'!B521+'BE20'!B521</f>
        <v>0</v>
      </c>
      <c r="C521" s="11"/>
      <c r="D521" s="22">
        <f>'BE1'!D521+'BE2'!D521+'BE3'!D521+'BE4'!D521+'BE5'!D521+'BE6'!D521+'BE7'!D521+'BE8'!D521+'BE9'!D521+'BE10'!D521+'BE11'!D521+'BE12'!D521+'BE13'!D521+'BE14'!D521+'BE15'!D521+'BE16'!D521+'BE17'!D521+'BE18'!D521+'BE19'!D521+'BE20'!D521</f>
        <v>0</v>
      </c>
      <c r="E521" s="23">
        <f>'BE6'!E521</f>
        <v>0</v>
      </c>
      <c r="F521" s="13"/>
      <c r="G521" s="23">
        <f>'BE6'!G521</f>
        <v>0</v>
      </c>
      <c r="H521" s="34"/>
      <c r="I521" s="44">
        <f>D521+G521</f>
        <v>0</v>
      </c>
      <c r="J521" s="23">
        <f>E521+B521</f>
        <v>0</v>
      </c>
      <c r="K521" s="23" t="str">
        <f t="shared" si="89"/>
        <v xml:space="preserve"> </v>
      </c>
      <c r="L521" s="23">
        <f>G521+D521</f>
        <v>0</v>
      </c>
      <c r="M521" s="15"/>
      <c r="N521" s="44">
        <f>D521+G521</f>
        <v>0</v>
      </c>
    </row>
    <row r="522" spans="1:14" ht="14.5" customHeight="1" x14ac:dyDescent="0.2">
      <c r="A522" s="110" t="s">
        <v>103</v>
      </c>
      <c r="B522" s="22">
        <f>'BE1'!B522+'BE2'!B522+'BE3'!B522+'BE4'!B522+'BE5'!B522+'BE6'!B522+'BE7'!B522+'BE8'!B522+'BE9'!B522+'BE10'!B522+'BE11'!B522+'BE12'!B522+'BE13'!B522+'BE14'!B522+'BE15'!B522+'BE16'!B522+'BE17'!B522+'BE18'!B522+'BE19'!B522+'BE20'!B522</f>
        <v>0</v>
      </c>
      <c r="C522" s="11"/>
      <c r="D522" s="22">
        <f>'BE1'!D522+'BE2'!D522+'BE3'!D522+'BE4'!D522+'BE5'!D522+'BE6'!D522+'BE7'!D522+'BE8'!D522+'BE9'!D522+'BE10'!D522+'BE11'!D522+'BE12'!D522+'BE13'!D522+'BE14'!D522+'BE15'!D522+'BE16'!D522+'BE17'!D522+'BE18'!D522+'BE19'!D522+'BE20'!D522</f>
        <v>0</v>
      </c>
      <c r="E522" s="23">
        <f>'BE6'!E522</f>
        <v>0</v>
      </c>
      <c r="F522" s="13"/>
      <c r="G522" s="23">
        <f>'BE6'!G522</f>
        <v>0</v>
      </c>
      <c r="H522" s="34"/>
      <c r="I522" s="44">
        <f>D522+G522</f>
        <v>0</v>
      </c>
      <c r="J522" s="23">
        <f>E522+B522</f>
        <v>0</v>
      </c>
      <c r="K522" s="23" t="str">
        <f t="shared" si="89"/>
        <v xml:space="preserve"> </v>
      </c>
      <c r="L522" s="23">
        <f>G522+D522</f>
        <v>0</v>
      </c>
      <c r="M522" s="15"/>
      <c r="N522" s="44">
        <f>D522+G522</f>
        <v>0</v>
      </c>
    </row>
    <row r="523" spans="1:14" ht="14.5" customHeight="1" x14ac:dyDescent="0.2">
      <c r="A523" s="9" t="s">
        <v>104</v>
      </c>
      <c r="B523" s="7"/>
      <c r="C523" s="20"/>
      <c r="D523" s="21"/>
      <c r="E523" s="7"/>
      <c r="F523" s="20"/>
      <c r="G523" s="21"/>
      <c r="H523" s="15"/>
      <c r="I523" s="44"/>
      <c r="J523" s="23"/>
      <c r="K523" s="23"/>
      <c r="L523" s="23"/>
      <c r="M523" s="34"/>
      <c r="N523" s="44"/>
    </row>
    <row r="524" spans="1:14" ht="14.5" customHeight="1" x14ac:dyDescent="0.2">
      <c r="A524" s="121" t="s">
        <v>105</v>
      </c>
      <c r="B524" s="22">
        <f>'BE1'!B524+'BE2'!B524+'BE3'!B524+'BE4'!B524+'BE5'!B524+'BE6'!B524+'BE7'!B524+'BE8'!B524+'BE9'!B524+'BE10'!B524+'BE11'!B524+'BE12'!B524+'BE13'!B524+'BE14'!B524+'BE15'!B524+'BE16'!B524+'BE17'!B524+'BE18'!B524+'BE19'!B524+'BE20'!B524</f>
        <v>0</v>
      </c>
      <c r="C524" s="11"/>
      <c r="D524" s="22">
        <f>'BE1'!D524+'BE2'!D524+'BE3'!D524+'BE4'!D524+'BE5'!D524+'BE6'!D524+'BE7'!D524+'BE8'!D524+'BE9'!D524+'BE10'!D524+'BE11'!D524+'BE12'!D524+'BE13'!D524+'BE14'!D524+'BE15'!D524+'BE16'!D524+'BE17'!D524+'BE18'!D524+'BE19'!D524+'BE20'!D524</f>
        <v>0</v>
      </c>
      <c r="E524" s="23">
        <f>'BE6'!E524</f>
        <v>0</v>
      </c>
      <c r="F524" s="13"/>
      <c r="G524" s="23">
        <f>'BE6'!G524</f>
        <v>0</v>
      </c>
      <c r="H524" s="34"/>
      <c r="I524" s="44">
        <f>D524+G524</f>
        <v>0</v>
      </c>
      <c r="J524" s="23">
        <f>E524+B524</f>
        <v>0</v>
      </c>
      <c r="K524" s="23" t="str">
        <f t="shared" ref="K524:K528" si="90">IF(J524&gt;0,L524/J524," ")</f>
        <v xml:space="preserve"> </v>
      </c>
      <c r="L524" s="23">
        <f>G524+D524</f>
        <v>0</v>
      </c>
      <c r="M524" s="15"/>
      <c r="N524" s="44">
        <f>D524+G524</f>
        <v>0</v>
      </c>
    </row>
    <row r="525" spans="1:14" ht="14.5" customHeight="1" x14ac:dyDescent="0.2">
      <c r="A525" s="120" t="s">
        <v>106</v>
      </c>
      <c r="B525" s="22">
        <f>'BE1'!B525+'BE2'!B525+'BE3'!B525+'BE4'!B525+'BE5'!B525+'BE6'!B525+'BE7'!B525+'BE8'!B525+'BE9'!B525+'BE10'!B525+'BE11'!B525+'BE12'!B525+'BE13'!B525+'BE14'!B525+'BE15'!B525+'BE16'!B525+'BE17'!B525+'BE18'!B525+'BE19'!B525+'BE20'!B525</f>
        <v>0</v>
      </c>
      <c r="C525" s="11"/>
      <c r="D525" s="22">
        <f>'BE1'!D525+'BE2'!D525+'BE3'!D525+'BE4'!D525+'BE5'!D525+'BE6'!D525+'BE7'!D525+'BE8'!D525+'BE9'!D525+'BE10'!D525+'BE11'!D525+'BE12'!D525+'BE13'!D525+'BE14'!D525+'BE15'!D525+'BE16'!D525+'BE17'!D525+'BE18'!D525+'BE19'!D525+'BE20'!D525</f>
        <v>0</v>
      </c>
      <c r="E525" s="23">
        <f>'BE6'!E525</f>
        <v>0</v>
      </c>
      <c r="F525" s="13"/>
      <c r="G525" s="23">
        <f>'BE6'!G525</f>
        <v>0</v>
      </c>
      <c r="H525" s="34"/>
      <c r="I525" s="44">
        <f>D525+G525</f>
        <v>0</v>
      </c>
      <c r="J525" s="23">
        <f>E525+B525</f>
        <v>0</v>
      </c>
      <c r="K525" s="23" t="str">
        <f t="shared" si="90"/>
        <v xml:space="preserve"> </v>
      </c>
      <c r="L525" s="23">
        <f>G525+D525</f>
        <v>0</v>
      </c>
      <c r="M525" s="15"/>
      <c r="N525" s="44">
        <f>D525+G525</f>
        <v>0</v>
      </c>
    </row>
    <row r="526" spans="1:14" ht="14.5" customHeight="1" x14ac:dyDescent="0.2">
      <c r="A526" s="120" t="s">
        <v>107</v>
      </c>
      <c r="B526" s="22">
        <f>'BE1'!B526+'BE2'!B526+'BE3'!B526+'BE4'!B526+'BE5'!B526+'BE6'!B526+'BE7'!B526+'BE8'!B526+'BE9'!B526+'BE10'!B526+'BE11'!B526+'BE12'!B526+'BE13'!B526+'BE14'!B526+'BE15'!B526+'BE16'!B526+'BE17'!B526+'BE18'!B526+'BE19'!B526+'BE20'!B526</f>
        <v>0</v>
      </c>
      <c r="C526" s="11"/>
      <c r="D526" s="22">
        <f>'BE1'!D526+'BE2'!D526+'BE3'!D526+'BE4'!D526+'BE5'!D526+'BE6'!D526+'BE7'!D526+'BE8'!D526+'BE9'!D526+'BE10'!D526+'BE11'!D526+'BE12'!D526+'BE13'!D526+'BE14'!D526+'BE15'!D526+'BE16'!D526+'BE17'!D526+'BE18'!D526+'BE19'!D526+'BE20'!D526</f>
        <v>0</v>
      </c>
      <c r="E526" s="23">
        <f>'BE6'!E526</f>
        <v>0</v>
      </c>
      <c r="F526" s="13"/>
      <c r="G526" s="23">
        <f>'BE6'!G526</f>
        <v>0</v>
      </c>
      <c r="H526" s="34"/>
      <c r="I526" s="44">
        <f>D526+G526</f>
        <v>0</v>
      </c>
      <c r="J526" s="23">
        <f>E526+B526</f>
        <v>0</v>
      </c>
      <c r="K526" s="23" t="str">
        <f t="shared" si="90"/>
        <v xml:space="preserve"> </v>
      </c>
      <c r="L526" s="23">
        <f>G526+D526</f>
        <v>0</v>
      </c>
      <c r="M526" s="15"/>
      <c r="N526" s="44">
        <f>D526+G526</f>
        <v>0</v>
      </c>
    </row>
    <row r="527" spans="1:14" ht="14.5" customHeight="1" x14ac:dyDescent="0.2">
      <c r="A527" s="120" t="s">
        <v>108</v>
      </c>
      <c r="B527" s="22">
        <f>'BE1'!B527+'BE2'!B527+'BE3'!B527+'BE4'!B527+'BE5'!B527+'BE6'!B527+'BE7'!B527+'BE8'!B527+'BE9'!B527+'BE10'!B527+'BE11'!B527+'BE12'!B527+'BE13'!B527+'BE14'!B527+'BE15'!B527+'BE16'!B527+'BE17'!B527+'BE18'!B527+'BE19'!B527+'BE20'!B527</f>
        <v>0</v>
      </c>
      <c r="C527" s="11"/>
      <c r="D527" s="22">
        <f>'BE1'!D527+'BE2'!D527+'BE3'!D527+'BE4'!D527+'BE5'!D527+'BE6'!D527+'BE7'!D527+'BE8'!D527+'BE9'!D527+'BE10'!D527+'BE11'!D527+'BE12'!D527+'BE13'!D527+'BE14'!D527+'BE15'!D527+'BE16'!D527+'BE17'!D527+'BE18'!D527+'BE19'!D527+'BE20'!D527</f>
        <v>0</v>
      </c>
      <c r="E527" s="23">
        <f>'BE6'!E527</f>
        <v>0</v>
      </c>
      <c r="F527" s="13"/>
      <c r="G527" s="23">
        <f>'BE6'!G527</f>
        <v>0</v>
      </c>
      <c r="H527" s="34"/>
      <c r="I527" s="44">
        <f>D527+G527</f>
        <v>0</v>
      </c>
      <c r="J527" s="23">
        <f>E527+B527</f>
        <v>0</v>
      </c>
      <c r="K527" s="23" t="str">
        <f t="shared" si="90"/>
        <v xml:space="preserve"> </v>
      </c>
      <c r="L527" s="23">
        <f>G527+D527</f>
        <v>0</v>
      </c>
      <c r="M527" s="15"/>
      <c r="N527" s="44">
        <f>D527+G527</f>
        <v>0</v>
      </c>
    </row>
    <row r="528" spans="1:14" ht="14.5" customHeight="1" x14ac:dyDescent="0.2">
      <c r="A528" s="120" t="s">
        <v>109</v>
      </c>
      <c r="B528" s="22">
        <f>'BE1'!B528+'BE2'!B528+'BE3'!B528+'BE4'!B528+'BE5'!B528+'BE6'!B528+'BE7'!B528+'BE8'!B528+'BE9'!B528+'BE10'!B528+'BE11'!B528+'BE12'!B528+'BE13'!B528+'BE14'!B528+'BE15'!B528+'BE16'!B528+'BE17'!B528+'BE18'!B528+'BE19'!B528+'BE20'!B528</f>
        <v>0</v>
      </c>
      <c r="C528" s="11"/>
      <c r="D528" s="22">
        <f>'BE1'!D528+'BE2'!D528+'BE3'!D528+'BE4'!D528+'BE5'!D528+'BE6'!D528+'BE7'!D528+'BE8'!D528+'BE9'!D528+'BE10'!D528+'BE11'!D528+'BE12'!D528+'BE13'!D528+'BE14'!D528+'BE15'!D528+'BE16'!D528+'BE17'!D528+'BE18'!D528+'BE19'!D528+'BE20'!D528</f>
        <v>0</v>
      </c>
      <c r="E528" s="23">
        <f>'BE6'!E528</f>
        <v>0</v>
      </c>
      <c r="F528" s="13"/>
      <c r="G528" s="23">
        <f>'BE6'!G528</f>
        <v>0</v>
      </c>
      <c r="H528" s="34"/>
      <c r="I528" s="44">
        <f>D528+G528</f>
        <v>0</v>
      </c>
      <c r="J528" s="23">
        <f>E528+B528</f>
        <v>0</v>
      </c>
      <c r="K528" s="23" t="str">
        <f t="shared" si="90"/>
        <v xml:space="preserve"> </v>
      </c>
      <c r="L528" s="23">
        <f>G528+D528</f>
        <v>0</v>
      </c>
      <c r="M528" s="15"/>
      <c r="N528" s="44">
        <f>D528+G528</f>
        <v>0</v>
      </c>
    </row>
    <row r="529" spans="1:14" ht="14.5" customHeight="1" x14ac:dyDescent="0.2">
      <c r="A529" s="66"/>
      <c r="B529" s="10"/>
      <c r="C529" s="11"/>
      <c r="D529" s="22"/>
      <c r="E529" s="12"/>
      <c r="F529" s="13"/>
      <c r="G529" s="23"/>
      <c r="H529" s="15"/>
      <c r="I529" s="44"/>
      <c r="J529" s="23"/>
      <c r="K529" s="23"/>
      <c r="L529" s="23"/>
      <c r="M529" s="15"/>
      <c r="N529" s="44"/>
    </row>
    <row r="530" spans="1:14" ht="14.5" customHeight="1" x14ac:dyDescent="0.2">
      <c r="A530" s="122" t="s">
        <v>110</v>
      </c>
      <c r="B530" s="19"/>
      <c r="C530" s="19"/>
      <c r="D530" s="25">
        <f>'BE1'!D530+'BE2'!D530+'BE3'!D530+'BE4'!D530+'BE5'!D530+'BE6'!D530+'BE7'!D530+'BE8'!D530+'BE9'!D530+'BE10'!D530+'BE11'!D530+'BE12'!D530+'BE13'!D530+'BE14'!D530+'BE15'!D530+'BE16'!D530+'BE17'!D530+'BE18'!D530+'BE19'!D530+'BE20'!D530</f>
        <v>96000</v>
      </c>
      <c r="E530" s="19"/>
      <c r="F530" s="19"/>
      <c r="G530" s="25">
        <f>'BE6'!G530</f>
        <v>0</v>
      </c>
      <c r="H530" s="15"/>
      <c r="I530" s="44">
        <f>D530+G530</f>
        <v>96000</v>
      </c>
      <c r="J530" s="23">
        <f>E530+B530</f>
        <v>0</v>
      </c>
      <c r="K530" s="23"/>
      <c r="L530" s="23">
        <f>G530+D530</f>
        <v>96000</v>
      </c>
      <c r="M530" s="15"/>
      <c r="N530" s="44">
        <f>D530+G530</f>
        <v>96000</v>
      </c>
    </row>
    <row r="531" spans="1:14" ht="14.5" customHeight="1" x14ac:dyDescent="0.2">
      <c r="A531" s="122" t="s">
        <v>111</v>
      </c>
      <c r="B531" s="19"/>
      <c r="C531" s="19"/>
      <c r="D531" s="25">
        <f>'BE1'!D531+'BE2'!D531+'BE3'!D531+'BE4'!D531+'BE5'!D531+'BE6'!D531+'BE7'!D531+'BE8'!D531+'BE9'!D531+'BE10'!D531+'BE11'!D531+'BE12'!D531+'BE13'!D531+'BE14'!D531+'BE15'!D531+'BE16'!D531+'BE17'!D531+'BE18'!D531+'BE19'!D531+'BE20'!D531</f>
        <v>96000</v>
      </c>
      <c r="E531" s="19"/>
      <c r="F531" s="19"/>
      <c r="G531" s="25">
        <f>'BE6'!G531</f>
        <v>0</v>
      </c>
      <c r="H531" s="15"/>
      <c r="I531" s="44">
        <f>D531+G531</f>
        <v>96000</v>
      </c>
      <c r="J531" s="23">
        <f>E531+B531</f>
        <v>0</v>
      </c>
      <c r="K531" s="23"/>
      <c r="L531" s="23">
        <f>G531+D531</f>
        <v>96000</v>
      </c>
      <c r="M531" s="15"/>
      <c r="N531" s="44">
        <f>D531+G531</f>
        <v>96000</v>
      </c>
    </row>
    <row r="532" spans="1:14" ht="14.5" customHeight="1" x14ac:dyDescent="0.2">
      <c r="A532" s="24"/>
      <c r="B532" s="10"/>
      <c r="C532" s="11"/>
      <c r="D532" s="22"/>
      <c r="E532" s="12"/>
      <c r="F532" s="13"/>
      <c r="G532" s="23"/>
      <c r="H532" s="15"/>
      <c r="I532" s="44"/>
      <c r="J532" s="23"/>
      <c r="K532" s="23"/>
      <c r="L532" s="23"/>
      <c r="M532" s="15"/>
      <c r="N532" s="44"/>
    </row>
    <row r="533" spans="1:14" ht="14.5" customHeight="1" x14ac:dyDescent="0.2">
      <c r="A533" s="19" t="s">
        <v>112</v>
      </c>
      <c r="B533" s="19"/>
      <c r="C533" s="19"/>
      <c r="D533" s="25">
        <f>'BE1'!D533+'BE2'!D533+'BE3'!D533+'BE4'!D533+'BE5'!D533+'BE6'!D533+'BE7'!D533+'BE8'!D533+'BE9'!D533+'BE10'!D533+'BE11'!D533+'BE12'!D533+'BE13'!D533+'BE14'!D533+'BE15'!D533+'BE16'!D533+'BE17'!D533+'BE18'!D533+'BE19'!D533+'BE20'!D533</f>
        <v>24000</v>
      </c>
      <c r="E533" s="19"/>
      <c r="F533" s="19"/>
      <c r="G533" s="25">
        <f>'BE6'!G533</f>
        <v>0</v>
      </c>
      <c r="H533" s="15"/>
      <c r="I533" s="44">
        <f>D533+G533</f>
        <v>24000</v>
      </c>
      <c r="J533" s="23">
        <f>E533+B533</f>
        <v>0</v>
      </c>
      <c r="K533" s="23"/>
      <c r="L533" s="23">
        <f>G533+D533</f>
        <v>24000</v>
      </c>
      <c r="M533" s="15"/>
      <c r="N533" s="44">
        <f>D533+G533</f>
        <v>24000</v>
      </c>
    </row>
    <row r="534" spans="1:14" ht="14.5" customHeight="1" x14ac:dyDescent="0.2">
      <c r="A534" s="14"/>
      <c r="B534" s="10"/>
      <c r="C534" s="11"/>
      <c r="D534" s="22"/>
      <c r="E534" s="12"/>
      <c r="F534" s="13"/>
      <c r="G534" s="23"/>
      <c r="H534" s="15"/>
      <c r="I534" s="44"/>
      <c r="J534" s="23"/>
      <c r="K534" s="23"/>
      <c r="L534" s="23"/>
      <c r="M534" s="15"/>
      <c r="N534" s="44"/>
    </row>
    <row r="535" spans="1:14" ht="14.5" customHeight="1" x14ac:dyDescent="0.2">
      <c r="A535" s="19" t="s">
        <v>113</v>
      </c>
      <c r="B535" s="19"/>
      <c r="C535" s="19"/>
      <c r="D535" s="25">
        <f>'BE1'!D535+'BE2'!D535+'BE3'!D535+'BE4'!D535+'BE5'!D535+'BE6'!D535+'BE7'!D535+'BE8'!D535+'BE9'!D535+'BE10'!D535+'BE11'!D535+'BE12'!D535+'BE13'!D535+'BE14'!D535+'BE15'!D535+'BE16'!D535+'BE17'!D535+'BE18'!D535+'BE19'!D535+'BE20'!D535</f>
        <v>120000</v>
      </c>
      <c r="E535" s="19"/>
      <c r="F535" s="19"/>
      <c r="G535" s="25">
        <f>'BE6'!G535</f>
        <v>0</v>
      </c>
      <c r="H535" s="15"/>
      <c r="I535" s="44">
        <f>D535+G535</f>
        <v>120000</v>
      </c>
      <c r="J535" s="23">
        <f>E535+B535</f>
        <v>0</v>
      </c>
      <c r="K535" s="23"/>
      <c r="L535" s="23">
        <f>G535+D535</f>
        <v>120000</v>
      </c>
      <c r="M535" s="15"/>
      <c r="N535" s="44">
        <f>D535+G535</f>
        <v>120000</v>
      </c>
    </row>
    <row r="536" spans="1:14" ht="14.5" customHeight="1" x14ac:dyDescent="0.2">
      <c r="A536" s="45"/>
      <c r="B536" s="46"/>
      <c r="C536" s="46"/>
      <c r="D536" s="46"/>
      <c r="E536" s="46"/>
      <c r="F536" s="46"/>
      <c r="G536" s="46"/>
      <c r="H536" s="34"/>
      <c r="I536" s="34"/>
      <c r="J536" s="46"/>
      <c r="K536" s="46"/>
      <c r="L536" s="46"/>
      <c r="M536" s="34"/>
      <c r="N536" s="34"/>
    </row>
    <row r="537" spans="1:14" ht="14.5" customHeight="1" x14ac:dyDescent="0.2">
      <c r="A537" s="37"/>
      <c r="B537" s="38"/>
      <c r="C537" s="39"/>
      <c r="D537" s="40"/>
      <c r="E537" s="38"/>
      <c r="F537" s="39"/>
      <c r="G537" s="40"/>
      <c r="H537" s="41"/>
      <c r="I537" s="41"/>
      <c r="J537" s="41"/>
      <c r="K537" s="41"/>
      <c r="L537" s="41"/>
      <c r="M537" s="42"/>
      <c r="N537" s="43"/>
    </row>
    <row r="538" spans="1:14" ht="21" customHeight="1" x14ac:dyDescent="0.2">
      <c r="A538" s="273" t="s">
        <v>422</v>
      </c>
      <c r="B538" s="274"/>
      <c r="C538" s="274"/>
      <c r="D538" s="274"/>
      <c r="E538" s="274"/>
      <c r="F538" s="274"/>
      <c r="G538" s="274"/>
      <c r="H538" s="274"/>
      <c r="I538" s="274"/>
      <c r="J538" s="274"/>
      <c r="K538" s="274"/>
      <c r="L538" s="274"/>
      <c r="M538" s="274"/>
      <c r="N538" s="275"/>
    </row>
    <row r="539" spans="1:14" ht="14.5" customHeight="1" x14ac:dyDescent="0.2">
      <c r="A539" s="14"/>
      <c r="B539" s="14"/>
      <c r="C539" s="14"/>
      <c r="D539" s="14"/>
      <c r="E539" s="14"/>
      <c r="F539" s="14"/>
      <c r="G539" s="14"/>
      <c r="H539" s="14"/>
      <c r="I539" s="14"/>
      <c r="J539" s="14"/>
      <c r="K539" s="14"/>
      <c r="L539" s="14"/>
      <c r="M539" s="14"/>
      <c r="N539" s="14"/>
    </row>
    <row r="540" spans="1:14" ht="14.5" customHeight="1" x14ac:dyDescent="0.2">
      <c r="A540" s="19" t="s">
        <v>81</v>
      </c>
      <c r="B540" s="7"/>
      <c r="C540" s="20"/>
      <c r="D540" s="21"/>
      <c r="E540" s="7"/>
      <c r="F540" s="20"/>
      <c r="G540" s="21"/>
      <c r="H540" s="34"/>
      <c r="I540" s="44"/>
      <c r="J540" s="23"/>
      <c r="K540" s="23"/>
      <c r="L540" s="23"/>
      <c r="M540" s="34"/>
      <c r="N540" s="44"/>
    </row>
    <row r="541" spans="1:14" ht="14.5" customHeight="1" x14ac:dyDescent="0.2">
      <c r="A541" s="14" t="s">
        <v>82</v>
      </c>
      <c r="B541" s="10"/>
      <c r="C541" s="11"/>
      <c r="D541" s="22"/>
      <c r="E541" s="12"/>
      <c r="F541" s="13"/>
      <c r="G541" s="23"/>
      <c r="H541" s="34"/>
      <c r="I541" s="44"/>
      <c r="J541" s="23"/>
      <c r="K541" s="23"/>
      <c r="L541" s="23"/>
      <c r="M541" s="34"/>
      <c r="N541" s="44"/>
    </row>
    <row r="542" spans="1:14" ht="14.5" customHeight="1" x14ac:dyDescent="0.2">
      <c r="A542" s="109" t="s">
        <v>83</v>
      </c>
      <c r="B542" s="22">
        <f>'BE1'!B542+'BE2'!B542+'BE3'!B542+'BE4'!B542+'BE5'!B542+'BE6'!B542+'BE7'!B542+'BE8'!B542+'BE9'!B542+'BE10'!B542+'BE11'!B542+'BE12'!B542+'BE13'!B542+'BE14'!B542+'BE15'!B542+'BE16'!B542+'BE17'!B542+'BE18'!B542+'BE19'!B542+'BE20'!B542</f>
        <v>0</v>
      </c>
      <c r="C542" s="11"/>
      <c r="D542" s="22">
        <f>'BE1'!D542+'BE2'!D542+'BE3'!D542+'BE4'!D542+'BE5'!D542+'BE6'!D542+'BE7'!D542+'BE8'!D542+'BE9'!D542+'BE10'!D542+'BE11'!D542+'BE12'!D542+'BE13'!D542+'BE14'!D542+'BE15'!D542+'BE16'!D542+'BE17'!D542+'BE18'!D542+'BE19'!D542+'BE20'!D542</f>
        <v>0</v>
      </c>
      <c r="E542" s="23">
        <f>'BE6'!E542</f>
        <v>0</v>
      </c>
      <c r="F542" s="13"/>
      <c r="G542" s="23">
        <f>'BE6'!G542</f>
        <v>0</v>
      </c>
      <c r="H542" s="34"/>
      <c r="I542" s="44">
        <f t="shared" ref="I542:I549" si="91">D542+G542</f>
        <v>0</v>
      </c>
      <c r="J542" s="23">
        <f t="shared" ref="J542:J549" si="92">E542+B542</f>
        <v>0</v>
      </c>
      <c r="K542" s="23" t="str">
        <f t="shared" ref="K542:K549" si="93">IF(J542&gt;0,L542/J542," ")</f>
        <v xml:space="preserve"> </v>
      </c>
      <c r="L542" s="23">
        <f t="shared" ref="L542:L549" si="94">G542+D542</f>
        <v>0</v>
      </c>
      <c r="M542" s="34"/>
      <c r="N542" s="44">
        <f t="shared" ref="N542:N549" si="95">D542+G542</f>
        <v>0</v>
      </c>
    </row>
    <row r="543" spans="1:14" ht="14.5" customHeight="1" x14ac:dyDescent="0.2">
      <c r="A543" s="109" t="s">
        <v>84</v>
      </c>
      <c r="B543" s="22">
        <f>'BE1'!B543+'BE2'!B543+'BE3'!B543+'BE4'!B543+'BE5'!B543+'BE6'!B543+'BE7'!B543+'BE8'!B543+'BE9'!B543+'BE10'!B543+'BE11'!B543+'BE12'!B543+'BE13'!B543+'BE14'!B543+'BE15'!B543+'BE16'!B543+'BE17'!B543+'BE18'!B543+'BE19'!B543+'BE20'!B543</f>
        <v>86.4</v>
      </c>
      <c r="C543" s="11"/>
      <c r="D543" s="22">
        <f>'BE1'!D543+'BE2'!D543+'BE3'!D543+'BE4'!D543+'BE5'!D543+'BE6'!D543+'BE7'!D543+'BE8'!D543+'BE9'!D543+'BE10'!D543+'BE11'!D543+'BE12'!D543+'BE13'!D543+'BE14'!D543+'BE15'!D543+'BE16'!D543+'BE17'!D543+'BE18'!D543+'BE19'!D543+'BE20'!D543</f>
        <v>486305.56800000003</v>
      </c>
      <c r="E543" s="23">
        <f>'BE6'!E543</f>
        <v>0</v>
      </c>
      <c r="F543" s="13"/>
      <c r="G543" s="23">
        <f>'BE6'!G543</f>
        <v>0</v>
      </c>
      <c r="H543" s="34"/>
      <c r="I543" s="44">
        <f t="shared" si="91"/>
        <v>486305.56800000003</v>
      </c>
      <c r="J543" s="23">
        <f t="shared" si="92"/>
        <v>86.4</v>
      </c>
      <c r="K543" s="23">
        <f t="shared" si="93"/>
        <v>5628.5366666666669</v>
      </c>
      <c r="L543" s="23">
        <f t="shared" si="94"/>
        <v>486305.56800000003</v>
      </c>
      <c r="M543" s="34"/>
      <c r="N543" s="44">
        <f t="shared" si="95"/>
        <v>486305.56800000003</v>
      </c>
    </row>
    <row r="544" spans="1:14" ht="14.5" customHeight="1" x14ac:dyDescent="0.2">
      <c r="A544" s="109" t="s">
        <v>85</v>
      </c>
      <c r="B544" s="22">
        <f>'BE1'!B544+'BE2'!B544+'BE3'!B544+'BE4'!B544+'BE5'!B544+'BE6'!B544+'BE7'!B544+'BE8'!B544+'BE9'!B544+'BE10'!B544+'BE11'!B544+'BE12'!B544+'BE13'!B544+'BE14'!B544+'BE15'!B544+'BE16'!B544+'BE17'!B544+'BE18'!B544+'BE19'!B544+'BE20'!B544</f>
        <v>0</v>
      </c>
      <c r="C544" s="11"/>
      <c r="D544" s="22">
        <f>'BE1'!D544+'BE2'!D544+'BE3'!D544+'BE4'!D544+'BE5'!D544+'BE6'!D544+'BE7'!D544+'BE8'!D544+'BE9'!D544+'BE10'!D544+'BE11'!D544+'BE12'!D544+'BE13'!D544+'BE14'!D544+'BE15'!D544+'BE16'!D544+'BE17'!D544+'BE18'!D544+'BE19'!D544+'BE20'!D544</f>
        <v>0</v>
      </c>
      <c r="E544" s="23">
        <f>'BE6'!E544</f>
        <v>0</v>
      </c>
      <c r="F544" s="13"/>
      <c r="G544" s="23">
        <f>'BE6'!G544</f>
        <v>0</v>
      </c>
      <c r="H544" s="34"/>
      <c r="I544" s="44">
        <f t="shared" si="91"/>
        <v>0</v>
      </c>
      <c r="J544" s="23">
        <f t="shared" si="92"/>
        <v>0</v>
      </c>
      <c r="K544" s="23" t="str">
        <f t="shared" si="93"/>
        <v xml:space="preserve"> </v>
      </c>
      <c r="L544" s="23">
        <f t="shared" si="94"/>
        <v>0</v>
      </c>
      <c r="M544" s="34"/>
      <c r="N544" s="44">
        <f t="shared" si="95"/>
        <v>0</v>
      </c>
    </row>
    <row r="545" spans="1:14" ht="14.5" customHeight="1" x14ac:dyDescent="0.2">
      <c r="A545" s="109" t="s">
        <v>86</v>
      </c>
      <c r="B545" s="22">
        <f>'BE1'!B545+'BE2'!B545+'BE3'!B545+'BE4'!B545+'BE5'!B545+'BE6'!B545+'BE7'!B545+'BE8'!B545+'BE9'!B545+'BE10'!B545+'BE11'!B545+'BE12'!B545+'BE13'!B545+'BE14'!B545+'BE15'!B545+'BE16'!B545+'BE17'!B545+'BE18'!B545+'BE19'!B545+'BE20'!B545</f>
        <v>0</v>
      </c>
      <c r="C545" s="11"/>
      <c r="D545" s="22">
        <f>'BE1'!D545+'BE2'!D545+'BE3'!D545+'BE4'!D545+'BE5'!D545+'BE6'!D545+'BE7'!D545+'BE8'!D545+'BE9'!D545+'BE10'!D545+'BE11'!D545+'BE12'!D545+'BE13'!D545+'BE14'!D545+'BE15'!D545+'BE16'!D545+'BE17'!D545+'BE18'!D545+'BE19'!D545+'BE20'!D545</f>
        <v>0</v>
      </c>
      <c r="E545" s="23">
        <f>'BE6'!E545</f>
        <v>0</v>
      </c>
      <c r="F545" s="13"/>
      <c r="G545" s="23">
        <f>'BE6'!G545</f>
        <v>0</v>
      </c>
      <c r="H545" s="34"/>
      <c r="I545" s="44">
        <f t="shared" si="91"/>
        <v>0</v>
      </c>
      <c r="J545" s="23">
        <f t="shared" si="92"/>
        <v>0</v>
      </c>
      <c r="K545" s="23" t="str">
        <f t="shared" si="93"/>
        <v xml:space="preserve"> </v>
      </c>
      <c r="L545" s="23">
        <f t="shared" si="94"/>
        <v>0</v>
      </c>
      <c r="M545" s="34"/>
      <c r="N545" s="44">
        <f t="shared" si="95"/>
        <v>0</v>
      </c>
    </row>
    <row r="546" spans="1:14" ht="14.5" customHeight="1" x14ac:dyDescent="0.2">
      <c r="A546" s="109" t="s">
        <v>87</v>
      </c>
      <c r="B546" s="22">
        <f>'BE1'!B546+'BE2'!B546+'BE3'!B546+'BE4'!B546+'BE5'!B546+'BE6'!B546+'BE7'!B546+'BE8'!B546+'BE9'!B546+'BE10'!B546+'BE11'!B546+'BE12'!B546+'BE13'!B546+'BE14'!B546+'BE15'!B546+'BE16'!B546+'BE17'!B546+'BE18'!B546+'BE19'!B546+'BE20'!B546</f>
        <v>0</v>
      </c>
      <c r="C546" s="11"/>
      <c r="D546" s="22">
        <f>'BE1'!D546+'BE2'!D546+'BE3'!D546+'BE4'!D546+'BE5'!D546+'BE6'!D546+'BE7'!D546+'BE8'!D546+'BE9'!D546+'BE10'!D546+'BE11'!D546+'BE12'!D546+'BE13'!D546+'BE14'!D546+'BE15'!D546+'BE16'!D546+'BE17'!D546+'BE18'!D546+'BE19'!D546+'BE20'!D546</f>
        <v>0</v>
      </c>
      <c r="E546" s="23">
        <f>'BE6'!E546</f>
        <v>0</v>
      </c>
      <c r="F546" s="13"/>
      <c r="G546" s="23">
        <f>'BE6'!G546</f>
        <v>0</v>
      </c>
      <c r="H546" s="34"/>
      <c r="I546" s="44">
        <f t="shared" si="91"/>
        <v>0</v>
      </c>
      <c r="J546" s="23">
        <f t="shared" si="92"/>
        <v>0</v>
      </c>
      <c r="K546" s="23" t="str">
        <f t="shared" si="93"/>
        <v xml:space="preserve"> </v>
      </c>
      <c r="L546" s="23">
        <f t="shared" si="94"/>
        <v>0</v>
      </c>
      <c r="M546" s="34"/>
      <c r="N546" s="44">
        <f t="shared" si="95"/>
        <v>0</v>
      </c>
    </row>
    <row r="547" spans="1:14" ht="14.5" customHeight="1" x14ac:dyDescent="0.2">
      <c r="A547" s="14" t="s">
        <v>88</v>
      </c>
      <c r="B547" s="22">
        <f>'BE1'!B547+'BE2'!B547+'BE3'!B547+'BE4'!B547+'BE5'!B547+'BE6'!B547+'BE7'!B547+'BE8'!B547+'BE9'!B547+'BE10'!B547+'BE11'!B547+'BE12'!B547+'BE13'!B547+'BE14'!B547+'BE15'!B547+'BE16'!B547+'BE17'!B547+'BE18'!B547+'BE19'!B547+'BE20'!B547</f>
        <v>0</v>
      </c>
      <c r="C547" s="11"/>
      <c r="D547" s="22">
        <f>'BE1'!D547+'BE2'!D547+'BE3'!D547+'BE4'!D547+'BE5'!D547+'BE6'!D547+'BE7'!D547+'BE8'!D547+'BE9'!D547+'BE10'!D547+'BE11'!D547+'BE12'!D547+'BE13'!D547+'BE14'!D547+'BE15'!D547+'BE16'!D547+'BE17'!D547+'BE18'!D547+'BE19'!D547+'BE20'!D547</f>
        <v>0</v>
      </c>
      <c r="E547" s="23">
        <f>'BE6'!E547</f>
        <v>0</v>
      </c>
      <c r="F547" s="13"/>
      <c r="G547" s="23">
        <f>'BE6'!G547</f>
        <v>0</v>
      </c>
      <c r="H547" s="34"/>
      <c r="I547" s="44">
        <f t="shared" si="91"/>
        <v>0</v>
      </c>
      <c r="J547" s="23">
        <f t="shared" si="92"/>
        <v>0</v>
      </c>
      <c r="K547" s="23" t="str">
        <f t="shared" si="93"/>
        <v xml:space="preserve"> </v>
      </c>
      <c r="L547" s="23">
        <f t="shared" si="94"/>
        <v>0</v>
      </c>
      <c r="M547" s="34"/>
      <c r="N547" s="44">
        <f t="shared" si="95"/>
        <v>0</v>
      </c>
    </row>
    <row r="548" spans="1:14" ht="14.5" customHeight="1" x14ac:dyDescent="0.2">
      <c r="A548" s="14" t="s">
        <v>89</v>
      </c>
      <c r="B548" s="22">
        <f>'BE1'!B548+'BE2'!B548+'BE3'!B548+'BE4'!B548+'BE5'!B548+'BE6'!B548+'BE7'!B548+'BE8'!B548+'BE9'!B548+'BE10'!B548+'BE11'!B548+'BE12'!B548+'BE13'!B548+'BE14'!B548+'BE15'!B548+'BE16'!B548+'BE17'!B548+'BE18'!B548+'BE19'!B548+'BE20'!B548</f>
        <v>0</v>
      </c>
      <c r="C548" s="11"/>
      <c r="D548" s="22">
        <f>'BE1'!D548+'BE2'!D548+'BE3'!D548+'BE4'!D548+'BE5'!D548+'BE6'!D548+'BE7'!D548+'BE8'!D548+'BE9'!D548+'BE10'!D548+'BE11'!D548+'BE12'!D548+'BE13'!D548+'BE14'!D548+'BE15'!D548+'BE16'!D548+'BE17'!D548+'BE18'!D548+'BE19'!D548+'BE20'!D548</f>
        <v>0</v>
      </c>
      <c r="E548" s="23">
        <f>'BE6'!E548</f>
        <v>0</v>
      </c>
      <c r="F548" s="13"/>
      <c r="G548" s="23">
        <f>'BE6'!G548</f>
        <v>0</v>
      </c>
      <c r="H548" s="34"/>
      <c r="I548" s="44">
        <f t="shared" si="91"/>
        <v>0</v>
      </c>
      <c r="J548" s="23">
        <f t="shared" si="92"/>
        <v>0</v>
      </c>
      <c r="K548" s="23" t="str">
        <f t="shared" si="93"/>
        <v xml:space="preserve"> </v>
      </c>
      <c r="L548" s="23">
        <f t="shared" si="94"/>
        <v>0</v>
      </c>
      <c r="M548" s="15"/>
      <c r="N548" s="44">
        <f t="shared" si="95"/>
        <v>0</v>
      </c>
    </row>
    <row r="549" spans="1:14" ht="14.5" customHeight="1" x14ac:dyDescent="0.2">
      <c r="A549" s="14" t="s">
        <v>90</v>
      </c>
      <c r="B549" s="22">
        <f>'BE1'!B549+'BE2'!B549+'BE3'!B549+'BE4'!B549+'BE5'!B549+'BE6'!B549+'BE7'!B549+'BE8'!B549+'BE9'!B549+'BE10'!B549+'BE11'!B549+'BE12'!B549+'BE13'!B549+'BE14'!B549+'BE15'!B549+'BE16'!B549+'BE17'!B549+'BE18'!B549+'BE19'!B549+'BE20'!B549</f>
        <v>0</v>
      </c>
      <c r="C549" s="11"/>
      <c r="D549" s="22">
        <f>'BE1'!D549+'BE2'!D549+'BE3'!D549+'BE4'!D549+'BE5'!D549+'BE6'!D549+'BE7'!D549+'BE8'!D549+'BE9'!D549+'BE10'!D549+'BE11'!D549+'BE12'!D549+'BE13'!D549+'BE14'!D549+'BE15'!D549+'BE16'!D549+'BE17'!D549+'BE18'!D549+'BE19'!D549+'BE20'!D549</f>
        <v>0</v>
      </c>
      <c r="E549" s="23">
        <f>'BE6'!E549</f>
        <v>0</v>
      </c>
      <c r="F549" s="13"/>
      <c r="G549" s="23">
        <f>'BE6'!G549</f>
        <v>0</v>
      </c>
      <c r="H549" s="34"/>
      <c r="I549" s="44">
        <f t="shared" si="91"/>
        <v>0</v>
      </c>
      <c r="J549" s="23">
        <f t="shared" si="92"/>
        <v>0</v>
      </c>
      <c r="K549" s="23" t="str">
        <f t="shared" si="93"/>
        <v xml:space="preserve"> </v>
      </c>
      <c r="L549" s="23">
        <f t="shared" si="94"/>
        <v>0</v>
      </c>
      <c r="M549" s="15"/>
      <c r="N549" s="44">
        <f t="shared" si="95"/>
        <v>0</v>
      </c>
    </row>
    <row r="550" spans="1:14" ht="14.5" customHeight="1" x14ac:dyDescent="0.2">
      <c r="A550" s="19" t="s">
        <v>91</v>
      </c>
      <c r="B550" s="7"/>
      <c r="C550" s="20"/>
      <c r="D550" s="21"/>
      <c r="E550" s="7"/>
      <c r="F550" s="20"/>
      <c r="G550" s="21"/>
      <c r="H550" s="15"/>
      <c r="I550" s="44"/>
      <c r="J550" s="23"/>
      <c r="K550" s="23"/>
      <c r="L550" s="23"/>
      <c r="M550" s="34"/>
      <c r="N550" s="44"/>
    </row>
    <row r="551" spans="1:14" ht="14.5" customHeight="1" x14ac:dyDescent="0.2">
      <c r="A551" s="16"/>
      <c r="B551" s="22">
        <f>'BE1'!B551+'BE2'!B551+'BE3'!B551+'BE4'!B551+'BE5'!B551+'BE6'!B551+'BE7'!B551+'BE8'!B551+'BE9'!B551+'BE10'!B551+'BE11'!B551+'BE12'!B551+'BE13'!B551+'BE14'!B551+'BE15'!B551+'BE16'!B551+'BE17'!B551+'BE18'!B551+'BE19'!B551+'BE20'!B551</f>
        <v>0</v>
      </c>
      <c r="C551" s="11"/>
      <c r="D551" s="22">
        <f>'BE1'!D551+'BE2'!D551+'BE3'!D551+'BE4'!D551+'BE5'!D551+'BE6'!D551+'BE7'!D551+'BE8'!D551+'BE9'!D551+'BE10'!D551+'BE11'!D551+'BE12'!D551+'BE13'!D551+'BE14'!D551+'BE15'!D551+'BE16'!D551+'BE17'!D551+'BE18'!D551+'BE19'!D551+'BE20'!D551</f>
        <v>0</v>
      </c>
      <c r="E551" s="23">
        <f>'BE6'!E551</f>
        <v>0</v>
      </c>
      <c r="F551" s="13"/>
      <c r="G551" s="23">
        <f>'BE6'!G551</f>
        <v>0</v>
      </c>
      <c r="H551" s="34"/>
      <c r="I551" s="44">
        <f>D551+G551</f>
        <v>0</v>
      </c>
      <c r="J551" s="23">
        <f>E551+B551</f>
        <v>0</v>
      </c>
      <c r="K551" s="23" t="str">
        <f>IF(J551&gt;0,L551/J551," ")</f>
        <v xml:space="preserve"> </v>
      </c>
      <c r="L551" s="23">
        <f>G551+D551</f>
        <v>0</v>
      </c>
      <c r="M551" s="15"/>
      <c r="N551" s="44">
        <f>D551+G551</f>
        <v>0</v>
      </c>
    </row>
    <row r="552" spans="1:14" ht="14.5" customHeight="1" x14ac:dyDescent="0.2">
      <c r="A552" s="19" t="s">
        <v>92</v>
      </c>
      <c r="B552" s="7"/>
      <c r="C552" s="20"/>
      <c r="D552" s="21"/>
      <c r="E552" s="7"/>
      <c r="F552" s="20"/>
      <c r="G552" s="21"/>
      <c r="H552" s="15"/>
      <c r="I552" s="44"/>
      <c r="J552" s="23"/>
      <c r="K552" s="23"/>
      <c r="L552" s="23"/>
      <c r="M552" s="34"/>
      <c r="N552" s="44"/>
    </row>
    <row r="553" spans="1:14" ht="14.5" customHeight="1" x14ac:dyDescent="0.2">
      <c r="A553" s="120" t="s">
        <v>93</v>
      </c>
      <c r="B553" s="22">
        <f>'BE1'!B553+'BE2'!B553+'BE3'!B553+'BE4'!B553+'BE5'!B553+'BE6'!B553+'BE7'!B553+'BE8'!B553+'BE9'!B553+'BE10'!B553+'BE11'!B553+'BE12'!B553+'BE13'!B553+'BE14'!B553+'BE15'!B553+'BE16'!B553+'BE17'!B553+'BE18'!B553+'BE19'!B553+'BE20'!B553</f>
        <v>60</v>
      </c>
      <c r="C553" s="11"/>
      <c r="D553" s="22">
        <f>'BE1'!D553+'BE2'!D553+'BE3'!D553+'BE4'!D553+'BE5'!D553+'BE6'!D553+'BE7'!D553+'BE8'!D553+'BE9'!D553+'BE10'!D553+'BE11'!D553+'BE12'!D553+'BE13'!D553+'BE14'!D553+'BE15'!D553+'BE16'!D553+'BE17'!D553+'BE18'!D553+'BE19'!D553+'BE20'!D553</f>
        <v>6000</v>
      </c>
      <c r="E553" s="23">
        <f>'BE6'!E553</f>
        <v>0</v>
      </c>
      <c r="F553" s="13"/>
      <c r="G553" s="23">
        <f>'BE6'!G553</f>
        <v>0</v>
      </c>
      <c r="H553" s="34"/>
      <c r="I553" s="44">
        <f>D553+G553</f>
        <v>6000</v>
      </c>
      <c r="J553" s="23">
        <f>E553+B553</f>
        <v>60</v>
      </c>
      <c r="K553" s="23">
        <f>IF(J553&gt;0,L553/J553," ")</f>
        <v>100</v>
      </c>
      <c r="L553" s="23">
        <f>G553+D553</f>
        <v>6000</v>
      </c>
      <c r="M553" s="15"/>
      <c r="N553" s="44">
        <f>D553+G553</f>
        <v>6000</v>
      </c>
    </row>
    <row r="554" spans="1:14" ht="14.5" customHeight="1" x14ac:dyDescent="0.2">
      <c r="A554" s="14" t="s">
        <v>94</v>
      </c>
      <c r="B554" s="10"/>
      <c r="C554" s="11"/>
      <c r="D554" s="22"/>
      <c r="E554" s="12"/>
      <c r="F554" s="13"/>
      <c r="G554" s="23"/>
      <c r="H554" s="15"/>
      <c r="I554" s="44"/>
      <c r="J554" s="23"/>
      <c r="K554" s="23"/>
      <c r="L554" s="23"/>
      <c r="M554" s="15"/>
      <c r="N554" s="44"/>
    </row>
    <row r="555" spans="1:14" ht="14.5" customHeight="1" x14ac:dyDescent="0.2">
      <c r="A555" s="110" t="s">
        <v>95</v>
      </c>
      <c r="B555" s="22">
        <f>'BE1'!B555+'BE2'!B555+'BE3'!B555+'BE4'!B555+'BE5'!B555+'BE6'!B555+'BE7'!B555+'BE8'!B555+'BE9'!B555+'BE10'!B555+'BE11'!B555+'BE12'!B555+'BE13'!B555+'BE14'!B555+'BE15'!B555+'BE16'!B555+'BE17'!B555+'BE18'!B555+'BE19'!B555+'BE20'!B555</f>
        <v>0</v>
      </c>
      <c r="C555" s="11"/>
      <c r="D555" s="22">
        <f>'BE1'!D555+'BE2'!D555+'BE3'!D555+'BE4'!D555+'BE5'!D555+'BE6'!D555+'BE7'!D555+'BE8'!D555+'BE9'!D555+'BE10'!D555+'BE11'!D555+'BE12'!D555+'BE13'!D555+'BE14'!D555+'BE15'!D555+'BE16'!D555+'BE17'!D555+'BE18'!D555+'BE19'!D555+'BE20'!D555</f>
        <v>0</v>
      </c>
      <c r="E555" s="23">
        <f>'BE6'!E555</f>
        <v>0</v>
      </c>
      <c r="F555" s="13"/>
      <c r="G555" s="23">
        <f>'BE6'!G555</f>
        <v>0</v>
      </c>
      <c r="H555" s="34"/>
      <c r="I555" s="44">
        <f>D555+G555</f>
        <v>0</v>
      </c>
      <c r="J555" s="23">
        <f>E555+B555</f>
        <v>0</v>
      </c>
      <c r="K555" s="23" t="str">
        <f>IF(J555&gt;0,L555/J555," ")</f>
        <v xml:space="preserve"> </v>
      </c>
      <c r="L555" s="23">
        <f>G555+D555</f>
        <v>0</v>
      </c>
      <c r="M555" s="15"/>
      <c r="N555" s="44">
        <f>D555+G555</f>
        <v>0</v>
      </c>
    </row>
    <row r="556" spans="1:14" ht="14.5" customHeight="1" x14ac:dyDescent="0.2">
      <c r="A556" s="110" t="s">
        <v>96</v>
      </c>
      <c r="B556" s="22">
        <f>'BE1'!B556+'BE2'!B556+'BE3'!B556+'BE4'!B556+'BE5'!B556+'BE6'!B556+'BE7'!B556+'BE8'!B556+'BE9'!B556+'BE10'!B556+'BE11'!B556+'BE12'!B556+'BE13'!B556+'BE14'!B556+'BE15'!B556+'BE16'!B556+'BE17'!B556+'BE18'!B556+'BE19'!B556+'BE20'!B556</f>
        <v>0</v>
      </c>
      <c r="C556" s="11"/>
      <c r="D556" s="22">
        <f>'BE1'!D556+'BE2'!D556+'BE3'!D556+'BE4'!D556+'BE5'!D556+'BE6'!D556+'BE7'!D556+'BE8'!D556+'BE9'!D556+'BE10'!D556+'BE11'!D556+'BE12'!D556+'BE13'!D556+'BE14'!D556+'BE15'!D556+'BE16'!D556+'BE17'!D556+'BE18'!D556+'BE19'!D556+'BE20'!D556</f>
        <v>0</v>
      </c>
      <c r="E556" s="23">
        <f>'BE6'!E556</f>
        <v>0</v>
      </c>
      <c r="F556" s="13"/>
      <c r="G556" s="23">
        <f>'BE6'!G556</f>
        <v>0</v>
      </c>
      <c r="H556" s="34"/>
      <c r="I556" s="44">
        <f>D556+G556</f>
        <v>0</v>
      </c>
      <c r="J556" s="23">
        <f>E556+B556</f>
        <v>0</v>
      </c>
      <c r="K556" s="23" t="str">
        <f>IF(J556&gt;0,L556/J556," ")</f>
        <v xml:space="preserve"> </v>
      </c>
      <c r="L556" s="23">
        <f>G556+D556</f>
        <v>0</v>
      </c>
      <c r="M556" s="15"/>
      <c r="N556" s="44">
        <f>D556+G556</f>
        <v>0</v>
      </c>
    </row>
    <row r="557" spans="1:14" ht="14.5" customHeight="1" x14ac:dyDescent="0.2">
      <c r="A557" s="110" t="s">
        <v>97</v>
      </c>
      <c r="B557" s="22">
        <f>'BE1'!B557+'BE2'!B557+'BE3'!B557+'BE4'!B557+'BE5'!B557+'BE6'!B557+'BE7'!B557+'BE8'!B557+'BE9'!B557+'BE10'!B557+'BE11'!B557+'BE12'!B557+'BE13'!B557+'BE14'!B557+'BE15'!B557+'BE16'!B557+'BE17'!B557+'BE18'!B557+'BE19'!B557+'BE20'!B557</f>
        <v>0</v>
      </c>
      <c r="C557" s="11"/>
      <c r="D557" s="22">
        <f>'BE1'!D557+'BE2'!D557+'BE3'!D557+'BE4'!D557+'BE5'!D557+'BE6'!D557+'BE7'!D557+'BE8'!D557+'BE9'!D557+'BE10'!D557+'BE11'!D557+'BE12'!D557+'BE13'!D557+'BE14'!D557+'BE15'!D557+'BE16'!D557+'BE17'!D557+'BE18'!D557+'BE19'!D557+'BE20'!D557</f>
        <v>0</v>
      </c>
      <c r="E557" s="23">
        <f>'BE6'!E557</f>
        <v>0</v>
      </c>
      <c r="F557" s="13"/>
      <c r="G557" s="23">
        <f>'BE6'!G557</f>
        <v>0</v>
      </c>
      <c r="H557" s="34"/>
      <c r="I557" s="44">
        <f>D557+G557</f>
        <v>0</v>
      </c>
      <c r="J557" s="23">
        <f>E557+B557</f>
        <v>0</v>
      </c>
      <c r="K557" s="23" t="str">
        <f>IF(J557&gt;0,L557/J557," ")</f>
        <v xml:space="preserve"> </v>
      </c>
      <c r="L557" s="23">
        <f>G557+D557</f>
        <v>0</v>
      </c>
      <c r="M557" s="15"/>
      <c r="N557" s="44">
        <f>D557+G557</f>
        <v>0</v>
      </c>
    </row>
    <row r="558" spans="1:14" ht="14.5" customHeight="1" x14ac:dyDescent="0.2">
      <c r="A558" s="14" t="s">
        <v>98</v>
      </c>
      <c r="B558" s="10"/>
      <c r="C558" s="11"/>
      <c r="D558" s="22"/>
      <c r="E558" s="12"/>
      <c r="F558" s="13"/>
      <c r="G558" s="23"/>
      <c r="H558" s="15"/>
      <c r="I558" s="44"/>
      <c r="J558" s="23"/>
      <c r="K558" s="23"/>
      <c r="L558" s="23"/>
      <c r="M558" s="15"/>
      <c r="N558" s="44"/>
    </row>
    <row r="559" spans="1:14" ht="14.5" customHeight="1" x14ac:dyDescent="0.2">
      <c r="A559" s="110" t="s">
        <v>99</v>
      </c>
      <c r="B559" s="22">
        <f>'BE1'!B559+'BE2'!B559+'BE3'!B559+'BE4'!B559+'BE5'!B559+'BE6'!B559+'BE7'!B559+'BE8'!B559+'BE9'!B559+'BE10'!B559+'BE11'!B559+'BE12'!B559+'BE13'!B559+'BE14'!B559+'BE15'!B559+'BE16'!B559+'BE17'!B559+'BE18'!B559+'BE19'!B559+'BE20'!B559</f>
        <v>0</v>
      </c>
      <c r="C559" s="11"/>
      <c r="D559" s="22">
        <f>'BE1'!D559+'BE2'!D559+'BE3'!D559+'BE4'!D559+'BE5'!D559+'BE6'!D559+'BE7'!D559+'BE8'!D559+'BE9'!D559+'BE10'!D559+'BE11'!D559+'BE12'!D559+'BE13'!D559+'BE14'!D559+'BE15'!D559+'BE16'!D559+'BE17'!D559+'BE18'!D559+'BE19'!D559+'BE20'!D559</f>
        <v>0</v>
      </c>
      <c r="E559" s="23">
        <f>'BE6'!E559</f>
        <v>0</v>
      </c>
      <c r="F559" s="13"/>
      <c r="G559" s="23">
        <f>'BE6'!G559</f>
        <v>0</v>
      </c>
      <c r="H559" s="34"/>
      <c r="I559" s="44">
        <f>D559+G559</f>
        <v>0</v>
      </c>
      <c r="J559" s="23">
        <f>E559+B559</f>
        <v>0</v>
      </c>
      <c r="K559" s="23" t="str">
        <f t="shared" ref="K559:K563" si="96">IF(J559&gt;0,L559/J559," ")</f>
        <v xml:space="preserve"> </v>
      </c>
      <c r="L559" s="23">
        <f>G559+D559</f>
        <v>0</v>
      </c>
      <c r="M559" s="15"/>
      <c r="N559" s="44">
        <f>D559+G559</f>
        <v>0</v>
      </c>
    </row>
    <row r="560" spans="1:14" ht="14.5" customHeight="1" x14ac:dyDescent="0.2">
      <c r="A560" s="110" t="s">
        <v>100</v>
      </c>
      <c r="B560" s="22">
        <f>'BE1'!B560+'BE2'!B560+'BE3'!B560+'BE4'!B560+'BE5'!B560+'BE6'!B560+'BE7'!B560+'BE8'!B560+'BE9'!B560+'BE10'!B560+'BE11'!B560+'BE12'!B560+'BE13'!B560+'BE14'!B560+'BE15'!B560+'BE16'!B560+'BE17'!B560+'BE18'!B560+'BE19'!B560+'BE20'!B560</f>
        <v>0</v>
      </c>
      <c r="C560" s="11"/>
      <c r="D560" s="22">
        <f>'BE1'!D560+'BE2'!D560+'BE3'!D560+'BE4'!D560+'BE5'!D560+'BE6'!D560+'BE7'!D560+'BE8'!D560+'BE9'!D560+'BE10'!D560+'BE11'!D560+'BE12'!D560+'BE13'!D560+'BE14'!D560+'BE15'!D560+'BE16'!D560+'BE17'!D560+'BE18'!D560+'BE19'!D560+'BE20'!D560</f>
        <v>0</v>
      </c>
      <c r="E560" s="23">
        <f>'BE6'!E560</f>
        <v>0</v>
      </c>
      <c r="F560" s="13"/>
      <c r="G560" s="23">
        <f>'BE6'!G560</f>
        <v>0</v>
      </c>
      <c r="H560" s="34"/>
      <c r="I560" s="44">
        <f>D560+G560</f>
        <v>0</v>
      </c>
      <c r="J560" s="23">
        <f>E560+B560</f>
        <v>0</v>
      </c>
      <c r="K560" s="23" t="str">
        <f t="shared" si="96"/>
        <v xml:space="preserve"> </v>
      </c>
      <c r="L560" s="23">
        <f>G560+D560</f>
        <v>0</v>
      </c>
      <c r="M560" s="15"/>
      <c r="N560" s="44">
        <f>D560+G560</f>
        <v>0</v>
      </c>
    </row>
    <row r="561" spans="1:14" ht="14.5" customHeight="1" x14ac:dyDescent="0.2">
      <c r="A561" s="110" t="s">
        <v>101</v>
      </c>
      <c r="B561" s="22">
        <f>'BE1'!B561+'BE2'!B561+'BE3'!B561+'BE4'!B561+'BE5'!B561+'BE6'!B561+'BE7'!B561+'BE8'!B561+'BE9'!B561+'BE10'!B561+'BE11'!B561+'BE12'!B561+'BE13'!B561+'BE14'!B561+'BE15'!B561+'BE16'!B561+'BE17'!B561+'BE18'!B561+'BE19'!B561+'BE20'!B561</f>
        <v>0</v>
      </c>
      <c r="C561" s="11"/>
      <c r="D561" s="22">
        <f>'BE1'!D561+'BE2'!D561+'BE3'!D561+'BE4'!D561+'BE5'!D561+'BE6'!D561+'BE7'!D561+'BE8'!D561+'BE9'!D561+'BE10'!D561+'BE11'!D561+'BE12'!D561+'BE13'!D561+'BE14'!D561+'BE15'!D561+'BE16'!D561+'BE17'!D561+'BE18'!D561+'BE19'!D561+'BE20'!D561</f>
        <v>0</v>
      </c>
      <c r="E561" s="23">
        <f>'BE6'!E561</f>
        <v>0</v>
      </c>
      <c r="F561" s="13"/>
      <c r="G561" s="23">
        <f>'BE6'!G561</f>
        <v>0</v>
      </c>
      <c r="H561" s="34"/>
      <c r="I561" s="44">
        <f>D561+G561</f>
        <v>0</v>
      </c>
      <c r="J561" s="23">
        <f>E561+B561</f>
        <v>0</v>
      </c>
      <c r="K561" s="23" t="str">
        <f t="shared" si="96"/>
        <v xml:space="preserve"> </v>
      </c>
      <c r="L561" s="23">
        <f>G561+D561</f>
        <v>0</v>
      </c>
      <c r="M561" s="15"/>
      <c r="N561" s="44">
        <f>D561+G561</f>
        <v>0</v>
      </c>
    </row>
    <row r="562" spans="1:14" ht="14.5" customHeight="1" x14ac:dyDescent="0.2">
      <c r="A562" s="110" t="s">
        <v>102</v>
      </c>
      <c r="B562" s="22">
        <f>'BE1'!B562+'BE2'!B562+'BE3'!B562+'BE4'!B562+'BE5'!B562+'BE6'!B562+'BE7'!B562+'BE8'!B562+'BE9'!B562+'BE10'!B562+'BE11'!B562+'BE12'!B562+'BE13'!B562+'BE14'!B562+'BE15'!B562+'BE16'!B562+'BE17'!B562+'BE18'!B562+'BE19'!B562+'BE20'!B562</f>
        <v>0</v>
      </c>
      <c r="C562" s="11"/>
      <c r="D562" s="22">
        <f>'BE1'!D562+'BE2'!D562+'BE3'!D562+'BE4'!D562+'BE5'!D562+'BE6'!D562+'BE7'!D562+'BE8'!D562+'BE9'!D562+'BE10'!D562+'BE11'!D562+'BE12'!D562+'BE13'!D562+'BE14'!D562+'BE15'!D562+'BE16'!D562+'BE17'!D562+'BE18'!D562+'BE19'!D562+'BE20'!D562</f>
        <v>0</v>
      </c>
      <c r="E562" s="23">
        <f>'BE6'!E562</f>
        <v>0</v>
      </c>
      <c r="F562" s="13"/>
      <c r="G562" s="23">
        <f>'BE6'!G562</f>
        <v>0</v>
      </c>
      <c r="H562" s="34"/>
      <c r="I562" s="44">
        <f>D562+G562</f>
        <v>0</v>
      </c>
      <c r="J562" s="23">
        <f>E562+B562</f>
        <v>0</v>
      </c>
      <c r="K562" s="23" t="str">
        <f t="shared" si="96"/>
        <v xml:space="preserve"> </v>
      </c>
      <c r="L562" s="23">
        <f>G562+D562</f>
        <v>0</v>
      </c>
      <c r="M562" s="15"/>
      <c r="N562" s="44">
        <f>D562+G562</f>
        <v>0</v>
      </c>
    </row>
    <row r="563" spans="1:14" ht="14.5" customHeight="1" x14ac:dyDescent="0.2">
      <c r="A563" s="110" t="s">
        <v>103</v>
      </c>
      <c r="B563" s="22">
        <f>'BE1'!B563+'BE2'!B563+'BE3'!B563+'BE4'!B563+'BE5'!B563+'BE6'!B563+'BE7'!B563+'BE8'!B563+'BE9'!B563+'BE10'!B563+'BE11'!B563+'BE12'!B563+'BE13'!B563+'BE14'!B563+'BE15'!B563+'BE16'!B563+'BE17'!B563+'BE18'!B563+'BE19'!B563+'BE20'!B563</f>
        <v>3</v>
      </c>
      <c r="C563" s="11"/>
      <c r="D563" s="22">
        <f>'BE1'!D563+'BE2'!D563+'BE3'!D563+'BE4'!D563+'BE5'!D563+'BE6'!D563+'BE7'!D563+'BE8'!D563+'BE9'!D563+'BE10'!D563+'BE11'!D563+'BE12'!D563+'BE13'!D563+'BE14'!D563+'BE15'!D563+'BE16'!D563+'BE17'!D563+'BE18'!D563+'BE19'!D563+'BE20'!D563</f>
        <v>21660</v>
      </c>
      <c r="E563" s="23">
        <f>'BE6'!E563</f>
        <v>0</v>
      </c>
      <c r="F563" s="13"/>
      <c r="G563" s="23">
        <f>'BE6'!G563</f>
        <v>0</v>
      </c>
      <c r="H563" s="34"/>
      <c r="I563" s="44">
        <f>D563+G563</f>
        <v>21660</v>
      </c>
      <c r="J563" s="23">
        <f>E563+B563</f>
        <v>3</v>
      </c>
      <c r="K563" s="23">
        <f t="shared" si="96"/>
        <v>7220</v>
      </c>
      <c r="L563" s="23">
        <f>G563+D563</f>
        <v>21660</v>
      </c>
      <c r="M563" s="15"/>
      <c r="N563" s="44">
        <f>D563+G563</f>
        <v>21660</v>
      </c>
    </row>
    <row r="564" spans="1:14" ht="14.5" customHeight="1" x14ac:dyDescent="0.2">
      <c r="A564" s="9" t="s">
        <v>104</v>
      </c>
      <c r="B564" s="7"/>
      <c r="C564" s="20"/>
      <c r="D564" s="21"/>
      <c r="E564" s="7"/>
      <c r="F564" s="20"/>
      <c r="G564" s="21"/>
      <c r="H564" s="15"/>
      <c r="I564" s="44"/>
      <c r="J564" s="23"/>
      <c r="K564" s="23"/>
      <c r="L564" s="23"/>
      <c r="M564" s="34"/>
      <c r="N564" s="44"/>
    </row>
    <row r="565" spans="1:14" ht="14.5" customHeight="1" x14ac:dyDescent="0.2">
      <c r="A565" s="121" t="s">
        <v>105</v>
      </c>
      <c r="B565" s="22">
        <f>'BE1'!B565+'BE2'!B565+'BE3'!B565+'BE4'!B565+'BE5'!B565+'BE6'!B565+'BE7'!B565+'BE8'!B565+'BE9'!B565+'BE10'!B565+'BE11'!B565+'BE12'!B565+'BE13'!B565+'BE14'!B565+'BE15'!B565+'BE16'!B565+'BE17'!B565+'BE18'!B565+'BE19'!B565+'BE20'!B565</f>
        <v>0</v>
      </c>
      <c r="C565" s="11"/>
      <c r="D565" s="22">
        <f>'BE1'!D565+'BE2'!D565+'BE3'!D565+'BE4'!D565+'BE5'!D565+'BE6'!D565+'BE7'!D565+'BE8'!D565+'BE9'!D565+'BE10'!D565+'BE11'!D565+'BE12'!D565+'BE13'!D565+'BE14'!D565+'BE15'!D565+'BE16'!D565+'BE17'!D565+'BE18'!D565+'BE19'!D565+'BE20'!D565</f>
        <v>0</v>
      </c>
      <c r="E565" s="23">
        <f>'BE6'!E565</f>
        <v>0</v>
      </c>
      <c r="F565" s="13"/>
      <c r="G565" s="23">
        <f>'BE6'!G565</f>
        <v>0</v>
      </c>
      <c r="H565" s="34"/>
      <c r="I565" s="44">
        <f>D565+G565</f>
        <v>0</v>
      </c>
      <c r="J565" s="23">
        <f>E565+B565</f>
        <v>0</v>
      </c>
      <c r="K565" s="23" t="str">
        <f t="shared" ref="K565:K569" si="97">IF(J565&gt;0,L565/J565," ")</f>
        <v xml:space="preserve"> </v>
      </c>
      <c r="L565" s="23">
        <f>G565+D565</f>
        <v>0</v>
      </c>
      <c r="M565" s="15"/>
      <c r="N565" s="44">
        <f>D565+G565</f>
        <v>0</v>
      </c>
    </row>
    <row r="566" spans="1:14" ht="14.5" customHeight="1" x14ac:dyDescent="0.2">
      <c r="A566" s="120" t="s">
        <v>106</v>
      </c>
      <c r="B566" s="22">
        <f>'BE1'!B566+'BE2'!B566+'BE3'!B566+'BE4'!B566+'BE5'!B566+'BE6'!B566+'BE7'!B566+'BE8'!B566+'BE9'!B566+'BE10'!B566+'BE11'!B566+'BE12'!B566+'BE13'!B566+'BE14'!B566+'BE15'!B566+'BE16'!B566+'BE17'!B566+'BE18'!B566+'BE19'!B566+'BE20'!B566</f>
        <v>0</v>
      </c>
      <c r="C566" s="11"/>
      <c r="D566" s="22">
        <f>'BE1'!D566+'BE2'!D566+'BE3'!D566+'BE4'!D566+'BE5'!D566+'BE6'!D566+'BE7'!D566+'BE8'!D566+'BE9'!D566+'BE10'!D566+'BE11'!D566+'BE12'!D566+'BE13'!D566+'BE14'!D566+'BE15'!D566+'BE16'!D566+'BE17'!D566+'BE18'!D566+'BE19'!D566+'BE20'!D566</f>
        <v>0</v>
      </c>
      <c r="E566" s="23">
        <f>'BE6'!E566</f>
        <v>0</v>
      </c>
      <c r="F566" s="13"/>
      <c r="G566" s="23">
        <f>'BE6'!G566</f>
        <v>0</v>
      </c>
      <c r="H566" s="34"/>
      <c r="I566" s="44">
        <f>D566+G566</f>
        <v>0</v>
      </c>
      <c r="J566" s="23">
        <f>E566+B566</f>
        <v>0</v>
      </c>
      <c r="K566" s="23" t="str">
        <f t="shared" si="97"/>
        <v xml:space="preserve"> </v>
      </c>
      <c r="L566" s="23">
        <f>G566+D566</f>
        <v>0</v>
      </c>
      <c r="M566" s="15"/>
      <c r="N566" s="44">
        <f>D566+G566</f>
        <v>0</v>
      </c>
    </row>
    <row r="567" spans="1:14" ht="14.5" customHeight="1" x14ac:dyDescent="0.2">
      <c r="A567" s="120" t="s">
        <v>107</v>
      </c>
      <c r="B567" s="22">
        <f>'BE1'!B567+'BE2'!B567+'BE3'!B567+'BE4'!B567+'BE5'!B567+'BE6'!B567+'BE7'!B567+'BE8'!B567+'BE9'!B567+'BE10'!B567+'BE11'!B567+'BE12'!B567+'BE13'!B567+'BE14'!B567+'BE15'!B567+'BE16'!B567+'BE17'!B567+'BE18'!B567+'BE19'!B567+'BE20'!B567</f>
        <v>0</v>
      </c>
      <c r="C567" s="11"/>
      <c r="D567" s="22">
        <f>'BE1'!D567+'BE2'!D567+'BE3'!D567+'BE4'!D567+'BE5'!D567+'BE6'!D567+'BE7'!D567+'BE8'!D567+'BE9'!D567+'BE10'!D567+'BE11'!D567+'BE12'!D567+'BE13'!D567+'BE14'!D567+'BE15'!D567+'BE16'!D567+'BE17'!D567+'BE18'!D567+'BE19'!D567+'BE20'!D567</f>
        <v>0</v>
      </c>
      <c r="E567" s="23">
        <f>'BE6'!E567</f>
        <v>0</v>
      </c>
      <c r="F567" s="13"/>
      <c r="G567" s="23">
        <f>'BE6'!G567</f>
        <v>0</v>
      </c>
      <c r="H567" s="34"/>
      <c r="I567" s="44">
        <f>D567+G567</f>
        <v>0</v>
      </c>
      <c r="J567" s="23">
        <f>E567+B567</f>
        <v>0</v>
      </c>
      <c r="K567" s="23" t="str">
        <f t="shared" si="97"/>
        <v xml:space="preserve"> </v>
      </c>
      <c r="L567" s="23">
        <f>G567+D567</f>
        <v>0</v>
      </c>
      <c r="M567" s="15"/>
      <c r="N567" s="44">
        <f>D567+G567</f>
        <v>0</v>
      </c>
    </row>
    <row r="568" spans="1:14" ht="14.5" customHeight="1" x14ac:dyDescent="0.2">
      <c r="A568" s="120" t="s">
        <v>108</v>
      </c>
      <c r="B568" s="22">
        <f>'BE1'!B568+'BE2'!B568+'BE3'!B568+'BE4'!B568+'BE5'!B568+'BE6'!B568+'BE7'!B568+'BE8'!B568+'BE9'!B568+'BE10'!B568+'BE11'!B568+'BE12'!B568+'BE13'!B568+'BE14'!B568+'BE15'!B568+'BE16'!B568+'BE17'!B568+'BE18'!B568+'BE19'!B568+'BE20'!B568</f>
        <v>0</v>
      </c>
      <c r="C568" s="11"/>
      <c r="D568" s="22">
        <f>'BE1'!D568+'BE2'!D568+'BE3'!D568+'BE4'!D568+'BE5'!D568+'BE6'!D568+'BE7'!D568+'BE8'!D568+'BE9'!D568+'BE10'!D568+'BE11'!D568+'BE12'!D568+'BE13'!D568+'BE14'!D568+'BE15'!D568+'BE16'!D568+'BE17'!D568+'BE18'!D568+'BE19'!D568+'BE20'!D568</f>
        <v>0</v>
      </c>
      <c r="E568" s="23">
        <f>'BE6'!E568</f>
        <v>0</v>
      </c>
      <c r="F568" s="13"/>
      <c r="G568" s="23">
        <f>'BE6'!G568</f>
        <v>0</v>
      </c>
      <c r="H568" s="34"/>
      <c r="I568" s="44">
        <f>D568+G568</f>
        <v>0</v>
      </c>
      <c r="J568" s="23">
        <f>E568+B568</f>
        <v>0</v>
      </c>
      <c r="K568" s="23" t="str">
        <f t="shared" si="97"/>
        <v xml:space="preserve"> </v>
      </c>
      <c r="L568" s="23">
        <f>G568+D568</f>
        <v>0</v>
      </c>
      <c r="M568" s="15"/>
      <c r="N568" s="44">
        <f>D568+G568</f>
        <v>0</v>
      </c>
    </row>
    <row r="569" spans="1:14" ht="14.5" customHeight="1" x14ac:dyDescent="0.2">
      <c r="A569" s="120" t="s">
        <v>109</v>
      </c>
      <c r="B569" s="22">
        <f>'BE1'!B569+'BE2'!B569+'BE3'!B569+'BE4'!B569+'BE5'!B569+'BE6'!B569+'BE7'!B569+'BE8'!B569+'BE9'!B569+'BE10'!B569+'BE11'!B569+'BE12'!B569+'BE13'!B569+'BE14'!B569+'BE15'!B569+'BE16'!B569+'BE17'!B569+'BE18'!B569+'BE19'!B569+'BE20'!B569</f>
        <v>0</v>
      </c>
      <c r="C569" s="11"/>
      <c r="D569" s="22">
        <f>'BE1'!D569+'BE2'!D569+'BE3'!D569+'BE4'!D569+'BE5'!D569+'BE6'!D569+'BE7'!D569+'BE8'!D569+'BE9'!D569+'BE10'!D569+'BE11'!D569+'BE12'!D569+'BE13'!D569+'BE14'!D569+'BE15'!D569+'BE16'!D569+'BE17'!D569+'BE18'!D569+'BE19'!D569+'BE20'!D569</f>
        <v>0</v>
      </c>
      <c r="E569" s="23">
        <f>'BE6'!E569</f>
        <v>0</v>
      </c>
      <c r="F569" s="13"/>
      <c r="G569" s="23">
        <f>'BE6'!G569</f>
        <v>0</v>
      </c>
      <c r="H569" s="34"/>
      <c r="I569" s="44">
        <f>D569+G569</f>
        <v>0</v>
      </c>
      <c r="J569" s="23">
        <f>E569+B569</f>
        <v>0</v>
      </c>
      <c r="K569" s="23" t="str">
        <f t="shared" si="97"/>
        <v xml:space="preserve"> </v>
      </c>
      <c r="L569" s="23">
        <f>G569+D569</f>
        <v>0</v>
      </c>
      <c r="M569" s="15"/>
      <c r="N569" s="44">
        <f>D569+G569</f>
        <v>0</v>
      </c>
    </row>
    <row r="570" spans="1:14" ht="14.5" customHeight="1" x14ac:dyDescent="0.2">
      <c r="A570" s="66"/>
      <c r="B570" s="10"/>
      <c r="C570" s="11"/>
      <c r="D570" s="22"/>
      <c r="E570" s="12"/>
      <c r="F570" s="13"/>
      <c r="G570" s="23"/>
      <c r="H570" s="15"/>
      <c r="I570" s="44"/>
      <c r="J570" s="23"/>
      <c r="K570" s="23"/>
      <c r="L570" s="23"/>
      <c r="M570" s="15"/>
      <c r="N570" s="44"/>
    </row>
    <row r="571" spans="1:14" ht="14.5" customHeight="1" x14ac:dyDescent="0.2">
      <c r="A571" s="122" t="s">
        <v>110</v>
      </c>
      <c r="B571" s="19"/>
      <c r="C571" s="19"/>
      <c r="D571" s="25">
        <f>'BE1'!D571+'BE2'!D571+'BE3'!D571+'BE4'!D571+'BE5'!D571+'BE6'!D571+'BE7'!D571+'BE8'!D571+'BE9'!D571+'BE10'!D571+'BE11'!D571+'BE12'!D571+'BE13'!D571+'BE14'!D571+'BE15'!D571+'BE16'!D571+'BE17'!D571+'BE18'!D571+'BE19'!D571+'BE20'!D571</f>
        <v>513965.56800000003</v>
      </c>
      <c r="E571" s="19"/>
      <c r="F571" s="19"/>
      <c r="G571" s="25">
        <f>'BE6'!G571</f>
        <v>0</v>
      </c>
      <c r="H571" s="15"/>
      <c r="I571" s="44">
        <f>D571+G571</f>
        <v>513965.56800000003</v>
      </c>
      <c r="J571" s="23">
        <f>E571+B571</f>
        <v>0</v>
      </c>
      <c r="K571" s="23"/>
      <c r="L571" s="23">
        <f>G571+D571</f>
        <v>513965.56800000003</v>
      </c>
      <c r="M571" s="15"/>
      <c r="N571" s="44">
        <f>D571+G571</f>
        <v>513965.56800000003</v>
      </c>
    </row>
    <row r="572" spans="1:14" ht="14.5" customHeight="1" x14ac:dyDescent="0.2">
      <c r="A572" s="122" t="s">
        <v>111</v>
      </c>
      <c r="B572" s="19"/>
      <c r="C572" s="19"/>
      <c r="D572" s="25">
        <f>'BE1'!D572+'BE2'!D572+'BE3'!D572+'BE4'!D572+'BE5'!D572+'BE6'!D572+'BE7'!D572+'BE8'!D572+'BE9'!D572+'BE10'!D572+'BE11'!D572+'BE12'!D572+'BE13'!D572+'BE14'!D572+'BE15'!D572+'BE16'!D572+'BE17'!D572+'BE18'!D572+'BE19'!D572+'BE20'!D572</f>
        <v>513965.56800000003</v>
      </c>
      <c r="E572" s="19"/>
      <c r="F572" s="19"/>
      <c r="G572" s="25">
        <f>'BE6'!G572</f>
        <v>0</v>
      </c>
      <c r="H572" s="15"/>
      <c r="I572" s="44">
        <f>D572+G572</f>
        <v>513965.56800000003</v>
      </c>
      <c r="J572" s="23">
        <f>E572+B572</f>
        <v>0</v>
      </c>
      <c r="K572" s="23"/>
      <c r="L572" s="23">
        <f>G572+D572</f>
        <v>513965.56800000003</v>
      </c>
      <c r="M572" s="15"/>
      <c r="N572" s="44">
        <f>D572+G572</f>
        <v>513965.56800000003</v>
      </c>
    </row>
    <row r="573" spans="1:14" ht="14.5" customHeight="1" x14ac:dyDescent="0.2">
      <c r="A573" s="24"/>
      <c r="B573" s="10"/>
      <c r="C573" s="11"/>
      <c r="D573" s="22"/>
      <c r="E573" s="12"/>
      <c r="F573" s="13"/>
      <c r="G573" s="23"/>
      <c r="H573" s="15"/>
      <c r="I573" s="44"/>
      <c r="J573" s="23"/>
      <c r="K573" s="23"/>
      <c r="L573" s="23"/>
      <c r="M573" s="15"/>
      <c r="N573" s="44"/>
    </row>
    <row r="574" spans="1:14" ht="14.5" customHeight="1" x14ac:dyDescent="0.2">
      <c r="A574" s="19" t="s">
        <v>112</v>
      </c>
      <c r="B574" s="19"/>
      <c r="C574" s="19"/>
      <c r="D574" s="25">
        <f>'BE1'!D574+'BE2'!D574+'BE3'!D574+'BE4'!D574+'BE5'!D574+'BE6'!D574+'BE7'!D574+'BE8'!D574+'BE9'!D574+'BE10'!D574+'BE11'!D574+'BE12'!D574+'BE13'!D574+'BE14'!D574+'BE15'!D574+'BE16'!D574+'BE17'!D574+'BE18'!D574+'BE19'!D574+'BE20'!D574</f>
        <v>128491.39200000001</v>
      </c>
      <c r="E574" s="19"/>
      <c r="F574" s="19"/>
      <c r="G574" s="25">
        <f>'BE6'!G574</f>
        <v>0</v>
      </c>
      <c r="H574" s="15"/>
      <c r="I574" s="44">
        <f>D574+G574</f>
        <v>128491.39200000001</v>
      </c>
      <c r="J574" s="23">
        <f>E574+B574</f>
        <v>0</v>
      </c>
      <c r="K574" s="23"/>
      <c r="L574" s="23">
        <f>G574+D574</f>
        <v>128491.39200000001</v>
      </c>
      <c r="M574" s="15"/>
      <c r="N574" s="44">
        <f>D574+G574</f>
        <v>128491.39200000001</v>
      </c>
    </row>
    <row r="575" spans="1:14" ht="14.5" customHeight="1" x14ac:dyDescent="0.2">
      <c r="A575" s="14"/>
      <c r="B575" s="10"/>
      <c r="C575" s="11"/>
      <c r="D575" s="22"/>
      <c r="E575" s="12"/>
      <c r="F575" s="13"/>
      <c r="G575" s="23"/>
      <c r="H575" s="15"/>
      <c r="I575" s="44"/>
      <c r="J575" s="23"/>
      <c r="K575" s="23"/>
      <c r="L575" s="23"/>
      <c r="M575" s="15"/>
      <c r="N575" s="44"/>
    </row>
    <row r="576" spans="1:14" ht="14.5" customHeight="1" x14ac:dyDescent="0.2">
      <c r="A576" s="19" t="s">
        <v>113</v>
      </c>
      <c r="B576" s="19"/>
      <c r="C576" s="19"/>
      <c r="D576" s="25">
        <f>'BE1'!D576+'BE2'!D576+'BE3'!D576+'BE4'!D576+'BE5'!D576+'BE6'!D576+'BE7'!D576+'BE8'!D576+'BE9'!D576+'BE10'!D576+'BE11'!D576+'BE12'!D576+'BE13'!D576+'BE14'!D576+'BE15'!D576+'BE16'!D576+'BE17'!D576+'BE18'!D576+'BE19'!D576+'BE20'!D576</f>
        <v>642456.96000000008</v>
      </c>
      <c r="E576" s="19"/>
      <c r="F576" s="19"/>
      <c r="G576" s="25">
        <f>'BE6'!G576</f>
        <v>0</v>
      </c>
      <c r="H576" s="15"/>
      <c r="I576" s="44">
        <f>D576+G576</f>
        <v>642456.96000000008</v>
      </c>
      <c r="J576" s="23">
        <f>E576+B576</f>
        <v>0</v>
      </c>
      <c r="K576" s="23"/>
      <c r="L576" s="23">
        <f>G576+D576</f>
        <v>642456.96000000008</v>
      </c>
      <c r="M576" s="15"/>
      <c r="N576" s="44">
        <f>D576+G576</f>
        <v>642456.96000000008</v>
      </c>
    </row>
    <row r="577" spans="1:14" ht="14.5" customHeight="1" x14ac:dyDescent="0.2">
      <c r="A577" s="45"/>
      <c r="B577" s="46"/>
      <c r="C577" s="46"/>
      <c r="D577" s="46"/>
      <c r="E577" s="46"/>
      <c r="F577" s="46"/>
      <c r="G577" s="46"/>
      <c r="H577" s="34"/>
      <c r="I577" s="34"/>
      <c r="J577" s="46"/>
      <c r="K577" s="46"/>
      <c r="L577" s="46"/>
      <c r="M577" s="34"/>
      <c r="N577" s="34"/>
    </row>
    <row r="578" spans="1:14" ht="14.5" customHeight="1" x14ac:dyDescent="0.2">
      <c r="A578" s="37"/>
      <c r="B578" s="38"/>
      <c r="C578" s="39"/>
      <c r="D578" s="40"/>
      <c r="E578" s="38"/>
      <c r="F578" s="39"/>
      <c r="G578" s="40"/>
      <c r="H578" s="41"/>
      <c r="I578" s="41"/>
      <c r="J578" s="41"/>
      <c r="K578" s="41"/>
      <c r="L578" s="41"/>
      <c r="M578" s="42"/>
      <c r="N578" s="43"/>
    </row>
    <row r="579" spans="1:14" ht="21" customHeight="1" x14ac:dyDescent="0.2">
      <c r="A579" s="273" t="s">
        <v>423</v>
      </c>
      <c r="B579" s="274"/>
      <c r="C579" s="274"/>
      <c r="D579" s="274"/>
      <c r="E579" s="274"/>
      <c r="F579" s="274"/>
      <c r="G579" s="274"/>
      <c r="H579" s="274"/>
      <c r="I579" s="274"/>
      <c r="J579" s="274"/>
      <c r="K579" s="274"/>
      <c r="L579" s="274"/>
      <c r="M579" s="274"/>
      <c r="N579" s="275"/>
    </row>
    <row r="580" spans="1:14" ht="14.5" customHeight="1" x14ac:dyDescent="0.2">
      <c r="A580" s="14"/>
      <c r="B580" s="14"/>
      <c r="C580" s="14"/>
      <c r="D580" s="14"/>
      <c r="E580" s="14"/>
      <c r="F580" s="14"/>
      <c r="G580" s="14"/>
      <c r="H580" s="14"/>
      <c r="I580" s="14"/>
      <c r="J580" s="14"/>
      <c r="K580" s="14"/>
      <c r="L580" s="14"/>
      <c r="M580" s="14"/>
      <c r="N580" s="14"/>
    </row>
    <row r="581" spans="1:14" ht="14.5" customHeight="1" x14ac:dyDescent="0.2">
      <c r="A581" s="19" t="s">
        <v>81</v>
      </c>
      <c r="B581" s="7"/>
      <c r="C581" s="20"/>
      <c r="D581" s="21"/>
      <c r="E581" s="7"/>
      <c r="F581" s="20"/>
      <c r="G581" s="21"/>
      <c r="H581" s="34"/>
      <c r="I581" s="44"/>
      <c r="J581" s="23"/>
      <c r="K581" s="23"/>
      <c r="L581" s="23"/>
      <c r="M581" s="34"/>
      <c r="N581" s="44"/>
    </row>
    <row r="582" spans="1:14" ht="14.5" customHeight="1" x14ac:dyDescent="0.2">
      <c r="A582" s="14" t="s">
        <v>82</v>
      </c>
      <c r="B582" s="10"/>
      <c r="C582" s="11"/>
      <c r="D582" s="22"/>
      <c r="E582" s="12"/>
      <c r="F582" s="13"/>
      <c r="G582" s="23"/>
      <c r="H582" s="34"/>
      <c r="I582" s="44"/>
      <c r="J582" s="23"/>
      <c r="K582" s="23"/>
      <c r="L582" s="23"/>
      <c r="M582" s="34"/>
      <c r="N582" s="44"/>
    </row>
    <row r="583" spans="1:14" ht="14.5" customHeight="1" x14ac:dyDescent="0.2">
      <c r="A583" s="109" t="s">
        <v>83</v>
      </c>
      <c r="B583" s="22">
        <f>'BE1'!B583+'BE2'!B583+'BE3'!B583+'BE4'!B583+'BE5'!B583+'BE6'!B583+'BE7'!B583+'BE8'!B583+'BE9'!B583+'BE10'!B583+'BE11'!B583+'BE12'!B583+'BE13'!B583+'BE14'!B583+'BE15'!B583+'BE16'!B583+'BE17'!B583+'BE18'!B583+'BE19'!B583+'BE20'!B583</f>
        <v>0</v>
      </c>
      <c r="C583" s="11"/>
      <c r="D583" s="22">
        <f>'BE1'!D583+'BE2'!D583+'BE3'!D583+'BE4'!D583+'BE5'!D583+'BE6'!D583+'BE7'!D583+'BE8'!D583+'BE9'!D583+'BE10'!D583+'BE11'!D583+'BE12'!D583+'BE13'!D583+'BE14'!D583+'BE15'!D583+'BE16'!D583+'BE17'!D583+'BE18'!D583+'BE19'!D583+'BE20'!D583</f>
        <v>0</v>
      </c>
      <c r="E583" s="23">
        <f>'BE6'!E583</f>
        <v>0</v>
      </c>
      <c r="F583" s="13"/>
      <c r="G583" s="23">
        <f>'BE6'!G583</f>
        <v>0</v>
      </c>
      <c r="H583" s="34"/>
      <c r="I583" s="44">
        <f t="shared" ref="I583:I590" si="98">D583+G583</f>
        <v>0</v>
      </c>
      <c r="J583" s="23">
        <f t="shared" ref="J583:J590" si="99">E583+B583</f>
        <v>0</v>
      </c>
      <c r="K583" s="23" t="str">
        <f t="shared" ref="K583:K590" si="100">IF(J583&gt;0,L583/J583," ")</f>
        <v xml:space="preserve"> </v>
      </c>
      <c r="L583" s="23">
        <f t="shared" ref="L583:L590" si="101">G583+D583</f>
        <v>0</v>
      </c>
      <c r="M583" s="34"/>
      <c r="N583" s="44">
        <f t="shared" ref="N583:N590" si="102">D583+G583</f>
        <v>0</v>
      </c>
    </row>
    <row r="584" spans="1:14" ht="14.5" customHeight="1" x14ac:dyDescent="0.2">
      <c r="A584" s="109" t="s">
        <v>84</v>
      </c>
      <c r="B584" s="22">
        <f>'BE1'!B584+'BE2'!B584+'BE3'!B584+'BE4'!B584+'BE5'!B584+'BE6'!B584+'BE7'!B584+'BE8'!B584+'BE9'!B584+'BE10'!B584+'BE11'!B584+'BE12'!B584+'BE13'!B584+'BE14'!B584+'BE15'!B584+'BE16'!B584+'BE17'!B584+'BE18'!B584+'BE19'!B584+'BE20'!B584</f>
        <v>12</v>
      </c>
      <c r="C584" s="11"/>
      <c r="D584" s="22">
        <f>'BE1'!D584+'BE2'!D584+'BE3'!D584+'BE4'!D584+'BE5'!D584+'BE6'!D584+'BE7'!D584+'BE8'!D584+'BE9'!D584+'BE10'!D584+'BE11'!D584+'BE12'!D584+'BE13'!D584+'BE14'!D584+'BE15'!D584+'BE16'!D584+'BE17'!D584+'BE18'!D584+'BE19'!D584+'BE20'!D584</f>
        <v>57530.880000000005</v>
      </c>
      <c r="E584" s="23">
        <f>'BE6'!E584</f>
        <v>0</v>
      </c>
      <c r="F584" s="13"/>
      <c r="G584" s="23">
        <f>'BE6'!G584</f>
        <v>0</v>
      </c>
      <c r="H584" s="34"/>
      <c r="I584" s="44">
        <f t="shared" si="98"/>
        <v>57530.880000000005</v>
      </c>
      <c r="J584" s="23">
        <f t="shared" si="99"/>
        <v>12</v>
      </c>
      <c r="K584" s="23">
        <f t="shared" si="100"/>
        <v>4794.2400000000007</v>
      </c>
      <c r="L584" s="23">
        <f t="shared" si="101"/>
        <v>57530.880000000005</v>
      </c>
      <c r="M584" s="34"/>
      <c r="N584" s="44">
        <f t="shared" si="102"/>
        <v>57530.880000000005</v>
      </c>
    </row>
    <row r="585" spans="1:14" ht="14.5" customHeight="1" x14ac:dyDescent="0.2">
      <c r="A585" s="109" t="s">
        <v>85</v>
      </c>
      <c r="B585" s="22">
        <f>'BE1'!B585+'BE2'!B585+'BE3'!B585+'BE4'!B585+'BE5'!B585+'BE6'!B585+'BE7'!B585+'BE8'!B585+'BE9'!B585+'BE10'!B585+'BE11'!B585+'BE12'!B585+'BE13'!B585+'BE14'!B585+'BE15'!B585+'BE16'!B585+'BE17'!B585+'BE18'!B585+'BE19'!B585+'BE20'!B585</f>
        <v>0</v>
      </c>
      <c r="C585" s="11"/>
      <c r="D585" s="22">
        <f>'BE1'!D585+'BE2'!D585+'BE3'!D585+'BE4'!D585+'BE5'!D585+'BE6'!D585+'BE7'!D585+'BE8'!D585+'BE9'!D585+'BE10'!D585+'BE11'!D585+'BE12'!D585+'BE13'!D585+'BE14'!D585+'BE15'!D585+'BE16'!D585+'BE17'!D585+'BE18'!D585+'BE19'!D585+'BE20'!D585</f>
        <v>0</v>
      </c>
      <c r="E585" s="23">
        <f>'BE6'!E585</f>
        <v>0</v>
      </c>
      <c r="F585" s="13"/>
      <c r="G585" s="23">
        <f>'BE6'!G585</f>
        <v>0</v>
      </c>
      <c r="H585" s="34"/>
      <c r="I585" s="44">
        <f t="shared" si="98"/>
        <v>0</v>
      </c>
      <c r="J585" s="23">
        <f t="shared" si="99"/>
        <v>0</v>
      </c>
      <c r="K585" s="23" t="str">
        <f t="shared" si="100"/>
        <v xml:space="preserve"> </v>
      </c>
      <c r="L585" s="23">
        <f t="shared" si="101"/>
        <v>0</v>
      </c>
      <c r="M585" s="34"/>
      <c r="N585" s="44">
        <f t="shared" si="102"/>
        <v>0</v>
      </c>
    </row>
    <row r="586" spans="1:14" ht="14.5" customHeight="1" x14ac:dyDescent="0.2">
      <c r="A586" s="109" t="s">
        <v>86</v>
      </c>
      <c r="B586" s="22">
        <f>'BE1'!B586+'BE2'!B586+'BE3'!B586+'BE4'!B586+'BE5'!B586+'BE6'!B586+'BE7'!B586+'BE8'!B586+'BE9'!B586+'BE10'!B586+'BE11'!B586+'BE12'!B586+'BE13'!B586+'BE14'!B586+'BE15'!B586+'BE16'!B586+'BE17'!B586+'BE18'!B586+'BE19'!B586+'BE20'!B586</f>
        <v>0</v>
      </c>
      <c r="C586" s="11"/>
      <c r="D586" s="22">
        <f>'BE1'!D586+'BE2'!D586+'BE3'!D586+'BE4'!D586+'BE5'!D586+'BE6'!D586+'BE7'!D586+'BE8'!D586+'BE9'!D586+'BE10'!D586+'BE11'!D586+'BE12'!D586+'BE13'!D586+'BE14'!D586+'BE15'!D586+'BE16'!D586+'BE17'!D586+'BE18'!D586+'BE19'!D586+'BE20'!D586</f>
        <v>0</v>
      </c>
      <c r="E586" s="23">
        <f>'BE6'!E586</f>
        <v>0</v>
      </c>
      <c r="F586" s="13"/>
      <c r="G586" s="23">
        <f>'BE6'!G586</f>
        <v>0</v>
      </c>
      <c r="H586" s="34"/>
      <c r="I586" s="44">
        <f t="shared" si="98"/>
        <v>0</v>
      </c>
      <c r="J586" s="23">
        <f t="shared" si="99"/>
        <v>0</v>
      </c>
      <c r="K586" s="23" t="str">
        <f t="shared" si="100"/>
        <v xml:space="preserve"> </v>
      </c>
      <c r="L586" s="23">
        <f t="shared" si="101"/>
        <v>0</v>
      </c>
      <c r="M586" s="34"/>
      <c r="N586" s="44">
        <f t="shared" si="102"/>
        <v>0</v>
      </c>
    </row>
    <row r="587" spans="1:14" ht="14.5" customHeight="1" x14ac:dyDescent="0.2">
      <c r="A587" s="109" t="s">
        <v>87</v>
      </c>
      <c r="B587" s="22">
        <f>'BE1'!B587+'BE2'!B587+'BE3'!B587+'BE4'!B587+'BE5'!B587+'BE6'!B587+'BE7'!B587+'BE8'!B587+'BE9'!B587+'BE10'!B587+'BE11'!B587+'BE12'!B587+'BE13'!B587+'BE14'!B587+'BE15'!B587+'BE16'!B587+'BE17'!B587+'BE18'!B587+'BE19'!B587+'BE20'!B587</f>
        <v>0</v>
      </c>
      <c r="C587" s="11"/>
      <c r="D587" s="22">
        <f>'BE1'!D587+'BE2'!D587+'BE3'!D587+'BE4'!D587+'BE5'!D587+'BE6'!D587+'BE7'!D587+'BE8'!D587+'BE9'!D587+'BE10'!D587+'BE11'!D587+'BE12'!D587+'BE13'!D587+'BE14'!D587+'BE15'!D587+'BE16'!D587+'BE17'!D587+'BE18'!D587+'BE19'!D587+'BE20'!D587</f>
        <v>0</v>
      </c>
      <c r="E587" s="23">
        <f>'BE6'!E587</f>
        <v>0</v>
      </c>
      <c r="F587" s="13"/>
      <c r="G587" s="23">
        <f>'BE6'!G587</f>
        <v>0</v>
      </c>
      <c r="H587" s="34"/>
      <c r="I587" s="44">
        <f t="shared" si="98"/>
        <v>0</v>
      </c>
      <c r="J587" s="23">
        <f t="shared" si="99"/>
        <v>0</v>
      </c>
      <c r="K587" s="23" t="str">
        <f t="shared" si="100"/>
        <v xml:space="preserve"> </v>
      </c>
      <c r="L587" s="23">
        <f t="shared" si="101"/>
        <v>0</v>
      </c>
      <c r="M587" s="34"/>
      <c r="N587" s="44">
        <f t="shared" si="102"/>
        <v>0</v>
      </c>
    </row>
    <row r="588" spans="1:14" ht="14.5" customHeight="1" x14ac:dyDescent="0.2">
      <c r="A588" s="14" t="s">
        <v>88</v>
      </c>
      <c r="B588" s="22">
        <f>'BE1'!B588+'BE2'!B588+'BE3'!B588+'BE4'!B588+'BE5'!B588+'BE6'!B588+'BE7'!B588+'BE8'!B588+'BE9'!B588+'BE10'!B588+'BE11'!B588+'BE12'!B588+'BE13'!B588+'BE14'!B588+'BE15'!B588+'BE16'!B588+'BE17'!B588+'BE18'!B588+'BE19'!B588+'BE20'!B588</f>
        <v>0</v>
      </c>
      <c r="C588" s="11"/>
      <c r="D588" s="22">
        <f>'BE1'!D588+'BE2'!D588+'BE3'!D588+'BE4'!D588+'BE5'!D588+'BE6'!D588+'BE7'!D588+'BE8'!D588+'BE9'!D588+'BE10'!D588+'BE11'!D588+'BE12'!D588+'BE13'!D588+'BE14'!D588+'BE15'!D588+'BE16'!D588+'BE17'!D588+'BE18'!D588+'BE19'!D588+'BE20'!D588</f>
        <v>0</v>
      </c>
      <c r="E588" s="23">
        <f>'BE6'!E588</f>
        <v>0</v>
      </c>
      <c r="F588" s="13"/>
      <c r="G588" s="23">
        <f>'BE6'!G588</f>
        <v>0</v>
      </c>
      <c r="H588" s="34"/>
      <c r="I588" s="44">
        <f t="shared" si="98"/>
        <v>0</v>
      </c>
      <c r="J588" s="23">
        <f t="shared" si="99"/>
        <v>0</v>
      </c>
      <c r="K588" s="23" t="str">
        <f t="shared" si="100"/>
        <v xml:space="preserve"> </v>
      </c>
      <c r="L588" s="23">
        <f t="shared" si="101"/>
        <v>0</v>
      </c>
      <c r="M588" s="34"/>
      <c r="N588" s="44">
        <f t="shared" si="102"/>
        <v>0</v>
      </c>
    </row>
    <row r="589" spans="1:14" ht="14.5" customHeight="1" x14ac:dyDescent="0.2">
      <c r="A589" s="14" t="s">
        <v>89</v>
      </c>
      <c r="B589" s="22">
        <f>'BE1'!B589+'BE2'!B589+'BE3'!B589+'BE4'!B589+'BE5'!B589+'BE6'!B589+'BE7'!B589+'BE8'!B589+'BE9'!B589+'BE10'!B589+'BE11'!B589+'BE12'!B589+'BE13'!B589+'BE14'!B589+'BE15'!B589+'BE16'!B589+'BE17'!B589+'BE18'!B589+'BE19'!B589+'BE20'!B589</f>
        <v>0</v>
      </c>
      <c r="C589" s="11"/>
      <c r="D589" s="22">
        <f>'BE1'!D589+'BE2'!D589+'BE3'!D589+'BE4'!D589+'BE5'!D589+'BE6'!D589+'BE7'!D589+'BE8'!D589+'BE9'!D589+'BE10'!D589+'BE11'!D589+'BE12'!D589+'BE13'!D589+'BE14'!D589+'BE15'!D589+'BE16'!D589+'BE17'!D589+'BE18'!D589+'BE19'!D589+'BE20'!D589</f>
        <v>0</v>
      </c>
      <c r="E589" s="23">
        <f>'BE6'!E589</f>
        <v>0</v>
      </c>
      <c r="F589" s="13"/>
      <c r="G589" s="23">
        <f>'BE6'!G589</f>
        <v>0</v>
      </c>
      <c r="H589" s="34"/>
      <c r="I589" s="44">
        <f t="shared" si="98"/>
        <v>0</v>
      </c>
      <c r="J589" s="23">
        <f t="shared" si="99"/>
        <v>0</v>
      </c>
      <c r="K589" s="23" t="str">
        <f t="shared" si="100"/>
        <v xml:space="preserve"> </v>
      </c>
      <c r="L589" s="23">
        <f t="shared" si="101"/>
        <v>0</v>
      </c>
      <c r="M589" s="15"/>
      <c r="N589" s="44">
        <f t="shared" si="102"/>
        <v>0</v>
      </c>
    </row>
    <row r="590" spans="1:14" ht="14.5" customHeight="1" x14ac:dyDescent="0.2">
      <c r="A590" s="14" t="s">
        <v>90</v>
      </c>
      <c r="B590" s="22">
        <f>'BE1'!B590+'BE2'!B590+'BE3'!B590+'BE4'!B590+'BE5'!B590+'BE6'!B590+'BE7'!B590+'BE8'!B590+'BE9'!B590+'BE10'!B590+'BE11'!B590+'BE12'!B590+'BE13'!B590+'BE14'!B590+'BE15'!B590+'BE16'!B590+'BE17'!B590+'BE18'!B590+'BE19'!B590+'BE20'!B590</f>
        <v>0</v>
      </c>
      <c r="C590" s="11"/>
      <c r="D590" s="22">
        <f>'BE1'!D590+'BE2'!D590+'BE3'!D590+'BE4'!D590+'BE5'!D590+'BE6'!D590+'BE7'!D590+'BE8'!D590+'BE9'!D590+'BE10'!D590+'BE11'!D590+'BE12'!D590+'BE13'!D590+'BE14'!D590+'BE15'!D590+'BE16'!D590+'BE17'!D590+'BE18'!D590+'BE19'!D590+'BE20'!D590</f>
        <v>0</v>
      </c>
      <c r="E590" s="23">
        <f>'BE6'!E590</f>
        <v>0</v>
      </c>
      <c r="F590" s="13"/>
      <c r="G590" s="23">
        <f>'BE6'!G590</f>
        <v>0</v>
      </c>
      <c r="H590" s="34"/>
      <c r="I590" s="44">
        <f t="shared" si="98"/>
        <v>0</v>
      </c>
      <c r="J590" s="23">
        <f t="shared" si="99"/>
        <v>0</v>
      </c>
      <c r="K590" s="23" t="str">
        <f t="shared" si="100"/>
        <v xml:space="preserve"> </v>
      </c>
      <c r="L590" s="23">
        <f t="shared" si="101"/>
        <v>0</v>
      </c>
      <c r="M590" s="15"/>
      <c r="N590" s="44">
        <f t="shared" si="102"/>
        <v>0</v>
      </c>
    </row>
    <row r="591" spans="1:14" ht="14.5" customHeight="1" x14ac:dyDescent="0.2">
      <c r="A591" s="19" t="s">
        <v>91</v>
      </c>
      <c r="B591" s="7"/>
      <c r="C591" s="20"/>
      <c r="D591" s="21"/>
      <c r="E591" s="7"/>
      <c r="F591" s="20"/>
      <c r="G591" s="21"/>
      <c r="H591" s="15"/>
      <c r="I591" s="44"/>
      <c r="J591" s="23"/>
      <c r="K591" s="23"/>
      <c r="L591" s="23"/>
      <c r="M591" s="34"/>
      <c r="N591" s="44"/>
    </row>
    <row r="592" spans="1:14" ht="14.5" customHeight="1" x14ac:dyDescent="0.2">
      <c r="A592" s="16"/>
      <c r="B592" s="22">
        <f>'BE1'!B592+'BE2'!B592+'BE3'!B592+'BE4'!B592+'BE5'!B592+'BE6'!B592+'BE7'!B592+'BE8'!B592+'BE9'!B592+'BE10'!B592+'BE11'!B592+'BE12'!B592+'BE13'!B592+'BE14'!B592+'BE15'!B592+'BE16'!B592+'BE17'!B592+'BE18'!B592+'BE19'!B592+'BE20'!B592</f>
        <v>0</v>
      </c>
      <c r="C592" s="11"/>
      <c r="D592" s="22">
        <f>'BE1'!D592+'BE2'!D592+'BE3'!D592+'BE4'!D592+'BE5'!D592+'BE6'!D592+'BE7'!D592+'BE8'!D592+'BE9'!D592+'BE10'!D592+'BE11'!D592+'BE12'!D592+'BE13'!D592+'BE14'!D592+'BE15'!D592+'BE16'!D592+'BE17'!D592+'BE18'!D592+'BE19'!D592+'BE20'!D592</f>
        <v>0</v>
      </c>
      <c r="E592" s="23">
        <f>'BE6'!E592</f>
        <v>0</v>
      </c>
      <c r="F592" s="13"/>
      <c r="G592" s="23">
        <f>'BE6'!G592</f>
        <v>0</v>
      </c>
      <c r="H592" s="34"/>
      <c r="I592" s="44">
        <f>D592+G592</f>
        <v>0</v>
      </c>
      <c r="J592" s="23">
        <f>E592+B592</f>
        <v>0</v>
      </c>
      <c r="K592" s="23" t="str">
        <f>IF(J592&gt;0,L592/J592," ")</f>
        <v xml:space="preserve"> </v>
      </c>
      <c r="L592" s="23">
        <f>G592+D592</f>
        <v>0</v>
      </c>
      <c r="M592" s="15"/>
      <c r="N592" s="44">
        <f>D592+G592</f>
        <v>0</v>
      </c>
    </row>
    <row r="593" spans="1:14" ht="14.5" customHeight="1" x14ac:dyDescent="0.2">
      <c r="A593" s="19" t="s">
        <v>92</v>
      </c>
      <c r="B593" s="7"/>
      <c r="C593" s="20"/>
      <c r="D593" s="21"/>
      <c r="E593" s="7"/>
      <c r="F593" s="20"/>
      <c r="G593" s="21"/>
      <c r="H593" s="15"/>
      <c r="I593" s="44"/>
      <c r="J593" s="23"/>
      <c r="K593" s="23"/>
      <c r="L593" s="23"/>
      <c r="M593" s="34"/>
      <c r="N593" s="44"/>
    </row>
    <row r="594" spans="1:14" ht="14.5" customHeight="1" x14ac:dyDescent="0.2">
      <c r="A594" s="120" t="s">
        <v>93</v>
      </c>
      <c r="B594" s="22">
        <f>'BE1'!B594+'BE2'!B594+'BE3'!B594+'BE4'!B594+'BE5'!B594+'BE6'!B594+'BE7'!B594+'BE8'!B594+'BE9'!B594+'BE10'!B594+'BE11'!B594+'BE12'!B594+'BE13'!B594+'BE14'!B594+'BE15'!B594+'BE16'!B594+'BE17'!B594+'BE18'!B594+'BE19'!B594+'BE20'!B594</f>
        <v>0</v>
      </c>
      <c r="C594" s="11"/>
      <c r="D594" s="22">
        <f>'BE1'!D594+'BE2'!D594+'BE3'!D594+'BE4'!D594+'BE5'!D594+'BE6'!D594+'BE7'!D594+'BE8'!D594+'BE9'!D594+'BE10'!D594+'BE11'!D594+'BE12'!D594+'BE13'!D594+'BE14'!D594+'BE15'!D594+'BE16'!D594+'BE17'!D594+'BE18'!D594+'BE19'!D594+'BE20'!D594</f>
        <v>0</v>
      </c>
      <c r="E594" s="23">
        <f>'BE6'!E594</f>
        <v>0</v>
      </c>
      <c r="F594" s="13"/>
      <c r="G594" s="23">
        <f>'BE6'!G594</f>
        <v>0</v>
      </c>
      <c r="H594" s="34"/>
      <c r="I594" s="44">
        <f>D594+G594</f>
        <v>0</v>
      </c>
      <c r="J594" s="23">
        <f>E594+B594</f>
        <v>0</v>
      </c>
      <c r="K594" s="23" t="str">
        <f>IF(J594&gt;0,L594/J594," ")</f>
        <v xml:space="preserve"> </v>
      </c>
      <c r="L594" s="23">
        <f>G594+D594</f>
        <v>0</v>
      </c>
      <c r="M594" s="15"/>
      <c r="N594" s="44">
        <f>D594+G594</f>
        <v>0</v>
      </c>
    </row>
    <row r="595" spans="1:14" ht="14.5" customHeight="1" x14ac:dyDescent="0.2">
      <c r="A595" s="14" t="s">
        <v>94</v>
      </c>
      <c r="B595" s="10"/>
      <c r="C595" s="11"/>
      <c r="D595" s="22"/>
      <c r="E595" s="12"/>
      <c r="F595" s="13"/>
      <c r="G595" s="23"/>
      <c r="H595" s="15"/>
      <c r="I595" s="44"/>
      <c r="J595" s="23"/>
      <c r="K595" s="23"/>
      <c r="L595" s="23"/>
      <c r="M595" s="15"/>
      <c r="N595" s="44"/>
    </row>
    <row r="596" spans="1:14" ht="14.5" customHeight="1" x14ac:dyDescent="0.2">
      <c r="A596" s="110" t="s">
        <v>95</v>
      </c>
      <c r="B596" s="22">
        <f>'BE1'!B596+'BE2'!B596+'BE3'!B596+'BE4'!B596+'BE5'!B596+'BE6'!B596+'BE7'!B596+'BE8'!B596+'BE9'!B596+'BE10'!B596+'BE11'!B596+'BE12'!B596+'BE13'!B596+'BE14'!B596+'BE15'!B596+'BE16'!B596+'BE17'!B596+'BE18'!B596+'BE19'!B596+'BE20'!B596</f>
        <v>0</v>
      </c>
      <c r="C596" s="11"/>
      <c r="D596" s="22">
        <f>'BE1'!D596+'BE2'!D596+'BE3'!D596+'BE4'!D596+'BE5'!D596+'BE6'!D596+'BE7'!D596+'BE8'!D596+'BE9'!D596+'BE10'!D596+'BE11'!D596+'BE12'!D596+'BE13'!D596+'BE14'!D596+'BE15'!D596+'BE16'!D596+'BE17'!D596+'BE18'!D596+'BE19'!D596+'BE20'!D596</f>
        <v>0</v>
      </c>
      <c r="E596" s="23">
        <f>'BE6'!E596</f>
        <v>0</v>
      </c>
      <c r="F596" s="13"/>
      <c r="G596" s="23">
        <f>'BE6'!G596</f>
        <v>0</v>
      </c>
      <c r="H596" s="34"/>
      <c r="I596" s="44">
        <f>D596+G596</f>
        <v>0</v>
      </c>
      <c r="J596" s="23">
        <f>E596+B596</f>
        <v>0</v>
      </c>
      <c r="K596" s="23" t="str">
        <f>IF(J596&gt;0,L596/J596," ")</f>
        <v xml:space="preserve"> </v>
      </c>
      <c r="L596" s="23">
        <f>G596+D596</f>
        <v>0</v>
      </c>
      <c r="M596" s="15"/>
      <c r="N596" s="44">
        <f>D596+G596</f>
        <v>0</v>
      </c>
    </row>
    <row r="597" spans="1:14" ht="14.5" customHeight="1" x14ac:dyDescent="0.2">
      <c r="A597" s="110" t="s">
        <v>96</v>
      </c>
      <c r="B597" s="22">
        <f>'BE1'!B597+'BE2'!B597+'BE3'!B597+'BE4'!B597+'BE5'!B597+'BE6'!B597+'BE7'!B597+'BE8'!B597+'BE9'!B597+'BE10'!B597+'BE11'!B597+'BE12'!B597+'BE13'!B597+'BE14'!B597+'BE15'!B597+'BE16'!B597+'BE17'!B597+'BE18'!B597+'BE19'!B597+'BE20'!B597</f>
        <v>0</v>
      </c>
      <c r="C597" s="11"/>
      <c r="D597" s="22">
        <f>'BE1'!D597+'BE2'!D597+'BE3'!D597+'BE4'!D597+'BE5'!D597+'BE6'!D597+'BE7'!D597+'BE8'!D597+'BE9'!D597+'BE10'!D597+'BE11'!D597+'BE12'!D597+'BE13'!D597+'BE14'!D597+'BE15'!D597+'BE16'!D597+'BE17'!D597+'BE18'!D597+'BE19'!D597+'BE20'!D597</f>
        <v>0</v>
      </c>
      <c r="E597" s="23">
        <f>'BE6'!E597</f>
        <v>0</v>
      </c>
      <c r="F597" s="13"/>
      <c r="G597" s="23">
        <f>'BE6'!G597</f>
        <v>0</v>
      </c>
      <c r="H597" s="34"/>
      <c r="I597" s="44">
        <f>D597+G597</f>
        <v>0</v>
      </c>
      <c r="J597" s="23">
        <f>E597+B597</f>
        <v>0</v>
      </c>
      <c r="K597" s="23" t="str">
        <f>IF(J597&gt;0,L597/J597," ")</f>
        <v xml:space="preserve"> </v>
      </c>
      <c r="L597" s="23">
        <f>G597+D597</f>
        <v>0</v>
      </c>
      <c r="M597" s="15"/>
      <c r="N597" s="44">
        <f>D597+G597</f>
        <v>0</v>
      </c>
    </row>
    <row r="598" spans="1:14" ht="14.5" customHeight="1" x14ac:dyDescent="0.2">
      <c r="A598" s="110" t="s">
        <v>97</v>
      </c>
      <c r="B598" s="22">
        <f>'BE1'!B598+'BE2'!B598+'BE3'!B598+'BE4'!B598+'BE5'!B598+'BE6'!B598+'BE7'!B598+'BE8'!B598+'BE9'!B598+'BE10'!B598+'BE11'!B598+'BE12'!B598+'BE13'!B598+'BE14'!B598+'BE15'!B598+'BE16'!B598+'BE17'!B598+'BE18'!B598+'BE19'!B598+'BE20'!B598</f>
        <v>0</v>
      </c>
      <c r="C598" s="11"/>
      <c r="D598" s="22">
        <f>'BE1'!D598+'BE2'!D598+'BE3'!D598+'BE4'!D598+'BE5'!D598+'BE6'!D598+'BE7'!D598+'BE8'!D598+'BE9'!D598+'BE10'!D598+'BE11'!D598+'BE12'!D598+'BE13'!D598+'BE14'!D598+'BE15'!D598+'BE16'!D598+'BE17'!D598+'BE18'!D598+'BE19'!D598+'BE20'!D598</f>
        <v>0</v>
      </c>
      <c r="E598" s="23">
        <f>'BE6'!E598</f>
        <v>0</v>
      </c>
      <c r="F598" s="13"/>
      <c r="G598" s="23">
        <f>'BE6'!G598</f>
        <v>0</v>
      </c>
      <c r="H598" s="34"/>
      <c r="I598" s="44">
        <f>D598+G598</f>
        <v>0</v>
      </c>
      <c r="J598" s="23">
        <f>E598+B598</f>
        <v>0</v>
      </c>
      <c r="K598" s="23" t="str">
        <f>IF(J598&gt;0,L598/J598," ")</f>
        <v xml:space="preserve"> </v>
      </c>
      <c r="L598" s="23">
        <f>G598+D598</f>
        <v>0</v>
      </c>
      <c r="M598" s="15"/>
      <c r="N598" s="44">
        <f>D598+G598</f>
        <v>0</v>
      </c>
    </row>
    <row r="599" spans="1:14" ht="14.5" customHeight="1" x14ac:dyDescent="0.2">
      <c r="A599" s="14" t="s">
        <v>98</v>
      </c>
      <c r="B599" s="10"/>
      <c r="C599" s="11"/>
      <c r="D599" s="22"/>
      <c r="E599" s="12"/>
      <c r="F599" s="13"/>
      <c r="G599" s="23"/>
      <c r="H599" s="15"/>
      <c r="I599" s="44"/>
      <c r="J599" s="23"/>
      <c r="K599" s="23"/>
      <c r="L599" s="23"/>
      <c r="M599" s="15"/>
      <c r="N599" s="44"/>
    </row>
    <row r="600" spans="1:14" ht="14.5" customHeight="1" x14ac:dyDescent="0.2">
      <c r="A600" s="110" t="s">
        <v>99</v>
      </c>
      <c r="B600" s="22">
        <f>'BE1'!B600+'BE2'!B600+'BE3'!B600+'BE4'!B600+'BE5'!B600+'BE6'!B600+'BE7'!B600+'BE8'!B600+'BE9'!B600+'BE10'!B600+'BE11'!B600+'BE12'!B600+'BE13'!B600+'BE14'!B600+'BE15'!B600+'BE16'!B600+'BE17'!B600+'BE18'!B600+'BE19'!B600+'BE20'!B600</f>
        <v>0</v>
      </c>
      <c r="C600" s="11"/>
      <c r="D600" s="22">
        <f>'BE1'!D600+'BE2'!D600+'BE3'!D600+'BE4'!D600+'BE5'!D600+'BE6'!D600+'BE7'!D600+'BE8'!D600+'BE9'!D600+'BE10'!D600+'BE11'!D600+'BE12'!D600+'BE13'!D600+'BE14'!D600+'BE15'!D600+'BE16'!D600+'BE17'!D600+'BE18'!D600+'BE19'!D600+'BE20'!D600</f>
        <v>0</v>
      </c>
      <c r="E600" s="23">
        <f>'BE6'!E600</f>
        <v>0</v>
      </c>
      <c r="F600" s="13"/>
      <c r="G600" s="23">
        <f>'BE6'!G600</f>
        <v>0</v>
      </c>
      <c r="H600" s="34"/>
      <c r="I600" s="44">
        <f>D600+G600</f>
        <v>0</v>
      </c>
      <c r="J600" s="23">
        <f>E600+B600</f>
        <v>0</v>
      </c>
      <c r="K600" s="23" t="str">
        <f t="shared" ref="K600:K604" si="103">IF(J600&gt;0,L600/J600," ")</f>
        <v xml:space="preserve"> </v>
      </c>
      <c r="L600" s="23">
        <f>G600+D600</f>
        <v>0</v>
      </c>
      <c r="M600" s="15"/>
      <c r="N600" s="44">
        <f>D600+G600</f>
        <v>0</v>
      </c>
    </row>
    <row r="601" spans="1:14" ht="14.5" customHeight="1" x14ac:dyDescent="0.2">
      <c r="A601" s="110" t="s">
        <v>100</v>
      </c>
      <c r="B601" s="22">
        <f>'BE1'!B601+'BE2'!B601+'BE3'!B601+'BE4'!B601+'BE5'!B601+'BE6'!B601+'BE7'!B601+'BE8'!B601+'BE9'!B601+'BE10'!B601+'BE11'!B601+'BE12'!B601+'BE13'!B601+'BE14'!B601+'BE15'!B601+'BE16'!B601+'BE17'!B601+'BE18'!B601+'BE19'!B601+'BE20'!B601</f>
        <v>0</v>
      </c>
      <c r="C601" s="11"/>
      <c r="D601" s="22">
        <f>'BE1'!D601+'BE2'!D601+'BE3'!D601+'BE4'!D601+'BE5'!D601+'BE6'!D601+'BE7'!D601+'BE8'!D601+'BE9'!D601+'BE10'!D601+'BE11'!D601+'BE12'!D601+'BE13'!D601+'BE14'!D601+'BE15'!D601+'BE16'!D601+'BE17'!D601+'BE18'!D601+'BE19'!D601+'BE20'!D601</f>
        <v>0</v>
      </c>
      <c r="E601" s="23">
        <f>'BE6'!E601</f>
        <v>0</v>
      </c>
      <c r="F601" s="13"/>
      <c r="G601" s="23">
        <f>'BE6'!G601</f>
        <v>0</v>
      </c>
      <c r="H601" s="34"/>
      <c r="I601" s="44">
        <f>D601+G601</f>
        <v>0</v>
      </c>
      <c r="J601" s="23">
        <f>E601+B601</f>
        <v>0</v>
      </c>
      <c r="K601" s="23" t="str">
        <f t="shared" si="103"/>
        <v xml:space="preserve"> </v>
      </c>
      <c r="L601" s="23">
        <f>G601+D601</f>
        <v>0</v>
      </c>
      <c r="M601" s="15"/>
      <c r="N601" s="44">
        <f>D601+G601</f>
        <v>0</v>
      </c>
    </row>
    <row r="602" spans="1:14" ht="14.5" customHeight="1" x14ac:dyDescent="0.2">
      <c r="A602" s="110" t="s">
        <v>101</v>
      </c>
      <c r="B602" s="22">
        <f>'BE1'!B602+'BE2'!B602+'BE3'!B602+'BE4'!B602+'BE5'!B602+'BE6'!B602+'BE7'!B602+'BE8'!B602+'BE9'!B602+'BE10'!B602+'BE11'!B602+'BE12'!B602+'BE13'!B602+'BE14'!B602+'BE15'!B602+'BE16'!B602+'BE17'!B602+'BE18'!B602+'BE19'!B602+'BE20'!B602</f>
        <v>0</v>
      </c>
      <c r="C602" s="11"/>
      <c r="D602" s="22">
        <f>'BE1'!D602+'BE2'!D602+'BE3'!D602+'BE4'!D602+'BE5'!D602+'BE6'!D602+'BE7'!D602+'BE8'!D602+'BE9'!D602+'BE10'!D602+'BE11'!D602+'BE12'!D602+'BE13'!D602+'BE14'!D602+'BE15'!D602+'BE16'!D602+'BE17'!D602+'BE18'!D602+'BE19'!D602+'BE20'!D602</f>
        <v>0</v>
      </c>
      <c r="E602" s="23">
        <f>'BE6'!E602</f>
        <v>0</v>
      </c>
      <c r="F602" s="13"/>
      <c r="G602" s="23">
        <f>'BE6'!G602</f>
        <v>0</v>
      </c>
      <c r="H602" s="34"/>
      <c r="I602" s="44">
        <f>D602+G602</f>
        <v>0</v>
      </c>
      <c r="J602" s="23">
        <f>E602+B602</f>
        <v>0</v>
      </c>
      <c r="K602" s="23" t="str">
        <f t="shared" si="103"/>
        <v xml:space="preserve"> </v>
      </c>
      <c r="L602" s="23">
        <f>G602+D602</f>
        <v>0</v>
      </c>
      <c r="M602" s="15"/>
      <c r="N602" s="44">
        <f>D602+G602</f>
        <v>0</v>
      </c>
    </row>
    <row r="603" spans="1:14" ht="14.5" customHeight="1" x14ac:dyDescent="0.2">
      <c r="A603" s="110" t="s">
        <v>102</v>
      </c>
      <c r="B603" s="22">
        <f>'BE1'!B603+'BE2'!B603+'BE3'!B603+'BE4'!B603+'BE5'!B603+'BE6'!B603+'BE7'!B603+'BE8'!B603+'BE9'!B603+'BE10'!B603+'BE11'!B603+'BE12'!B603+'BE13'!B603+'BE14'!B603+'BE15'!B603+'BE16'!B603+'BE17'!B603+'BE18'!B603+'BE19'!B603+'BE20'!B603</f>
        <v>0</v>
      </c>
      <c r="C603" s="11"/>
      <c r="D603" s="22">
        <f>'BE1'!D603+'BE2'!D603+'BE3'!D603+'BE4'!D603+'BE5'!D603+'BE6'!D603+'BE7'!D603+'BE8'!D603+'BE9'!D603+'BE10'!D603+'BE11'!D603+'BE12'!D603+'BE13'!D603+'BE14'!D603+'BE15'!D603+'BE16'!D603+'BE17'!D603+'BE18'!D603+'BE19'!D603+'BE20'!D603</f>
        <v>0</v>
      </c>
      <c r="E603" s="23">
        <f>'BE6'!E603</f>
        <v>0</v>
      </c>
      <c r="F603" s="13"/>
      <c r="G603" s="23">
        <f>'BE6'!G603</f>
        <v>0</v>
      </c>
      <c r="H603" s="34"/>
      <c r="I603" s="44">
        <f>D603+G603</f>
        <v>0</v>
      </c>
      <c r="J603" s="23">
        <f>E603+B603</f>
        <v>0</v>
      </c>
      <c r="K603" s="23" t="str">
        <f t="shared" si="103"/>
        <v xml:space="preserve"> </v>
      </c>
      <c r="L603" s="23">
        <f>G603+D603</f>
        <v>0</v>
      </c>
      <c r="M603" s="15"/>
      <c r="N603" s="44">
        <f>D603+G603</f>
        <v>0</v>
      </c>
    </row>
    <row r="604" spans="1:14" ht="14.5" customHeight="1" x14ac:dyDescent="0.2">
      <c r="A604" s="110" t="s">
        <v>103</v>
      </c>
      <c r="B604" s="22">
        <f>'BE1'!B604+'BE2'!B604+'BE3'!B604+'BE4'!B604+'BE5'!B604+'BE6'!B604+'BE7'!B604+'BE8'!B604+'BE9'!B604+'BE10'!B604+'BE11'!B604+'BE12'!B604+'BE13'!B604+'BE14'!B604+'BE15'!B604+'BE16'!B604+'BE17'!B604+'BE18'!B604+'BE19'!B604+'BE20'!B604</f>
        <v>0</v>
      </c>
      <c r="C604" s="11"/>
      <c r="D604" s="22">
        <f>'BE1'!D604+'BE2'!D604+'BE3'!D604+'BE4'!D604+'BE5'!D604+'BE6'!D604+'BE7'!D604+'BE8'!D604+'BE9'!D604+'BE10'!D604+'BE11'!D604+'BE12'!D604+'BE13'!D604+'BE14'!D604+'BE15'!D604+'BE16'!D604+'BE17'!D604+'BE18'!D604+'BE19'!D604+'BE20'!D604</f>
        <v>0</v>
      </c>
      <c r="E604" s="23">
        <f>'BE6'!E604</f>
        <v>0</v>
      </c>
      <c r="F604" s="13"/>
      <c r="G604" s="23">
        <f>'BE6'!G604</f>
        <v>0</v>
      </c>
      <c r="H604" s="34"/>
      <c r="I604" s="44">
        <f>D604+G604</f>
        <v>0</v>
      </c>
      <c r="J604" s="23">
        <f>E604+B604</f>
        <v>0</v>
      </c>
      <c r="K604" s="23" t="str">
        <f t="shared" si="103"/>
        <v xml:space="preserve"> </v>
      </c>
      <c r="L604" s="23">
        <f>G604+D604</f>
        <v>0</v>
      </c>
      <c r="M604" s="15"/>
      <c r="N604" s="44">
        <f>D604+G604</f>
        <v>0</v>
      </c>
    </row>
    <row r="605" spans="1:14" ht="14.5" customHeight="1" x14ac:dyDescent="0.2">
      <c r="A605" s="9" t="s">
        <v>104</v>
      </c>
      <c r="B605" s="7"/>
      <c r="C605" s="20"/>
      <c r="D605" s="21"/>
      <c r="E605" s="7"/>
      <c r="F605" s="20"/>
      <c r="G605" s="21"/>
      <c r="H605" s="15"/>
      <c r="I605" s="44"/>
      <c r="J605" s="23"/>
      <c r="K605" s="23"/>
      <c r="L605" s="23"/>
      <c r="M605" s="34"/>
      <c r="N605" s="44"/>
    </row>
    <row r="606" spans="1:14" ht="14.5" customHeight="1" x14ac:dyDescent="0.2">
      <c r="A606" s="121" t="s">
        <v>105</v>
      </c>
      <c r="B606" s="22">
        <f>'BE1'!B606+'BE2'!B606+'BE3'!B606+'BE4'!B606+'BE5'!B606+'BE6'!B606+'BE7'!B606+'BE8'!B606+'BE9'!B606+'BE10'!B606+'BE11'!B606+'BE12'!B606+'BE13'!B606+'BE14'!B606+'BE15'!B606+'BE16'!B606+'BE17'!B606+'BE18'!B606+'BE19'!B606+'BE20'!B606</f>
        <v>0</v>
      </c>
      <c r="C606" s="11"/>
      <c r="D606" s="22">
        <f>'BE1'!D606+'BE2'!D606+'BE3'!D606+'BE4'!D606+'BE5'!D606+'BE6'!D606+'BE7'!D606+'BE8'!D606+'BE9'!D606+'BE10'!D606+'BE11'!D606+'BE12'!D606+'BE13'!D606+'BE14'!D606+'BE15'!D606+'BE16'!D606+'BE17'!D606+'BE18'!D606+'BE19'!D606+'BE20'!D606</f>
        <v>0</v>
      </c>
      <c r="E606" s="23">
        <f>'BE6'!E606</f>
        <v>0</v>
      </c>
      <c r="F606" s="13"/>
      <c r="G606" s="23">
        <f>'BE6'!G606</f>
        <v>0</v>
      </c>
      <c r="H606" s="34"/>
      <c r="I606" s="44">
        <f>D606+G606</f>
        <v>0</v>
      </c>
      <c r="J606" s="23">
        <f>E606+B606</f>
        <v>0</v>
      </c>
      <c r="K606" s="23" t="str">
        <f t="shared" ref="K606:K610" si="104">IF(J606&gt;0,L606/J606," ")</f>
        <v xml:space="preserve"> </v>
      </c>
      <c r="L606" s="23">
        <f>G606+D606</f>
        <v>0</v>
      </c>
      <c r="M606" s="15"/>
      <c r="N606" s="44">
        <f>D606+G606</f>
        <v>0</v>
      </c>
    </row>
    <row r="607" spans="1:14" ht="14.5" customHeight="1" x14ac:dyDescent="0.2">
      <c r="A607" s="120" t="s">
        <v>106</v>
      </c>
      <c r="B607" s="22">
        <f>'BE1'!B607+'BE2'!B607+'BE3'!B607+'BE4'!B607+'BE5'!B607+'BE6'!B607+'BE7'!B607+'BE8'!B607+'BE9'!B607+'BE10'!B607+'BE11'!B607+'BE12'!B607+'BE13'!B607+'BE14'!B607+'BE15'!B607+'BE16'!B607+'BE17'!B607+'BE18'!B607+'BE19'!B607+'BE20'!B607</f>
        <v>0</v>
      </c>
      <c r="C607" s="11"/>
      <c r="D607" s="22">
        <f>'BE1'!D607+'BE2'!D607+'BE3'!D607+'BE4'!D607+'BE5'!D607+'BE6'!D607+'BE7'!D607+'BE8'!D607+'BE9'!D607+'BE10'!D607+'BE11'!D607+'BE12'!D607+'BE13'!D607+'BE14'!D607+'BE15'!D607+'BE16'!D607+'BE17'!D607+'BE18'!D607+'BE19'!D607+'BE20'!D607</f>
        <v>0</v>
      </c>
      <c r="E607" s="23">
        <f>'BE6'!E607</f>
        <v>0</v>
      </c>
      <c r="F607" s="13"/>
      <c r="G607" s="23">
        <f>'BE6'!G607</f>
        <v>0</v>
      </c>
      <c r="H607" s="34"/>
      <c r="I607" s="44">
        <f>D607+G607</f>
        <v>0</v>
      </c>
      <c r="J607" s="23">
        <f>E607+B607</f>
        <v>0</v>
      </c>
      <c r="K607" s="23" t="str">
        <f t="shared" si="104"/>
        <v xml:space="preserve"> </v>
      </c>
      <c r="L607" s="23">
        <f>G607+D607</f>
        <v>0</v>
      </c>
      <c r="M607" s="15"/>
      <c r="N607" s="44">
        <f>D607+G607</f>
        <v>0</v>
      </c>
    </row>
    <row r="608" spans="1:14" ht="14.5" customHeight="1" x14ac:dyDescent="0.2">
      <c r="A608" s="120" t="s">
        <v>107</v>
      </c>
      <c r="B608" s="22">
        <f>'BE1'!B608+'BE2'!B608+'BE3'!B608+'BE4'!B608+'BE5'!B608+'BE6'!B608+'BE7'!B608+'BE8'!B608+'BE9'!B608+'BE10'!B608+'BE11'!B608+'BE12'!B608+'BE13'!B608+'BE14'!B608+'BE15'!B608+'BE16'!B608+'BE17'!B608+'BE18'!B608+'BE19'!B608+'BE20'!B608</f>
        <v>0</v>
      </c>
      <c r="C608" s="11"/>
      <c r="D608" s="22">
        <f>'BE1'!D608+'BE2'!D608+'BE3'!D608+'BE4'!D608+'BE5'!D608+'BE6'!D608+'BE7'!D608+'BE8'!D608+'BE9'!D608+'BE10'!D608+'BE11'!D608+'BE12'!D608+'BE13'!D608+'BE14'!D608+'BE15'!D608+'BE16'!D608+'BE17'!D608+'BE18'!D608+'BE19'!D608+'BE20'!D608</f>
        <v>0</v>
      </c>
      <c r="E608" s="23">
        <f>'BE6'!E608</f>
        <v>0</v>
      </c>
      <c r="F608" s="13"/>
      <c r="G608" s="23">
        <f>'BE6'!G608</f>
        <v>0</v>
      </c>
      <c r="H608" s="34"/>
      <c r="I608" s="44">
        <f>D608+G608</f>
        <v>0</v>
      </c>
      <c r="J608" s="23">
        <f>E608+B608</f>
        <v>0</v>
      </c>
      <c r="K608" s="23" t="str">
        <f t="shared" si="104"/>
        <v xml:space="preserve"> </v>
      </c>
      <c r="L608" s="23">
        <f>G608+D608</f>
        <v>0</v>
      </c>
      <c r="M608" s="15"/>
      <c r="N608" s="44">
        <f>D608+G608</f>
        <v>0</v>
      </c>
    </row>
    <row r="609" spans="1:14" ht="14.5" customHeight="1" x14ac:dyDescent="0.2">
      <c r="A609" s="120" t="s">
        <v>108</v>
      </c>
      <c r="B609" s="22">
        <f>'BE1'!B609+'BE2'!B609+'BE3'!B609+'BE4'!B609+'BE5'!B609+'BE6'!B609+'BE7'!B609+'BE8'!B609+'BE9'!B609+'BE10'!B609+'BE11'!B609+'BE12'!B609+'BE13'!B609+'BE14'!B609+'BE15'!B609+'BE16'!B609+'BE17'!B609+'BE18'!B609+'BE19'!B609+'BE20'!B609</f>
        <v>0</v>
      </c>
      <c r="C609" s="11"/>
      <c r="D609" s="22">
        <f>'BE1'!D609+'BE2'!D609+'BE3'!D609+'BE4'!D609+'BE5'!D609+'BE6'!D609+'BE7'!D609+'BE8'!D609+'BE9'!D609+'BE10'!D609+'BE11'!D609+'BE12'!D609+'BE13'!D609+'BE14'!D609+'BE15'!D609+'BE16'!D609+'BE17'!D609+'BE18'!D609+'BE19'!D609+'BE20'!D609</f>
        <v>0</v>
      </c>
      <c r="E609" s="23">
        <f>'BE6'!E609</f>
        <v>0</v>
      </c>
      <c r="F609" s="13"/>
      <c r="G609" s="23">
        <f>'BE6'!G609</f>
        <v>0</v>
      </c>
      <c r="H609" s="34"/>
      <c r="I609" s="44">
        <f>D609+G609</f>
        <v>0</v>
      </c>
      <c r="J609" s="23">
        <f>E609+B609</f>
        <v>0</v>
      </c>
      <c r="K609" s="23" t="str">
        <f t="shared" si="104"/>
        <v xml:space="preserve"> </v>
      </c>
      <c r="L609" s="23">
        <f>G609+D609</f>
        <v>0</v>
      </c>
      <c r="M609" s="15"/>
      <c r="N609" s="44">
        <f>D609+G609</f>
        <v>0</v>
      </c>
    </row>
    <row r="610" spans="1:14" ht="14.5" customHeight="1" x14ac:dyDescent="0.2">
      <c r="A610" s="120" t="s">
        <v>109</v>
      </c>
      <c r="B610" s="22">
        <f>'BE1'!B610+'BE2'!B610+'BE3'!B610+'BE4'!B610+'BE5'!B610+'BE6'!B610+'BE7'!B610+'BE8'!B610+'BE9'!B610+'BE10'!B610+'BE11'!B610+'BE12'!B610+'BE13'!B610+'BE14'!B610+'BE15'!B610+'BE16'!B610+'BE17'!B610+'BE18'!B610+'BE19'!B610+'BE20'!B610</f>
        <v>0</v>
      </c>
      <c r="C610" s="11"/>
      <c r="D610" s="22">
        <f>'BE1'!D610+'BE2'!D610+'BE3'!D610+'BE4'!D610+'BE5'!D610+'BE6'!D610+'BE7'!D610+'BE8'!D610+'BE9'!D610+'BE10'!D610+'BE11'!D610+'BE12'!D610+'BE13'!D610+'BE14'!D610+'BE15'!D610+'BE16'!D610+'BE17'!D610+'BE18'!D610+'BE19'!D610+'BE20'!D610</f>
        <v>0</v>
      </c>
      <c r="E610" s="23">
        <f>'BE6'!E610</f>
        <v>0</v>
      </c>
      <c r="F610" s="13"/>
      <c r="G610" s="23">
        <f>'BE6'!G610</f>
        <v>0</v>
      </c>
      <c r="H610" s="34"/>
      <c r="I610" s="44">
        <f>D610+G610</f>
        <v>0</v>
      </c>
      <c r="J610" s="23">
        <f>E610+B610</f>
        <v>0</v>
      </c>
      <c r="K610" s="23" t="str">
        <f t="shared" si="104"/>
        <v xml:space="preserve"> </v>
      </c>
      <c r="L610" s="23">
        <f>G610+D610</f>
        <v>0</v>
      </c>
      <c r="M610" s="15"/>
      <c r="N610" s="44">
        <f>D610+G610</f>
        <v>0</v>
      </c>
    </row>
    <row r="611" spans="1:14" ht="14.5" customHeight="1" x14ac:dyDescent="0.2">
      <c r="A611" s="66"/>
      <c r="B611" s="10"/>
      <c r="C611" s="11"/>
      <c r="D611" s="22"/>
      <c r="E611" s="12"/>
      <c r="F611" s="13"/>
      <c r="G611" s="23"/>
      <c r="H611" s="15"/>
      <c r="I611" s="44"/>
      <c r="J611" s="23"/>
      <c r="K611" s="23"/>
      <c r="L611" s="23"/>
      <c r="M611" s="15"/>
      <c r="N611" s="44"/>
    </row>
    <row r="612" spans="1:14" ht="14.5" customHeight="1" x14ac:dyDescent="0.2">
      <c r="A612" s="122" t="s">
        <v>110</v>
      </c>
      <c r="B612" s="19"/>
      <c r="C612" s="19"/>
      <c r="D612" s="25">
        <f>'BE1'!D612+'BE2'!D612+'BE3'!D612+'BE4'!D612+'BE5'!D612+'BE6'!D612+'BE7'!D612+'BE8'!D612+'BE9'!D612+'BE10'!D612+'BE11'!D612+'BE12'!D612+'BE13'!D612+'BE14'!D612+'BE15'!D612+'BE16'!D612+'BE17'!D612+'BE18'!D612+'BE19'!D612+'BE20'!D612</f>
        <v>57530.880000000005</v>
      </c>
      <c r="E612" s="19"/>
      <c r="F612" s="19"/>
      <c r="G612" s="25">
        <f>'BE6'!G612</f>
        <v>0</v>
      </c>
      <c r="H612" s="15"/>
      <c r="I612" s="44">
        <f>D612+G612</f>
        <v>57530.880000000005</v>
      </c>
      <c r="J612" s="23">
        <f>E612+B612</f>
        <v>0</v>
      </c>
      <c r="K612" s="23"/>
      <c r="L612" s="23">
        <f>G612+D612</f>
        <v>57530.880000000005</v>
      </c>
      <c r="M612" s="15"/>
      <c r="N612" s="44">
        <f>D612+G612</f>
        <v>57530.880000000005</v>
      </c>
    </row>
    <row r="613" spans="1:14" ht="14.5" customHeight="1" x14ac:dyDescent="0.2">
      <c r="A613" s="122" t="s">
        <v>111</v>
      </c>
      <c r="B613" s="19"/>
      <c r="C613" s="19"/>
      <c r="D613" s="25">
        <f>'BE1'!D613+'BE2'!D613+'BE3'!D613+'BE4'!D613+'BE5'!D613+'BE6'!D613+'BE7'!D613+'BE8'!D613+'BE9'!D613+'BE10'!D613+'BE11'!D613+'BE12'!D613+'BE13'!D613+'BE14'!D613+'BE15'!D613+'BE16'!D613+'BE17'!D613+'BE18'!D613+'BE19'!D613+'BE20'!D613</f>
        <v>57530.880000000005</v>
      </c>
      <c r="E613" s="19"/>
      <c r="F613" s="19"/>
      <c r="G613" s="25">
        <f>'BE6'!G613</f>
        <v>0</v>
      </c>
      <c r="H613" s="15"/>
      <c r="I613" s="44">
        <f>D613+G613</f>
        <v>57530.880000000005</v>
      </c>
      <c r="J613" s="23">
        <f>E613+B613</f>
        <v>0</v>
      </c>
      <c r="K613" s="23"/>
      <c r="L613" s="23">
        <f>G613+D613</f>
        <v>57530.880000000005</v>
      </c>
      <c r="M613" s="15"/>
      <c r="N613" s="44">
        <f>D613+G613</f>
        <v>57530.880000000005</v>
      </c>
    </row>
    <row r="614" spans="1:14" ht="14.5" customHeight="1" x14ac:dyDescent="0.2">
      <c r="A614" s="24"/>
      <c r="B614" s="10"/>
      <c r="C614" s="11"/>
      <c r="D614" s="22"/>
      <c r="E614" s="12"/>
      <c r="F614" s="13"/>
      <c r="G614" s="23"/>
      <c r="H614" s="15"/>
      <c r="I614" s="44"/>
      <c r="J614" s="23"/>
      <c r="K614" s="23"/>
      <c r="L614" s="23"/>
      <c r="M614" s="15"/>
      <c r="N614" s="44"/>
    </row>
    <row r="615" spans="1:14" ht="14.5" customHeight="1" x14ac:dyDescent="0.2">
      <c r="A615" s="19" t="s">
        <v>112</v>
      </c>
      <c r="B615" s="19"/>
      <c r="C615" s="19"/>
      <c r="D615" s="25">
        <f>'BE1'!D615+'BE2'!D615+'BE3'!D615+'BE4'!D615+'BE5'!D615+'BE6'!D615+'BE7'!D615+'BE8'!D615+'BE9'!D615+'BE10'!D615+'BE11'!D615+'BE12'!D615+'BE13'!D615+'BE14'!D615+'BE15'!D615+'BE16'!D615+'BE17'!D615+'BE18'!D615+'BE19'!D615+'BE20'!D615</f>
        <v>14382.720000000001</v>
      </c>
      <c r="E615" s="19"/>
      <c r="F615" s="19"/>
      <c r="G615" s="25">
        <f>'BE6'!G615</f>
        <v>0</v>
      </c>
      <c r="H615" s="15"/>
      <c r="I615" s="44">
        <f>D615+G615</f>
        <v>14382.720000000001</v>
      </c>
      <c r="J615" s="23">
        <f>E615+B615</f>
        <v>0</v>
      </c>
      <c r="K615" s="23"/>
      <c r="L615" s="23">
        <f>G615+D615</f>
        <v>14382.720000000001</v>
      </c>
      <c r="M615" s="15"/>
      <c r="N615" s="44">
        <f>D615+G615</f>
        <v>14382.720000000001</v>
      </c>
    </row>
    <row r="616" spans="1:14" ht="14.5" customHeight="1" x14ac:dyDescent="0.2">
      <c r="A616" s="14"/>
      <c r="B616" s="10"/>
      <c r="C616" s="11"/>
      <c r="D616" s="22"/>
      <c r="E616" s="12"/>
      <c r="F616" s="13"/>
      <c r="G616" s="23"/>
      <c r="H616" s="15"/>
      <c r="I616" s="44"/>
      <c r="J616" s="23"/>
      <c r="K616" s="23"/>
      <c r="L616" s="23"/>
      <c r="M616" s="15"/>
      <c r="N616" s="44"/>
    </row>
    <row r="617" spans="1:14" ht="14.5" customHeight="1" x14ac:dyDescent="0.2">
      <c r="A617" s="19" t="s">
        <v>113</v>
      </c>
      <c r="B617" s="19"/>
      <c r="C617" s="19"/>
      <c r="D617" s="25">
        <f>'BE1'!D617+'BE2'!D617+'BE3'!D617+'BE4'!D617+'BE5'!D617+'BE6'!D617+'BE7'!D617+'BE8'!D617+'BE9'!D617+'BE10'!D617+'BE11'!D617+'BE12'!D617+'BE13'!D617+'BE14'!D617+'BE15'!D617+'BE16'!D617+'BE17'!D617+'BE18'!D617+'BE19'!D617+'BE20'!D617</f>
        <v>71913.600000000006</v>
      </c>
      <c r="E617" s="19"/>
      <c r="F617" s="19"/>
      <c r="G617" s="25">
        <f>'BE6'!G617</f>
        <v>0</v>
      </c>
      <c r="H617" s="15"/>
      <c r="I617" s="44">
        <f>D617+G617</f>
        <v>71913.600000000006</v>
      </c>
      <c r="J617" s="23">
        <f>E617+B617</f>
        <v>0</v>
      </c>
      <c r="K617" s="23"/>
      <c r="L617" s="23">
        <f>G617+D617</f>
        <v>71913.600000000006</v>
      </c>
      <c r="M617" s="15"/>
      <c r="N617" s="44">
        <f>D617+G617</f>
        <v>71913.600000000006</v>
      </c>
    </row>
    <row r="618" spans="1:14" ht="14.5" customHeight="1" x14ac:dyDescent="0.2">
      <c r="A618" s="45"/>
      <c r="B618" s="46"/>
      <c r="C618" s="46"/>
      <c r="D618" s="46"/>
      <c r="E618" s="46"/>
      <c r="F618" s="46"/>
      <c r="G618" s="46"/>
      <c r="H618" s="34"/>
      <c r="I618" s="34"/>
      <c r="J618" s="46"/>
      <c r="K618" s="46"/>
      <c r="L618" s="46"/>
      <c r="M618" s="34"/>
      <c r="N618" s="34"/>
    </row>
    <row r="619" spans="1:14" ht="14.5" customHeight="1" x14ac:dyDescent="0.2">
      <c r="A619" s="37"/>
      <c r="B619" s="38"/>
      <c r="C619" s="39"/>
      <c r="D619" s="40"/>
      <c r="E619" s="38"/>
      <c r="F619" s="39"/>
      <c r="G619" s="40"/>
      <c r="H619" s="41"/>
      <c r="I619" s="41"/>
      <c r="J619" s="41"/>
      <c r="K619" s="41"/>
      <c r="L619" s="41"/>
      <c r="M619" s="42"/>
      <c r="N619" s="43"/>
    </row>
    <row r="620" spans="1:14" ht="21" customHeight="1" x14ac:dyDescent="0.2">
      <c r="A620" s="273" t="s">
        <v>424</v>
      </c>
      <c r="B620" s="274"/>
      <c r="C620" s="274"/>
      <c r="D620" s="274"/>
      <c r="E620" s="274"/>
      <c r="F620" s="274"/>
      <c r="G620" s="274"/>
      <c r="H620" s="274"/>
      <c r="I620" s="274"/>
      <c r="J620" s="274"/>
      <c r="K620" s="274"/>
      <c r="L620" s="274"/>
      <c r="M620" s="274"/>
      <c r="N620" s="275"/>
    </row>
    <row r="621" spans="1:14" ht="14.5" customHeight="1" x14ac:dyDescent="0.2">
      <c r="A621" s="14"/>
      <c r="B621" s="14"/>
      <c r="C621" s="14"/>
      <c r="D621" s="14"/>
      <c r="E621" s="14"/>
      <c r="F621" s="14"/>
      <c r="G621" s="14"/>
      <c r="H621" s="14"/>
      <c r="I621" s="14"/>
      <c r="J621" s="14"/>
      <c r="K621" s="14"/>
      <c r="L621" s="14"/>
      <c r="M621" s="14"/>
      <c r="N621" s="14"/>
    </row>
    <row r="622" spans="1:14" ht="14.5" customHeight="1" x14ac:dyDescent="0.2">
      <c r="A622" s="19" t="s">
        <v>81</v>
      </c>
      <c r="B622" s="7"/>
      <c r="C622" s="20"/>
      <c r="D622" s="21"/>
      <c r="E622" s="7"/>
      <c r="F622" s="20"/>
      <c r="G622" s="21"/>
      <c r="H622" s="34"/>
      <c r="I622" s="44"/>
      <c r="J622" s="23"/>
      <c r="K622" s="23"/>
      <c r="L622" s="23"/>
      <c r="M622" s="34"/>
      <c r="N622" s="44"/>
    </row>
    <row r="623" spans="1:14" ht="14.5" customHeight="1" x14ac:dyDescent="0.2">
      <c r="A623" s="14" t="s">
        <v>82</v>
      </c>
      <c r="B623" s="10"/>
      <c r="C623" s="11"/>
      <c r="D623" s="22"/>
      <c r="E623" s="12"/>
      <c r="F623" s="13"/>
      <c r="G623" s="23"/>
      <c r="H623" s="34"/>
      <c r="I623" s="44"/>
      <c r="J623" s="23"/>
      <c r="K623" s="23"/>
      <c r="L623" s="23"/>
      <c r="M623" s="34"/>
      <c r="N623" s="44"/>
    </row>
    <row r="624" spans="1:14" ht="14.5" customHeight="1" x14ac:dyDescent="0.2">
      <c r="A624" s="109" t="s">
        <v>83</v>
      </c>
      <c r="B624" s="22">
        <f>'BE1'!B624+'BE2'!B624+'BE3'!B624+'BE4'!B624+'BE5'!B624+'BE6'!B624+'BE7'!B624+'BE8'!B624+'BE9'!B624+'BE10'!B624+'BE11'!B624+'BE12'!B624+'BE13'!B624+'BE14'!B624+'BE15'!B624+'BE16'!B624+'BE17'!B624+'BE18'!B624+'BE19'!B624+'BE20'!B624</f>
        <v>0</v>
      </c>
      <c r="C624" s="11"/>
      <c r="D624" s="22">
        <f>'BE1'!D624+'BE2'!D624+'BE3'!D624+'BE4'!D624+'BE5'!D624+'BE6'!D624+'BE7'!D624+'BE8'!D624+'BE9'!D624+'BE10'!D624+'BE11'!D624+'BE12'!D624+'BE13'!D624+'BE14'!D624+'BE15'!D624+'BE16'!D624+'BE17'!D624+'BE18'!D624+'BE19'!D624+'BE20'!D624</f>
        <v>0</v>
      </c>
      <c r="E624" s="23">
        <f>'BE6'!E624</f>
        <v>0</v>
      </c>
      <c r="F624" s="13"/>
      <c r="G624" s="23">
        <f>'BE6'!G624</f>
        <v>0</v>
      </c>
      <c r="H624" s="34"/>
      <c r="I624" s="44">
        <f t="shared" ref="I624:I631" si="105">D624+G624</f>
        <v>0</v>
      </c>
      <c r="J624" s="23">
        <f t="shared" ref="J624:J631" si="106">E624+B624</f>
        <v>0</v>
      </c>
      <c r="K624" s="23" t="str">
        <f t="shared" ref="K624:K631" si="107">IF(J624&gt;0,L624/J624," ")</f>
        <v xml:space="preserve"> </v>
      </c>
      <c r="L624" s="23">
        <f t="shared" ref="L624:L631" si="108">G624+D624</f>
        <v>0</v>
      </c>
      <c r="M624" s="34"/>
      <c r="N624" s="44">
        <f t="shared" ref="N624:N631" si="109">D624+G624</f>
        <v>0</v>
      </c>
    </row>
    <row r="625" spans="1:14" ht="14.5" customHeight="1" x14ac:dyDescent="0.2">
      <c r="A625" s="109" t="s">
        <v>84</v>
      </c>
      <c r="B625" s="22">
        <f>'BE1'!B625+'BE2'!B625+'BE3'!B625+'BE4'!B625+'BE5'!B625+'BE6'!B625+'BE7'!B625+'BE8'!B625+'BE9'!B625+'BE10'!B625+'BE11'!B625+'BE12'!B625+'BE13'!B625+'BE14'!B625+'BE15'!B625+'BE16'!B625+'BE17'!B625+'BE18'!B625+'BE19'!B625+'BE20'!B625</f>
        <v>0</v>
      </c>
      <c r="C625" s="11"/>
      <c r="D625" s="22">
        <f>'BE1'!D625+'BE2'!D625+'BE3'!D625+'BE4'!D625+'BE5'!D625+'BE6'!D625+'BE7'!D625+'BE8'!D625+'BE9'!D625+'BE10'!D625+'BE11'!D625+'BE12'!D625+'BE13'!D625+'BE14'!D625+'BE15'!D625+'BE16'!D625+'BE17'!D625+'BE18'!D625+'BE19'!D625+'BE20'!D625</f>
        <v>0</v>
      </c>
      <c r="E625" s="23">
        <f>'BE6'!E625</f>
        <v>0</v>
      </c>
      <c r="F625" s="13"/>
      <c r="G625" s="23">
        <f>'BE6'!G625</f>
        <v>0</v>
      </c>
      <c r="H625" s="34"/>
      <c r="I625" s="44">
        <f t="shared" si="105"/>
        <v>0</v>
      </c>
      <c r="J625" s="23">
        <f t="shared" si="106"/>
        <v>0</v>
      </c>
      <c r="K625" s="23" t="str">
        <f t="shared" si="107"/>
        <v xml:space="preserve"> </v>
      </c>
      <c r="L625" s="23">
        <f t="shared" si="108"/>
        <v>0</v>
      </c>
      <c r="M625" s="34"/>
      <c r="N625" s="44">
        <f t="shared" si="109"/>
        <v>0</v>
      </c>
    </row>
    <row r="626" spans="1:14" ht="14.5" customHeight="1" x14ac:dyDescent="0.2">
      <c r="A626" s="109" t="s">
        <v>85</v>
      </c>
      <c r="B626" s="22">
        <f>'BE1'!B626+'BE2'!B626+'BE3'!B626+'BE4'!B626+'BE5'!B626+'BE6'!B626+'BE7'!B626+'BE8'!B626+'BE9'!B626+'BE10'!B626+'BE11'!B626+'BE12'!B626+'BE13'!B626+'BE14'!B626+'BE15'!B626+'BE16'!B626+'BE17'!B626+'BE18'!B626+'BE19'!B626+'BE20'!B626</f>
        <v>0</v>
      </c>
      <c r="C626" s="11"/>
      <c r="D626" s="22">
        <f>'BE1'!D626+'BE2'!D626+'BE3'!D626+'BE4'!D626+'BE5'!D626+'BE6'!D626+'BE7'!D626+'BE8'!D626+'BE9'!D626+'BE10'!D626+'BE11'!D626+'BE12'!D626+'BE13'!D626+'BE14'!D626+'BE15'!D626+'BE16'!D626+'BE17'!D626+'BE18'!D626+'BE19'!D626+'BE20'!D626</f>
        <v>0</v>
      </c>
      <c r="E626" s="23">
        <f>'BE6'!E626</f>
        <v>0</v>
      </c>
      <c r="F626" s="13"/>
      <c r="G626" s="23">
        <f>'BE6'!G626</f>
        <v>0</v>
      </c>
      <c r="H626" s="34"/>
      <c r="I626" s="44">
        <f t="shared" si="105"/>
        <v>0</v>
      </c>
      <c r="J626" s="23">
        <f t="shared" si="106"/>
        <v>0</v>
      </c>
      <c r="K626" s="23" t="str">
        <f t="shared" si="107"/>
        <v xml:space="preserve"> </v>
      </c>
      <c r="L626" s="23">
        <f t="shared" si="108"/>
        <v>0</v>
      </c>
      <c r="M626" s="34"/>
      <c r="N626" s="44">
        <f t="shared" si="109"/>
        <v>0</v>
      </c>
    </row>
    <row r="627" spans="1:14" ht="14.5" customHeight="1" x14ac:dyDescent="0.2">
      <c r="A627" s="109" t="s">
        <v>86</v>
      </c>
      <c r="B627" s="22">
        <f>'BE1'!B627+'BE2'!B627+'BE3'!B627+'BE4'!B627+'BE5'!B627+'BE6'!B627+'BE7'!B627+'BE8'!B627+'BE9'!B627+'BE10'!B627+'BE11'!B627+'BE12'!B627+'BE13'!B627+'BE14'!B627+'BE15'!B627+'BE16'!B627+'BE17'!B627+'BE18'!B627+'BE19'!B627+'BE20'!B627</f>
        <v>0</v>
      </c>
      <c r="C627" s="11"/>
      <c r="D627" s="22">
        <f>'BE1'!D627+'BE2'!D627+'BE3'!D627+'BE4'!D627+'BE5'!D627+'BE6'!D627+'BE7'!D627+'BE8'!D627+'BE9'!D627+'BE10'!D627+'BE11'!D627+'BE12'!D627+'BE13'!D627+'BE14'!D627+'BE15'!D627+'BE16'!D627+'BE17'!D627+'BE18'!D627+'BE19'!D627+'BE20'!D627</f>
        <v>0</v>
      </c>
      <c r="E627" s="23">
        <f>'BE6'!E627</f>
        <v>0</v>
      </c>
      <c r="F627" s="13"/>
      <c r="G627" s="23">
        <f>'BE6'!G627</f>
        <v>0</v>
      </c>
      <c r="H627" s="34"/>
      <c r="I627" s="44">
        <f t="shared" si="105"/>
        <v>0</v>
      </c>
      <c r="J627" s="23">
        <f t="shared" si="106"/>
        <v>0</v>
      </c>
      <c r="K627" s="23" t="str">
        <f t="shared" si="107"/>
        <v xml:space="preserve"> </v>
      </c>
      <c r="L627" s="23">
        <f t="shared" si="108"/>
        <v>0</v>
      </c>
      <c r="M627" s="34"/>
      <c r="N627" s="44">
        <f t="shared" si="109"/>
        <v>0</v>
      </c>
    </row>
    <row r="628" spans="1:14" ht="14.5" customHeight="1" x14ac:dyDescent="0.2">
      <c r="A628" s="109" t="s">
        <v>87</v>
      </c>
      <c r="B628" s="22">
        <f>'BE1'!B628+'BE2'!B628+'BE3'!B628+'BE4'!B628+'BE5'!B628+'BE6'!B628+'BE7'!B628+'BE8'!B628+'BE9'!B628+'BE10'!B628+'BE11'!B628+'BE12'!B628+'BE13'!B628+'BE14'!B628+'BE15'!B628+'BE16'!B628+'BE17'!B628+'BE18'!B628+'BE19'!B628+'BE20'!B628</f>
        <v>0</v>
      </c>
      <c r="C628" s="11"/>
      <c r="D628" s="22">
        <f>'BE1'!D628+'BE2'!D628+'BE3'!D628+'BE4'!D628+'BE5'!D628+'BE6'!D628+'BE7'!D628+'BE8'!D628+'BE9'!D628+'BE10'!D628+'BE11'!D628+'BE12'!D628+'BE13'!D628+'BE14'!D628+'BE15'!D628+'BE16'!D628+'BE17'!D628+'BE18'!D628+'BE19'!D628+'BE20'!D628</f>
        <v>0</v>
      </c>
      <c r="E628" s="23">
        <f>'BE6'!E628</f>
        <v>0</v>
      </c>
      <c r="F628" s="13"/>
      <c r="G628" s="23">
        <f>'BE6'!G628</f>
        <v>0</v>
      </c>
      <c r="H628" s="34"/>
      <c r="I628" s="44">
        <f t="shared" si="105"/>
        <v>0</v>
      </c>
      <c r="J628" s="23">
        <f t="shared" si="106"/>
        <v>0</v>
      </c>
      <c r="K628" s="23" t="str">
        <f t="shared" si="107"/>
        <v xml:space="preserve"> </v>
      </c>
      <c r="L628" s="23">
        <f t="shared" si="108"/>
        <v>0</v>
      </c>
      <c r="M628" s="34"/>
      <c r="N628" s="44">
        <f t="shared" si="109"/>
        <v>0</v>
      </c>
    </row>
    <row r="629" spans="1:14" ht="14.5" customHeight="1" x14ac:dyDescent="0.2">
      <c r="A629" s="14" t="s">
        <v>88</v>
      </c>
      <c r="B629" s="22">
        <f>'BE1'!B629+'BE2'!B629+'BE3'!B629+'BE4'!B629+'BE5'!B629+'BE6'!B629+'BE7'!B629+'BE8'!B629+'BE9'!B629+'BE10'!B629+'BE11'!B629+'BE12'!B629+'BE13'!B629+'BE14'!B629+'BE15'!B629+'BE16'!B629+'BE17'!B629+'BE18'!B629+'BE19'!B629+'BE20'!B629</f>
        <v>0</v>
      </c>
      <c r="C629" s="11"/>
      <c r="D629" s="22">
        <f>'BE1'!D629+'BE2'!D629+'BE3'!D629+'BE4'!D629+'BE5'!D629+'BE6'!D629+'BE7'!D629+'BE8'!D629+'BE9'!D629+'BE10'!D629+'BE11'!D629+'BE12'!D629+'BE13'!D629+'BE14'!D629+'BE15'!D629+'BE16'!D629+'BE17'!D629+'BE18'!D629+'BE19'!D629+'BE20'!D629</f>
        <v>0</v>
      </c>
      <c r="E629" s="23">
        <f>'BE6'!E629</f>
        <v>0</v>
      </c>
      <c r="F629" s="13"/>
      <c r="G629" s="23">
        <f>'BE6'!G629</f>
        <v>0</v>
      </c>
      <c r="H629" s="34"/>
      <c r="I629" s="44">
        <f t="shared" si="105"/>
        <v>0</v>
      </c>
      <c r="J629" s="23">
        <f t="shared" si="106"/>
        <v>0</v>
      </c>
      <c r="K629" s="23" t="str">
        <f t="shared" si="107"/>
        <v xml:space="preserve"> </v>
      </c>
      <c r="L629" s="23">
        <f t="shared" si="108"/>
        <v>0</v>
      </c>
      <c r="M629" s="34"/>
      <c r="N629" s="44">
        <f t="shared" si="109"/>
        <v>0</v>
      </c>
    </row>
    <row r="630" spans="1:14" ht="14.5" customHeight="1" x14ac:dyDescent="0.2">
      <c r="A630" s="14" t="s">
        <v>89</v>
      </c>
      <c r="B630" s="22">
        <f>'BE1'!B630+'BE2'!B630+'BE3'!B630+'BE4'!B630+'BE5'!B630+'BE6'!B630+'BE7'!B630+'BE8'!B630+'BE9'!B630+'BE10'!B630+'BE11'!B630+'BE12'!B630+'BE13'!B630+'BE14'!B630+'BE15'!B630+'BE16'!B630+'BE17'!B630+'BE18'!B630+'BE19'!B630+'BE20'!B630</f>
        <v>0</v>
      </c>
      <c r="C630" s="11"/>
      <c r="D630" s="22">
        <f>'BE1'!D630+'BE2'!D630+'BE3'!D630+'BE4'!D630+'BE5'!D630+'BE6'!D630+'BE7'!D630+'BE8'!D630+'BE9'!D630+'BE10'!D630+'BE11'!D630+'BE12'!D630+'BE13'!D630+'BE14'!D630+'BE15'!D630+'BE16'!D630+'BE17'!D630+'BE18'!D630+'BE19'!D630+'BE20'!D630</f>
        <v>0</v>
      </c>
      <c r="E630" s="23">
        <f>'BE6'!E630</f>
        <v>0</v>
      </c>
      <c r="F630" s="13"/>
      <c r="G630" s="23">
        <f>'BE6'!G630</f>
        <v>0</v>
      </c>
      <c r="H630" s="34"/>
      <c r="I630" s="44">
        <f t="shared" si="105"/>
        <v>0</v>
      </c>
      <c r="J630" s="23">
        <f t="shared" si="106"/>
        <v>0</v>
      </c>
      <c r="K630" s="23" t="str">
        <f t="shared" si="107"/>
        <v xml:space="preserve"> </v>
      </c>
      <c r="L630" s="23">
        <f t="shared" si="108"/>
        <v>0</v>
      </c>
      <c r="M630" s="15"/>
      <c r="N630" s="44">
        <f t="shared" si="109"/>
        <v>0</v>
      </c>
    </row>
    <row r="631" spans="1:14" ht="14.5" customHeight="1" x14ac:dyDescent="0.2">
      <c r="A631" s="14" t="s">
        <v>90</v>
      </c>
      <c r="B631" s="22">
        <f>'BE1'!B631+'BE2'!B631+'BE3'!B631+'BE4'!B631+'BE5'!B631+'BE6'!B631+'BE7'!B631+'BE8'!B631+'BE9'!B631+'BE10'!B631+'BE11'!B631+'BE12'!B631+'BE13'!B631+'BE14'!B631+'BE15'!B631+'BE16'!B631+'BE17'!B631+'BE18'!B631+'BE19'!B631+'BE20'!B631</f>
        <v>0</v>
      </c>
      <c r="C631" s="11"/>
      <c r="D631" s="22">
        <f>'BE1'!D631+'BE2'!D631+'BE3'!D631+'BE4'!D631+'BE5'!D631+'BE6'!D631+'BE7'!D631+'BE8'!D631+'BE9'!D631+'BE10'!D631+'BE11'!D631+'BE12'!D631+'BE13'!D631+'BE14'!D631+'BE15'!D631+'BE16'!D631+'BE17'!D631+'BE18'!D631+'BE19'!D631+'BE20'!D631</f>
        <v>0</v>
      </c>
      <c r="E631" s="23">
        <f>'BE6'!E631</f>
        <v>0</v>
      </c>
      <c r="F631" s="13"/>
      <c r="G631" s="23">
        <f>'BE6'!G631</f>
        <v>0</v>
      </c>
      <c r="H631" s="34"/>
      <c r="I631" s="44">
        <f t="shared" si="105"/>
        <v>0</v>
      </c>
      <c r="J631" s="23">
        <f t="shared" si="106"/>
        <v>0</v>
      </c>
      <c r="K631" s="23" t="str">
        <f t="shared" si="107"/>
        <v xml:space="preserve"> </v>
      </c>
      <c r="L631" s="23">
        <f t="shared" si="108"/>
        <v>0</v>
      </c>
      <c r="M631" s="15"/>
      <c r="N631" s="44">
        <f t="shared" si="109"/>
        <v>0</v>
      </c>
    </row>
    <row r="632" spans="1:14" ht="14.5" customHeight="1" x14ac:dyDescent="0.2">
      <c r="A632" s="19" t="s">
        <v>91</v>
      </c>
      <c r="B632" s="7"/>
      <c r="C632" s="20"/>
      <c r="D632" s="21"/>
      <c r="E632" s="7"/>
      <c r="F632" s="20"/>
      <c r="G632" s="21"/>
      <c r="H632" s="15"/>
      <c r="I632" s="44"/>
      <c r="J632" s="23"/>
      <c r="K632" s="23"/>
      <c r="L632" s="23"/>
      <c r="M632" s="34"/>
      <c r="N632" s="44"/>
    </row>
    <row r="633" spans="1:14" ht="14.5" customHeight="1" x14ac:dyDescent="0.2">
      <c r="A633" s="16"/>
      <c r="B633" s="22">
        <f>'BE1'!B633+'BE2'!B633+'BE3'!B633+'BE4'!B633+'BE5'!B633+'BE6'!B633+'BE7'!B633+'BE8'!B633+'BE9'!B633+'BE10'!B633+'BE11'!B633+'BE12'!B633+'BE13'!B633+'BE14'!B633+'BE15'!B633+'BE16'!B633+'BE17'!B633+'BE18'!B633+'BE19'!B633+'BE20'!B633</f>
        <v>0</v>
      </c>
      <c r="C633" s="11"/>
      <c r="D633" s="22">
        <f>'BE1'!D633+'BE2'!D633+'BE3'!D633+'BE4'!D633+'BE5'!D633+'BE6'!D633+'BE7'!D633+'BE8'!D633+'BE9'!D633+'BE10'!D633+'BE11'!D633+'BE12'!D633+'BE13'!D633+'BE14'!D633+'BE15'!D633+'BE16'!D633+'BE17'!D633+'BE18'!D633+'BE19'!D633+'BE20'!D633</f>
        <v>0</v>
      </c>
      <c r="E633" s="23">
        <f>'BE6'!E633</f>
        <v>0</v>
      </c>
      <c r="F633" s="13"/>
      <c r="G633" s="23">
        <f>'BE6'!G633</f>
        <v>0</v>
      </c>
      <c r="H633" s="34"/>
      <c r="I633" s="44">
        <f>D633+G633</f>
        <v>0</v>
      </c>
      <c r="J633" s="23">
        <f>E633+B633</f>
        <v>0</v>
      </c>
      <c r="K633" s="23" t="str">
        <f>IF(J633&gt;0,L633/J633," ")</f>
        <v xml:space="preserve"> </v>
      </c>
      <c r="L633" s="23">
        <f>G633+D633</f>
        <v>0</v>
      </c>
      <c r="M633" s="15"/>
      <c r="N633" s="44">
        <f>D633+G633</f>
        <v>0</v>
      </c>
    </row>
    <row r="634" spans="1:14" ht="14.5" customHeight="1" x14ac:dyDescent="0.2">
      <c r="A634" s="19" t="s">
        <v>92</v>
      </c>
      <c r="B634" s="7"/>
      <c r="C634" s="20"/>
      <c r="D634" s="21"/>
      <c r="E634" s="7"/>
      <c r="F634" s="20"/>
      <c r="G634" s="21"/>
      <c r="H634" s="15"/>
      <c r="I634" s="44"/>
      <c r="J634" s="23"/>
      <c r="K634" s="23"/>
      <c r="L634" s="23"/>
      <c r="M634" s="34"/>
      <c r="N634" s="44"/>
    </row>
    <row r="635" spans="1:14" ht="14.5" customHeight="1" x14ac:dyDescent="0.2">
      <c r="A635" s="120" t="s">
        <v>93</v>
      </c>
      <c r="B635" s="22">
        <f>'BE1'!B635+'BE2'!B635+'BE3'!B635+'BE4'!B635+'BE5'!B635+'BE6'!B635+'BE7'!B635+'BE8'!B635+'BE9'!B635+'BE10'!B635+'BE11'!B635+'BE12'!B635+'BE13'!B635+'BE14'!B635+'BE15'!B635+'BE16'!B635+'BE17'!B635+'BE18'!B635+'BE19'!B635+'BE20'!B635</f>
        <v>0</v>
      </c>
      <c r="C635" s="11"/>
      <c r="D635" s="22">
        <f>'BE1'!D635+'BE2'!D635+'BE3'!D635+'BE4'!D635+'BE5'!D635+'BE6'!D635+'BE7'!D635+'BE8'!D635+'BE9'!D635+'BE10'!D635+'BE11'!D635+'BE12'!D635+'BE13'!D635+'BE14'!D635+'BE15'!D635+'BE16'!D635+'BE17'!D635+'BE18'!D635+'BE19'!D635+'BE20'!D635</f>
        <v>0</v>
      </c>
      <c r="E635" s="23">
        <f>'BE6'!E635</f>
        <v>0</v>
      </c>
      <c r="F635" s="13"/>
      <c r="G635" s="23">
        <f>'BE6'!G635</f>
        <v>0</v>
      </c>
      <c r="H635" s="34"/>
      <c r="I635" s="44">
        <f>D635+G635</f>
        <v>0</v>
      </c>
      <c r="J635" s="23">
        <f>E635+B635</f>
        <v>0</v>
      </c>
      <c r="K635" s="23" t="str">
        <f>IF(J635&gt;0,L635/J635," ")</f>
        <v xml:space="preserve"> </v>
      </c>
      <c r="L635" s="23">
        <f>G635+D635</f>
        <v>0</v>
      </c>
      <c r="M635" s="15"/>
      <c r="N635" s="44">
        <f>D635+G635</f>
        <v>0</v>
      </c>
    </row>
    <row r="636" spans="1:14" ht="14.5" customHeight="1" x14ac:dyDescent="0.2">
      <c r="A636" s="14" t="s">
        <v>94</v>
      </c>
      <c r="B636" s="10"/>
      <c r="C636" s="11"/>
      <c r="D636" s="22"/>
      <c r="E636" s="12"/>
      <c r="F636" s="13"/>
      <c r="G636" s="23"/>
      <c r="H636" s="15"/>
      <c r="I636" s="44"/>
      <c r="J636" s="23"/>
      <c r="K636" s="23"/>
      <c r="L636" s="23"/>
      <c r="M636" s="15"/>
      <c r="N636" s="44"/>
    </row>
    <row r="637" spans="1:14" ht="14.5" customHeight="1" x14ac:dyDescent="0.2">
      <c r="A637" s="110" t="s">
        <v>95</v>
      </c>
      <c r="B637" s="22">
        <f>'BE1'!B637+'BE2'!B637+'BE3'!B637+'BE4'!B637+'BE5'!B637+'BE6'!B637+'BE7'!B637+'BE8'!B637+'BE9'!B637+'BE10'!B637+'BE11'!B637+'BE12'!B637+'BE13'!B637+'BE14'!B637+'BE15'!B637+'BE16'!B637+'BE17'!B637+'BE18'!B637+'BE19'!B637+'BE20'!B637</f>
        <v>0</v>
      </c>
      <c r="C637" s="11"/>
      <c r="D637" s="22">
        <f>'BE1'!D637+'BE2'!D637+'BE3'!D637+'BE4'!D637+'BE5'!D637+'BE6'!D637+'BE7'!D637+'BE8'!D637+'BE9'!D637+'BE10'!D637+'BE11'!D637+'BE12'!D637+'BE13'!D637+'BE14'!D637+'BE15'!D637+'BE16'!D637+'BE17'!D637+'BE18'!D637+'BE19'!D637+'BE20'!D637</f>
        <v>0</v>
      </c>
      <c r="E637" s="23">
        <f>'BE6'!E637</f>
        <v>0</v>
      </c>
      <c r="F637" s="13"/>
      <c r="G637" s="23">
        <f>'BE6'!G637</f>
        <v>0</v>
      </c>
      <c r="H637" s="34"/>
      <c r="I637" s="44">
        <f>D637+G637</f>
        <v>0</v>
      </c>
      <c r="J637" s="23">
        <f>E637+B637</f>
        <v>0</v>
      </c>
      <c r="K637" s="23" t="str">
        <f>IF(J637&gt;0,L637/J637," ")</f>
        <v xml:space="preserve"> </v>
      </c>
      <c r="L637" s="23">
        <f>G637+D637</f>
        <v>0</v>
      </c>
      <c r="M637" s="15"/>
      <c r="N637" s="44">
        <f>D637+G637</f>
        <v>0</v>
      </c>
    </row>
    <row r="638" spans="1:14" ht="14.5" customHeight="1" x14ac:dyDescent="0.2">
      <c r="A638" s="110" t="s">
        <v>96</v>
      </c>
      <c r="B638" s="22">
        <f>'BE1'!B638+'BE2'!B638+'BE3'!B638+'BE4'!B638+'BE5'!B638+'BE6'!B638+'BE7'!B638+'BE8'!B638+'BE9'!B638+'BE10'!B638+'BE11'!B638+'BE12'!B638+'BE13'!B638+'BE14'!B638+'BE15'!B638+'BE16'!B638+'BE17'!B638+'BE18'!B638+'BE19'!B638+'BE20'!B638</f>
        <v>0</v>
      </c>
      <c r="C638" s="11"/>
      <c r="D638" s="22">
        <f>'BE1'!D638+'BE2'!D638+'BE3'!D638+'BE4'!D638+'BE5'!D638+'BE6'!D638+'BE7'!D638+'BE8'!D638+'BE9'!D638+'BE10'!D638+'BE11'!D638+'BE12'!D638+'BE13'!D638+'BE14'!D638+'BE15'!D638+'BE16'!D638+'BE17'!D638+'BE18'!D638+'BE19'!D638+'BE20'!D638</f>
        <v>0</v>
      </c>
      <c r="E638" s="23">
        <f>'BE6'!E638</f>
        <v>0</v>
      </c>
      <c r="F638" s="13"/>
      <c r="G638" s="23">
        <f>'BE6'!G638</f>
        <v>0</v>
      </c>
      <c r="H638" s="34"/>
      <c r="I638" s="44">
        <f>D638+G638</f>
        <v>0</v>
      </c>
      <c r="J638" s="23">
        <f>E638+B638</f>
        <v>0</v>
      </c>
      <c r="K638" s="23" t="str">
        <f>IF(J638&gt;0,L638/J638," ")</f>
        <v xml:space="preserve"> </v>
      </c>
      <c r="L638" s="23">
        <f>G638+D638</f>
        <v>0</v>
      </c>
      <c r="M638" s="15"/>
      <c r="N638" s="44">
        <f>D638+G638</f>
        <v>0</v>
      </c>
    </row>
    <row r="639" spans="1:14" ht="14.5" customHeight="1" x14ac:dyDescent="0.2">
      <c r="A639" s="110" t="s">
        <v>97</v>
      </c>
      <c r="B639" s="22">
        <f>'BE1'!B639+'BE2'!B639+'BE3'!B639+'BE4'!B639+'BE5'!B639+'BE6'!B639+'BE7'!B639+'BE8'!B639+'BE9'!B639+'BE10'!B639+'BE11'!B639+'BE12'!B639+'BE13'!B639+'BE14'!B639+'BE15'!B639+'BE16'!B639+'BE17'!B639+'BE18'!B639+'BE19'!B639+'BE20'!B639</f>
        <v>0</v>
      </c>
      <c r="C639" s="11"/>
      <c r="D639" s="22">
        <f>'BE1'!D639+'BE2'!D639+'BE3'!D639+'BE4'!D639+'BE5'!D639+'BE6'!D639+'BE7'!D639+'BE8'!D639+'BE9'!D639+'BE10'!D639+'BE11'!D639+'BE12'!D639+'BE13'!D639+'BE14'!D639+'BE15'!D639+'BE16'!D639+'BE17'!D639+'BE18'!D639+'BE19'!D639+'BE20'!D639</f>
        <v>0</v>
      </c>
      <c r="E639" s="23">
        <f>'BE6'!E639</f>
        <v>0</v>
      </c>
      <c r="F639" s="13"/>
      <c r="G639" s="23">
        <f>'BE6'!G639</f>
        <v>0</v>
      </c>
      <c r="H639" s="34"/>
      <c r="I639" s="44">
        <f>D639+G639</f>
        <v>0</v>
      </c>
      <c r="J639" s="23">
        <f>E639+B639</f>
        <v>0</v>
      </c>
      <c r="K639" s="23" t="str">
        <f>IF(J639&gt;0,L639/J639," ")</f>
        <v xml:space="preserve"> </v>
      </c>
      <c r="L639" s="23">
        <f>G639+D639</f>
        <v>0</v>
      </c>
      <c r="M639" s="15"/>
      <c r="N639" s="44">
        <f>D639+G639</f>
        <v>0</v>
      </c>
    </row>
    <row r="640" spans="1:14" ht="14.5" customHeight="1" x14ac:dyDescent="0.2">
      <c r="A640" s="14" t="s">
        <v>98</v>
      </c>
      <c r="B640" s="10"/>
      <c r="C640" s="11"/>
      <c r="D640" s="22"/>
      <c r="E640" s="12"/>
      <c r="F640" s="13"/>
      <c r="G640" s="23"/>
      <c r="H640" s="15"/>
      <c r="I640" s="44"/>
      <c r="J640" s="23"/>
      <c r="K640" s="23"/>
      <c r="L640" s="23"/>
      <c r="M640" s="15"/>
      <c r="N640" s="44"/>
    </row>
    <row r="641" spans="1:14" ht="14.5" customHeight="1" x14ac:dyDescent="0.2">
      <c r="A641" s="110" t="s">
        <v>99</v>
      </c>
      <c r="B641" s="22">
        <f>'BE1'!B641+'BE2'!B641+'BE3'!B641+'BE4'!B641+'BE5'!B641+'BE6'!B641+'BE7'!B641+'BE8'!B641+'BE9'!B641+'BE10'!B641+'BE11'!B641+'BE12'!B641+'BE13'!B641+'BE14'!B641+'BE15'!B641+'BE16'!B641+'BE17'!B641+'BE18'!B641+'BE19'!B641+'BE20'!B641</f>
        <v>0</v>
      </c>
      <c r="C641" s="11"/>
      <c r="D641" s="22">
        <f>'BE1'!D641+'BE2'!D641+'BE3'!D641+'BE4'!D641+'BE5'!D641+'BE6'!D641+'BE7'!D641+'BE8'!D641+'BE9'!D641+'BE10'!D641+'BE11'!D641+'BE12'!D641+'BE13'!D641+'BE14'!D641+'BE15'!D641+'BE16'!D641+'BE17'!D641+'BE18'!D641+'BE19'!D641+'BE20'!D641</f>
        <v>0</v>
      </c>
      <c r="E641" s="23">
        <f>'BE6'!E641</f>
        <v>0</v>
      </c>
      <c r="F641" s="13"/>
      <c r="G641" s="23">
        <f>'BE6'!G641</f>
        <v>0</v>
      </c>
      <c r="H641" s="34"/>
      <c r="I641" s="44">
        <f>D641+G641</f>
        <v>0</v>
      </c>
      <c r="J641" s="23">
        <f>E641+B641</f>
        <v>0</v>
      </c>
      <c r="K641" s="23" t="str">
        <f t="shared" ref="K641:K645" si="110">IF(J641&gt;0,L641/J641," ")</f>
        <v xml:space="preserve"> </v>
      </c>
      <c r="L641" s="23">
        <f>G641+D641</f>
        <v>0</v>
      </c>
      <c r="M641" s="15"/>
      <c r="N641" s="44">
        <f>D641+G641</f>
        <v>0</v>
      </c>
    </row>
    <row r="642" spans="1:14" ht="14.5" customHeight="1" x14ac:dyDescent="0.2">
      <c r="A642" s="110" t="s">
        <v>100</v>
      </c>
      <c r="B642" s="22">
        <f>'BE1'!B642+'BE2'!B642+'BE3'!B642+'BE4'!B642+'BE5'!B642+'BE6'!B642+'BE7'!B642+'BE8'!B642+'BE9'!B642+'BE10'!B642+'BE11'!B642+'BE12'!B642+'BE13'!B642+'BE14'!B642+'BE15'!B642+'BE16'!B642+'BE17'!B642+'BE18'!B642+'BE19'!B642+'BE20'!B642</f>
        <v>0</v>
      </c>
      <c r="C642" s="11"/>
      <c r="D642" s="22">
        <f>'BE1'!D642+'BE2'!D642+'BE3'!D642+'BE4'!D642+'BE5'!D642+'BE6'!D642+'BE7'!D642+'BE8'!D642+'BE9'!D642+'BE10'!D642+'BE11'!D642+'BE12'!D642+'BE13'!D642+'BE14'!D642+'BE15'!D642+'BE16'!D642+'BE17'!D642+'BE18'!D642+'BE19'!D642+'BE20'!D642</f>
        <v>0</v>
      </c>
      <c r="E642" s="23">
        <f>'BE6'!E642</f>
        <v>0</v>
      </c>
      <c r="F642" s="13"/>
      <c r="G642" s="23">
        <f>'BE6'!G642</f>
        <v>0</v>
      </c>
      <c r="H642" s="34"/>
      <c r="I642" s="44">
        <f>D642+G642</f>
        <v>0</v>
      </c>
      <c r="J642" s="23">
        <f>E642+B642</f>
        <v>0</v>
      </c>
      <c r="K642" s="23" t="str">
        <f t="shared" si="110"/>
        <v xml:space="preserve"> </v>
      </c>
      <c r="L642" s="23">
        <f>G642+D642</f>
        <v>0</v>
      </c>
      <c r="M642" s="15"/>
      <c r="N642" s="44">
        <f>D642+G642</f>
        <v>0</v>
      </c>
    </row>
    <row r="643" spans="1:14" ht="14.5" customHeight="1" x14ac:dyDescent="0.2">
      <c r="A643" s="110" t="s">
        <v>101</v>
      </c>
      <c r="B643" s="22">
        <f>'BE1'!B643+'BE2'!B643+'BE3'!B643+'BE4'!B643+'BE5'!B643+'BE6'!B643+'BE7'!B643+'BE8'!B643+'BE9'!B643+'BE10'!B643+'BE11'!B643+'BE12'!B643+'BE13'!B643+'BE14'!B643+'BE15'!B643+'BE16'!B643+'BE17'!B643+'BE18'!B643+'BE19'!B643+'BE20'!B643</f>
        <v>0</v>
      </c>
      <c r="C643" s="11"/>
      <c r="D643" s="22">
        <f>'BE1'!D643+'BE2'!D643+'BE3'!D643+'BE4'!D643+'BE5'!D643+'BE6'!D643+'BE7'!D643+'BE8'!D643+'BE9'!D643+'BE10'!D643+'BE11'!D643+'BE12'!D643+'BE13'!D643+'BE14'!D643+'BE15'!D643+'BE16'!D643+'BE17'!D643+'BE18'!D643+'BE19'!D643+'BE20'!D643</f>
        <v>0</v>
      </c>
      <c r="E643" s="23">
        <f>'BE6'!E643</f>
        <v>0</v>
      </c>
      <c r="F643" s="13"/>
      <c r="G643" s="23">
        <f>'BE6'!G643</f>
        <v>0</v>
      </c>
      <c r="H643" s="34"/>
      <c r="I643" s="44">
        <f>D643+G643</f>
        <v>0</v>
      </c>
      <c r="J643" s="23">
        <f>E643+B643</f>
        <v>0</v>
      </c>
      <c r="K643" s="23" t="str">
        <f t="shared" si="110"/>
        <v xml:space="preserve"> </v>
      </c>
      <c r="L643" s="23">
        <f>G643+D643</f>
        <v>0</v>
      </c>
      <c r="M643" s="15"/>
      <c r="N643" s="44">
        <f>D643+G643</f>
        <v>0</v>
      </c>
    </row>
    <row r="644" spans="1:14" ht="14.5" customHeight="1" x14ac:dyDescent="0.2">
      <c r="A644" s="110" t="s">
        <v>102</v>
      </c>
      <c r="B644" s="22">
        <f>'BE1'!B644+'BE2'!B644+'BE3'!B644+'BE4'!B644+'BE5'!B644+'BE6'!B644+'BE7'!B644+'BE8'!B644+'BE9'!B644+'BE10'!B644+'BE11'!B644+'BE12'!B644+'BE13'!B644+'BE14'!B644+'BE15'!B644+'BE16'!B644+'BE17'!B644+'BE18'!B644+'BE19'!B644+'BE20'!B644</f>
        <v>0</v>
      </c>
      <c r="C644" s="11"/>
      <c r="D644" s="22">
        <f>'BE1'!D644+'BE2'!D644+'BE3'!D644+'BE4'!D644+'BE5'!D644+'BE6'!D644+'BE7'!D644+'BE8'!D644+'BE9'!D644+'BE10'!D644+'BE11'!D644+'BE12'!D644+'BE13'!D644+'BE14'!D644+'BE15'!D644+'BE16'!D644+'BE17'!D644+'BE18'!D644+'BE19'!D644+'BE20'!D644</f>
        <v>0</v>
      </c>
      <c r="E644" s="23">
        <f>'BE6'!E644</f>
        <v>0</v>
      </c>
      <c r="F644" s="13"/>
      <c r="G644" s="23">
        <f>'BE6'!G644</f>
        <v>0</v>
      </c>
      <c r="H644" s="34"/>
      <c r="I644" s="44">
        <f>D644+G644</f>
        <v>0</v>
      </c>
      <c r="J644" s="23">
        <f>E644+B644</f>
        <v>0</v>
      </c>
      <c r="K644" s="23" t="str">
        <f t="shared" si="110"/>
        <v xml:space="preserve"> </v>
      </c>
      <c r="L644" s="23">
        <f>G644+D644</f>
        <v>0</v>
      </c>
      <c r="M644" s="15"/>
      <c r="N644" s="44">
        <f>D644+G644</f>
        <v>0</v>
      </c>
    </row>
    <row r="645" spans="1:14" ht="14.5" customHeight="1" x14ac:dyDescent="0.2">
      <c r="A645" s="110" t="s">
        <v>103</v>
      </c>
      <c r="B645" s="22">
        <f>'BE1'!B645+'BE2'!B645+'BE3'!B645+'BE4'!B645+'BE5'!B645+'BE6'!B645+'BE7'!B645+'BE8'!B645+'BE9'!B645+'BE10'!B645+'BE11'!B645+'BE12'!B645+'BE13'!B645+'BE14'!B645+'BE15'!B645+'BE16'!B645+'BE17'!B645+'BE18'!B645+'BE19'!B645+'BE20'!B645</f>
        <v>0</v>
      </c>
      <c r="C645" s="11"/>
      <c r="D645" s="22">
        <f>'BE1'!D645+'BE2'!D645+'BE3'!D645+'BE4'!D645+'BE5'!D645+'BE6'!D645+'BE7'!D645+'BE8'!D645+'BE9'!D645+'BE10'!D645+'BE11'!D645+'BE12'!D645+'BE13'!D645+'BE14'!D645+'BE15'!D645+'BE16'!D645+'BE17'!D645+'BE18'!D645+'BE19'!D645+'BE20'!D645</f>
        <v>0</v>
      </c>
      <c r="E645" s="23">
        <f>'BE6'!E645</f>
        <v>0</v>
      </c>
      <c r="F645" s="13"/>
      <c r="G645" s="23">
        <f>'BE6'!G645</f>
        <v>0</v>
      </c>
      <c r="H645" s="34"/>
      <c r="I645" s="44">
        <f>D645+G645</f>
        <v>0</v>
      </c>
      <c r="J645" s="23">
        <f>E645+B645</f>
        <v>0</v>
      </c>
      <c r="K645" s="23" t="str">
        <f t="shared" si="110"/>
        <v xml:space="preserve"> </v>
      </c>
      <c r="L645" s="23">
        <f>G645+D645</f>
        <v>0</v>
      </c>
      <c r="M645" s="15"/>
      <c r="N645" s="44">
        <f>D645+G645</f>
        <v>0</v>
      </c>
    </row>
    <row r="646" spans="1:14" ht="14.5" customHeight="1" x14ac:dyDescent="0.2">
      <c r="A646" s="9" t="s">
        <v>104</v>
      </c>
      <c r="B646" s="7"/>
      <c r="C646" s="20"/>
      <c r="D646" s="21"/>
      <c r="E646" s="7"/>
      <c r="F646" s="20"/>
      <c r="G646" s="21"/>
      <c r="H646" s="15"/>
      <c r="I646" s="44"/>
      <c r="J646" s="23"/>
      <c r="K646" s="23"/>
      <c r="L646" s="23"/>
      <c r="M646" s="34"/>
      <c r="N646" s="44"/>
    </row>
    <row r="647" spans="1:14" ht="14.5" customHeight="1" x14ac:dyDescent="0.2">
      <c r="A647" s="121" t="s">
        <v>105</v>
      </c>
      <c r="B647" s="22">
        <f>'BE1'!B647+'BE2'!B647+'BE3'!B647+'BE4'!B647+'BE5'!B647+'BE6'!B647+'BE7'!B647+'BE8'!B647+'BE9'!B647+'BE10'!B647+'BE11'!B647+'BE12'!B647+'BE13'!B647+'BE14'!B647+'BE15'!B647+'BE16'!B647+'BE17'!B647+'BE18'!B647+'BE19'!B647+'BE20'!B647</f>
        <v>0</v>
      </c>
      <c r="C647" s="11"/>
      <c r="D647" s="22">
        <f>'BE1'!D647+'BE2'!D647+'BE3'!D647+'BE4'!D647+'BE5'!D647+'BE6'!D647+'BE7'!D647+'BE8'!D647+'BE9'!D647+'BE10'!D647+'BE11'!D647+'BE12'!D647+'BE13'!D647+'BE14'!D647+'BE15'!D647+'BE16'!D647+'BE17'!D647+'BE18'!D647+'BE19'!D647+'BE20'!D647</f>
        <v>0</v>
      </c>
      <c r="E647" s="23">
        <f>'BE6'!E647</f>
        <v>0</v>
      </c>
      <c r="F647" s="13"/>
      <c r="G647" s="23">
        <f>'BE6'!G647</f>
        <v>0</v>
      </c>
      <c r="H647" s="34"/>
      <c r="I647" s="44">
        <f>D647+G647</f>
        <v>0</v>
      </c>
      <c r="J647" s="23">
        <f>E647+B647</f>
        <v>0</v>
      </c>
      <c r="K647" s="23" t="str">
        <f t="shared" ref="K647:K651" si="111">IF(J647&gt;0,L647/J647," ")</f>
        <v xml:space="preserve"> </v>
      </c>
      <c r="L647" s="23">
        <f>G647+D647</f>
        <v>0</v>
      </c>
      <c r="M647" s="15"/>
      <c r="N647" s="44">
        <f>D647+G647</f>
        <v>0</v>
      </c>
    </row>
    <row r="648" spans="1:14" ht="14.5" customHeight="1" x14ac:dyDescent="0.2">
      <c r="A648" s="120" t="s">
        <v>106</v>
      </c>
      <c r="B648" s="22">
        <f>'BE1'!B648+'BE2'!B648+'BE3'!B648+'BE4'!B648+'BE5'!B648+'BE6'!B648+'BE7'!B648+'BE8'!B648+'BE9'!B648+'BE10'!B648+'BE11'!B648+'BE12'!B648+'BE13'!B648+'BE14'!B648+'BE15'!B648+'BE16'!B648+'BE17'!B648+'BE18'!B648+'BE19'!B648+'BE20'!B648</f>
        <v>0</v>
      </c>
      <c r="C648" s="11"/>
      <c r="D648" s="22">
        <f>'BE1'!D648+'BE2'!D648+'BE3'!D648+'BE4'!D648+'BE5'!D648+'BE6'!D648+'BE7'!D648+'BE8'!D648+'BE9'!D648+'BE10'!D648+'BE11'!D648+'BE12'!D648+'BE13'!D648+'BE14'!D648+'BE15'!D648+'BE16'!D648+'BE17'!D648+'BE18'!D648+'BE19'!D648+'BE20'!D648</f>
        <v>0</v>
      </c>
      <c r="E648" s="23">
        <f>'BE6'!E648</f>
        <v>0</v>
      </c>
      <c r="F648" s="13"/>
      <c r="G648" s="23">
        <f>'BE6'!G648</f>
        <v>0</v>
      </c>
      <c r="H648" s="34"/>
      <c r="I648" s="44">
        <f>D648+G648</f>
        <v>0</v>
      </c>
      <c r="J648" s="23">
        <f>E648+B648</f>
        <v>0</v>
      </c>
      <c r="K648" s="23" t="str">
        <f t="shared" si="111"/>
        <v xml:space="preserve"> </v>
      </c>
      <c r="L648" s="23">
        <f>G648+D648</f>
        <v>0</v>
      </c>
      <c r="M648" s="15"/>
      <c r="N648" s="44">
        <f>D648+G648</f>
        <v>0</v>
      </c>
    </row>
    <row r="649" spans="1:14" ht="14.5" customHeight="1" x14ac:dyDescent="0.2">
      <c r="A649" s="120" t="s">
        <v>107</v>
      </c>
      <c r="B649" s="22">
        <f>'BE1'!B649+'BE2'!B649+'BE3'!B649+'BE4'!B649+'BE5'!B649+'BE6'!B649+'BE7'!B649+'BE8'!B649+'BE9'!B649+'BE10'!B649+'BE11'!B649+'BE12'!B649+'BE13'!B649+'BE14'!B649+'BE15'!B649+'BE16'!B649+'BE17'!B649+'BE18'!B649+'BE19'!B649+'BE20'!B649</f>
        <v>0</v>
      </c>
      <c r="C649" s="11"/>
      <c r="D649" s="22">
        <f>'BE1'!D649+'BE2'!D649+'BE3'!D649+'BE4'!D649+'BE5'!D649+'BE6'!D649+'BE7'!D649+'BE8'!D649+'BE9'!D649+'BE10'!D649+'BE11'!D649+'BE12'!D649+'BE13'!D649+'BE14'!D649+'BE15'!D649+'BE16'!D649+'BE17'!D649+'BE18'!D649+'BE19'!D649+'BE20'!D649</f>
        <v>0</v>
      </c>
      <c r="E649" s="23">
        <f>'BE6'!E649</f>
        <v>0</v>
      </c>
      <c r="F649" s="13"/>
      <c r="G649" s="23">
        <f>'BE6'!G649</f>
        <v>0</v>
      </c>
      <c r="H649" s="34"/>
      <c r="I649" s="44">
        <f>D649+G649</f>
        <v>0</v>
      </c>
      <c r="J649" s="23">
        <f>E649+B649</f>
        <v>0</v>
      </c>
      <c r="K649" s="23" t="str">
        <f t="shared" si="111"/>
        <v xml:space="preserve"> </v>
      </c>
      <c r="L649" s="23">
        <f>G649+D649</f>
        <v>0</v>
      </c>
      <c r="M649" s="15"/>
      <c r="N649" s="44">
        <f>D649+G649</f>
        <v>0</v>
      </c>
    </row>
    <row r="650" spans="1:14" ht="14.5" customHeight="1" x14ac:dyDescent="0.2">
      <c r="A650" s="120" t="s">
        <v>108</v>
      </c>
      <c r="B650" s="22">
        <f>'BE1'!B650+'BE2'!B650+'BE3'!B650+'BE4'!B650+'BE5'!B650+'BE6'!B650+'BE7'!B650+'BE8'!B650+'BE9'!B650+'BE10'!B650+'BE11'!B650+'BE12'!B650+'BE13'!B650+'BE14'!B650+'BE15'!B650+'BE16'!B650+'BE17'!B650+'BE18'!B650+'BE19'!B650+'BE20'!B650</f>
        <v>0</v>
      </c>
      <c r="C650" s="11"/>
      <c r="D650" s="22">
        <f>'BE1'!D650+'BE2'!D650+'BE3'!D650+'BE4'!D650+'BE5'!D650+'BE6'!D650+'BE7'!D650+'BE8'!D650+'BE9'!D650+'BE10'!D650+'BE11'!D650+'BE12'!D650+'BE13'!D650+'BE14'!D650+'BE15'!D650+'BE16'!D650+'BE17'!D650+'BE18'!D650+'BE19'!D650+'BE20'!D650</f>
        <v>0</v>
      </c>
      <c r="E650" s="23">
        <f>'BE6'!E650</f>
        <v>0</v>
      </c>
      <c r="F650" s="13"/>
      <c r="G650" s="23">
        <f>'BE6'!G650</f>
        <v>0</v>
      </c>
      <c r="H650" s="34"/>
      <c r="I650" s="44">
        <f>D650+G650</f>
        <v>0</v>
      </c>
      <c r="J650" s="23">
        <f>E650+B650</f>
        <v>0</v>
      </c>
      <c r="K650" s="23" t="str">
        <f t="shared" si="111"/>
        <v xml:space="preserve"> </v>
      </c>
      <c r="L650" s="23">
        <f>G650+D650</f>
        <v>0</v>
      </c>
      <c r="M650" s="15"/>
      <c r="N650" s="44">
        <f>D650+G650</f>
        <v>0</v>
      </c>
    </row>
    <row r="651" spans="1:14" ht="14.5" customHeight="1" x14ac:dyDescent="0.2">
      <c r="A651" s="120" t="s">
        <v>109</v>
      </c>
      <c r="B651" s="22">
        <f>'BE1'!B651+'BE2'!B651+'BE3'!B651+'BE4'!B651+'BE5'!B651+'BE6'!B651+'BE7'!B651+'BE8'!B651+'BE9'!B651+'BE10'!B651+'BE11'!B651+'BE12'!B651+'BE13'!B651+'BE14'!B651+'BE15'!B651+'BE16'!B651+'BE17'!B651+'BE18'!B651+'BE19'!B651+'BE20'!B651</f>
        <v>0</v>
      </c>
      <c r="C651" s="11"/>
      <c r="D651" s="22">
        <f>'BE1'!D651+'BE2'!D651+'BE3'!D651+'BE4'!D651+'BE5'!D651+'BE6'!D651+'BE7'!D651+'BE8'!D651+'BE9'!D651+'BE10'!D651+'BE11'!D651+'BE12'!D651+'BE13'!D651+'BE14'!D651+'BE15'!D651+'BE16'!D651+'BE17'!D651+'BE18'!D651+'BE19'!D651+'BE20'!D651</f>
        <v>0</v>
      </c>
      <c r="E651" s="23">
        <f>'BE6'!E651</f>
        <v>0</v>
      </c>
      <c r="F651" s="13"/>
      <c r="G651" s="23">
        <f>'BE6'!G651</f>
        <v>0</v>
      </c>
      <c r="H651" s="34"/>
      <c r="I651" s="44">
        <f>D651+G651</f>
        <v>0</v>
      </c>
      <c r="J651" s="23">
        <f>E651+B651</f>
        <v>0</v>
      </c>
      <c r="K651" s="23" t="str">
        <f t="shared" si="111"/>
        <v xml:space="preserve"> </v>
      </c>
      <c r="L651" s="23">
        <f>G651+D651</f>
        <v>0</v>
      </c>
      <c r="M651" s="15"/>
      <c r="N651" s="44">
        <f>D651+G651</f>
        <v>0</v>
      </c>
    </row>
    <row r="652" spans="1:14" ht="14.5" customHeight="1" x14ac:dyDescent="0.2">
      <c r="A652" s="66"/>
      <c r="B652" s="10"/>
      <c r="C652" s="11"/>
      <c r="D652" s="22"/>
      <c r="E652" s="12"/>
      <c r="F652" s="13"/>
      <c r="G652" s="23"/>
      <c r="H652" s="15"/>
      <c r="I652" s="44"/>
      <c r="J652" s="23"/>
      <c r="K652" s="23"/>
      <c r="L652" s="23"/>
      <c r="M652" s="15"/>
      <c r="N652" s="44"/>
    </row>
    <row r="653" spans="1:14" ht="14.5" customHeight="1" x14ac:dyDescent="0.2">
      <c r="A653" s="122" t="s">
        <v>110</v>
      </c>
      <c r="B653" s="19"/>
      <c r="C653" s="19"/>
      <c r="D653" s="25">
        <f>'BE1'!D653+'BE2'!D653+'BE3'!D653+'BE4'!D653+'BE5'!D653+'BE6'!D653+'BE7'!D653+'BE8'!D653+'BE9'!D653+'BE10'!D653+'BE11'!D653+'BE12'!D653+'BE13'!D653+'BE14'!D653+'BE15'!D653+'BE16'!D653+'BE17'!D653+'BE18'!D653+'BE19'!D653+'BE20'!D653</f>
        <v>0</v>
      </c>
      <c r="E653" s="19"/>
      <c r="F653" s="19"/>
      <c r="G653" s="25">
        <f>'BE6'!G653</f>
        <v>0</v>
      </c>
      <c r="H653" s="15"/>
      <c r="I653" s="44">
        <f>D653+G653</f>
        <v>0</v>
      </c>
      <c r="J653" s="23">
        <f>E653+B653</f>
        <v>0</v>
      </c>
      <c r="K653" s="23"/>
      <c r="L653" s="23">
        <f>G653+D653</f>
        <v>0</v>
      </c>
      <c r="M653" s="15"/>
      <c r="N653" s="44">
        <f>D653+G653</f>
        <v>0</v>
      </c>
    </row>
    <row r="654" spans="1:14" ht="14.5" customHeight="1" x14ac:dyDescent="0.2">
      <c r="A654" s="122" t="s">
        <v>111</v>
      </c>
      <c r="B654" s="19"/>
      <c r="C654" s="19"/>
      <c r="D654" s="25">
        <f>'BE1'!D654+'BE2'!D654+'BE3'!D654+'BE4'!D654+'BE5'!D654+'BE6'!D654+'BE7'!D654+'BE8'!D654+'BE9'!D654+'BE10'!D654+'BE11'!D654+'BE12'!D654+'BE13'!D654+'BE14'!D654+'BE15'!D654+'BE16'!D654+'BE17'!D654+'BE18'!D654+'BE19'!D654+'BE20'!D654</f>
        <v>0</v>
      </c>
      <c r="E654" s="19"/>
      <c r="F654" s="19"/>
      <c r="G654" s="25">
        <f>'BE6'!G654</f>
        <v>0</v>
      </c>
      <c r="H654" s="15"/>
      <c r="I654" s="44">
        <f>D654+G654</f>
        <v>0</v>
      </c>
      <c r="J654" s="23">
        <f>E654+B654</f>
        <v>0</v>
      </c>
      <c r="K654" s="23"/>
      <c r="L654" s="23">
        <f>G654+D654</f>
        <v>0</v>
      </c>
      <c r="M654" s="15"/>
      <c r="N654" s="44">
        <f>D654+G654</f>
        <v>0</v>
      </c>
    </row>
    <row r="655" spans="1:14" ht="14.5" customHeight="1" x14ac:dyDescent="0.2">
      <c r="A655" s="24"/>
      <c r="B655" s="10"/>
      <c r="C655" s="11"/>
      <c r="D655" s="22"/>
      <c r="E655" s="12"/>
      <c r="F655" s="13"/>
      <c r="G655" s="23"/>
      <c r="H655" s="15"/>
      <c r="I655" s="44"/>
      <c r="J655" s="23"/>
      <c r="K655" s="23"/>
      <c r="L655" s="23"/>
      <c r="M655" s="15"/>
      <c r="N655" s="44"/>
    </row>
    <row r="656" spans="1:14" ht="14.5" customHeight="1" x14ac:dyDescent="0.2">
      <c r="A656" s="19" t="s">
        <v>112</v>
      </c>
      <c r="B656" s="19"/>
      <c r="C656" s="19"/>
      <c r="D656" s="25">
        <f>'BE1'!D656+'BE2'!D656+'BE3'!D656+'BE4'!D656+'BE5'!D656+'BE6'!D656+'BE7'!D656+'BE8'!D656+'BE9'!D656+'BE10'!D656+'BE11'!D656+'BE12'!D656+'BE13'!D656+'BE14'!D656+'BE15'!D656+'BE16'!D656+'BE17'!D656+'BE18'!D656+'BE19'!D656+'BE20'!D656</f>
        <v>0</v>
      </c>
      <c r="E656" s="19"/>
      <c r="F656" s="19"/>
      <c r="G656" s="25">
        <f>'BE6'!G656</f>
        <v>0</v>
      </c>
      <c r="H656" s="15"/>
      <c r="I656" s="44">
        <f>D656+G656</f>
        <v>0</v>
      </c>
      <c r="J656" s="23">
        <f>E656+B656</f>
        <v>0</v>
      </c>
      <c r="K656" s="23"/>
      <c r="L656" s="23">
        <f>G656+D656</f>
        <v>0</v>
      </c>
      <c r="M656" s="15"/>
      <c r="N656" s="44">
        <f>D656+G656</f>
        <v>0</v>
      </c>
    </row>
    <row r="657" spans="1:14" ht="14.5" customHeight="1" x14ac:dyDescent="0.2">
      <c r="A657" s="14"/>
      <c r="B657" s="10"/>
      <c r="C657" s="11"/>
      <c r="D657" s="22"/>
      <c r="E657" s="12"/>
      <c r="F657" s="13"/>
      <c r="G657" s="23"/>
      <c r="H657" s="15"/>
      <c r="I657" s="44"/>
      <c r="J657" s="23"/>
      <c r="K657" s="23"/>
      <c r="L657" s="23"/>
      <c r="M657" s="15"/>
      <c r="N657" s="44"/>
    </row>
    <row r="658" spans="1:14" ht="14.5" customHeight="1" x14ac:dyDescent="0.2">
      <c r="A658" s="19" t="s">
        <v>113</v>
      </c>
      <c r="B658" s="19"/>
      <c r="C658" s="19"/>
      <c r="D658" s="25">
        <f>'BE1'!D658+'BE2'!D658+'BE3'!D658+'BE4'!D658+'BE5'!D658+'BE6'!D658+'BE7'!D658+'BE8'!D658+'BE9'!D658+'BE10'!D658+'BE11'!D658+'BE12'!D658+'BE13'!D658+'BE14'!D658+'BE15'!D658+'BE16'!D658+'BE17'!D658+'BE18'!D658+'BE19'!D658+'BE20'!D658</f>
        <v>0</v>
      </c>
      <c r="E658" s="19"/>
      <c r="F658" s="19"/>
      <c r="G658" s="25">
        <f>'BE6'!G658</f>
        <v>0</v>
      </c>
      <c r="H658" s="15"/>
      <c r="I658" s="44">
        <f>D658+G658</f>
        <v>0</v>
      </c>
      <c r="J658" s="23">
        <f>E658+B658</f>
        <v>0</v>
      </c>
      <c r="K658" s="23"/>
      <c r="L658" s="23">
        <f>G658+D658</f>
        <v>0</v>
      </c>
      <c r="M658" s="15"/>
      <c r="N658" s="44">
        <f>D658+G658</f>
        <v>0</v>
      </c>
    </row>
    <row r="659" spans="1:14" ht="14.5" customHeight="1" x14ac:dyDescent="0.2">
      <c r="A659" s="45"/>
      <c r="B659" s="46"/>
      <c r="C659" s="46"/>
      <c r="D659" s="46"/>
      <c r="E659" s="46"/>
      <c r="F659" s="46"/>
      <c r="G659" s="46"/>
      <c r="H659" s="34"/>
      <c r="I659" s="34"/>
      <c r="J659" s="46"/>
      <c r="K659" s="46"/>
      <c r="L659" s="46"/>
      <c r="M659" s="34"/>
      <c r="N659" s="34"/>
    </row>
    <row r="660" spans="1:14" ht="14.5" customHeight="1" x14ac:dyDescent="0.2">
      <c r="A660" s="37"/>
      <c r="B660" s="38"/>
      <c r="C660" s="39"/>
      <c r="D660" s="40"/>
      <c r="E660" s="38"/>
      <c r="F660" s="39"/>
      <c r="G660" s="40"/>
      <c r="H660" s="41"/>
      <c r="I660" s="41"/>
      <c r="J660" s="41"/>
      <c r="K660" s="41"/>
      <c r="L660" s="41"/>
      <c r="M660" s="42"/>
      <c r="N660" s="43"/>
    </row>
    <row r="661" spans="1:14" ht="21" customHeight="1" x14ac:dyDescent="0.2">
      <c r="A661" s="273" t="s">
        <v>425</v>
      </c>
      <c r="B661" s="274"/>
      <c r="C661" s="274"/>
      <c r="D661" s="274"/>
      <c r="E661" s="274"/>
      <c r="F661" s="274"/>
      <c r="G661" s="274"/>
      <c r="H661" s="274"/>
      <c r="I661" s="274"/>
      <c r="J661" s="274"/>
      <c r="K661" s="274"/>
      <c r="L661" s="274"/>
      <c r="M661" s="274"/>
      <c r="N661" s="275"/>
    </row>
    <row r="662" spans="1:14" ht="14.5" customHeight="1" x14ac:dyDescent="0.2">
      <c r="A662" s="14"/>
      <c r="B662" s="14"/>
      <c r="C662" s="14"/>
      <c r="D662" s="14"/>
      <c r="E662" s="14"/>
      <c r="F662" s="14"/>
      <c r="G662" s="14"/>
      <c r="H662" s="14"/>
      <c r="I662" s="14"/>
      <c r="J662" s="14"/>
      <c r="K662" s="14"/>
      <c r="L662" s="14"/>
      <c r="M662" s="14"/>
      <c r="N662" s="14"/>
    </row>
    <row r="663" spans="1:14" ht="14.5" customHeight="1" x14ac:dyDescent="0.2">
      <c r="A663" s="19" t="s">
        <v>81</v>
      </c>
      <c r="B663" s="7"/>
      <c r="C663" s="20"/>
      <c r="D663" s="21"/>
      <c r="E663" s="7"/>
      <c r="F663" s="20"/>
      <c r="G663" s="21"/>
      <c r="H663" s="34"/>
      <c r="I663" s="44"/>
      <c r="J663" s="23"/>
      <c r="K663" s="23"/>
      <c r="L663" s="23"/>
      <c r="M663" s="34"/>
      <c r="N663" s="44"/>
    </row>
    <row r="664" spans="1:14" ht="14.5" customHeight="1" x14ac:dyDescent="0.2">
      <c r="A664" s="14" t="s">
        <v>82</v>
      </c>
      <c r="B664" s="10"/>
      <c r="C664" s="11"/>
      <c r="D664" s="22"/>
      <c r="E664" s="12"/>
      <c r="F664" s="13"/>
      <c r="G664" s="23"/>
      <c r="H664" s="34"/>
      <c r="I664" s="44"/>
      <c r="J664" s="23"/>
      <c r="K664" s="23"/>
      <c r="L664" s="23"/>
      <c r="M664" s="34"/>
      <c r="N664" s="44"/>
    </row>
    <row r="665" spans="1:14" ht="14.5" customHeight="1" x14ac:dyDescent="0.2">
      <c r="A665" s="109" t="s">
        <v>83</v>
      </c>
      <c r="B665" s="22">
        <f>'BE1'!B665+'BE2'!B665+'BE3'!B665+'BE4'!B665+'BE5'!B665+'BE6'!B665+'BE7'!B665+'BE8'!B665+'BE9'!B665+'BE10'!B665+'BE11'!B665+'BE12'!B665+'BE13'!B665+'BE14'!B665+'BE15'!B665+'BE16'!B665+'BE17'!B665+'BE18'!B665+'BE19'!B665+'BE20'!B665</f>
        <v>0</v>
      </c>
      <c r="C665" s="11"/>
      <c r="D665" s="22">
        <f>'BE1'!D665+'BE2'!D665+'BE3'!D665+'BE4'!D665+'BE5'!D665+'BE6'!D665+'BE7'!D665+'BE8'!D665+'BE9'!D665+'BE10'!D665+'BE11'!D665+'BE12'!D665+'BE13'!D665+'BE14'!D665+'BE15'!D665+'BE16'!D665+'BE17'!D665+'BE18'!D665+'BE19'!D665+'BE20'!D665</f>
        <v>0</v>
      </c>
      <c r="E665" s="23">
        <f>'BE6'!E665</f>
        <v>0</v>
      </c>
      <c r="F665" s="13"/>
      <c r="G665" s="23">
        <f>'BE6'!G665</f>
        <v>0</v>
      </c>
      <c r="H665" s="34"/>
      <c r="I665" s="44">
        <f t="shared" ref="I665:I672" si="112">D665+G665</f>
        <v>0</v>
      </c>
      <c r="J665" s="23">
        <f t="shared" ref="J665:J672" si="113">E665+B665</f>
        <v>0</v>
      </c>
      <c r="K665" s="23" t="str">
        <f t="shared" ref="K665:K672" si="114">IF(J665&gt;0,L665/J665," ")</f>
        <v xml:space="preserve"> </v>
      </c>
      <c r="L665" s="23">
        <f t="shared" ref="L665:L672" si="115">G665+D665</f>
        <v>0</v>
      </c>
      <c r="M665" s="34"/>
      <c r="N665" s="44">
        <f t="shared" ref="N665:N672" si="116">D665+G665</f>
        <v>0</v>
      </c>
    </row>
    <row r="666" spans="1:14" ht="14.5" customHeight="1" x14ac:dyDescent="0.2">
      <c r="A666" s="109" t="s">
        <v>84</v>
      </c>
      <c r="B666" s="22">
        <f>'BE1'!B666+'BE2'!B666+'BE3'!B666+'BE4'!B666+'BE5'!B666+'BE6'!B666+'BE7'!B666+'BE8'!B666+'BE9'!B666+'BE10'!B666+'BE11'!B666+'BE12'!B666+'BE13'!B666+'BE14'!B666+'BE15'!B666+'BE16'!B666+'BE17'!B666+'BE18'!B666+'BE19'!B666+'BE20'!B666</f>
        <v>0</v>
      </c>
      <c r="C666" s="11"/>
      <c r="D666" s="22">
        <f>'BE1'!D666+'BE2'!D666+'BE3'!D666+'BE4'!D666+'BE5'!D666+'BE6'!D666+'BE7'!D666+'BE8'!D666+'BE9'!D666+'BE10'!D666+'BE11'!D666+'BE12'!D666+'BE13'!D666+'BE14'!D666+'BE15'!D666+'BE16'!D666+'BE17'!D666+'BE18'!D666+'BE19'!D666+'BE20'!D666</f>
        <v>0</v>
      </c>
      <c r="E666" s="23">
        <f>'BE6'!E666</f>
        <v>0</v>
      </c>
      <c r="F666" s="13"/>
      <c r="G666" s="23">
        <f>'BE6'!G666</f>
        <v>0</v>
      </c>
      <c r="H666" s="34"/>
      <c r="I666" s="44">
        <f t="shared" si="112"/>
        <v>0</v>
      </c>
      <c r="J666" s="23">
        <f t="shared" si="113"/>
        <v>0</v>
      </c>
      <c r="K666" s="23" t="str">
        <f t="shared" si="114"/>
        <v xml:space="preserve"> </v>
      </c>
      <c r="L666" s="23">
        <f t="shared" si="115"/>
        <v>0</v>
      </c>
      <c r="M666" s="34"/>
      <c r="N666" s="44">
        <f t="shared" si="116"/>
        <v>0</v>
      </c>
    </row>
    <row r="667" spans="1:14" ht="14.5" customHeight="1" x14ac:dyDescent="0.2">
      <c r="A667" s="109" t="s">
        <v>85</v>
      </c>
      <c r="B667" s="22">
        <f>'BE1'!B667+'BE2'!B667+'BE3'!B667+'BE4'!B667+'BE5'!B667+'BE6'!B667+'BE7'!B667+'BE8'!B667+'BE9'!B667+'BE10'!B667+'BE11'!B667+'BE12'!B667+'BE13'!B667+'BE14'!B667+'BE15'!B667+'BE16'!B667+'BE17'!B667+'BE18'!B667+'BE19'!B667+'BE20'!B667</f>
        <v>0</v>
      </c>
      <c r="C667" s="11"/>
      <c r="D667" s="22">
        <f>'BE1'!D667+'BE2'!D667+'BE3'!D667+'BE4'!D667+'BE5'!D667+'BE6'!D667+'BE7'!D667+'BE8'!D667+'BE9'!D667+'BE10'!D667+'BE11'!D667+'BE12'!D667+'BE13'!D667+'BE14'!D667+'BE15'!D667+'BE16'!D667+'BE17'!D667+'BE18'!D667+'BE19'!D667+'BE20'!D667</f>
        <v>0</v>
      </c>
      <c r="E667" s="23">
        <f>'BE6'!E667</f>
        <v>0</v>
      </c>
      <c r="F667" s="13"/>
      <c r="G667" s="23">
        <f>'BE6'!G667</f>
        <v>0</v>
      </c>
      <c r="H667" s="34"/>
      <c r="I667" s="44">
        <f t="shared" si="112"/>
        <v>0</v>
      </c>
      <c r="J667" s="23">
        <f t="shared" si="113"/>
        <v>0</v>
      </c>
      <c r="K667" s="23" t="str">
        <f t="shared" si="114"/>
        <v xml:space="preserve"> </v>
      </c>
      <c r="L667" s="23">
        <f t="shared" si="115"/>
        <v>0</v>
      </c>
      <c r="M667" s="34"/>
      <c r="N667" s="44">
        <f t="shared" si="116"/>
        <v>0</v>
      </c>
    </row>
    <row r="668" spans="1:14" ht="14.5" customHeight="1" x14ac:dyDescent="0.2">
      <c r="A668" s="109" t="s">
        <v>86</v>
      </c>
      <c r="B668" s="22">
        <f>'BE1'!B668+'BE2'!B668+'BE3'!B668+'BE4'!B668+'BE5'!B668+'BE6'!B668+'BE7'!B668+'BE8'!B668+'BE9'!B668+'BE10'!B668+'BE11'!B668+'BE12'!B668+'BE13'!B668+'BE14'!B668+'BE15'!B668+'BE16'!B668+'BE17'!B668+'BE18'!B668+'BE19'!B668+'BE20'!B668</f>
        <v>0</v>
      </c>
      <c r="C668" s="11"/>
      <c r="D668" s="22">
        <f>'BE1'!D668+'BE2'!D668+'BE3'!D668+'BE4'!D668+'BE5'!D668+'BE6'!D668+'BE7'!D668+'BE8'!D668+'BE9'!D668+'BE10'!D668+'BE11'!D668+'BE12'!D668+'BE13'!D668+'BE14'!D668+'BE15'!D668+'BE16'!D668+'BE17'!D668+'BE18'!D668+'BE19'!D668+'BE20'!D668</f>
        <v>0</v>
      </c>
      <c r="E668" s="23">
        <f>'BE6'!E668</f>
        <v>0</v>
      </c>
      <c r="F668" s="13"/>
      <c r="G668" s="23">
        <f>'BE6'!G668</f>
        <v>0</v>
      </c>
      <c r="H668" s="34"/>
      <c r="I668" s="44">
        <f t="shared" si="112"/>
        <v>0</v>
      </c>
      <c r="J668" s="23">
        <f t="shared" si="113"/>
        <v>0</v>
      </c>
      <c r="K668" s="23" t="str">
        <f t="shared" si="114"/>
        <v xml:space="preserve"> </v>
      </c>
      <c r="L668" s="23">
        <f t="shared" si="115"/>
        <v>0</v>
      </c>
      <c r="M668" s="34"/>
      <c r="N668" s="44">
        <f t="shared" si="116"/>
        <v>0</v>
      </c>
    </row>
    <row r="669" spans="1:14" ht="14.5" customHeight="1" x14ac:dyDescent="0.2">
      <c r="A669" s="109" t="s">
        <v>87</v>
      </c>
      <c r="B669" s="22">
        <f>'BE1'!B669+'BE2'!B669+'BE3'!B669+'BE4'!B669+'BE5'!B669+'BE6'!B669+'BE7'!B669+'BE8'!B669+'BE9'!B669+'BE10'!B669+'BE11'!B669+'BE12'!B669+'BE13'!B669+'BE14'!B669+'BE15'!B669+'BE16'!B669+'BE17'!B669+'BE18'!B669+'BE19'!B669+'BE20'!B669</f>
        <v>0</v>
      </c>
      <c r="C669" s="11"/>
      <c r="D669" s="22">
        <f>'BE1'!D669+'BE2'!D669+'BE3'!D669+'BE4'!D669+'BE5'!D669+'BE6'!D669+'BE7'!D669+'BE8'!D669+'BE9'!D669+'BE10'!D669+'BE11'!D669+'BE12'!D669+'BE13'!D669+'BE14'!D669+'BE15'!D669+'BE16'!D669+'BE17'!D669+'BE18'!D669+'BE19'!D669+'BE20'!D669</f>
        <v>0</v>
      </c>
      <c r="E669" s="23">
        <f>'BE6'!E669</f>
        <v>0</v>
      </c>
      <c r="F669" s="13"/>
      <c r="G669" s="23">
        <f>'BE6'!G669</f>
        <v>0</v>
      </c>
      <c r="H669" s="34"/>
      <c r="I669" s="44">
        <f t="shared" si="112"/>
        <v>0</v>
      </c>
      <c r="J669" s="23">
        <f t="shared" si="113"/>
        <v>0</v>
      </c>
      <c r="K669" s="23" t="str">
        <f t="shared" si="114"/>
        <v xml:space="preserve"> </v>
      </c>
      <c r="L669" s="23">
        <f t="shared" si="115"/>
        <v>0</v>
      </c>
      <c r="M669" s="34"/>
      <c r="N669" s="44">
        <f t="shared" si="116"/>
        <v>0</v>
      </c>
    </row>
    <row r="670" spans="1:14" ht="14.5" customHeight="1" x14ac:dyDescent="0.2">
      <c r="A670" s="14" t="s">
        <v>88</v>
      </c>
      <c r="B670" s="22">
        <f>'BE1'!B670+'BE2'!B670+'BE3'!B670+'BE4'!B670+'BE5'!B670+'BE6'!B670+'BE7'!B670+'BE8'!B670+'BE9'!B670+'BE10'!B670+'BE11'!B670+'BE12'!B670+'BE13'!B670+'BE14'!B670+'BE15'!B670+'BE16'!B670+'BE17'!B670+'BE18'!B670+'BE19'!B670+'BE20'!B670</f>
        <v>0</v>
      </c>
      <c r="C670" s="11"/>
      <c r="D670" s="22">
        <f>'BE1'!D670+'BE2'!D670+'BE3'!D670+'BE4'!D670+'BE5'!D670+'BE6'!D670+'BE7'!D670+'BE8'!D670+'BE9'!D670+'BE10'!D670+'BE11'!D670+'BE12'!D670+'BE13'!D670+'BE14'!D670+'BE15'!D670+'BE16'!D670+'BE17'!D670+'BE18'!D670+'BE19'!D670+'BE20'!D670</f>
        <v>0</v>
      </c>
      <c r="E670" s="23">
        <f>'BE6'!E670</f>
        <v>0</v>
      </c>
      <c r="F670" s="13"/>
      <c r="G670" s="23">
        <f>'BE6'!G670</f>
        <v>0</v>
      </c>
      <c r="H670" s="34"/>
      <c r="I670" s="44">
        <f t="shared" si="112"/>
        <v>0</v>
      </c>
      <c r="J670" s="23">
        <f t="shared" si="113"/>
        <v>0</v>
      </c>
      <c r="K670" s="23" t="str">
        <f t="shared" si="114"/>
        <v xml:space="preserve"> </v>
      </c>
      <c r="L670" s="23">
        <f t="shared" si="115"/>
        <v>0</v>
      </c>
      <c r="M670" s="34"/>
      <c r="N670" s="44">
        <f t="shared" si="116"/>
        <v>0</v>
      </c>
    </row>
    <row r="671" spans="1:14" ht="14.5" customHeight="1" x14ac:dyDescent="0.2">
      <c r="A671" s="14" t="s">
        <v>89</v>
      </c>
      <c r="B671" s="22">
        <f>'BE1'!B671+'BE2'!B671+'BE3'!B671+'BE4'!B671+'BE5'!B671+'BE6'!B671+'BE7'!B671+'BE8'!B671+'BE9'!B671+'BE10'!B671+'BE11'!B671+'BE12'!B671+'BE13'!B671+'BE14'!B671+'BE15'!B671+'BE16'!B671+'BE17'!B671+'BE18'!B671+'BE19'!B671+'BE20'!B671</f>
        <v>0</v>
      </c>
      <c r="C671" s="11"/>
      <c r="D671" s="22">
        <f>'BE1'!D671+'BE2'!D671+'BE3'!D671+'BE4'!D671+'BE5'!D671+'BE6'!D671+'BE7'!D671+'BE8'!D671+'BE9'!D671+'BE10'!D671+'BE11'!D671+'BE12'!D671+'BE13'!D671+'BE14'!D671+'BE15'!D671+'BE16'!D671+'BE17'!D671+'BE18'!D671+'BE19'!D671+'BE20'!D671</f>
        <v>0</v>
      </c>
      <c r="E671" s="23">
        <f>'BE6'!E671</f>
        <v>0</v>
      </c>
      <c r="F671" s="13"/>
      <c r="G671" s="23">
        <f>'BE6'!G671</f>
        <v>0</v>
      </c>
      <c r="H671" s="34"/>
      <c r="I671" s="44">
        <f t="shared" si="112"/>
        <v>0</v>
      </c>
      <c r="J671" s="23">
        <f t="shared" si="113"/>
        <v>0</v>
      </c>
      <c r="K671" s="23" t="str">
        <f t="shared" si="114"/>
        <v xml:space="preserve"> </v>
      </c>
      <c r="L671" s="23">
        <f t="shared" si="115"/>
        <v>0</v>
      </c>
      <c r="M671" s="15"/>
      <c r="N671" s="44">
        <f t="shared" si="116"/>
        <v>0</v>
      </c>
    </row>
    <row r="672" spans="1:14" ht="14.5" customHeight="1" x14ac:dyDescent="0.2">
      <c r="A672" s="14" t="s">
        <v>90</v>
      </c>
      <c r="B672" s="22">
        <f>'BE1'!B672+'BE2'!B672+'BE3'!B672+'BE4'!B672+'BE5'!B672+'BE6'!B672+'BE7'!B672+'BE8'!B672+'BE9'!B672+'BE10'!B672+'BE11'!B672+'BE12'!B672+'BE13'!B672+'BE14'!B672+'BE15'!B672+'BE16'!B672+'BE17'!B672+'BE18'!B672+'BE19'!B672+'BE20'!B672</f>
        <v>0</v>
      </c>
      <c r="C672" s="11"/>
      <c r="D672" s="22">
        <f>'BE1'!D672+'BE2'!D672+'BE3'!D672+'BE4'!D672+'BE5'!D672+'BE6'!D672+'BE7'!D672+'BE8'!D672+'BE9'!D672+'BE10'!D672+'BE11'!D672+'BE12'!D672+'BE13'!D672+'BE14'!D672+'BE15'!D672+'BE16'!D672+'BE17'!D672+'BE18'!D672+'BE19'!D672+'BE20'!D672</f>
        <v>0</v>
      </c>
      <c r="E672" s="23">
        <f>'BE6'!E672</f>
        <v>0</v>
      </c>
      <c r="F672" s="13"/>
      <c r="G672" s="23">
        <f>'BE6'!G672</f>
        <v>0</v>
      </c>
      <c r="H672" s="34"/>
      <c r="I672" s="44">
        <f t="shared" si="112"/>
        <v>0</v>
      </c>
      <c r="J672" s="23">
        <f t="shared" si="113"/>
        <v>0</v>
      </c>
      <c r="K672" s="23" t="str">
        <f t="shared" si="114"/>
        <v xml:space="preserve"> </v>
      </c>
      <c r="L672" s="23">
        <f t="shared" si="115"/>
        <v>0</v>
      </c>
      <c r="M672" s="15"/>
      <c r="N672" s="44">
        <f t="shared" si="116"/>
        <v>0</v>
      </c>
    </row>
    <row r="673" spans="1:14" ht="14.5" customHeight="1" x14ac:dyDescent="0.2">
      <c r="A673" s="19" t="s">
        <v>91</v>
      </c>
      <c r="B673" s="7"/>
      <c r="C673" s="20"/>
      <c r="D673" s="21"/>
      <c r="E673" s="7"/>
      <c r="F673" s="20"/>
      <c r="G673" s="21"/>
      <c r="H673" s="15"/>
      <c r="I673" s="44"/>
      <c r="J673" s="23"/>
      <c r="K673" s="23"/>
      <c r="L673" s="23"/>
      <c r="M673" s="34"/>
      <c r="N673" s="44"/>
    </row>
    <row r="674" spans="1:14" ht="14.5" customHeight="1" x14ac:dyDescent="0.2">
      <c r="A674" s="16"/>
      <c r="B674" s="22">
        <f>'BE1'!B674+'BE2'!B674+'BE3'!B674+'BE4'!B674+'BE5'!B674+'BE6'!B674+'BE7'!B674+'BE8'!B674+'BE9'!B674+'BE10'!B674+'BE11'!B674+'BE12'!B674+'BE13'!B674+'BE14'!B674+'BE15'!B674+'BE16'!B674+'BE17'!B674+'BE18'!B674+'BE19'!B674+'BE20'!B674</f>
        <v>0</v>
      </c>
      <c r="C674" s="11"/>
      <c r="D674" s="22">
        <f>'BE1'!D674+'BE2'!D674+'BE3'!D674+'BE4'!D674+'BE5'!D674+'BE6'!D674+'BE7'!D674+'BE8'!D674+'BE9'!D674+'BE10'!D674+'BE11'!D674+'BE12'!D674+'BE13'!D674+'BE14'!D674+'BE15'!D674+'BE16'!D674+'BE17'!D674+'BE18'!D674+'BE19'!D674+'BE20'!D674</f>
        <v>0</v>
      </c>
      <c r="E674" s="23">
        <f>'BE6'!E674</f>
        <v>0</v>
      </c>
      <c r="F674" s="13"/>
      <c r="G674" s="23">
        <f>'BE6'!G674</f>
        <v>0</v>
      </c>
      <c r="H674" s="34"/>
      <c r="I674" s="44">
        <f>D674+G674</f>
        <v>0</v>
      </c>
      <c r="J674" s="23">
        <f>E674+B674</f>
        <v>0</v>
      </c>
      <c r="K674" s="23" t="str">
        <f>IF(J674&gt;0,L674/J674," ")</f>
        <v xml:space="preserve"> </v>
      </c>
      <c r="L674" s="23">
        <f>G674+D674</f>
        <v>0</v>
      </c>
      <c r="M674" s="15"/>
      <c r="N674" s="44">
        <f>D674+G674</f>
        <v>0</v>
      </c>
    </row>
    <row r="675" spans="1:14" ht="14.5" customHeight="1" x14ac:dyDescent="0.2">
      <c r="A675" s="19" t="s">
        <v>92</v>
      </c>
      <c r="B675" s="7"/>
      <c r="C675" s="20"/>
      <c r="D675" s="21"/>
      <c r="E675" s="7"/>
      <c r="F675" s="20"/>
      <c r="G675" s="21"/>
      <c r="H675" s="15"/>
      <c r="I675" s="44"/>
      <c r="J675" s="23"/>
      <c r="K675" s="23"/>
      <c r="L675" s="23"/>
      <c r="M675" s="34"/>
      <c r="N675" s="44"/>
    </row>
    <row r="676" spans="1:14" ht="14.5" customHeight="1" x14ac:dyDescent="0.2">
      <c r="A676" s="120" t="s">
        <v>93</v>
      </c>
      <c r="B676" s="22">
        <f>'BE1'!B676+'BE2'!B676+'BE3'!B676+'BE4'!B676+'BE5'!B676+'BE6'!B676+'BE7'!B676+'BE8'!B676+'BE9'!B676+'BE10'!B676+'BE11'!B676+'BE12'!B676+'BE13'!B676+'BE14'!B676+'BE15'!B676+'BE16'!B676+'BE17'!B676+'BE18'!B676+'BE19'!B676+'BE20'!B676</f>
        <v>0</v>
      </c>
      <c r="C676" s="11"/>
      <c r="D676" s="22">
        <f>'BE1'!D676+'BE2'!D676+'BE3'!D676+'BE4'!D676+'BE5'!D676+'BE6'!D676+'BE7'!D676+'BE8'!D676+'BE9'!D676+'BE10'!D676+'BE11'!D676+'BE12'!D676+'BE13'!D676+'BE14'!D676+'BE15'!D676+'BE16'!D676+'BE17'!D676+'BE18'!D676+'BE19'!D676+'BE20'!D676</f>
        <v>0</v>
      </c>
      <c r="E676" s="23">
        <f>'BE6'!E676</f>
        <v>0</v>
      </c>
      <c r="F676" s="13"/>
      <c r="G676" s="23">
        <f>'BE6'!G676</f>
        <v>0</v>
      </c>
      <c r="H676" s="34"/>
      <c r="I676" s="44">
        <f>D676+G676</f>
        <v>0</v>
      </c>
      <c r="J676" s="23">
        <f>E676+B676</f>
        <v>0</v>
      </c>
      <c r="K676" s="23" t="str">
        <f>IF(J676&gt;0,L676/J676," ")</f>
        <v xml:space="preserve"> </v>
      </c>
      <c r="L676" s="23">
        <f>G676+D676</f>
        <v>0</v>
      </c>
      <c r="M676" s="15"/>
      <c r="N676" s="44">
        <f>D676+G676</f>
        <v>0</v>
      </c>
    </row>
    <row r="677" spans="1:14" ht="14.5" customHeight="1" x14ac:dyDescent="0.2">
      <c r="A677" s="14" t="s">
        <v>94</v>
      </c>
      <c r="B677" s="10"/>
      <c r="C677" s="11"/>
      <c r="D677" s="22"/>
      <c r="E677" s="12"/>
      <c r="F677" s="13"/>
      <c r="G677" s="23"/>
      <c r="H677" s="15"/>
      <c r="I677" s="44"/>
      <c r="J677" s="23"/>
      <c r="K677" s="23"/>
      <c r="L677" s="23"/>
      <c r="M677" s="15"/>
      <c r="N677" s="44"/>
    </row>
    <row r="678" spans="1:14" ht="14.5" customHeight="1" x14ac:dyDescent="0.2">
      <c r="A678" s="110" t="s">
        <v>95</v>
      </c>
      <c r="B678" s="22">
        <f>'BE1'!B678+'BE2'!B678+'BE3'!B678+'BE4'!B678+'BE5'!B678+'BE6'!B678+'BE7'!B678+'BE8'!B678+'BE9'!B678+'BE10'!B678+'BE11'!B678+'BE12'!B678+'BE13'!B678+'BE14'!B678+'BE15'!B678+'BE16'!B678+'BE17'!B678+'BE18'!B678+'BE19'!B678+'BE20'!B678</f>
        <v>0</v>
      </c>
      <c r="C678" s="11"/>
      <c r="D678" s="22">
        <f>'BE1'!D678+'BE2'!D678+'BE3'!D678+'BE4'!D678+'BE5'!D678+'BE6'!D678+'BE7'!D678+'BE8'!D678+'BE9'!D678+'BE10'!D678+'BE11'!D678+'BE12'!D678+'BE13'!D678+'BE14'!D678+'BE15'!D678+'BE16'!D678+'BE17'!D678+'BE18'!D678+'BE19'!D678+'BE20'!D678</f>
        <v>0</v>
      </c>
      <c r="E678" s="23">
        <f>'BE6'!E678</f>
        <v>0</v>
      </c>
      <c r="F678" s="13"/>
      <c r="G678" s="23">
        <f>'BE6'!G678</f>
        <v>0</v>
      </c>
      <c r="H678" s="34"/>
      <c r="I678" s="44">
        <f>D678+G678</f>
        <v>0</v>
      </c>
      <c r="J678" s="23">
        <f>E678+B678</f>
        <v>0</v>
      </c>
      <c r="K678" s="23" t="str">
        <f>IF(J678&gt;0,L678/J678," ")</f>
        <v xml:space="preserve"> </v>
      </c>
      <c r="L678" s="23">
        <f>G678+D678</f>
        <v>0</v>
      </c>
      <c r="M678" s="15"/>
      <c r="N678" s="44">
        <f>D678+G678</f>
        <v>0</v>
      </c>
    </row>
    <row r="679" spans="1:14" ht="14.5" customHeight="1" x14ac:dyDescent="0.2">
      <c r="A679" s="110" t="s">
        <v>96</v>
      </c>
      <c r="B679" s="22">
        <f>'BE1'!B679+'BE2'!B679+'BE3'!B679+'BE4'!B679+'BE5'!B679+'BE6'!B679+'BE7'!B679+'BE8'!B679+'BE9'!B679+'BE10'!B679+'BE11'!B679+'BE12'!B679+'BE13'!B679+'BE14'!B679+'BE15'!B679+'BE16'!B679+'BE17'!B679+'BE18'!B679+'BE19'!B679+'BE20'!B679</f>
        <v>0</v>
      </c>
      <c r="C679" s="11"/>
      <c r="D679" s="22">
        <f>'BE1'!D679+'BE2'!D679+'BE3'!D679+'BE4'!D679+'BE5'!D679+'BE6'!D679+'BE7'!D679+'BE8'!D679+'BE9'!D679+'BE10'!D679+'BE11'!D679+'BE12'!D679+'BE13'!D679+'BE14'!D679+'BE15'!D679+'BE16'!D679+'BE17'!D679+'BE18'!D679+'BE19'!D679+'BE20'!D679</f>
        <v>0</v>
      </c>
      <c r="E679" s="23">
        <f>'BE6'!E679</f>
        <v>0</v>
      </c>
      <c r="F679" s="13"/>
      <c r="G679" s="23">
        <f>'BE6'!G679</f>
        <v>0</v>
      </c>
      <c r="H679" s="34"/>
      <c r="I679" s="44">
        <f>D679+G679</f>
        <v>0</v>
      </c>
      <c r="J679" s="23">
        <f>E679+B679</f>
        <v>0</v>
      </c>
      <c r="K679" s="23" t="str">
        <f>IF(J679&gt;0,L679/J679," ")</f>
        <v xml:space="preserve"> </v>
      </c>
      <c r="L679" s="23">
        <f>G679+D679</f>
        <v>0</v>
      </c>
      <c r="M679" s="15"/>
      <c r="N679" s="44">
        <f>D679+G679</f>
        <v>0</v>
      </c>
    </row>
    <row r="680" spans="1:14" ht="14.5" customHeight="1" x14ac:dyDescent="0.2">
      <c r="A680" s="110" t="s">
        <v>97</v>
      </c>
      <c r="B680" s="22">
        <f>'BE1'!B680+'BE2'!B680+'BE3'!B680+'BE4'!B680+'BE5'!B680+'BE6'!B680+'BE7'!B680+'BE8'!B680+'BE9'!B680+'BE10'!B680+'BE11'!B680+'BE12'!B680+'BE13'!B680+'BE14'!B680+'BE15'!B680+'BE16'!B680+'BE17'!B680+'BE18'!B680+'BE19'!B680+'BE20'!B680</f>
        <v>0</v>
      </c>
      <c r="C680" s="11"/>
      <c r="D680" s="22">
        <f>'BE1'!D680+'BE2'!D680+'BE3'!D680+'BE4'!D680+'BE5'!D680+'BE6'!D680+'BE7'!D680+'BE8'!D680+'BE9'!D680+'BE10'!D680+'BE11'!D680+'BE12'!D680+'BE13'!D680+'BE14'!D680+'BE15'!D680+'BE16'!D680+'BE17'!D680+'BE18'!D680+'BE19'!D680+'BE20'!D680</f>
        <v>0</v>
      </c>
      <c r="E680" s="23">
        <f>'BE6'!E680</f>
        <v>0</v>
      </c>
      <c r="F680" s="13"/>
      <c r="G680" s="23">
        <f>'BE6'!G680</f>
        <v>0</v>
      </c>
      <c r="H680" s="34"/>
      <c r="I680" s="44">
        <f>D680+G680</f>
        <v>0</v>
      </c>
      <c r="J680" s="23">
        <f>E680+B680</f>
        <v>0</v>
      </c>
      <c r="K680" s="23" t="str">
        <f>IF(J680&gt;0,L680/J680," ")</f>
        <v xml:space="preserve"> </v>
      </c>
      <c r="L680" s="23">
        <f>G680+D680</f>
        <v>0</v>
      </c>
      <c r="M680" s="15"/>
      <c r="N680" s="44">
        <f>D680+G680</f>
        <v>0</v>
      </c>
    </row>
    <row r="681" spans="1:14" ht="14.5" customHeight="1" x14ac:dyDescent="0.2">
      <c r="A681" s="14" t="s">
        <v>98</v>
      </c>
      <c r="B681" s="10"/>
      <c r="C681" s="11"/>
      <c r="D681" s="22"/>
      <c r="E681" s="12"/>
      <c r="F681" s="13"/>
      <c r="G681" s="23"/>
      <c r="H681" s="15"/>
      <c r="I681" s="44"/>
      <c r="J681" s="23"/>
      <c r="K681" s="23"/>
      <c r="L681" s="23"/>
      <c r="M681" s="15"/>
      <c r="N681" s="44"/>
    </row>
    <row r="682" spans="1:14" ht="14.5" customHeight="1" x14ac:dyDescent="0.2">
      <c r="A682" s="110" t="s">
        <v>99</v>
      </c>
      <c r="B682" s="22">
        <f>'BE1'!B682+'BE2'!B682+'BE3'!B682+'BE4'!B682+'BE5'!B682+'BE6'!B682+'BE7'!B682+'BE8'!B682+'BE9'!B682+'BE10'!B682+'BE11'!B682+'BE12'!B682+'BE13'!B682+'BE14'!B682+'BE15'!B682+'BE16'!B682+'BE17'!B682+'BE18'!B682+'BE19'!B682+'BE20'!B682</f>
        <v>0</v>
      </c>
      <c r="C682" s="11"/>
      <c r="D682" s="22">
        <f>'BE1'!D682+'BE2'!D682+'BE3'!D682+'BE4'!D682+'BE5'!D682+'BE6'!D682+'BE7'!D682+'BE8'!D682+'BE9'!D682+'BE10'!D682+'BE11'!D682+'BE12'!D682+'BE13'!D682+'BE14'!D682+'BE15'!D682+'BE16'!D682+'BE17'!D682+'BE18'!D682+'BE19'!D682+'BE20'!D682</f>
        <v>0</v>
      </c>
      <c r="E682" s="23">
        <f>'BE6'!E682</f>
        <v>0</v>
      </c>
      <c r="F682" s="13"/>
      <c r="G682" s="23">
        <f>'BE6'!G682</f>
        <v>0</v>
      </c>
      <c r="H682" s="34"/>
      <c r="I682" s="44">
        <f>D682+G682</f>
        <v>0</v>
      </c>
      <c r="J682" s="23">
        <f>E682+B682</f>
        <v>0</v>
      </c>
      <c r="K682" s="23" t="str">
        <f t="shared" ref="K682:K686" si="117">IF(J682&gt;0,L682/J682," ")</f>
        <v xml:space="preserve"> </v>
      </c>
      <c r="L682" s="23">
        <f>G682+D682</f>
        <v>0</v>
      </c>
      <c r="M682" s="15"/>
      <c r="N682" s="44">
        <f>D682+G682</f>
        <v>0</v>
      </c>
    </row>
    <row r="683" spans="1:14" ht="14.5" customHeight="1" x14ac:dyDescent="0.2">
      <c r="A683" s="110" t="s">
        <v>100</v>
      </c>
      <c r="B683" s="22">
        <f>'BE1'!B683+'BE2'!B683+'BE3'!B683+'BE4'!B683+'BE5'!B683+'BE6'!B683+'BE7'!B683+'BE8'!B683+'BE9'!B683+'BE10'!B683+'BE11'!B683+'BE12'!B683+'BE13'!B683+'BE14'!B683+'BE15'!B683+'BE16'!B683+'BE17'!B683+'BE18'!B683+'BE19'!B683+'BE20'!B683</f>
        <v>0</v>
      </c>
      <c r="C683" s="11"/>
      <c r="D683" s="22">
        <f>'BE1'!D683+'BE2'!D683+'BE3'!D683+'BE4'!D683+'BE5'!D683+'BE6'!D683+'BE7'!D683+'BE8'!D683+'BE9'!D683+'BE10'!D683+'BE11'!D683+'BE12'!D683+'BE13'!D683+'BE14'!D683+'BE15'!D683+'BE16'!D683+'BE17'!D683+'BE18'!D683+'BE19'!D683+'BE20'!D683</f>
        <v>0</v>
      </c>
      <c r="E683" s="23">
        <f>'BE6'!E683</f>
        <v>0</v>
      </c>
      <c r="F683" s="13"/>
      <c r="G683" s="23">
        <f>'BE6'!G683</f>
        <v>0</v>
      </c>
      <c r="H683" s="34"/>
      <c r="I683" s="44">
        <f>D683+G683</f>
        <v>0</v>
      </c>
      <c r="J683" s="23">
        <f>E683+B683</f>
        <v>0</v>
      </c>
      <c r="K683" s="23" t="str">
        <f t="shared" si="117"/>
        <v xml:space="preserve"> </v>
      </c>
      <c r="L683" s="23">
        <f>G683+D683</f>
        <v>0</v>
      </c>
      <c r="M683" s="15"/>
      <c r="N683" s="44">
        <f>D683+G683</f>
        <v>0</v>
      </c>
    </row>
    <row r="684" spans="1:14" ht="14.5" customHeight="1" x14ac:dyDescent="0.2">
      <c r="A684" s="110" t="s">
        <v>101</v>
      </c>
      <c r="B684" s="22">
        <f>'BE1'!B684+'BE2'!B684+'BE3'!B684+'BE4'!B684+'BE5'!B684+'BE6'!B684+'BE7'!B684+'BE8'!B684+'BE9'!B684+'BE10'!B684+'BE11'!B684+'BE12'!B684+'BE13'!B684+'BE14'!B684+'BE15'!B684+'BE16'!B684+'BE17'!B684+'BE18'!B684+'BE19'!B684+'BE20'!B684</f>
        <v>0</v>
      </c>
      <c r="C684" s="11"/>
      <c r="D684" s="22">
        <f>'BE1'!D684+'BE2'!D684+'BE3'!D684+'BE4'!D684+'BE5'!D684+'BE6'!D684+'BE7'!D684+'BE8'!D684+'BE9'!D684+'BE10'!D684+'BE11'!D684+'BE12'!D684+'BE13'!D684+'BE14'!D684+'BE15'!D684+'BE16'!D684+'BE17'!D684+'BE18'!D684+'BE19'!D684+'BE20'!D684</f>
        <v>0</v>
      </c>
      <c r="E684" s="23">
        <f>'BE6'!E684</f>
        <v>0</v>
      </c>
      <c r="F684" s="13"/>
      <c r="G684" s="23">
        <f>'BE6'!G684</f>
        <v>0</v>
      </c>
      <c r="H684" s="34"/>
      <c r="I684" s="44">
        <f>D684+G684</f>
        <v>0</v>
      </c>
      <c r="J684" s="23">
        <f>E684+B684</f>
        <v>0</v>
      </c>
      <c r="K684" s="23" t="str">
        <f t="shared" si="117"/>
        <v xml:space="preserve"> </v>
      </c>
      <c r="L684" s="23">
        <f>G684+D684</f>
        <v>0</v>
      </c>
      <c r="M684" s="15"/>
      <c r="N684" s="44">
        <f>D684+G684</f>
        <v>0</v>
      </c>
    </row>
    <row r="685" spans="1:14" ht="14.5" customHeight="1" x14ac:dyDescent="0.2">
      <c r="A685" s="110" t="s">
        <v>102</v>
      </c>
      <c r="B685" s="22">
        <f>'BE1'!B685+'BE2'!B685+'BE3'!B685+'BE4'!B685+'BE5'!B685+'BE6'!B685+'BE7'!B685+'BE8'!B685+'BE9'!B685+'BE10'!B685+'BE11'!B685+'BE12'!B685+'BE13'!B685+'BE14'!B685+'BE15'!B685+'BE16'!B685+'BE17'!B685+'BE18'!B685+'BE19'!B685+'BE20'!B685</f>
        <v>0</v>
      </c>
      <c r="C685" s="11"/>
      <c r="D685" s="22">
        <f>'BE1'!D685+'BE2'!D685+'BE3'!D685+'BE4'!D685+'BE5'!D685+'BE6'!D685+'BE7'!D685+'BE8'!D685+'BE9'!D685+'BE10'!D685+'BE11'!D685+'BE12'!D685+'BE13'!D685+'BE14'!D685+'BE15'!D685+'BE16'!D685+'BE17'!D685+'BE18'!D685+'BE19'!D685+'BE20'!D685</f>
        <v>0</v>
      </c>
      <c r="E685" s="23">
        <f>'BE6'!E685</f>
        <v>0</v>
      </c>
      <c r="F685" s="13"/>
      <c r="G685" s="23">
        <f>'BE6'!G685</f>
        <v>0</v>
      </c>
      <c r="H685" s="34"/>
      <c r="I685" s="44">
        <f>D685+G685</f>
        <v>0</v>
      </c>
      <c r="J685" s="23">
        <f>E685+B685</f>
        <v>0</v>
      </c>
      <c r="K685" s="23" t="str">
        <f t="shared" si="117"/>
        <v xml:space="preserve"> </v>
      </c>
      <c r="L685" s="23">
        <f>G685+D685</f>
        <v>0</v>
      </c>
      <c r="M685" s="15"/>
      <c r="N685" s="44">
        <f>D685+G685</f>
        <v>0</v>
      </c>
    </row>
    <row r="686" spans="1:14" ht="14.5" customHeight="1" x14ac:dyDescent="0.2">
      <c r="A686" s="110" t="s">
        <v>103</v>
      </c>
      <c r="B686" s="22">
        <f>'BE1'!B686+'BE2'!B686+'BE3'!B686+'BE4'!B686+'BE5'!B686+'BE6'!B686+'BE7'!B686+'BE8'!B686+'BE9'!B686+'BE10'!B686+'BE11'!B686+'BE12'!B686+'BE13'!B686+'BE14'!B686+'BE15'!B686+'BE16'!B686+'BE17'!B686+'BE18'!B686+'BE19'!B686+'BE20'!B686</f>
        <v>0</v>
      </c>
      <c r="C686" s="11"/>
      <c r="D686" s="22">
        <f>'BE1'!D686+'BE2'!D686+'BE3'!D686+'BE4'!D686+'BE5'!D686+'BE6'!D686+'BE7'!D686+'BE8'!D686+'BE9'!D686+'BE10'!D686+'BE11'!D686+'BE12'!D686+'BE13'!D686+'BE14'!D686+'BE15'!D686+'BE16'!D686+'BE17'!D686+'BE18'!D686+'BE19'!D686+'BE20'!D686</f>
        <v>0</v>
      </c>
      <c r="E686" s="23">
        <f>'BE6'!E686</f>
        <v>0</v>
      </c>
      <c r="F686" s="13"/>
      <c r="G686" s="23">
        <f>'BE6'!G686</f>
        <v>0</v>
      </c>
      <c r="H686" s="34"/>
      <c r="I686" s="44">
        <f>D686+G686</f>
        <v>0</v>
      </c>
      <c r="J686" s="23">
        <f>E686+B686</f>
        <v>0</v>
      </c>
      <c r="K686" s="23" t="str">
        <f t="shared" si="117"/>
        <v xml:space="preserve"> </v>
      </c>
      <c r="L686" s="23">
        <f>G686+D686</f>
        <v>0</v>
      </c>
      <c r="M686" s="15"/>
      <c r="N686" s="44">
        <f>D686+G686</f>
        <v>0</v>
      </c>
    </row>
    <row r="687" spans="1:14" ht="14.5" customHeight="1" x14ac:dyDescent="0.2">
      <c r="A687" s="9" t="s">
        <v>104</v>
      </c>
      <c r="B687" s="7"/>
      <c r="C687" s="20"/>
      <c r="D687" s="21"/>
      <c r="E687" s="7"/>
      <c r="F687" s="20"/>
      <c r="G687" s="21"/>
      <c r="H687" s="15"/>
      <c r="I687" s="44"/>
      <c r="J687" s="23"/>
      <c r="K687" s="23"/>
      <c r="L687" s="23"/>
      <c r="M687" s="34"/>
      <c r="N687" s="44"/>
    </row>
    <row r="688" spans="1:14" ht="14.5" customHeight="1" x14ac:dyDescent="0.2">
      <c r="A688" s="121" t="s">
        <v>105</v>
      </c>
      <c r="B688" s="22">
        <f>'BE1'!B688+'BE2'!B688+'BE3'!B688+'BE4'!B688+'BE5'!B688+'BE6'!B688+'BE7'!B688+'BE8'!B688+'BE9'!B688+'BE10'!B688+'BE11'!B688+'BE12'!B688+'BE13'!B688+'BE14'!B688+'BE15'!B688+'BE16'!B688+'BE17'!B688+'BE18'!B688+'BE19'!B688+'BE20'!B688</f>
        <v>0</v>
      </c>
      <c r="C688" s="11"/>
      <c r="D688" s="22">
        <f>'BE1'!D688+'BE2'!D688+'BE3'!D688+'BE4'!D688+'BE5'!D688+'BE6'!D688+'BE7'!D688+'BE8'!D688+'BE9'!D688+'BE10'!D688+'BE11'!D688+'BE12'!D688+'BE13'!D688+'BE14'!D688+'BE15'!D688+'BE16'!D688+'BE17'!D688+'BE18'!D688+'BE19'!D688+'BE20'!D688</f>
        <v>0</v>
      </c>
      <c r="E688" s="23">
        <f>'BE6'!E688</f>
        <v>0</v>
      </c>
      <c r="F688" s="13"/>
      <c r="G688" s="23">
        <f>'BE6'!G688</f>
        <v>0</v>
      </c>
      <c r="H688" s="34"/>
      <c r="I688" s="44">
        <f>D688+G688</f>
        <v>0</v>
      </c>
      <c r="J688" s="23">
        <f>E688+B688</f>
        <v>0</v>
      </c>
      <c r="K688" s="23" t="str">
        <f t="shared" ref="K688:K692" si="118">IF(J688&gt;0,L688/J688," ")</f>
        <v xml:space="preserve"> </v>
      </c>
      <c r="L688" s="23">
        <f>G688+D688</f>
        <v>0</v>
      </c>
      <c r="M688" s="15"/>
      <c r="N688" s="44">
        <f>D688+G688</f>
        <v>0</v>
      </c>
    </row>
    <row r="689" spans="1:14" ht="14.5" customHeight="1" x14ac:dyDescent="0.2">
      <c r="A689" s="120" t="s">
        <v>106</v>
      </c>
      <c r="B689" s="22">
        <f>'BE1'!B689+'BE2'!B689+'BE3'!B689+'BE4'!B689+'BE5'!B689+'BE6'!B689+'BE7'!B689+'BE8'!B689+'BE9'!B689+'BE10'!B689+'BE11'!B689+'BE12'!B689+'BE13'!B689+'BE14'!B689+'BE15'!B689+'BE16'!B689+'BE17'!B689+'BE18'!B689+'BE19'!B689+'BE20'!B689</f>
        <v>0</v>
      </c>
      <c r="C689" s="11"/>
      <c r="D689" s="22">
        <f>'BE1'!D689+'BE2'!D689+'BE3'!D689+'BE4'!D689+'BE5'!D689+'BE6'!D689+'BE7'!D689+'BE8'!D689+'BE9'!D689+'BE10'!D689+'BE11'!D689+'BE12'!D689+'BE13'!D689+'BE14'!D689+'BE15'!D689+'BE16'!D689+'BE17'!D689+'BE18'!D689+'BE19'!D689+'BE20'!D689</f>
        <v>0</v>
      </c>
      <c r="E689" s="23">
        <f>'BE6'!E689</f>
        <v>0</v>
      </c>
      <c r="F689" s="13"/>
      <c r="G689" s="23">
        <f>'BE6'!G689</f>
        <v>0</v>
      </c>
      <c r="H689" s="34"/>
      <c r="I689" s="44">
        <f>D689+G689</f>
        <v>0</v>
      </c>
      <c r="J689" s="23">
        <f>E689+B689</f>
        <v>0</v>
      </c>
      <c r="K689" s="23" t="str">
        <f t="shared" si="118"/>
        <v xml:space="preserve"> </v>
      </c>
      <c r="L689" s="23">
        <f>G689+D689</f>
        <v>0</v>
      </c>
      <c r="M689" s="15"/>
      <c r="N689" s="44">
        <f>D689+G689</f>
        <v>0</v>
      </c>
    </row>
    <row r="690" spans="1:14" ht="14.5" customHeight="1" x14ac:dyDescent="0.2">
      <c r="A690" s="120" t="s">
        <v>107</v>
      </c>
      <c r="B690" s="22">
        <f>'BE1'!B690+'BE2'!B690+'BE3'!B690+'BE4'!B690+'BE5'!B690+'BE6'!B690+'BE7'!B690+'BE8'!B690+'BE9'!B690+'BE10'!B690+'BE11'!B690+'BE12'!B690+'BE13'!B690+'BE14'!B690+'BE15'!B690+'BE16'!B690+'BE17'!B690+'BE18'!B690+'BE19'!B690+'BE20'!B690</f>
        <v>0</v>
      </c>
      <c r="C690" s="11"/>
      <c r="D690" s="22">
        <f>'BE1'!D690+'BE2'!D690+'BE3'!D690+'BE4'!D690+'BE5'!D690+'BE6'!D690+'BE7'!D690+'BE8'!D690+'BE9'!D690+'BE10'!D690+'BE11'!D690+'BE12'!D690+'BE13'!D690+'BE14'!D690+'BE15'!D690+'BE16'!D690+'BE17'!D690+'BE18'!D690+'BE19'!D690+'BE20'!D690</f>
        <v>0</v>
      </c>
      <c r="E690" s="23">
        <f>'BE6'!E690</f>
        <v>0</v>
      </c>
      <c r="F690" s="13"/>
      <c r="G690" s="23">
        <f>'BE6'!G690</f>
        <v>0</v>
      </c>
      <c r="H690" s="34"/>
      <c r="I690" s="44">
        <f>D690+G690</f>
        <v>0</v>
      </c>
      <c r="J690" s="23">
        <f>E690+B690</f>
        <v>0</v>
      </c>
      <c r="K690" s="23" t="str">
        <f t="shared" si="118"/>
        <v xml:space="preserve"> </v>
      </c>
      <c r="L690" s="23">
        <f>G690+D690</f>
        <v>0</v>
      </c>
      <c r="M690" s="15"/>
      <c r="N690" s="44">
        <f>D690+G690</f>
        <v>0</v>
      </c>
    </row>
    <row r="691" spans="1:14" ht="14.5" customHeight="1" x14ac:dyDescent="0.2">
      <c r="A691" s="120" t="s">
        <v>108</v>
      </c>
      <c r="B691" s="22">
        <f>'BE1'!B691+'BE2'!B691+'BE3'!B691+'BE4'!B691+'BE5'!B691+'BE6'!B691+'BE7'!B691+'BE8'!B691+'BE9'!B691+'BE10'!B691+'BE11'!B691+'BE12'!B691+'BE13'!B691+'BE14'!B691+'BE15'!B691+'BE16'!B691+'BE17'!B691+'BE18'!B691+'BE19'!B691+'BE20'!B691</f>
        <v>0</v>
      </c>
      <c r="C691" s="11"/>
      <c r="D691" s="22">
        <f>'BE1'!D691+'BE2'!D691+'BE3'!D691+'BE4'!D691+'BE5'!D691+'BE6'!D691+'BE7'!D691+'BE8'!D691+'BE9'!D691+'BE10'!D691+'BE11'!D691+'BE12'!D691+'BE13'!D691+'BE14'!D691+'BE15'!D691+'BE16'!D691+'BE17'!D691+'BE18'!D691+'BE19'!D691+'BE20'!D691</f>
        <v>0</v>
      </c>
      <c r="E691" s="23">
        <f>'BE6'!E691</f>
        <v>0</v>
      </c>
      <c r="F691" s="13"/>
      <c r="G691" s="23">
        <f>'BE6'!G691</f>
        <v>0</v>
      </c>
      <c r="H691" s="34"/>
      <c r="I691" s="44">
        <f>D691+G691</f>
        <v>0</v>
      </c>
      <c r="J691" s="23">
        <f>E691+B691</f>
        <v>0</v>
      </c>
      <c r="K691" s="23" t="str">
        <f t="shared" si="118"/>
        <v xml:space="preserve"> </v>
      </c>
      <c r="L691" s="23">
        <f>G691+D691</f>
        <v>0</v>
      </c>
      <c r="M691" s="15"/>
      <c r="N691" s="44">
        <f>D691+G691</f>
        <v>0</v>
      </c>
    </row>
    <row r="692" spans="1:14" ht="14.5" customHeight="1" x14ac:dyDescent="0.2">
      <c r="A692" s="120" t="s">
        <v>109</v>
      </c>
      <c r="B692" s="22">
        <f>'BE1'!B692+'BE2'!B692+'BE3'!B692+'BE4'!B692+'BE5'!B692+'BE6'!B692+'BE7'!B692+'BE8'!B692+'BE9'!B692+'BE10'!B692+'BE11'!B692+'BE12'!B692+'BE13'!B692+'BE14'!B692+'BE15'!B692+'BE16'!B692+'BE17'!B692+'BE18'!B692+'BE19'!B692+'BE20'!B692</f>
        <v>0</v>
      </c>
      <c r="C692" s="11"/>
      <c r="D692" s="22">
        <f>'BE1'!D692+'BE2'!D692+'BE3'!D692+'BE4'!D692+'BE5'!D692+'BE6'!D692+'BE7'!D692+'BE8'!D692+'BE9'!D692+'BE10'!D692+'BE11'!D692+'BE12'!D692+'BE13'!D692+'BE14'!D692+'BE15'!D692+'BE16'!D692+'BE17'!D692+'BE18'!D692+'BE19'!D692+'BE20'!D692</f>
        <v>0</v>
      </c>
      <c r="E692" s="23">
        <f>'BE6'!E692</f>
        <v>0</v>
      </c>
      <c r="F692" s="13"/>
      <c r="G692" s="23">
        <f>'BE6'!G692</f>
        <v>0</v>
      </c>
      <c r="H692" s="34"/>
      <c r="I692" s="44">
        <f>D692+G692</f>
        <v>0</v>
      </c>
      <c r="J692" s="23">
        <f>E692+B692</f>
        <v>0</v>
      </c>
      <c r="K692" s="23" t="str">
        <f t="shared" si="118"/>
        <v xml:space="preserve"> </v>
      </c>
      <c r="L692" s="23">
        <f>G692+D692</f>
        <v>0</v>
      </c>
      <c r="M692" s="15"/>
      <c r="N692" s="44">
        <f>D692+G692</f>
        <v>0</v>
      </c>
    </row>
    <row r="693" spans="1:14" ht="14.5" customHeight="1" x14ac:dyDescent="0.2">
      <c r="A693" s="66"/>
      <c r="B693" s="10"/>
      <c r="C693" s="11"/>
      <c r="D693" s="22"/>
      <c r="E693" s="12"/>
      <c r="F693" s="13"/>
      <c r="G693" s="23"/>
      <c r="H693" s="15"/>
      <c r="I693" s="44"/>
      <c r="J693" s="23"/>
      <c r="K693" s="23"/>
      <c r="L693" s="23"/>
      <c r="M693" s="15"/>
      <c r="N693" s="44"/>
    </row>
    <row r="694" spans="1:14" ht="14.5" customHeight="1" x14ac:dyDescent="0.2">
      <c r="A694" s="122" t="s">
        <v>110</v>
      </c>
      <c r="B694" s="19"/>
      <c r="C694" s="19"/>
      <c r="D694" s="25">
        <f>'BE1'!D694+'BE2'!D694+'BE3'!D694+'BE4'!D694+'BE5'!D694+'BE6'!D694+'BE7'!D694+'BE8'!D694+'BE9'!D694+'BE10'!D694+'BE11'!D694+'BE12'!D694+'BE13'!D694+'BE14'!D694+'BE15'!D694+'BE16'!D694+'BE17'!D694+'BE18'!D694+'BE19'!D694+'BE20'!D694</f>
        <v>0</v>
      </c>
      <c r="E694" s="19"/>
      <c r="F694" s="19"/>
      <c r="G694" s="25">
        <f>'BE6'!G694</f>
        <v>0</v>
      </c>
      <c r="H694" s="15"/>
      <c r="I694" s="44">
        <f>D694+G694</f>
        <v>0</v>
      </c>
      <c r="J694" s="23">
        <f>E694+B694</f>
        <v>0</v>
      </c>
      <c r="K694" s="23"/>
      <c r="L694" s="23">
        <f>G694+D694</f>
        <v>0</v>
      </c>
      <c r="M694" s="15"/>
      <c r="N694" s="44">
        <f>D694+G694</f>
        <v>0</v>
      </c>
    </row>
    <row r="695" spans="1:14" ht="14.5" customHeight="1" x14ac:dyDescent="0.2">
      <c r="A695" s="122" t="s">
        <v>111</v>
      </c>
      <c r="B695" s="19"/>
      <c r="C695" s="19"/>
      <c r="D695" s="25">
        <f>'BE1'!D695+'BE2'!D695+'BE3'!D695+'BE4'!D695+'BE5'!D695+'BE6'!D695+'BE7'!D695+'BE8'!D695+'BE9'!D695+'BE10'!D695+'BE11'!D695+'BE12'!D695+'BE13'!D695+'BE14'!D695+'BE15'!D695+'BE16'!D695+'BE17'!D695+'BE18'!D695+'BE19'!D695+'BE20'!D695</f>
        <v>0</v>
      </c>
      <c r="E695" s="19"/>
      <c r="F695" s="19"/>
      <c r="G695" s="25">
        <f>'BE6'!G695</f>
        <v>0</v>
      </c>
      <c r="H695" s="15"/>
      <c r="I695" s="44">
        <f>D695+G695</f>
        <v>0</v>
      </c>
      <c r="J695" s="23">
        <f>E695+B695</f>
        <v>0</v>
      </c>
      <c r="K695" s="23"/>
      <c r="L695" s="23">
        <f>G695+D695</f>
        <v>0</v>
      </c>
      <c r="M695" s="15"/>
      <c r="N695" s="44">
        <f>D695+G695</f>
        <v>0</v>
      </c>
    </row>
    <row r="696" spans="1:14" ht="14.5" customHeight="1" x14ac:dyDescent="0.2">
      <c r="A696" s="24"/>
      <c r="B696" s="10"/>
      <c r="C696" s="11"/>
      <c r="D696" s="22"/>
      <c r="E696" s="12"/>
      <c r="F696" s="13"/>
      <c r="G696" s="23"/>
      <c r="H696" s="15"/>
      <c r="I696" s="44"/>
      <c r="J696" s="23"/>
      <c r="K696" s="23"/>
      <c r="L696" s="23"/>
      <c r="M696" s="15"/>
      <c r="N696" s="44"/>
    </row>
    <row r="697" spans="1:14" ht="14.5" customHeight="1" x14ac:dyDescent="0.2">
      <c r="A697" s="19" t="s">
        <v>112</v>
      </c>
      <c r="B697" s="19"/>
      <c r="C697" s="19"/>
      <c r="D697" s="25">
        <f>'BE1'!D697+'BE2'!D697+'BE3'!D697+'BE4'!D697+'BE5'!D697+'BE6'!D697+'BE7'!D697+'BE8'!D697+'BE9'!D697+'BE10'!D697+'BE11'!D697+'BE12'!D697+'BE13'!D697+'BE14'!D697+'BE15'!D697+'BE16'!D697+'BE17'!D697+'BE18'!D697+'BE19'!D697+'BE20'!D697</f>
        <v>0</v>
      </c>
      <c r="E697" s="19"/>
      <c r="F697" s="19"/>
      <c r="G697" s="25">
        <f>'BE6'!G697</f>
        <v>0</v>
      </c>
      <c r="H697" s="15"/>
      <c r="I697" s="44">
        <f>D697+G697</f>
        <v>0</v>
      </c>
      <c r="J697" s="23">
        <f>E697+B697</f>
        <v>0</v>
      </c>
      <c r="K697" s="23"/>
      <c r="L697" s="23">
        <f>G697+D697</f>
        <v>0</v>
      </c>
      <c r="M697" s="15"/>
      <c r="N697" s="44">
        <f>D697+G697</f>
        <v>0</v>
      </c>
    </row>
    <row r="698" spans="1:14" ht="14.5" customHeight="1" x14ac:dyDescent="0.2">
      <c r="A698" s="14"/>
      <c r="B698" s="10"/>
      <c r="C698" s="11"/>
      <c r="D698" s="22"/>
      <c r="E698" s="12"/>
      <c r="F698" s="13"/>
      <c r="G698" s="23"/>
      <c r="H698" s="15"/>
      <c r="I698" s="44"/>
      <c r="J698" s="23"/>
      <c r="K698" s="23"/>
      <c r="L698" s="23"/>
      <c r="M698" s="15"/>
      <c r="N698" s="44"/>
    </row>
    <row r="699" spans="1:14" ht="14.5" customHeight="1" x14ac:dyDescent="0.2">
      <c r="A699" s="19" t="s">
        <v>113</v>
      </c>
      <c r="B699" s="19"/>
      <c r="C699" s="19"/>
      <c r="D699" s="25">
        <f>'BE1'!D699+'BE2'!D699+'BE3'!D699+'BE4'!D699+'BE5'!D699+'BE6'!D699+'BE7'!D699+'BE8'!D699+'BE9'!D699+'BE10'!D699+'BE11'!D699+'BE12'!D699+'BE13'!D699+'BE14'!D699+'BE15'!D699+'BE16'!D699+'BE17'!D699+'BE18'!D699+'BE19'!D699+'BE20'!D699</f>
        <v>0</v>
      </c>
      <c r="E699" s="19"/>
      <c r="F699" s="19"/>
      <c r="G699" s="25">
        <f>'BE6'!G699</f>
        <v>0</v>
      </c>
      <c r="H699" s="15"/>
      <c r="I699" s="44">
        <f>D699+G699</f>
        <v>0</v>
      </c>
      <c r="J699" s="23">
        <f>E699+B699</f>
        <v>0</v>
      </c>
      <c r="K699" s="23"/>
      <c r="L699" s="23">
        <f>G699+D699</f>
        <v>0</v>
      </c>
      <c r="M699" s="15"/>
      <c r="N699" s="44">
        <f>D699+G699</f>
        <v>0</v>
      </c>
    </row>
    <row r="700" spans="1:14" ht="14.5" customHeight="1" x14ac:dyDescent="0.2">
      <c r="A700" s="45"/>
      <c r="B700" s="46"/>
      <c r="C700" s="46"/>
      <c r="D700" s="46"/>
      <c r="E700" s="46"/>
      <c r="F700" s="46"/>
      <c r="G700" s="46"/>
      <c r="H700" s="34"/>
      <c r="I700" s="34"/>
      <c r="J700" s="46"/>
      <c r="K700" s="46"/>
      <c r="L700" s="46"/>
      <c r="M700" s="34"/>
      <c r="N700" s="34"/>
    </row>
    <row r="701" spans="1:14" ht="14.5" customHeight="1" x14ac:dyDescent="0.2">
      <c r="A701" s="37"/>
      <c r="B701" s="38"/>
      <c r="C701" s="39"/>
      <c r="D701" s="40"/>
      <c r="E701" s="38"/>
      <c r="F701" s="39"/>
      <c r="G701" s="40"/>
      <c r="H701" s="41"/>
      <c r="I701" s="41"/>
      <c r="J701" s="41"/>
      <c r="K701" s="41"/>
      <c r="L701" s="41"/>
      <c r="M701" s="42"/>
      <c r="N701" s="43"/>
    </row>
    <row r="702" spans="1:14" ht="21" customHeight="1" x14ac:dyDescent="0.2">
      <c r="A702" s="273" t="s">
        <v>426</v>
      </c>
      <c r="B702" s="274"/>
      <c r="C702" s="274"/>
      <c r="D702" s="274"/>
      <c r="E702" s="274"/>
      <c r="F702" s="274"/>
      <c r="G702" s="274"/>
      <c r="H702" s="274"/>
      <c r="I702" s="274"/>
      <c r="J702" s="274"/>
      <c r="K702" s="274"/>
      <c r="L702" s="274"/>
      <c r="M702" s="274"/>
      <c r="N702" s="275"/>
    </row>
    <row r="703" spans="1:14" ht="14.5" customHeight="1" x14ac:dyDescent="0.2">
      <c r="A703" s="14"/>
      <c r="B703" s="14"/>
      <c r="C703" s="14"/>
      <c r="D703" s="14"/>
      <c r="E703" s="14"/>
      <c r="F703" s="14"/>
      <c r="G703" s="14"/>
      <c r="H703" s="14"/>
      <c r="I703" s="14"/>
      <c r="J703" s="14"/>
      <c r="K703" s="14"/>
      <c r="L703" s="14"/>
      <c r="M703" s="14"/>
      <c r="N703" s="14"/>
    </row>
    <row r="704" spans="1:14" ht="14.5" customHeight="1" x14ac:dyDescent="0.2">
      <c r="A704" s="19" t="s">
        <v>81</v>
      </c>
      <c r="B704" s="7"/>
      <c r="C704" s="20"/>
      <c r="D704" s="21"/>
      <c r="E704" s="7"/>
      <c r="F704" s="20"/>
      <c r="G704" s="21"/>
      <c r="H704" s="34"/>
      <c r="I704" s="44"/>
      <c r="J704" s="23"/>
      <c r="K704" s="23"/>
      <c r="L704" s="23"/>
      <c r="M704" s="34"/>
      <c r="N704" s="44"/>
    </row>
    <row r="705" spans="1:14" ht="14.5" customHeight="1" x14ac:dyDescent="0.2">
      <c r="A705" s="14" t="s">
        <v>82</v>
      </c>
      <c r="B705" s="10"/>
      <c r="C705" s="11"/>
      <c r="D705" s="22"/>
      <c r="E705" s="12"/>
      <c r="F705" s="13"/>
      <c r="G705" s="23"/>
      <c r="H705" s="34"/>
      <c r="I705" s="44"/>
      <c r="J705" s="23"/>
      <c r="K705" s="23"/>
      <c r="L705" s="23"/>
      <c r="M705" s="34"/>
      <c r="N705" s="44"/>
    </row>
    <row r="706" spans="1:14" ht="14.5" customHeight="1" x14ac:dyDescent="0.2">
      <c r="A706" s="109" t="s">
        <v>83</v>
      </c>
      <c r="B706" s="22">
        <f>'BE1'!B706+'BE2'!B706+'BE3'!B706+'BE4'!B706+'BE5'!B706+'BE6'!B706+'BE7'!B706+'BE8'!B706+'BE9'!B706+'BE10'!B706+'BE11'!B706+'BE12'!B706+'BE13'!B706+'BE14'!B706+'BE15'!B706+'BE16'!B706+'BE17'!B706+'BE18'!B706+'BE19'!B706+'BE20'!B706</f>
        <v>0</v>
      </c>
      <c r="C706" s="11"/>
      <c r="D706" s="22">
        <f>'BE1'!D706+'BE2'!D706+'BE3'!D706+'BE4'!D706+'BE5'!D706+'BE6'!D706+'BE7'!D706+'BE8'!D706+'BE9'!D706+'BE10'!D706+'BE11'!D706+'BE12'!D706+'BE13'!D706+'BE14'!D706+'BE15'!D706+'BE16'!D706+'BE17'!D706+'BE18'!D706+'BE19'!D706+'BE20'!D706</f>
        <v>0</v>
      </c>
      <c r="E706" s="23">
        <f>'BE6'!E706</f>
        <v>0</v>
      </c>
      <c r="F706" s="13"/>
      <c r="G706" s="23">
        <f>'BE6'!G706</f>
        <v>0</v>
      </c>
      <c r="H706" s="34"/>
      <c r="I706" s="44">
        <f t="shared" ref="I706:I713" si="119">D706+G706</f>
        <v>0</v>
      </c>
      <c r="J706" s="23">
        <f t="shared" ref="J706:J713" si="120">E706+B706</f>
        <v>0</v>
      </c>
      <c r="K706" s="23" t="str">
        <f t="shared" ref="K706:K713" si="121">IF(J706&gt;0,L706/J706," ")</f>
        <v xml:space="preserve"> </v>
      </c>
      <c r="L706" s="23">
        <f t="shared" ref="L706:L713" si="122">G706+D706</f>
        <v>0</v>
      </c>
      <c r="M706" s="34"/>
      <c r="N706" s="44">
        <f t="shared" ref="N706:N713" si="123">D706+G706</f>
        <v>0</v>
      </c>
    </row>
    <row r="707" spans="1:14" ht="14.5" customHeight="1" x14ac:dyDescent="0.2">
      <c r="A707" s="109" t="s">
        <v>84</v>
      </c>
      <c r="B707" s="22">
        <f>'BE1'!B707+'BE2'!B707+'BE3'!B707+'BE4'!B707+'BE5'!B707+'BE6'!B707+'BE7'!B707+'BE8'!B707+'BE9'!B707+'BE10'!B707+'BE11'!B707+'BE12'!B707+'BE13'!B707+'BE14'!B707+'BE15'!B707+'BE16'!B707+'BE17'!B707+'BE18'!B707+'BE19'!B707+'BE20'!B707</f>
        <v>0</v>
      </c>
      <c r="C707" s="11"/>
      <c r="D707" s="22">
        <f>'BE1'!D707+'BE2'!D707+'BE3'!D707+'BE4'!D707+'BE5'!D707+'BE6'!D707+'BE7'!D707+'BE8'!D707+'BE9'!D707+'BE10'!D707+'BE11'!D707+'BE12'!D707+'BE13'!D707+'BE14'!D707+'BE15'!D707+'BE16'!D707+'BE17'!D707+'BE18'!D707+'BE19'!D707+'BE20'!D707</f>
        <v>0</v>
      </c>
      <c r="E707" s="23">
        <f>'BE6'!E707</f>
        <v>0</v>
      </c>
      <c r="F707" s="13"/>
      <c r="G707" s="23">
        <f>'BE6'!G707</f>
        <v>0</v>
      </c>
      <c r="H707" s="34"/>
      <c r="I707" s="44">
        <f t="shared" si="119"/>
        <v>0</v>
      </c>
      <c r="J707" s="23">
        <f t="shared" si="120"/>
        <v>0</v>
      </c>
      <c r="K707" s="23" t="str">
        <f t="shared" si="121"/>
        <v xml:space="preserve"> </v>
      </c>
      <c r="L707" s="23">
        <f t="shared" si="122"/>
        <v>0</v>
      </c>
      <c r="M707" s="34"/>
      <c r="N707" s="44">
        <f t="shared" si="123"/>
        <v>0</v>
      </c>
    </row>
    <row r="708" spans="1:14" ht="14.5" customHeight="1" x14ac:dyDescent="0.2">
      <c r="A708" s="109" t="s">
        <v>85</v>
      </c>
      <c r="B708" s="22">
        <f>'BE1'!B708+'BE2'!B708+'BE3'!B708+'BE4'!B708+'BE5'!B708+'BE6'!B708+'BE7'!B708+'BE8'!B708+'BE9'!B708+'BE10'!B708+'BE11'!B708+'BE12'!B708+'BE13'!B708+'BE14'!B708+'BE15'!B708+'BE16'!B708+'BE17'!B708+'BE18'!B708+'BE19'!B708+'BE20'!B708</f>
        <v>0</v>
      </c>
      <c r="C708" s="11"/>
      <c r="D708" s="22">
        <f>'BE1'!D708+'BE2'!D708+'BE3'!D708+'BE4'!D708+'BE5'!D708+'BE6'!D708+'BE7'!D708+'BE8'!D708+'BE9'!D708+'BE10'!D708+'BE11'!D708+'BE12'!D708+'BE13'!D708+'BE14'!D708+'BE15'!D708+'BE16'!D708+'BE17'!D708+'BE18'!D708+'BE19'!D708+'BE20'!D708</f>
        <v>0</v>
      </c>
      <c r="E708" s="23">
        <f>'BE6'!E708</f>
        <v>0</v>
      </c>
      <c r="F708" s="13"/>
      <c r="G708" s="23">
        <f>'BE6'!G708</f>
        <v>0</v>
      </c>
      <c r="H708" s="34"/>
      <c r="I708" s="44">
        <f t="shared" si="119"/>
        <v>0</v>
      </c>
      <c r="J708" s="23">
        <f t="shared" si="120"/>
        <v>0</v>
      </c>
      <c r="K708" s="23" t="str">
        <f t="shared" si="121"/>
        <v xml:space="preserve"> </v>
      </c>
      <c r="L708" s="23">
        <f t="shared" si="122"/>
        <v>0</v>
      </c>
      <c r="M708" s="34"/>
      <c r="N708" s="44">
        <f t="shared" si="123"/>
        <v>0</v>
      </c>
    </row>
    <row r="709" spans="1:14" ht="14.5" customHeight="1" x14ac:dyDescent="0.2">
      <c r="A709" s="109" t="s">
        <v>86</v>
      </c>
      <c r="B709" s="22">
        <f>'BE1'!B709+'BE2'!B709+'BE3'!B709+'BE4'!B709+'BE5'!B709+'BE6'!B709+'BE7'!B709+'BE8'!B709+'BE9'!B709+'BE10'!B709+'BE11'!B709+'BE12'!B709+'BE13'!B709+'BE14'!B709+'BE15'!B709+'BE16'!B709+'BE17'!B709+'BE18'!B709+'BE19'!B709+'BE20'!B709</f>
        <v>0</v>
      </c>
      <c r="C709" s="11"/>
      <c r="D709" s="22">
        <f>'BE1'!D709+'BE2'!D709+'BE3'!D709+'BE4'!D709+'BE5'!D709+'BE6'!D709+'BE7'!D709+'BE8'!D709+'BE9'!D709+'BE10'!D709+'BE11'!D709+'BE12'!D709+'BE13'!D709+'BE14'!D709+'BE15'!D709+'BE16'!D709+'BE17'!D709+'BE18'!D709+'BE19'!D709+'BE20'!D709</f>
        <v>0</v>
      </c>
      <c r="E709" s="23">
        <f>'BE6'!E709</f>
        <v>0</v>
      </c>
      <c r="F709" s="13"/>
      <c r="G709" s="23">
        <f>'BE6'!G709</f>
        <v>0</v>
      </c>
      <c r="H709" s="34"/>
      <c r="I709" s="44">
        <f t="shared" si="119"/>
        <v>0</v>
      </c>
      <c r="J709" s="23">
        <f t="shared" si="120"/>
        <v>0</v>
      </c>
      <c r="K709" s="23" t="str">
        <f t="shared" si="121"/>
        <v xml:space="preserve"> </v>
      </c>
      <c r="L709" s="23">
        <f t="shared" si="122"/>
        <v>0</v>
      </c>
      <c r="M709" s="34"/>
      <c r="N709" s="44">
        <f t="shared" si="123"/>
        <v>0</v>
      </c>
    </row>
    <row r="710" spans="1:14" ht="14.5" customHeight="1" x14ac:dyDescent="0.2">
      <c r="A710" s="109" t="s">
        <v>87</v>
      </c>
      <c r="B710" s="22">
        <f>'BE1'!B710+'BE2'!B710+'BE3'!B710+'BE4'!B710+'BE5'!B710+'BE6'!B710+'BE7'!B710+'BE8'!B710+'BE9'!B710+'BE10'!B710+'BE11'!B710+'BE12'!B710+'BE13'!B710+'BE14'!B710+'BE15'!B710+'BE16'!B710+'BE17'!B710+'BE18'!B710+'BE19'!B710+'BE20'!B710</f>
        <v>0</v>
      </c>
      <c r="C710" s="11"/>
      <c r="D710" s="22">
        <f>'BE1'!D710+'BE2'!D710+'BE3'!D710+'BE4'!D710+'BE5'!D710+'BE6'!D710+'BE7'!D710+'BE8'!D710+'BE9'!D710+'BE10'!D710+'BE11'!D710+'BE12'!D710+'BE13'!D710+'BE14'!D710+'BE15'!D710+'BE16'!D710+'BE17'!D710+'BE18'!D710+'BE19'!D710+'BE20'!D710</f>
        <v>0</v>
      </c>
      <c r="E710" s="23">
        <f>'BE6'!E710</f>
        <v>0</v>
      </c>
      <c r="F710" s="13"/>
      <c r="G710" s="23">
        <f>'BE6'!G710</f>
        <v>0</v>
      </c>
      <c r="H710" s="34"/>
      <c r="I710" s="44">
        <f t="shared" si="119"/>
        <v>0</v>
      </c>
      <c r="J710" s="23">
        <f t="shared" si="120"/>
        <v>0</v>
      </c>
      <c r="K710" s="23" t="str">
        <f t="shared" si="121"/>
        <v xml:space="preserve"> </v>
      </c>
      <c r="L710" s="23">
        <f t="shared" si="122"/>
        <v>0</v>
      </c>
      <c r="M710" s="34"/>
      <c r="N710" s="44">
        <f t="shared" si="123"/>
        <v>0</v>
      </c>
    </row>
    <row r="711" spans="1:14" ht="14.5" customHeight="1" x14ac:dyDescent="0.2">
      <c r="A711" s="14" t="s">
        <v>88</v>
      </c>
      <c r="B711" s="22">
        <f>'BE1'!B711+'BE2'!B711+'BE3'!B711+'BE4'!B711+'BE5'!B711+'BE6'!B711+'BE7'!B711+'BE8'!B711+'BE9'!B711+'BE10'!B711+'BE11'!B711+'BE12'!B711+'BE13'!B711+'BE14'!B711+'BE15'!B711+'BE16'!B711+'BE17'!B711+'BE18'!B711+'BE19'!B711+'BE20'!B711</f>
        <v>0</v>
      </c>
      <c r="C711" s="11"/>
      <c r="D711" s="22">
        <f>'BE1'!D711+'BE2'!D711+'BE3'!D711+'BE4'!D711+'BE5'!D711+'BE6'!D711+'BE7'!D711+'BE8'!D711+'BE9'!D711+'BE10'!D711+'BE11'!D711+'BE12'!D711+'BE13'!D711+'BE14'!D711+'BE15'!D711+'BE16'!D711+'BE17'!D711+'BE18'!D711+'BE19'!D711+'BE20'!D711</f>
        <v>0</v>
      </c>
      <c r="E711" s="23">
        <f>'BE6'!E711</f>
        <v>0</v>
      </c>
      <c r="F711" s="13"/>
      <c r="G711" s="23">
        <f>'BE6'!G711</f>
        <v>0</v>
      </c>
      <c r="H711" s="34"/>
      <c r="I711" s="44">
        <f t="shared" si="119"/>
        <v>0</v>
      </c>
      <c r="J711" s="23">
        <f t="shared" si="120"/>
        <v>0</v>
      </c>
      <c r="K711" s="23" t="str">
        <f t="shared" si="121"/>
        <v xml:space="preserve"> </v>
      </c>
      <c r="L711" s="23">
        <f t="shared" si="122"/>
        <v>0</v>
      </c>
      <c r="M711" s="34"/>
      <c r="N711" s="44">
        <f t="shared" si="123"/>
        <v>0</v>
      </c>
    </row>
    <row r="712" spans="1:14" ht="14.5" customHeight="1" x14ac:dyDescent="0.2">
      <c r="A712" s="14" t="s">
        <v>89</v>
      </c>
      <c r="B712" s="22">
        <f>'BE1'!B712+'BE2'!B712+'BE3'!B712+'BE4'!B712+'BE5'!B712+'BE6'!B712+'BE7'!B712+'BE8'!B712+'BE9'!B712+'BE10'!B712+'BE11'!B712+'BE12'!B712+'BE13'!B712+'BE14'!B712+'BE15'!B712+'BE16'!B712+'BE17'!B712+'BE18'!B712+'BE19'!B712+'BE20'!B712</f>
        <v>0</v>
      </c>
      <c r="C712" s="11"/>
      <c r="D712" s="22">
        <f>'BE1'!D712+'BE2'!D712+'BE3'!D712+'BE4'!D712+'BE5'!D712+'BE6'!D712+'BE7'!D712+'BE8'!D712+'BE9'!D712+'BE10'!D712+'BE11'!D712+'BE12'!D712+'BE13'!D712+'BE14'!D712+'BE15'!D712+'BE16'!D712+'BE17'!D712+'BE18'!D712+'BE19'!D712+'BE20'!D712</f>
        <v>0</v>
      </c>
      <c r="E712" s="23">
        <f>'BE6'!E712</f>
        <v>0</v>
      </c>
      <c r="F712" s="13"/>
      <c r="G712" s="23">
        <f>'BE6'!G712</f>
        <v>0</v>
      </c>
      <c r="H712" s="34"/>
      <c r="I712" s="44">
        <f t="shared" si="119"/>
        <v>0</v>
      </c>
      <c r="J712" s="23">
        <f t="shared" si="120"/>
        <v>0</v>
      </c>
      <c r="K712" s="23" t="str">
        <f t="shared" si="121"/>
        <v xml:space="preserve"> </v>
      </c>
      <c r="L712" s="23">
        <f t="shared" si="122"/>
        <v>0</v>
      </c>
      <c r="M712" s="15"/>
      <c r="N712" s="44">
        <f t="shared" si="123"/>
        <v>0</v>
      </c>
    </row>
    <row r="713" spans="1:14" ht="14.5" customHeight="1" x14ac:dyDescent="0.2">
      <c r="A713" s="14" t="s">
        <v>90</v>
      </c>
      <c r="B713" s="22">
        <f>'BE1'!B713+'BE2'!B713+'BE3'!B713+'BE4'!B713+'BE5'!B713+'BE6'!B713+'BE7'!B713+'BE8'!B713+'BE9'!B713+'BE10'!B713+'BE11'!B713+'BE12'!B713+'BE13'!B713+'BE14'!B713+'BE15'!B713+'BE16'!B713+'BE17'!B713+'BE18'!B713+'BE19'!B713+'BE20'!B713</f>
        <v>0</v>
      </c>
      <c r="C713" s="11"/>
      <c r="D713" s="22">
        <f>'BE1'!D713+'BE2'!D713+'BE3'!D713+'BE4'!D713+'BE5'!D713+'BE6'!D713+'BE7'!D713+'BE8'!D713+'BE9'!D713+'BE10'!D713+'BE11'!D713+'BE12'!D713+'BE13'!D713+'BE14'!D713+'BE15'!D713+'BE16'!D713+'BE17'!D713+'BE18'!D713+'BE19'!D713+'BE20'!D713</f>
        <v>0</v>
      </c>
      <c r="E713" s="23">
        <f>'BE6'!E713</f>
        <v>0</v>
      </c>
      <c r="F713" s="13"/>
      <c r="G713" s="23">
        <f>'BE6'!G713</f>
        <v>0</v>
      </c>
      <c r="H713" s="34"/>
      <c r="I713" s="44">
        <f t="shared" si="119"/>
        <v>0</v>
      </c>
      <c r="J713" s="23">
        <f t="shared" si="120"/>
        <v>0</v>
      </c>
      <c r="K713" s="23" t="str">
        <f t="shared" si="121"/>
        <v xml:space="preserve"> </v>
      </c>
      <c r="L713" s="23">
        <f t="shared" si="122"/>
        <v>0</v>
      </c>
      <c r="M713" s="15"/>
      <c r="N713" s="44">
        <f t="shared" si="123"/>
        <v>0</v>
      </c>
    </row>
    <row r="714" spans="1:14" ht="14.5" customHeight="1" x14ac:dyDescent="0.2">
      <c r="A714" s="19" t="s">
        <v>91</v>
      </c>
      <c r="B714" s="7"/>
      <c r="C714" s="20"/>
      <c r="D714" s="21"/>
      <c r="E714" s="7"/>
      <c r="F714" s="20"/>
      <c r="G714" s="21"/>
      <c r="H714" s="15"/>
      <c r="I714" s="44"/>
      <c r="J714" s="23"/>
      <c r="K714" s="23"/>
      <c r="L714" s="23"/>
      <c r="M714" s="34"/>
      <c r="N714" s="44"/>
    </row>
    <row r="715" spans="1:14" ht="14.5" customHeight="1" x14ac:dyDescent="0.2">
      <c r="A715" s="16"/>
      <c r="B715" s="22">
        <f>'BE1'!B715+'BE2'!B715+'BE3'!B715+'BE4'!B715+'BE5'!B715+'BE6'!B715+'BE7'!B715+'BE8'!B715+'BE9'!B715+'BE10'!B715+'BE11'!B715+'BE12'!B715+'BE13'!B715+'BE14'!B715+'BE15'!B715+'BE16'!B715+'BE17'!B715+'BE18'!B715+'BE19'!B715+'BE20'!B715</f>
        <v>0</v>
      </c>
      <c r="C715" s="11"/>
      <c r="D715" s="22">
        <f>'BE1'!D715+'BE2'!D715+'BE3'!D715+'BE4'!D715+'BE5'!D715+'BE6'!D715+'BE7'!D715+'BE8'!D715+'BE9'!D715+'BE10'!D715+'BE11'!D715+'BE12'!D715+'BE13'!D715+'BE14'!D715+'BE15'!D715+'BE16'!D715+'BE17'!D715+'BE18'!D715+'BE19'!D715+'BE20'!D715</f>
        <v>0</v>
      </c>
      <c r="E715" s="23">
        <f>'BE6'!E715</f>
        <v>0</v>
      </c>
      <c r="F715" s="13"/>
      <c r="G715" s="23">
        <f>'BE6'!G715</f>
        <v>0</v>
      </c>
      <c r="H715" s="34"/>
      <c r="I715" s="44">
        <f>D715+G715</f>
        <v>0</v>
      </c>
      <c r="J715" s="23">
        <f>E715+B715</f>
        <v>0</v>
      </c>
      <c r="K715" s="23" t="str">
        <f>IF(J715&gt;0,L715/J715," ")</f>
        <v xml:space="preserve"> </v>
      </c>
      <c r="L715" s="23">
        <f>G715+D715</f>
        <v>0</v>
      </c>
      <c r="M715" s="15"/>
      <c r="N715" s="44">
        <f>D715+G715</f>
        <v>0</v>
      </c>
    </row>
    <row r="716" spans="1:14" ht="14.5" customHeight="1" x14ac:dyDescent="0.2">
      <c r="A716" s="19" t="s">
        <v>92</v>
      </c>
      <c r="B716" s="7"/>
      <c r="C716" s="20"/>
      <c r="D716" s="21"/>
      <c r="E716" s="7"/>
      <c r="F716" s="20"/>
      <c r="G716" s="21"/>
      <c r="H716" s="15"/>
      <c r="I716" s="44"/>
      <c r="J716" s="23"/>
      <c r="K716" s="23"/>
      <c r="L716" s="23"/>
      <c r="M716" s="34"/>
      <c r="N716" s="44"/>
    </row>
    <row r="717" spans="1:14" ht="14.5" customHeight="1" x14ac:dyDescent="0.2">
      <c r="A717" s="120" t="s">
        <v>93</v>
      </c>
      <c r="B717" s="22">
        <f>'BE1'!B717+'BE2'!B717+'BE3'!B717+'BE4'!B717+'BE5'!B717+'BE6'!B717+'BE7'!B717+'BE8'!B717+'BE9'!B717+'BE10'!B717+'BE11'!B717+'BE12'!B717+'BE13'!B717+'BE14'!B717+'BE15'!B717+'BE16'!B717+'BE17'!B717+'BE18'!B717+'BE19'!B717+'BE20'!B717</f>
        <v>4</v>
      </c>
      <c r="C717" s="11"/>
      <c r="D717" s="22">
        <f>'BE1'!D717+'BE2'!D717+'BE3'!D717+'BE4'!D717+'BE5'!D717+'BE6'!D717+'BE7'!D717+'BE8'!D717+'BE9'!D717+'BE10'!D717+'BE11'!D717+'BE12'!D717+'BE13'!D717+'BE14'!D717+'BE15'!D717+'BE16'!D717+'BE17'!D717+'BE18'!D717+'BE19'!D717+'BE20'!D717</f>
        <v>4000</v>
      </c>
      <c r="E717" s="23">
        <f>'BE6'!E717</f>
        <v>0</v>
      </c>
      <c r="F717" s="13"/>
      <c r="G717" s="23">
        <f>'BE6'!G717</f>
        <v>0</v>
      </c>
      <c r="H717" s="34"/>
      <c r="I717" s="44">
        <f>D717+G717</f>
        <v>4000</v>
      </c>
      <c r="J717" s="23">
        <f>E717+B717</f>
        <v>4</v>
      </c>
      <c r="K717" s="23">
        <f>IF(J717&gt;0,L717/J717," ")</f>
        <v>1000</v>
      </c>
      <c r="L717" s="23">
        <f>G717+D717</f>
        <v>4000</v>
      </c>
      <c r="M717" s="15"/>
      <c r="N717" s="44">
        <f>D717+G717</f>
        <v>4000</v>
      </c>
    </row>
    <row r="718" spans="1:14" ht="14.5" customHeight="1" x14ac:dyDescent="0.2">
      <c r="A718" s="14" t="s">
        <v>94</v>
      </c>
      <c r="B718" s="10"/>
      <c r="C718" s="11"/>
      <c r="D718" s="22"/>
      <c r="E718" s="12"/>
      <c r="F718" s="13"/>
      <c r="G718" s="23"/>
      <c r="H718" s="15"/>
      <c r="I718" s="44"/>
      <c r="J718" s="23"/>
      <c r="K718" s="23"/>
      <c r="L718" s="23"/>
      <c r="M718" s="15"/>
      <c r="N718" s="44"/>
    </row>
    <row r="719" spans="1:14" ht="14.5" customHeight="1" x14ac:dyDescent="0.2">
      <c r="A719" s="110" t="s">
        <v>95</v>
      </c>
      <c r="B719" s="22">
        <f>'BE1'!B719+'BE2'!B719+'BE3'!B719+'BE4'!B719+'BE5'!B719+'BE6'!B719+'BE7'!B719+'BE8'!B719+'BE9'!B719+'BE10'!B719+'BE11'!B719+'BE12'!B719+'BE13'!B719+'BE14'!B719+'BE15'!B719+'BE16'!B719+'BE17'!B719+'BE18'!B719+'BE19'!B719+'BE20'!B719</f>
        <v>0</v>
      </c>
      <c r="C719" s="11"/>
      <c r="D719" s="22">
        <f>'BE1'!D719+'BE2'!D719+'BE3'!D719+'BE4'!D719+'BE5'!D719+'BE6'!D719+'BE7'!D719+'BE8'!D719+'BE9'!D719+'BE10'!D719+'BE11'!D719+'BE12'!D719+'BE13'!D719+'BE14'!D719+'BE15'!D719+'BE16'!D719+'BE17'!D719+'BE18'!D719+'BE19'!D719+'BE20'!D719</f>
        <v>0</v>
      </c>
      <c r="E719" s="23">
        <f>'BE6'!E719</f>
        <v>0</v>
      </c>
      <c r="F719" s="13"/>
      <c r="G719" s="23">
        <f>'BE6'!G719</f>
        <v>0</v>
      </c>
      <c r="H719" s="34"/>
      <c r="I719" s="44">
        <f>D719+G719</f>
        <v>0</v>
      </c>
      <c r="J719" s="23">
        <f>E719+B719</f>
        <v>0</v>
      </c>
      <c r="K719" s="23" t="str">
        <f>IF(J719&gt;0,L719/J719," ")</f>
        <v xml:space="preserve"> </v>
      </c>
      <c r="L719" s="23">
        <f>G719+D719</f>
        <v>0</v>
      </c>
      <c r="M719" s="15"/>
      <c r="N719" s="44">
        <f>D719+G719</f>
        <v>0</v>
      </c>
    </row>
    <row r="720" spans="1:14" ht="14.5" customHeight="1" x14ac:dyDescent="0.2">
      <c r="A720" s="110" t="s">
        <v>96</v>
      </c>
      <c r="B720" s="22">
        <f>'BE1'!B720+'BE2'!B720+'BE3'!B720+'BE4'!B720+'BE5'!B720+'BE6'!B720+'BE7'!B720+'BE8'!B720+'BE9'!B720+'BE10'!B720+'BE11'!B720+'BE12'!B720+'BE13'!B720+'BE14'!B720+'BE15'!B720+'BE16'!B720+'BE17'!B720+'BE18'!B720+'BE19'!B720+'BE20'!B720</f>
        <v>0</v>
      </c>
      <c r="C720" s="11"/>
      <c r="D720" s="22">
        <f>'BE1'!D720+'BE2'!D720+'BE3'!D720+'BE4'!D720+'BE5'!D720+'BE6'!D720+'BE7'!D720+'BE8'!D720+'BE9'!D720+'BE10'!D720+'BE11'!D720+'BE12'!D720+'BE13'!D720+'BE14'!D720+'BE15'!D720+'BE16'!D720+'BE17'!D720+'BE18'!D720+'BE19'!D720+'BE20'!D720</f>
        <v>0</v>
      </c>
      <c r="E720" s="23">
        <f>'BE6'!E720</f>
        <v>0</v>
      </c>
      <c r="F720" s="13"/>
      <c r="G720" s="23">
        <f>'BE6'!G720</f>
        <v>0</v>
      </c>
      <c r="H720" s="34"/>
      <c r="I720" s="44">
        <f>D720+G720</f>
        <v>0</v>
      </c>
      <c r="J720" s="23">
        <f>E720+B720</f>
        <v>0</v>
      </c>
      <c r="K720" s="23" t="str">
        <f>IF(J720&gt;0,L720/J720," ")</f>
        <v xml:space="preserve"> </v>
      </c>
      <c r="L720" s="23">
        <f>G720+D720</f>
        <v>0</v>
      </c>
      <c r="M720" s="15"/>
      <c r="N720" s="44">
        <f>D720+G720</f>
        <v>0</v>
      </c>
    </row>
    <row r="721" spans="1:14" ht="14.5" customHeight="1" x14ac:dyDescent="0.2">
      <c r="A721" s="110" t="s">
        <v>97</v>
      </c>
      <c r="B721" s="22">
        <f>'BE1'!B721+'BE2'!B721+'BE3'!B721+'BE4'!B721+'BE5'!B721+'BE6'!B721+'BE7'!B721+'BE8'!B721+'BE9'!B721+'BE10'!B721+'BE11'!B721+'BE12'!B721+'BE13'!B721+'BE14'!B721+'BE15'!B721+'BE16'!B721+'BE17'!B721+'BE18'!B721+'BE19'!B721+'BE20'!B721</f>
        <v>0</v>
      </c>
      <c r="C721" s="11"/>
      <c r="D721" s="22">
        <f>'BE1'!D721+'BE2'!D721+'BE3'!D721+'BE4'!D721+'BE5'!D721+'BE6'!D721+'BE7'!D721+'BE8'!D721+'BE9'!D721+'BE10'!D721+'BE11'!D721+'BE12'!D721+'BE13'!D721+'BE14'!D721+'BE15'!D721+'BE16'!D721+'BE17'!D721+'BE18'!D721+'BE19'!D721+'BE20'!D721</f>
        <v>0</v>
      </c>
      <c r="E721" s="23">
        <f>'BE6'!E721</f>
        <v>0</v>
      </c>
      <c r="F721" s="13"/>
      <c r="G721" s="23">
        <f>'BE6'!G721</f>
        <v>0</v>
      </c>
      <c r="H721" s="34"/>
      <c r="I721" s="44">
        <f>D721+G721</f>
        <v>0</v>
      </c>
      <c r="J721" s="23">
        <f>E721+B721</f>
        <v>0</v>
      </c>
      <c r="K721" s="23" t="str">
        <f>IF(J721&gt;0,L721/J721," ")</f>
        <v xml:space="preserve"> </v>
      </c>
      <c r="L721" s="23">
        <f>G721+D721</f>
        <v>0</v>
      </c>
      <c r="M721" s="15"/>
      <c r="N721" s="44">
        <f>D721+G721</f>
        <v>0</v>
      </c>
    </row>
    <row r="722" spans="1:14" ht="14.5" customHeight="1" x14ac:dyDescent="0.2">
      <c r="A722" s="14" t="s">
        <v>98</v>
      </c>
      <c r="B722" s="10"/>
      <c r="C722" s="11"/>
      <c r="D722" s="22"/>
      <c r="E722" s="12"/>
      <c r="F722" s="13"/>
      <c r="G722" s="23"/>
      <c r="H722" s="15"/>
      <c r="I722" s="44"/>
      <c r="J722" s="23"/>
      <c r="K722" s="23"/>
      <c r="L722" s="23"/>
      <c r="M722" s="15"/>
      <c r="N722" s="44"/>
    </row>
    <row r="723" spans="1:14" ht="14.5" customHeight="1" x14ac:dyDescent="0.2">
      <c r="A723" s="110" t="s">
        <v>99</v>
      </c>
      <c r="B723" s="22">
        <f>'BE1'!B723+'BE2'!B723+'BE3'!B723+'BE4'!B723+'BE5'!B723+'BE6'!B723+'BE7'!B723+'BE8'!B723+'BE9'!B723+'BE10'!B723+'BE11'!B723+'BE12'!B723+'BE13'!B723+'BE14'!B723+'BE15'!B723+'BE16'!B723+'BE17'!B723+'BE18'!B723+'BE19'!B723+'BE20'!B723</f>
        <v>0</v>
      </c>
      <c r="C723" s="11"/>
      <c r="D723" s="22">
        <f>'BE1'!D723+'BE2'!D723+'BE3'!D723+'BE4'!D723+'BE5'!D723+'BE6'!D723+'BE7'!D723+'BE8'!D723+'BE9'!D723+'BE10'!D723+'BE11'!D723+'BE12'!D723+'BE13'!D723+'BE14'!D723+'BE15'!D723+'BE16'!D723+'BE17'!D723+'BE18'!D723+'BE19'!D723+'BE20'!D723</f>
        <v>0</v>
      </c>
      <c r="E723" s="23">
        <f>'BE6'!E723</f>
        <v>0</v>
      </c>
      <c r="F723" s="13"/>
      <c r="G723" s="23">
        <f>'BE6'!G723</f>
        <v>0</v>
      </c>
      <c r="H723" s="34"/>
      <c r="I723" s="44">
        <f>D723+G723</f>
        <v>0</v>
      </c>
      <c r="J723" s="23">
        <f>E723+B723</f>
        <v>0</v>
      </c>
      <c r="K723" s="23" t="str">
        <f t="shared" ref="K723:K727" si="124">IF(J723&gt;0,L723/J723," ")</f>
        <v xml:space="preserve"> </v>
      </c>
      <c r="L723" s="23">
        <f>G723+D723</f>
        <v>0</v>
      </c>
      <c r="M723" s="15"/>
      <c r="N723" s="44">
        <f>D723+G723</f>
        <v>0</v>
      </c>
    </row>
    <row r="724" spans="1:14" ht="14.5" customHeight="1" x14ac:dyDescent="0.2">
      <c r="A724" s="110" t="s">
        <v>100</v>
      </c>
      <c r="B724" s="22">
        <f>'BE1'!B724+'BE2'!B724+'BE3'!B724+'BE4'!B724+'BE5'!B724+'BE6'!B724+'BE7'!B724+'BE8'!B724+'BE9'!B724+'BE10'!B724+'BE11'!B724+'BE12'!B724+'BE13'!B724+'BE14'!B724+'BE15'!B724+'BE16'!B724+'BE17'!B724+'BE18'!B724+'BE19'!B724+'BE20'!B724</f>
        <v>0</v>
      </c>
      <c r="C724" s="11"/>
      <c r="D724" s="22">
        <f>'BE1'!D724+'BE2'!D724+'BE3'!D724+'BE4'!D724+'BE5'!D724+'BE6'!D724+'BE7'!D724+'BE8'!D724+'BE9'!D724+'BE10'!D724+'BE11'!D724+'BE12'!D724+'BE13'!D724+'BE14'!D724+'BE15'!D724+'BE16'!D724+'BE17'!D724+'BE18'!D724+'BE19'!D724+'BE20'!D724</f>
        <v>0</v>
      </c>
      <c r="E724" s="23">
        <f>'BE6'!E724</f>
        <v>0</v>
      </c>
      <c r="F724" s="13"/>
      <c r="G724" s="23">
        <f>'BE6'!G724</f>
        <v>0</v>
      </c>
      <c r="H724" s="34"/>
      <c r="I724" s="44">
        <f>D724+G724</f>
        <v>0</v>
      </c>
      <c r="J724" s="23">
        <f>E724+B724</f>
        <v>0</v>
      </c>
      <c r="K724" s="23" t="str">
        <f t="shared" si="124"/>
        <v xml:space="preserve"> </v>
      </c>
      <c r="L724" s="23">
        <f>G724+D724</f>
        <v>0</v>
      </c>
      <c r="M724" s="15"/>
      <c r="N724" s="44">
        <f>D724+G724</f>
        <v>0</v>
      </c>
    </row>
    <row r="725" spans="1:14" ht="14.5" customHeight="1" x14ac:dyDescent="0.2">
      <c r="A725" s="110" t="s">
        <v>101</v>
      </c>
      <c r="B725" s="22">
        <f>'BE1'!B725+'BE2'!B725+'BE3'!B725+'BE4'!B725+'BE5'!B725+'BE6'!B725+'BE7'!B725+'BE8'!B725+'BE9'!B725+'BE10'!B725+'BE11'!B725+'BE12'!B725+'BE13'!B725+'BE14'!B725+'BE15'!B725+'BE16'!B725+'BE17'!B725+'BE18'!B725+'BE19'!B725+'BE20'!B725</f>
        <v>0</v>
      </c>
      <c r="C725" s="11"/>
      <c r="D725" s="22">
        <f>'BE1'!D725+'BE2'!D725+'BE3'!D725+'BE4'!D725+'BE5'!D725+'BE6'!D725+'BE7'!D725+'BE8'!D725+'BE9'!D725+'BE10'!D725+'BE11'!D725+'BE12'!D725+'BE13'!D725+'BE14'!D725+'BE15'!D725+'BE16'!D725+'BE17'!D725+'BE18'!D725+'BE19'!D725+'BE20'!D725</f>
        <v>0</v>
      </c>
      <c r="E725" s="23">
        <f>'BE6'!E725</f>
        <v>0</v>
      </c>
      <c r="F725" s="13"/>
      <c r="G725" s="23">
        <f>'BE6'!G725</f>
        <v>0</v>
      </c>
      <c r="H725" s="34"/>
      <c r="I725" s="44">
        <f>D725+G725</f>
        <v>0</v>
      </c>
      <c r="J725" s="23">
        <f>E725+B725</f>
        <v>0</v>
      </c>
      <c r="K725" s="23" t="str">
        <f t="shared" si="124"/>
        <v xml:space="preserve"> </v>
      </c>
      <c r="L725" s="23">
        <f>G725+D725</f>
        <v>0</v>
      </c>
      <c r="M725" s="15"/>
      <c r="N725" s="44">
        <f>D725+G725</f>
        <v>0</v>
      </c>
    </row>
    <row r="726" spans="1:14" ht="14.5" customHeight="1" x14ac:dyDescent="0.2">
      <c r="A726" s="110" t="s">
        <v>102</v>
      </c>
      <c r="B726" s="22">
        <f>'BE1'!B726+'BE2'!B726+'BE3'!B726+'BE4'!B726+'BE5'!B726+'BE6'!B726+'BE7'!B726+'BE8'!B726+'BE9'!B726+'BE10'!B726+'BE11'!B726+'BE12'!B726+'BE13'!B726+'BE14'!B726+'BE15'!B726+'BE16'!B726+'BE17'!B726+'BE18'!B726+'BE19'!B726+'BE20'!B726</f>
        <v>4</v>
      </c>
      <c r="C726" s="11"/>
      <c r="D726" s="22">
        <f>'BE1'!D726+'BE2'!D726+'BE3'!D726+'BE4'!D726+'BE5'!D726+'BE6'!D726+'BE7'!D726+'BE8'!D726+'BE9'!D726+'BE10'!D726+'BE11'!D726+'BE12'!D726+'BE13'!D726+'BE14'!D726+'BE15'!D726+'BE16'!D726+'BE17'!D726+'BE18'!D726+'BE19'!D726+'BE20'!D726</f>
        <v>10000</v>
      </c>
      <c r="E726" s="23">
        <f>'BE6'!E726</f>
        <v>0</v>
      </c>
      <c r="F726" s="13"/>
      <c r="G726" s="23">
        <f>'BE6'!G726</f>
        <v>0</v>
      </c>
      <c r="H726" s="34"/>
      <c r="I726" s="44">
        <f>D726+G726</f>
        <v>10000</v>
      </c>
      <c r="J726" s="23">
        <f>E726+B726</f>
        <v>4</v>
      </c>
      <c r="K726" s="23">
        <f t="shared" si="124"/>
        <v>2500</v>
      </c>
      <c r="L726" s="23">
        <f>G726+D726</f>
        <v>10000</v>
      </c>
      <c r="M726" s="15"/>
      <c r="N726" s="44">
        <f>D726+G726</f>
        <v>10000</v>
      </c>
    </row>
    <row r="727" spans="1:14" ht="14.5" customHeight="1" x14ac:dyDescent="0.2">
      <c r="A727" s="110" t="s">
        <v>103</v>
      </c>
      <c r="B727" s="22">
        <f>'BE1'!B727+'BE2'!B727+'BE3'!B727+'BE4'!B727+'BE5'!B727+'BE6'!B727+'BE7'!B727+'BE8'!B727+'BE9'!B727+'BE10'!B727+'BE11'!B727+'BE12'!B727+'BE13'!B727+'BE14'!B727+'BE15'!B727+'BE16'!B727+'BE17'!B727+'BE18'!B727+'BE19'!B727+'BE20'!B727</f>
        <v>0</v>
      </c>
      <c r="C727" s="11"/>
      <c r="D727" s="22">
        <f>'BE1'!D727+'BE2'!D727+'BE3'!D727+'BE4'!D727+'BE5'!D727+'BE6'!D727+'BE7'!D727+'BE8'!D727+'BE9'!D727+'BE10'!D727+'BE11'!D727+'BE12'!D727+'BE13'!D727+'BE14'!D727+'BE15'!D727+'BE16'!D727+'BE17'!D727+'BE18'!D727+'BE19'!D727+'BE20'!D727</f>
        <v>0</v>
      </c>
      <c r="E727" s="23">
        <f>'BE6'!E727</f>
        <v>0</v>
      </c>
      <c r="F727" s="13"/>
      <c r="G727" s="23">
        <f>'BE6'!G727</f>
        <v>0</v>
      </c>
      <c r="H727" s="34"/>
      <c r="I727" s="44">
        <f>D727+G727</f>
        <v>0</v>
      </c>
      <c r="J727" s="23">
        <f>E727+B727</f>
        <v>0</v>
      </c>
      <c r="K727" s="23" t="str">
        <f t="shared" si="124"/>
        <v xml:space="preserve"> </v>
      </c>
      <c r="L727" s="23">
        <f>G727+D727</f>
        <v>0</v>
      </c>
      <c r="M727" s="15"/>
      <c r="N727" s="44">
        <f>D727+G727</f>
        <v>0</v>
      </c>
    </row>
    <row r="728" spans="1:14" ht="14.5" customHeight="1" x14ac:dyDescent="0.2">
      <c r="A728" s="9" t="s">
        <v>104</v>
      </c>
      <c r="B728" s="7"/>
      <c r="C728" s="20"/>
      <c r="D728" s="21"/>
      <c r="E728" s="7"/>
      <c r="F728" s="20"/>
      <c r="G728" s="21"/>
      <c r="H728" s="15"/>
      <c r="I728" s="44"/>
      <c r="J728" s="23"/>
      <c r="K728" s="23"/>
      <c r="L728" s="23"/>
      <c r="M728" s="34"/>
      <c r="N728" s="44"/>
    </row>
    <row r="729" spans="1:14" ht="14.5" customHeight="1" x14ac:dyDescent="0.2">
      <c r="A729" s="121" t="s">
        <v>105</v>
      </c>
      <c r="B729" s="22">
        <f>'BE1'!B729+'BE2'!B729+'BE3'!B729+'BE4'!B729+'BE5'!B729+'BE6'!B729+'BE7'!B729+'BE8'!B729+'BE9'!B729+'BE10'!B729+'BE11'!B729+'BE12'!B729+'BE13'!B729+'BE14'!B729+'BE15'!B729+'BE16'!B729+'BE17'!B729+'BE18'!B729+'BE19'!B729+'BE20'!B729</f>
        <v>0</v>
      </c>
      <c r="C729" s="11"/>
      <c r="D729" s="22">
        <f>'BE1'!D729+'BE2'!D729+'BE3'!D729+'BE4'!D729+'BE5'!D729+'BE6'!D729+'BE7'!D729+'BE8'!D729+'BE9'!D729+'BE10'!D729+'BE11'!D729+'BE12'!D729+'BE13'!D729+'BE14'!D729+'BE15'!D729+'BE16'!D729+'BE17'!D729+'BE18'!D729+'BE19'!D729+'BE20'!D729</f>
        <v>0</v>
      </c>
      <c r="E729" s="23">
        <f>'BE6'!E729</f>
        <v>0</v>
      </c>
      <c r="F729" s="13"/>
      <c r="G729" s="23">
        <f>'BE6'!G729</f>
        <v>0</v>
      </c>
      <c r="H729" s="34"/>
      <c r="I729" s="44">
        <f>D729+G729</f>
        <v>0</v>
      </c>
      <c r="J729" s="23">
        <f>E729+B729</f>
        <v>0</v>
      </c>
      <c r="K729" s="23" t="str">
        <f t="shared" ref="K729:K733" si="125">IF(J729&gt;0,L729/J729," ")</f>
        <v xml:space="preserve"> </v>
      </c>
      <c r="L729" s="23">
        <f>G729+D729</f>
        <v>0</v>
      </c>
      <c r="M729" s="15"/>
      <c r="N729" s="44">
        <f>D729+G729</f>
        <v>0</v>
      </c>
    </row>
    <row r="730" spans="1:14" ht="14.5" customHeight="1" x14ac:dyDescent="0.2">
      <c r="A730" s="120" t="s">
        <v>106</v>
      </c>
      <c r="B730" s="22">
        <f>'BE1'!B730+'BE2'!B730+'BE3'!B730+'BE4'!B730+'BE5'!B730+'BE6'!B730+'BE7'!B730+'BE8'!B730+'BE9'!B730+'BE10'!B730+'BE11'!B730+'BE12'!B730+'BE13'!B730+'BE14'!B730+'BE15'!B730+'BE16'!B730+'BE17'!B730+'BE18'!B730+'BE19'!B730+'BE20'!B730</f>
        <v>0</v>
      </c>
      <c r="C730" s="11"/>
      <c r="D730" s="22">
        <f>'BE1'!D730+'BE2'!D730+'BE3'!D730+'BE4'!D730+'BE5'!D730+'BE6'!D730+'BE7'!D730+'BE8'!D730+'BE9'!D730+'BE10'!D730+'BE11'!D730+'BE12'!D730+'BE13'!D730+'BE14'!D730+'BE15'!D730+'BE16'!D730+'BE17'!D730+'BE18'!D730+'BE19'!D730+'BE20'!D730</f>
        <v>0</v>
      </c>
      <c r="E730" s="23">
        <f>'BE6'!E730</f>
        <v>0</v>
      </c>
      <c r="F730" s="13"/>
      <c r="G730" s="23">
        <f>'BE6'!G730</f>
        <v>0</v>
      </c>
      <c r="H730" s="34"/>
      <c r="I730" s="44">
        <f>D730+G730</f>
        <v>0</v>
      </c>
      <c r="J730" s="23">
        <f>E730+B730</f>
        <v>0</v>
      </c>
      <c r="K730" s="23" t="str">
        <f t="shared" si="125"/>
        <v xml:space="preserve"> </v>
      </c>
      <c r="L730" s="23">
        <f>G730+D730</f>
        <v>0</v>
      </c>
      <c r="M730" s="15"/>
      <c r="N730" s="44">
        <f>D730+G730</f>
        <v>0</v>
      </c>
    </row>
    <row r="731" spans="1:14" ht="14.5" customHeight="1" x14ac:dyDescent="0.2">
      <c r="A731" s="120" t="s">
        <v>107</v>
      </c>
      <c r="B731" s="22">
        <f>'BE1'!B731+'BE2'!B731+'BE3'!B731+'BE4'!B731+'BE5'!B731+'BE6'!B731+'BE7'!B731+'BE8'!B731+'BE9'!B731+'BE10'!B731+'BE11'!B731+'BE12'!B731+'BE13'!B731+'BE14'!B731+'BE15'!B731+'BE16'!B731+'BE17'!B731+'BE18'!B731+'BE19'!B731+'BE20'!B731</f>
        <v>0</v>
      </c>
      <c r="C731" s="11"/>
      <c r="D731" s="22">
        <f>'BE1'!D731+'BE2'!D731+'BE3'!D731+'BE4'!D731+'BE5'!D731+'BE6'!D731+'BE7'!D731+'BE8'!D731+'BE9'!D731+'BE10'!D731+'BE11'!D731+'BE12'!D731+'BE13'!D731+'BE14'!D731+'BE15'!D731+'BE16'!D731+'BE17'!D731+'BE18'!D731+'BE19'!D731+'BE20'!D731</f>
        <v>0</v>
      </c>
      <c r="E731" s="23">
        <f>'BE6'!E731</f>
        <v>0</v>
      </c>
      <c r="F731" s="13"/>
      <c r="G731" s="23">
        <f>'BE6'!G731</f>
        <v>0</v>
      </c>
      <c r="H731" s="34"/>
      <c r="I731" s="44">
        <f>D731+G731</f>
        <v>0</v>
      </c>
      <c r="J731" s="23">
        <f>E731+B731</f>
        <v>0</v>
      </c>
      <c r="K731" s="23" t="str">
        <f t="shared" si="125"/>
        <v xml:space="preserve"> </v>
      </c>
      <c r="L731" s="23">
        <f>G731+D731</f>
        <v>0</v>
      </c>
      <c r="M731" s="15"/>
      <c r="N731" s="44">
        <f>D731+G731</f>
        <v>0</v>
      </c>
    </row>
    <row r="732" spans="1:14" ht="14.5" customHeight="1" x14ac:dyDescent="0.2">
      <c r="A732" s="120" t="s">
        <v>108</v>
      </c>
      <c r="B732" s="22">
        <f>'BE1'!B732+'BE2'!B732+'BE3'!B732+'BE4'!B732+'BE5'!B732+'BE6'!B732+'BE7'!B732+'BE8'!B732+'BE9'!B732+'BE10'!B732+'BE11'!B732+'BE12'!B732+'BE13'!B732+'BE14'!B732+'BE15'!B732+'BE16'!B732+'BE17'!B732+'BE18'!B732+'BE19'!B732+'BE20'!B732</f>
        <v>0</v>
      </c>
      <c r="C732" s="11"/>
      <c r="D732" s="22">
        <f>'BE1'!D732+'BE2'!D732+'BE3'!D732+'BE4'!D732+'BE5'!D732+'BE6'!D732+'BE7'!D732+'BE8'!D732+'BE9'!D732+'BE10'!D732+'BE11'!D732+'BE12'!D732+'BE13'!D732+'BE14'!D732+'BE15'!D732+'BE16'!D732+'BE17'!D732+'BE18'!D732+'BE19'!D732+'BE20'!D732</f>
        <v>0</v>
      </c>
      <c r="E732" s="23">
        <f>'BE6'!E732</f>
        <v>0</v>
      </c>
      <c r="F732" s="13"/>
      <c r="G732" s="23">
        <f>'BE6'!G732</f>
        <v>0</v>
      </c>
      <c r="H732" s="34"/>
      <c r="I732" s="44">
        <f>D732+G732</f>
        <v>0</v>
      </c>
      <c r="J732" s="23">
        <f>E732+B732</f>
        <v>0</v>
      </c>
      <c r="K732" s="23" t="str">
        <f t="shared" si="125"/>
        <v xml:space="preserve"> </v>
      </c>
      <c r="L732" s="23">
        <f>G732+D732</f>
        <v>0</v>
      </c>
      <c r="M732" s="15"/>
      <c r="N732" s="44">
        <f>D732+G732</f>
        <v>0</v>
      </c>
    </row>
    <row r="733" spans="1:14" ht="14.5" customHeight="1" x14ac:dyDescent="0.2">
      <c r="A733" s="120" t="s">
        <v>109</v>
      </c>
      <c r="B733" s="22">
        <f>'BE1'!B733+'BE2'!B733+'BE3'!B733+'BE4'!B733+'BE5'!B733+'BE6'!B733+'BE7'!B733+'BE8'!B733+'BE9'!B733+'BE10'!B733+'BE11'!B733+'BE12'!B733+'BE13'!B733+'BE14'!B733+'BE15'!B733+'BE16'!B733+'BE17'!B733+'BE18'!B733+'BE19'!B733+'BE20'!B733</f>
        <v>0</v>
      </c>
      <c r="C733" s="11"/>
      <c r="D733" s="22">
        <f>'BE1'!D733+'BE2'!D733+'BE3'!D733+'BE4'!D733+'BE5'!D733+'BE6'!D733+'BE7'!D733+'BE8'!D733+'BE9'!D733+'BE10'!D733+'BE11'!D733+'BE12'!D733+'BE13'!D733+'BE14'!D733+'BE15'!D733+'BE16'!D733+'BE17'!D733+'BE18'!D733+'BE19'!D733+'BE20'!D733</f>
        <v>0</v>
      </c>
      <c r="E733" s="23">
        <f>'BE6'!E733</f>
        <v>0</v>
      </c>
      <c r="F733" s="13"/>
      <c r="G733" s="23">
        <f>'BE6'!G733</f>
        <v>0</v>
      </c>
      <c r="H733" s="34"/>
      <c r="I733" s="44">
        <f>D733+G733</f>
        <v>0</v>
      </c>
      <c r="J733" s="23">
        <f>E733+B733</f>
        <v>0</v>
      </c>
      <c r="K733" s="23" t="str">
        <f t="shared" si="125"/>
        <v xml:space="preserve"> </v>
      </c>
      <c r="L733" s="23">
        <f>G733+D733</f>
        <v>0</v>
      </c>
      <c r="M733" s="15"/>
      <c r="N733" s="44">
        <f>D733+G733</f>
        <v>0</v>
      </c>
    </row>
    <row r="734" spans="1:14" ht="14.5" customHeight="1" x14ac:dyDescent="0.2">
      <c r="A734" s="66"/>
      <c r="B734" s="10"/>
      <c r="C734" s="11"/>
      <c r="D734" s="22"/>
      <c r="E734" s="12"/>
      <c r="F734" s="13"/>
      <c r="G734" s="23"/>
      <c r="H734" s="15"/>
      <c r="I734" s="44"/>
      <c r="J734" s="23"/>
      <c r="K734" s="23"/>
      <c r="L734" s="23"/>
      <c r="M734" s="15"/>
      <c r="N734" s="44"/>
    </row>
    <row r="735" spans="1:14" ht="14.5" customHeight="1" x14ac:dyDescent="0.2">
      <c r="A735" s="122" t="s">
        <v>110</v>
      </c>
      <c r="B735" s="19"/>
      <c r="C735" s="19"/>
      <c r="D735" s="25">
        <f>'BE1'!D735+'BE2'!D735+'BE3'!D735+'BE4'!D735+'BE5'!D735+'BE6'!D735+'BE7'!D735+'BE8'!D735+'BE9'!D735+'BE10'!D735+'BE11'!D735+'BE12'!D735+'BE13'!D735+'BE14'!D735+'BE15'!D735+'BE16'!D735+'BE17'!D735+'BE18'!D735+'BE19'!D735+'BE20'!D735</f>
        <v>14000</v>
      </c>
      <c r="E735" s="19"/>
      <c r="F735" s="19"/>
      <c r="G735" s="25">
        <f>'BE6'!G735</f>
        <v>0</v>
      </c>
      <c r="H735" s="15"/>
      <c r="I735" s="44">
        <f>D735+G735</f>
        <v>14000</v>
      </c>
      <c r="J735" s="23">
        <f>E735+B735</f>
        <v>0</v>
      </c>
      <c r="K735" s="23"/>
      <c r="L735" s="23">
        <f>G735+D735</f>
        <v>14000</v>
      </c>
      <c r="M735" s="15"/>
      <c r="N735" s="44">
        <f>D735+G735</f>
        <v>14000</v>
      </c>
    </row>
    <row r="736" spans="1:14" ht="14.5" customHeight="1" x14ac:dyDescent="0.2">
      <c r="A736" s="122" t="s">
        <v>111</v>
      </c>
      <c r="B736" s="19"/>
      <c r="C736" s="19"/>
      <c r="D736" s="25">
        <f>'BE1'!D736+'BE2'!D736+'BE3'!D736+'BE4'!D736+'BE5'!D736+'BE6'!D736+'BE7'!D736+'BE8'!D736+'BE9'!D736+'BE10'!D736+'BE11'!D736+'BE12'!D736+'BE13'!D736+'BE14'!D736+'BE15'!D736+'BE16'!D736+'BE17'!D736+'BE18'!D736+'BE19'!D736+'BE20'!D736</f>
        <v>14000</v>
      </c>
      <c r="E736" s="19"/>
      <c r="F736" s="19"/>
      <c r="G736" s="25">
        <f>'BE6'!G736</f>
        <v>0</v>
      </c>
      <c r="H736" s="15"/>
      <c r="I736" s="44">
        <f>D736+G736</f>
        <v>14000</v>
      </c>
      <c r="J736" s="23">
        <f>E736+B736</f>
        <v>0</v>
      </c>
      <c r="K736" s="23"/>
      <c r="L736" s="23">
        <f>G736+D736</f>
        <v>14000</v>
      </c>
      <c r="M736" s="15"/>
      <c r="N736" s="44">
        <f>D736+G736</f>
        <v>14000</v>
      </c>
    </row>
    <row r="737" spans="1:14" ht="14.5" customHeight="1" x14ac:dyDescent="0.2">
      <c r="A737" s="24"/>
      <c r="B737" s="10"/>
      <c r="C737" s="11"/>
      <c r="D737" s="22"/>
      <c r="E737" s="12"/>
      <c r="F737" s="13"/>
      <c r="G737" s="23"/>
      <c r="H737" s="15"/>
      <c r="I737" s="44"/>
      <c r="J737" s="23"/>
      <c r="K737" s="23"/>
      <c r="L737" s="23"/>
      <c r="M737" s="15"/>
      <c r="N737" s="44"/>
    </row>
    <row r="738" spans="1:14" ht="14.5" customHeight="1" x14ac:dyDescent="0.2">
      <c r="A738" s="19" t="s">
        <v>112</v>
      </c>
      <c r="B738" s="19"/>
      <c r="C738" s="19"/>
      <c r="D738" s="25">
        <f>'BE1'!D738+'BE2'!D738+'BE3'!D738+'BE4'!D738+'BE5'!D738+'BE6'!D738+'BE7'!D738+'BE8'!D738+'BE9'!D738+'BE10'!D738+'BE11'!D738+'BE12'!D738+'BE13'!D738+'BE14'!D738+'BE15'!D738+'BE16'!D738+'BE17'!D738+'BE18'!D738+'BE19'!D738+'BE20'!D738</f>
        <v>3500</v>
      </c>
      <c r="E738" s="19"/>
      <c r="F738" s="19"/>
      <c r="G738" s="25">
        <f>'BE6'!G738</f>
        <v>0</v>
      </c>
      <c r="H738" s="15"/>
      <c r="I738" s="44">
        <f>D738+G738</f>
        <v>3500</v>
      </c>
      <c r="J738" s="23">
        <f>E738+B738</f>
        <v>0</v>
      </c>
      <c r="K738" s="23"/>
      <c r="L738" s="23">
        <f>G738+D738</f>
        <v>3500</v>
      </c>
      <c r="M738" s="15"/>
      <c r="N738" s="44">
        <f>D738+G738</f>
        <v>3500</v>
      </c>
    </row>
    <row r="739" spans="1:14" ht="14.5" customHeight="1" x14ac:dyDescent="0.2">
      <c r="A739" s="14"/>
      <c r="B739" s="10"/>
      <c r="C739" s="11"/>
      <c r="D739" s="22"/>
      <c r="E739" s="12"/>
      <c r="F739" s="13"/>
      <c r="G739" s="23"/>
      <c r="H739" s="15"/>
      <c r="I739" s="44"/>
      <c r="J739" s="23"/>
      <c r="K739" s="23"/>
      <c r="L739" s="23"/>
      <c r="M739" s="15"/>
      <c r="N739" s="44"/>
    </row>
    <row r="740" spans="1:14" ht="14.5" customHeight="1" x14ac:dyDescent="0.2">
      <c r="A740" s="19" t="s">
        <v>113</v>
      </c>
      <c r="B740" s="19"/>
      <c r="C740" s="19"/>
      <c r="D740" s="25">
        <f>'BE1'!D740+'BE2'!D740+'BE3'!D740+'BE4'!D740+'BE5'!D740+'BE6'!D740+'BE7'!D740+'BE8'!D740+'BE9'!D740+'BE10'!D740+'BE11'!D740+'BE12'!D740+'BE13'!D740+'BE14'!D740+'BE15'!D740+'BE16'!D740+'BE17'!D740+'BE18'!D740+'BE19'!D740+'BE20'!D740</f>
        <v>17500</v>
      </c>
      <c r="E740" s="19"/>
      <c r="F740" s="19"/>
      <c r="G740" s="25">
        <f>'BE6'!G740</f>
        <v>0</v>
      </c>
      <c r="H740" s="15"/>
      <c r="I740" s="44">
        <f>D740+G740</f>
        <v>17500</v>
      </c>
      <c r="J740" s="23">
        <f>E740+B740</f>
        <v>0</v>
      </c>
      <c r="K740" s="23"/>
      <c r="L740" s="23">
        <f>G740+D740</f>
        <v>17500</v>
      </c>
      <c r="M740" s="15"/>
      <c r="N740" s="44">
        <f>D740+G740</f>
        <v>17500</v>
      </c>
    </row>
    <row r="741" spans="1:14" ht="14.5" customHeight="1" x14ac:dyDescent="0.2">
      <c r="A741" s="45"/>
      <c r="B741" s="46"/>
      <c r="C741" s="46"/>
      <c r="D741" s="46"/>
      <c r="E741" s="46"/>
      <c r="F741" s="46"/>
      <c r="G741" s="46"/>
      <c r="H741" s="34"/>
      <c r="I741" s="34"/>
      <c r="J741" s="46"/>
      <c r="K741" s="46"/>
      <c r="L741" s="46"/>
      <c r="M741" s="34"/>
      <c r="N741" s="34"/>
    </row>
    <row r="742" spans="1:14" ht="14.5" customHeight="1" x14ac:dyDescent="0.2">
      <c r="A742" s="37"/>
      <c r="B742" s="38"/>
      <c r="C742" s="39"/>
      <c r="D742" s="40"/>
      <c r="E742" s="38"/>
      <c r="F742" s="39"/>
      <c r="G742" s="40"/>
      <c r="H742" s="41"/>
      <c r="I742" s="41"/>
      <c r="J742" s="41"/>
      <c r="K742" s="41"/>
      <c r="L742" s="41"/>
      <c r="M742" s="42"/>
      <c r="N742" s="43"/>
    </row>
    <row r="743" spans="1:14" ht="21" customHeight="1" x14ac:dyDescent="0.2">
      <c r="A743" s="273" t="s">
        <v>427</v>
      </c>
      <c r="B743" s="274"/>
      <c r="C743" s="274"/>
      <c r="D743" s="274"/>
      <c r="E743" s="274"/>
      <c r="F743" s="274"/>
      <c r="G743" s="274"/>
      <c r="H743" s="274"/>
      <c r="I743" s="274"/>
      <c r="J743" s="274"/>
      <c r="K743" s="274"/>
      <c r="L743" s="274"/>
      <c r="M743" s="274"/>
      <c r="N743" s="275"/>
    </row>
    <row r="744" spans="1:14" ht="14.5" customHeight="1" x14ac:dyDescent="0.2">
      <c r="A744" s="14"/>
      <c r="B744" s="14"/>
      <c r="C744" s="14"/>
      <c r="D744" s="14"/>
      <c r="E744" s="14"/>
      <c r="F744" s="14"/>
      <c r="G744" s="14"/>
      <c r="H744" s="14"/>
      <c r="I744" s="14"/>
      <c r="J744" s="14"/>
      <c r="K744" s="14"/>
      <c r="L744" s="14"/>
      <c r="M744" s="14"/>
      <c r="N744" s="14"/>
    </row>
    <row r="745" spans="1:14" ht="14.5" customHeight="1" x14ac:dyDescent="0.2">
      <c r="A745" s="19" t="s">
        <v>81</v>
      </c>
      <c r="B745" s="7"/>
      <c r="C745" s="20"/>
      <c r="D745" s="21"/>
      <c r="E745" s="7"/>
      <c r="F745" s="20"/>
      <c r="G745" s="21"/>
      <c r="H745" s="34"/>
      <c r="I745" s="44"/>
      <c r="J745" s="23"/>
      <c r="K745" s="23"/>
      <c r="L745" s="23"/>
      <c r="M745" s="34"/>
      <c r="N745" s="44"/>
    </row>
    <row r="746" spans="1:14" ht="14.5" customHeight="1" x14ac:dyDescent="0.2">
      <c r="A746" s="14" t="s">
        <v>82</v>
      </c>
      <c r="B746" s="10"/>
      <c r="C746" s="11"/>
      <c r="D746" s="22"/>
      <c r="E746" s="12"/>
      <c r="F746" s="13"/>
      <c r="G746" s="23"/>
      <c r="H746" s="34"/>
      <c r="I746" s="44"/>
      <c r="J746" s="23"/>
      <c r="K746" s="23"/>
      <c r="L746" s="23"/>
      <c r="M746" s="34"/>
      <c r="N746" s="44"/>
    </row>
    <row r="747" spans="1:14" ht="14.5" customHeight="1" x14ac:dyDescent="0.2">
      <c r="A747" s="109" t="s">
        <v>83</v>
      </c>
      <c r="B747" s="22">
        <f>'BE1'!B747+'BE2'!B747+'BE3'!B747+'BE4'!B747+'BE5'!B747+'BE6'!B747+'BE7'!B747+'BE8'!B747+'BE9'!B747+'BE10'!B747+'BE11'!B747+'BE12'!B747+'BE13'!B747+'BE14'!B747+'BE15'!B747+'BE16'!B747+'BE17'!B747+'BE18'!B747+'BE19'!B747+'BE20'!B747</f>
        <v>0</v>
      </c>
      <c r="C747" s="11"/>
      <c r="D747" s="22">
        <f>'BE1'!D747+'BE2'!D747+'BE3'!D747+'BE4'!D747+'BE5'!D747+'BE6'!D747+'BE7'!D747+'BE8'!D747+'BE9'!D747+'BE10'!D747+'BE11'!D747+'BE12'!D747+'BE13'!D747+'BE14'!D747+'BE15'!D747+'BE16'!D747+'BE17'!D747+'BE18'!D747+'BE19'!D747+'BE20'!D747</f>
        <v>0</v>
      </c>
      <c r="E747" s="23">
        <f>'BE6'!E747</f>
        <v>0</v>
      </c>
      <c r="F747" s="13"/>
      <c r="G747" s="23">
        <f>'BE6'!G747</f>
        <v>0</v>
      </c>
      <c r="H747" s="34"/>
      <c r="I747" s="44">
        <f t="shared" ref="I747:I754" si="126">D747+G747</f>
        <v>0</v>
      </c>
      <c r="J747" s="23">
        <f t="shared" ref="J747:J754" si="127">E747+B747</f>
        <v>0</v>
      </c>
      <c r="K747" s="23" t="str">
        <f t="shared" ref="K747:K754" si="128">IF(J747&gt;0,L747/J747," ")</f>
        <v xml:space="preserve"> </v>
      </c>
      <c r="L747" s="23">
        <f t="shared" ref="L747:L754" si="129">G747+D747</f>
        <v>0</v>
      </c>
      <c r="M747" s="34"/>
      <c r="N747" s="44">
        <f t="shared" ref="N747:N754" si="130">D747+G747</f>
        <v>0</v>
      </c>
    </row>
    <row r="748" spans="1:14" ht="14.5" customHeight="1" x14ac:dyDescent="0.2">
      <c r="A748" s="109" t="s">
        <v>84</v>
      </c>
      <c r="B748" s="22">
        <f>'BE1'!B748+'BE2'!B748+'BE3'!B748+'BE4'!B748+'BE5'!B748+'BE6'!B748+'BE7'!B748+'BE8'!B748+'BE9'!B748+'BE10'!B748+'BE11'!B748+'BE12'!B748+'BE13'!B748+'BE14'!B748+'BE15'!B748+'BE16'!B748+'BE17'!B748+'BE18'!B748+'BE19'!B748+'BE20'!B748</f>
        <v>0</v>
      </c>
      <c r="C748" s="11"/>
      <c r="D748" s="22">
        <f>'BE1'!D748+'BE2'!D748+'BE3'!D748+'BE4'!D748+'BE5'!D748+'BE6'!D748+'BE7'!D748+'BE8'!D748+'BE9'!D748+'BE10'!D748+'BE11'!D748+'BE12'!D748+'BE13'!D748+'BE14'!D748+'BE15'!D748+'BE16'!D748+'BE17'!D748+'BE18'!D748+'BE19'!D748+'BE20'!D748</f>
        <v>0</v>
      </c>
      <c r="E748" s="23">
        <f>'BE6'!E748</f>
        <v>0</v>
      </c>
      <c r="F748" s="13"/>
      <c r="G748" s="23">
        <f>'BE6'!G748</f>
        <v>0</v>
      </c>
      <c r="H748" s="34"/>
      <c r="I748" s="44">
        <f t="shared" si="126"/>
        <v>0</v>
      </c>
      <c r="J748" s="23">
        <f t="shared" si="127"/>
        <v>0</v>
      </c>
      <c r="K748" s="23" t="str">
        <f t="shared" si="128"/>
        <v xml:space="preserve"> </v>
      </c>
      <c r="L748" s="23">
        <f t="shared" si="129"/>
        <v>0</v>
      </c>
      <c r="M748" s="34"/>
      <c r="N748" s="44">
        <f t="shared" si="130"/>
        <v>0</v>
      </c>
    </row>
    <row r="749" spans="1:14" ht="14.5" customHeight="1" x14ac:dyDescent="0.2">
      <c r="A749" s="109" t="s">
        <v>85</v>
      </c>
      <c r="B749" s="22">
        <f>'BE1'!B749+'BE2'!B749+'BE3'!B749+'BE4'!B749+'BE5'!B749+'BE6'!B749+'BE7'!B749+'BE8'!B749+'BE9'!B749+'BE10'!B749+'BE11'!B749+'BE12'!B749+'BE13'!B749+'BE14'!B749+'BE15'!B749+'BE16'!B749+'BE17'!B749+'BE18'!B749+'BE19'!B749+'BE20'!B749</f>
        <v>0</v>
      </c>
      <c r="C749" s="11"/>
      <c r="D749" s="22">
        <f>'BE1'!D749+'BE2'!D749+'BE3'!D749+'BE4'!D749+'BE5'!D749+'BE6'!D749+'BE7'!D749+'BE8'!D749+'BE9'!D749+'BE10'!D749+'BE11'!D749+'BE12'!D749+'BE13'!D749+'BE14'!D749+'BE15'!D749+'BE16'!D749+'BE17'!D749+'BE18'!D749+'BE19'!D749+'BE20'!D749</f>
        <v>0</v>
      </c>
      <c r="E749" s="23">
        <f>'BE6'!E749</f>
        <v>0</v>
      </c>
      <c r="F749" s="13"/>
      <c r="G749" s="23">
        <f>'BE6'!G749</f>
        <v>0</v>
      </c>
      <c r="H749" s="34"/>
      <c r="I749" s="44">
        <f t="shared" si="126"/>
        <v>0</v>
      </c>
      <c r="J749" s="23">
        <f t="shared" si="127"/>
        <v>0</v>
      </c>
      <c r="K749" s="23" t="str">
        <f t="shared" si="128"/>
        <v xml:space="preserve"> </v>
      </c>
      <c r="L749" s="23">
        <f t="shared" si="129"/>
        <v>0</v>
      </c>
      <c r="M749" s="34"/>
      <c r="N749" s="44">
        <f t="shared" si="130"/>
        <v>0</v>
      </c>
    </row>
    <row r="750" spans="1:14" ht="14.5" customHeight="1" x14ac:dyDescent="0.2">
      <c r="A750" s="109" t="s">
        <v>86</v>
      </c>
      <c r="B750" s="22">
        <f>'BE1'!B750+'BE2'!B750+'BE3'!B750+'BE4'!B750+'BE5'!B750+'BE6'!B750+'BE7'!B750+'BE8'!B750+'BE9'!B750+'BE10'!B750+'BE11'!B750+'BE12'!B750+'BE13'!B750+'BE14'!B750+'BE15'!B750+'BE16'!B750+'BE17'!B750+'BE18'!B750+'BE19'!B750+'BE20'!B750</f>
        <v>0</v>
      </c>
      <c r="C750" s="11"/>
      <c r="D750" s="22">
        <f>'BE1'!D750+'BE2'!D750+'BE3'!D750+'BE4'!D750+'BE5'!D750+'BE6'!D750+'BE7'!D750+'BE8'!D750+'BE9'!D750+'BE10'!D750+'BE11'!D750+'BE12'!D750+'BE13'!D750+'BE14'!D750+'BE15'!D750+'BE16'!D750+'BE17'!D750+'BE18'!D750+'BE19'!D750+'BE20'!D750</f>
        <v>0</v>
      </c>
      <c r="E750" s="23">
        <f>'BE6'!E750</f>
        <v>0</v>
      </c>
      <c r="F750" s="13"/>
      <c r="G750" s="23">
        <f>'BE6'!G750</f>
        <v>0</v>
      </c>
      <c r="H750" s="34"/>
      <c r="I750" s="44">
        <f t="shared" si="126"/>
        <v>0</v>
      </c>
      <c r="J750" s="23">
        <f t="shared" si="127"/>
        <v>0</v>
      </c>
      <c r="K750" s="23" t="str">
        <f t="shared" si="128"/>
        <v xml:space="preserve"> </v>
      </c>
      <c r="L750" s="23">
        <f t="shared" si="129"/>
        <v>0</v>
      </c>
      <c r="M750" s="34"/>
      <c r="N750" s="44">
        <f t="shared" si="130"/>
        <v>0</v>
      </c>
    </row>
    <row r="751" spans="1:14" ht="14.5" customHeight="1" x14ac:dyDescent="0.2">
      <c r="A751" s="109" t="s">
        <v>87</v>
      </c>
      <c r="B751" s="22">
        <f>'BE1'!B751+'BE2'!B751+'BE3'!B751+'BE4'!B751+'BE5'!B751+'BE6'!B751+'BE7'!B751+'BE8'!B751+'BE9'!B751+'BE10'!B751+'BE11'!B751+'BE12'!B751+'BE13'!B751+'BE14'!B751+'BE15'!B751+'BE16'!B751+'BE17'!B751+'BE18'!B751+'BE19'!B751+'BE20'!B751</f>
        <v>0</v>
      </c>
      <c r="C751" s="11"/>
      <c r="D751" s="22">
        <f>'BE1'!D751+'BE2'!D751+'BE3'!D751+'BE4'!D751+'BE5'!D751+'BE6'!D751+'BE7'!D751+'BE8'!D751+'BE9'!D751+'BE10'!D751+'BE11'!D751+'BE12'!D751+'BE13'!D751+'BE14'!D751+'BE15'!D751+'BE16'!D751+'BE17'!D751+'BE18'!D751+'BE19'!D751+'BE20'!D751</f>
        <v>0</v>
      </c>
      <c r="E751" s="23">
        <f>'BE6'!E751</f>
        <v>0</v>
      </c>
      <c r="F751" s="13"/>
      <c r="G751" s="23">
        <f>'BE6'!G751</f>
        <v>0</v>
      </c>
      <c r="H751" s="34"/>
      <c r="I751" s="44">
        <f t="shared" si="126"/>
        <v>0</v>
      </c>
      <c r="J751" s="23">
        <f t="shared" si="127"/>
        <v>0</v>
      </c>
      <c r="K751" s="23" t="str">
        <f t="shared" si="128"/>
        <v xml:space="preserve"> </v>
      </c>
      <c r="L751" s="23">
        <f t="shared" si="129"/>
        <v>0</v>
      </c>
      <c r="M751" s="34"/>
      <c r="N751" s="44">
        <f t="shared" si="130"/>
        <v>0</v>
      </c>
    </row>
    <row r="752" spans="1:14" ht="14.5" customHeight="1" x14ac:dyDescent="0.2">
      <c r="A752" s="14" t="s">
        <v>88</v>
      </c>
      <c r="B752" s="22">
        <f>'BE1'!B752+'BE2'!B752+'BE3'!B752+'BE4'!B752+'BE5'!B752+'BE6'!B752+'BE7'!B752+'BE8'!B752+'BE9'!B752+'BE10'!B752+'BE11'!B752+'BE12'!B752+'BE13'!B752+'BE14'!B752+'BE15'!B752+'BE16'!B752+'BE17'!B752+'BE18'!B752+'BE19'!B752+'BE20'!B752</f>
        <v>0</v>
      </c>
      <c r="C752" s="11"/>
      <c r="D752" s="22">
        <f>'BE1'!D752+'BE2'!D752+'BE3'!D752+'BE4'!D752+'BE5'!D752+'BE6'!D752+'BE7'!D752+'BE8'!D752+'BE9'!D752+'BE10'!D752+'BE11'!D752+'BE12'!D752+'BE13'!D752+'BE14'!D752+'BE15'!D752+'BE16'!D752+'BE17'!D752+'BE18'!D752+'BE19'!D752+'BE20'!D752</f>
        <v>0</v>
      </c>
      <c r="E752" s="23">
        <f>'BE6'!E752</f>
        <v>0</v>
      </c>
      <c r="F752" s="13"/>
      <c r="G752" s="23">
        <f>'BE6'!G752</f>
        <v>0</v>
      </c>
      <c r="H752" s="34"/>
      <c r="I752" s="44">
        <f t="shared" si="126"/>
        <v>0</v>
      </c>
      <c r="J752" s="23">
        <f t="shared" si="127"/>
        <v>0</v>
      </c>
      <c r="K752" s="23" t="str">
        <f t="shared" si="128"/>
        <v xml:space="preserve"> </v>
      </c>
      <c r="L752" s="23">
        <f t="shared" si="129"/>
        <v>0</v>
      </c>
      <c r="M752" s="34"/>
      <c r="N752" s="44">
        <f t="shared" si="130"/>
        <v>0</v>
      </c>
    </row>
    <row r="753" spans="1:14" ht="14.5" customHeight="1" x14ac:dyDescent="0.2">
      <c r="A753" s="14" t="s">
        <v>89</v>
      </c>
      <c r="B753" s="22">
        <f>'BE1'!B753+'BE2'!B753+'BE3'!B753+'BE4'!B753+'BE5'!B753+'BE6'!B753+'BE7'!B753+'BE8'!B753+'BE9'!B753+'BE10'!B753+'BE11'!B753+'BE12'!B753+'BE13'!B753+'BE14'!B753+'BE15'!B753+'BE16'!B753+'BE17'!B753+'BE18'!B753+'BE19'!B753+'BE20'!B753</f>
        <v>0</v>
      </c>
      <c r="C753" s="11"/>
      <c r="D753" s="22">
        <f>'BE1'!D753+'BE2'!D753+'BE3'!D753+'BE4'!D753+'BE5'!D753+'BE6'!D753+'BE7'!D753+'BE8'!D753+'BE9'!D753+'BE10'!D753+'BE11'!D753+'BE12'!D753+'BE13'!D753+'BE14'!D753+'BE15'!D753+'BE16'!D753+'BE17'!D753+'BE18'!D753+'BE19'!D753+'BE20'!D753</f>
        <v>0</v>
      </c>
      <c r="E753" s="23">
        <f>'BE6'!E753</f>
        <v>0</v>
      </c>
      <c r="F753" s="13"/>
      <c r="G753" s="23">
        <f>'BE6'!G753</f>
        <v>0</v>
      </c>
      <c r="H753" s="34"/>
      <c r="I753" s="44">
        <f t="shared" si="126"/>
        <v>0</v>
      </c>
      <c r="J753" s="23">
        <f t="shared" si="127"/>
        <v>0</v>
      </c>
      <c r="K753" s="23" t="str">
        <f t="shared" si="128"/>
        <v xml:space="preserve"> </v>
      </c>
      <c r="L753" s="23">
        <f t="shared" si="129"/>
        <v>0</v>
      </c>
      <c r="M753" s="15"/>
      <c r="N753" s="44">
        <f t="shared" si="130"/>
        <v>0</v>
      </c>
    </row>
    <row r="754" spans="1:14" ht="14.5" customHeight="1" x14ac:dyDescent="0.2">
      <c r="A754" s="14" t="s">
        <v>90</v>
      </c>
      <c r="B754" s="22">
        <f>'BE1'!B754+'BE2'!B754+'BE3'!B754+'BE4'!B754+'BE5'!B754+'BE6'!B754+'BE7'!B754+'BE8'!B754+'BE9'!B754+'BE10'!B754+'BE11'!B754+'BE12'!B754+'BE13'!B754+'BE14'!B754+'BE15'!B754+'BE16'!B754+'BE17'!B754+'BE18'!B754+'BE19'!B754+'BE20'!B754</f>
        <v>0</v>
      </c>
      <c r="C754" s="11"/>
      <c r="D754" s="22">
        <f>'BE1'!D754+'BE2'!D754+'BE3'!D754+'BE4'!D754+'BE5'!D754+'BE6'!D754+'BE7'!D754+'BE8'!D754+'BE9'!D754+'BE10'!D754+'BE11'!D754+'BE12'!D754+'BE13'!D754+'BE14'!D754+'BE15'!D754+'BE16'!D754+'BE17'!D754+'BE18'!D754+'BE19'!D754+'BE20'!D754</f>
        <v>0</v>
      </c>
      <c r="E754" s="23">
        <f>'BE6'!E754</f>
        <v>0</v>
      </c>
      <c r="F754" s="13"/>
      <c r="G754" s="23">
        <f>'BE6'!G754</f>
        <v>0</v>
      </c>
      <c r="H754" s="34"/>
      <c r="I754" s="44">
        <f t="shared" si="126"/>
        <v>0</v>
      </c>
      <c r="J754" s="23">
        <f t="shared" si="127"/>
        <v>0</v>
      </c>
      <c r="K754" s="23" t="str">
        <f t="shared" si="128"/>
        <v xml:space="preserve"> </v>
      </c>
      <c r="L754" s="23">
        <f t="shared" si="129"/>
        <v>0</v>
      </c>
      <c r="M754" s="15"/>
      <c r="N754" s="44">
        <f t="shared" si="130"/>
        <v>0</v>
      </c>
    </row>
    <row r="755" spans="1:14" ht="14.5" customHeight="1" x14ac:dyDescent="0.2">
      <c r="A755" s="19" t="s">
        <v>91</v>
      </c>
      <c r="B755" s="7"/>
      <c r="C755" s="20"/>
      <c r="D755" s="21"/>
      <c r="E755" s="7"/>
      <c r="F755" s="20"/>
      <c r="G755" s="21"/>
      <c r="H755" s="15"/>
      <c r="I755" s="44"/>
      <c r="J755" s="23"/>
      <c r="K755" s="23"/>
      <c r="L755" s="23"/>
      <c r="M755" s="34"/>
      <c r="N755" s="44"/>
    </row>
    <row r="756" spans="1:14" ht="14.5" customHeight="1" x14ac:dyDescent="0.2">
      <c r="A756" s="16"/>
      <c r="B756" s="22">
        <f>'BE1'!B756+'BE2'!B756+'BE3'!B756+'BE4'!B756+'BE5'!B756+'BE6'!B756+'BE7'!B756+'BE8'!B756+'BE9'!B756+'BE10'!B756+'BE11'!B756+'BE12'!B756+'BE13'!B756+'BE14'!B756+'BE15'!B756+'BE16'!B756+'BE17'!B756+'BE18'!B756+'BE19'!B756+'BE20'!B756</f>
        <v>0</v>
      </c>
      <c r="C756" s="11"/>
      <c r="D756" s="22">
        <f>'BE1'!D756+'BE2'!D756+'BE3'!D756+'BE4'!D756+'BE5'!D756+'BE6'!D756+'BE7'!D756+'BE8'!D756+'BE9'!D756+'BE10'!D756+'BE11'!D756+'BE12'!D756+'BE13'!D756+'BE14'!D756+'BE15'!D756+'BE16'!D756+'BE17'!D756+'BE18'!D756+'BE19'!D756+'BE20'!D756</f>
        <v>0</v>
      </c>
      <c r="E756" s="23">
        <f>'BE6'!E756</f>
        <v>0</v>
      </c>
      <c r="F756" s="13"/>
      <c r="G756" s="23">
        <f>'BE6'!G756</f>
        <v>0</v>
      </c>
      <c r="H756" s="34"/>
      <c r="I756" s="44">
        <f>D756+G756</f>
        <v>0</v>
      </c>
      <c r="J756" s="23">
        <f>E756+B756</f>
        <v>0</v>
      </c>
      <c r="K756" s="23" t="str">
        <f>IF(J756&gt;0,L756/J756," ")</f>
        <v xml:space="preserve"> </v>
      </c>
      <c r="L756" s="23">
        <f>G756+D756</f>
        <v>0</v>
      </c>
      <c r="M756" s="15"/>
      <c r="N756" s="44">
        <f>D756+G756</f>
        <v>0</v>
      </c>
    </row>
    <row r="757" spans="1:14" ht="14.5" customHeight="1" x14ac:dyDescent="0.2">
      <c r="A757" s="19" t="s">
        <v>92</v>
      </c>
      <c r="B757" s="7"/>
      <c r="C757" s="20"/>
      <c r="D757" s="21"/>
      <c r="E757" s="7"/>
      <c r="F757" s="20"/>
      <c r="G757" s="21"/>
      <c r="H757" s="15"/>
      <c r="I757" s="44"/>
      <c r="J757" s="23"/>
      <c r="K757" s="23"/>
      <c r="L757" s="23"/>
      <c r="M757" s="34"/>
      <c r="N757" s="44"/>
    </row>
    <row r="758" spans="1:14" ht="14.5" customHeight="1" x14ac:dyDescent="0.2">
      <c r="A758" s="120" t="s">
        <v>93</v>
      </c>
      <c r="B758" s="22">
        <f>'BE1'!B758+'BE2'!B758+'BE3'!B758+'BE4'!B758+'BE5'!B758+'BE6'!B758+'BE7'!B758+'BE8'!B758+'BE9'!B758+'BE10'!B758+'BE11'!B758+'BE12'!B758+'BE13'!B758+'BE14'!B758+'BE15'!B758+'BE16'!B758+'BE17'!B758+'BE18'!B758+'BE19'!B758+'BE20'!B758</f>
        <v>0</v>
      </c>
      <c r="C758" s="11"/>
      <c r="D758" s="22">
        <f>'BE1'!D758+'BE2'!D758+'BE3'!D758+'BE4'!D758+'BE5'!D758+'BE6'!D758+'BE7'!D758+'BE8'!D758+'BE9'!D758+'BE10'!D758+'BE11'!D758+'BE12'!D758+'BE13'!D758+'BE14'!D758+'BE15'!D758+'BE16'!D758+'BE17'!D758+'BE18'!D758+'BE19'!D758+'BE20'!D758</f>
        <v>0</v>
      </c>
      <c r="E758" s="23">
        <f>'BE6'!E758</f>
        <v>0</v>
      </c>
      <c r="F758" s="13"/>
      <c r="G758" s="23">
        <f>'BE6'!G758</f>
        <v>0</v>
      </c>
      <c r="H758" s="34"/>
      <c r="I758" s="44">
        <f>D758+G758</f>
        <v>0</v>
      </c>
      <c r="J758" s="23">
        <f>E758+B758</f>
        <v>0</v>
      </c>
      <c r="K758" s="23" t="str">
        <f>IF(J758&gt;0,L758/J758," ")</f>
        <v xml:space="preserve"> </v>
      </c>
      <c r="L758" s="23">
        <f>G758+D758</f>
        <v>0</v>
      </c>
      <c r="M758" s="15"/>
      <c r="N758" s="44">
        <f>D758+G758</f>
        <v>0</v>
      </c>
    </row>
    <row r="759" spans="1:14" ht="14.5" customHeight="1" x14ac:dyDescent="0.2">
      <c r="A759" s="14" t="s">
        <v>94</v>
      </c>
      <c r="B759" s="10"/>
      <c r="C759" s="11"/>
      <c r="D759" s="22"/>
      <c r="E759" s="12"/>
      <c r="F759" s="13"/>
      <c r="G759" s="23"/>
      <c r="H759" s="15"/>
      <c r="I759" s="44"/>
      <c r="J759" s="23"/>
      <c r="K759" s="23"/>
      <c r="L759" s="23"/>
      <c r="M759" s="15"/>
      <c r="N759" s="44"/>
    </row>
    <row r="760" spans="1:14" ht="14.5" customHeight="1" x14ac:dyDescent="0.2">
      <c r="A760" s="110" t="s">
        <v>95</v>
      </c>
      <c r="B760" s="22">
        <f>'BE1'!B760+'BE2'!B760+'BE3'!B760+'BE4'!B760+'BE5'!B760+'BE6'!B760+'BE7'!B760+'BE8'!B760+'BE9'!B760+'BE10'!B760+'BE11'!B760+'BE12'!B760+'BE13'!B760+'BE14'!B760+'BE15'!B760+'BE16'!B760+'BE17'!B760+'BE18'!B760+'BE19'!B760+'BE20'!B760</f>
        <v>0</v>
      </c>
      <c r="C760" s="11"/>
      <c r="D760" s="22">
        <f>'BE1'!D760+'BE2'!D760+'BE3'!D760+'BE4'!D760+'BE5'!D760+'BE6'!D760+'BE7'!D760+'BE8'!D760+'BE9'!D760+'BE10'!D760+'BE11'!D760+'BE12'!D760+'BE13'!D760+'BE14'!D760+'BE15'!D760+'BE16'!D760+'BE17'!D760+'BE18'!D760+'BE19'!D760+'BE20'!D760</f>
        <v>0</v>
      </c>
      <c r="E760" s="23">
        <f>'BE6'!E760</f>
        <v>0</v>
      </c>
      <c r="F760" s="13"/>
      <c r="G760" s="23">
        <f>'BE6'!G760</f>
        <v>0</v>
      </c>
      <c r="H760" s="34"/>
      <c r="I760" s="44">
        <f>D760+G760</f>
        <v>0</v>
      </c>
      <c r="J760" s="23">
        <f>E760+B760</f>
        <v>0</v>
      </c>
      <c r="K760" s="23" t="str">
        <f>IF(J760&gt;0,L760/J760," ")</f>
        <v xml:space="preserve"> </v>
      </c>
      <c r="L760" s="23">
        <f>G760+D760</f>
        <v>0</v>
      </c>
      <c r="M760" s="15"/>
      <c r="N760" s="44">
        <f>D760+G760</f>
        <v>0</v>
      </c>
    </row>
    <row r="761" spans="1:14" ht="14.5" customHeight="1" x14ac:dyDescent="0.2">
      <c r="A761" s="110" t="s">
        <v>96</v>
      </c>
      <c r="B761" s="22">
        <f>'BE1'!B761+'BE2'!B761+'BE3'!B761+'BE4'!B761+'BE5'!B761+'BE6'!B761+'BE7'!B761+'BE8'!B761+'BE9'!B761+'BE10'!B761+'BE11'!B761+'BE12'!B761+'BE13'!B761+'BE14'!B761+'BE15'!B761+'BE16'!B761+'BE17'!B761+'BE18'!B761+'BE19'!B761+'BE20'!B761</f>
        <v>0</v>
      </c>
      <c r="C761" s="11"/>
      <c r="D761" s="22">
        <f>'BE1'!D761+'BE2'!D761+'BE3'!D761+'BE4'!D761+'BE5'!D761+'BE6'!D761+'BE7'!D761+'BE8'!D761+'BE9'!D761+'BE10'!D761+'BE11'!D761+'BE12'!D761+'BE13'!D761+'BE14'!D761+'BE15'!D761+'BE16'!D761+'BE17'!D761+'BE18'!D761+'BE19'!D761+'BE20'!D761</f>
        <v>0</v>
      </c>
      <c r="E761" s="23">
        <f>'BE6'!E761</f>
        <v>0</v>
      </c>
      <c r="F761" s="13"/>
      <c r="G761" s="23">
        <f>'BE6'!G761</f>
        <v>0</v>
      </c>
      <c r="H761" s="34"/>
      <c r="I761" s="44">
        <f>D761+G761</f>
        <v>0</v>
      </c>
      <c r="J761" s="23">
        <f>E761+B761</f>
        <v>0</v>
      </c>
      <c r="K761" s="23" t="str">
        <f>IF(J761&gt;0,L761/J761," ")</f>
        <v xml:space="preserve"> </v>
      </c>
      <c r="L761" s="23">
        <f>G761+D761</f>
        <v>0</v>
      </c>
      <c r="M761" s="15"/>
      <c r="N761" s="44">
        <f>D761+G761</f>
        <v>0</v>
      </c>
    </row>
    <row r="762" spans="1:14" ht="14.5" customHeight="1" x14ac:dyDescent="0.2">
      <c r="A762" s="110" t="s">
        <v>97</v>
      </c>
      <c r="B762" s="22">
        <f>'BE1'!B762+'BE2'!B762+'BE3'!B762+'BE4'!B762+'BE5'!B762+'BE6'!B762+'BE7'!B762+'BE8'!B762+'BE9'!B762+'BE10'!B762+'BE11'!B762+'BE12'!B762+'BE13'!B762+'BE14'!B762+'BE15'!B762+'BE16'!B762+'BE17'!B762+'BE18'!B762+'BE19'!B762+'BE20'!B762</f>
        <v>0</v>
      </c>
      <c r="C762" s="11"/>
      <c r="D762" s="22">
        <f>'BE1'!D762+'BE2'!D762+'BE3'!D762+'BE4'!D762+'BE5'!D762+'BE6'!D762+'BE7'!D762+'BE8'!D762+'BE9'!D762+'BE10'!D762+'BE11'!D762+'BE12'!D762+'BE13'!D762+'BE14'!D762+'BE15'!D762+'BE16'!D762+'BE17'!D762+'BE18'!D762+'BE19'!D762+'BE20'!D762</f>
        <v>0</v>
      </c>
      <c r="E762" s="23">
        <f>'BE6'!E762</f>
        <v>0</v>
      </c>
      <c r="F762" s="13"/>
      <c r="G762" s="23">
        <f>'BE6'!G762</f>
        <v>0</v>
      </c>
      <c r="H762" s="34"/>
      <c r="I762" s="44">
        <f>D762+G762</f>
        <v>0</v>
      </c>
      <c r="J762" s="23">
        <f>E762+B762</f>
        <v>0</v>
      </c>
      <c r="K762" s="23" t="str">
        <f>IF(J762&gt;0,L762/J762," ")</f>
        <v xml:space="preserve"> </v>
      </c>
      <c r="L762" s="23">
        <f>G762+D762</f>
        <v>0</v>
      </c>
      <c r="M762" s="15"/>
      <c r="N762" s="44">
        <f>D762+G762</f>
        <v>0</v>
      </c>
    </row>
    <row r="763" spans="1:14" ht="14.5" customHeight="1" x14ac:dyDescent="0.2">
      <c r="A763" s="14" t="s">
        <v>98</v>
      </c>
      <c r="B763" s="10"/>
      <c r="C763" s="11"/>
      <c r="D763" s="22"/>
      <c r="E763" s="12"/>
      <c r="F763" s="13"/>
      <c r="G763" s="23"/>
      <c r="H763" s="15"/>
      <c r="I763" s="44"/>
      <c r="J763" s="23"/>
      <c r="K763" s="23"/>
      <c r="L763" s="23"/>
      <c r="M763" s="15"/>
      <c r="N763" s="44"/>
    </row>
    <row r="764" spans="1:14" ht="14.5" customHeight="1" x14ac:dyDescent="0.2">
      <c r="A764" s="110" t="s">
        <v>99</v>
      </c>
      <c r="B764" s="22">
        <f>'BE1'!B764+'BE2'!B764+'BE3'!B764+'BE4'!B764+'BE5'!B764+'BE6'!B764+'BE7'!B764+'BE8'!B764+'BE9'!B764+'BE10'!B764+'BE11'!B764+'BE12'!B764+'BE13'!B764+'BE14'!B764+'BE15'!B764+'BE16'!B764+'BE17'!B764+'BE18'!B764+'BE19'!B764+'BE20'!B764</f>
        <v>0</v>
      </c>
      <c r="C764" s="11"/>
      <c r="D764" s="22">
        <f>'BE1'!D764+'BE2'!D764+'BE3'!D764+'BE4'!D764+'BE5'!D764+'BE6'!D764+'BE7'!D764+'BE8'!D764+'BE9'!D764+'BE10'!D764+'BE11'!D764+'BE12'!D764+'BE13'!D764+'BE14'!D764+'BE15'!D764+'BE16'!D764+'BE17'!D764+'BE18'!D764+'BE19'!D764+'BE20'!D764</f>
        <v>0</v>
      </c>
      <c r="E764" s="23">
        <f>'BE6'!E764</f>
        <v>0</v>
      </c>
      <c r="F764" s="13"/>
      <c r="G764" s="23">
        <f>'BE6'!G764</f>
        <v>0</v>
      </c>
      <c r="H764" s="34"/>
      <c r="I764" s="44">
        <f>D764+G764</f>
        <v>0</v>
      </c>
      <c r="J764" s="23">
        <f>E764+B764</f>
        <v>0</v>
      </c>
      <c r="K764" s="23" t="str">
        <f t="shared" ref="K764:K768" si="131">IF(J764&gt;0,L764/J764," ")</f>
        <v xml:space="preserve"> </v>
      </c>
      <c r="L764" s="23">
        <f>G764+D764</f>
        <v>0</v>
      </c>
      <c r="M764" s="15"/>
      <c r="N764" s="44">
        <f>D764+G764</f>
        <v>0</v>
      </c>
    </row>
    <row r="765" spans="1:14" ht="14.5" customHeight="1" x14ac:dyDescent="0.2">
      <c r="A765" s="110" t="s">
        <v>100</v>
      </c>
      <c r="B765" s="22">
        <f>'BE1'!B765+'BE2'!B765+'BE3'!B765+'BE4'!B765+'BE5'!B765+'BE6'!B765+'BE7'!B765+'BE8'!B765+'BE9'!B765+'BE10'!B765+'BE11'!B765+'BE12'!B765+'BE13'!B765+'BE14'!B765+'BE15'!B765+'BE16'!B765+'BE17'!B765+'BE18'!B765+'BE19'!B765+'BE20'!B765</f>
        <v>0</v>
      </c>
      <c r="C765" s="11"/>
      <c r="D765" s="22">
        <f>'BE1'!D765+'BE2'!D765+'BE3'!D765+'BE4'!D765+'BE5'!D765+'BE6'!D765+'BE7'!D765+'BE8'!D765+'BE9'!D765+'BE10'!D765+'BE11'!D765+'BE12'!D765+'BE13'!D765+'BE14'!D765+'BE15'!D765+'BE16'!D765+'BE17'!D765+'BE18'!D765+'BE19'!D765+'BE20'!D765</f>
        <v>0</v>
      </c>
      <c r="E765" s="23">
        <f>'BE6'!E765</f>
        <v>0</v>
      </c>
      <c r="F765" s="13"/>
      <c r="G765" s="23">
        <f>'BE6'!G765</f>
        <v>0</v>
      </c>
      <c r="H765" s="34"/>
      <c r="I765" s="44">
        <f>D765+G765</f>
        <v>0</v>
      </c>
      <c r="J765" s="23">
        <f>E765+B765</f>
        <v>0</v>
      </c>
      <c r="K765" s="23" t="str">
        <f t="shared" si="131"/>
        <v xml:space="preserve"> </v>
      </c>
      <c r="L765" s="23">
        <f>G765+D765</f>
        <v>0</v>
      </c>
      <c r="M765" s="15"/>
      <c r="N765" s="44">
        <f>D765+G765</f>
        <v>0</v>
      </c>
    </row>
    <row r="766" spans="1:14" ht="14.5" customHeight="1" x14ac:dyDescent="0.2">
      <c r="A766" s="110" t="s">
        <v>101</v>
      </c>
      <c r="B766" s="22">
        <f>'BE1'!B766+'BE2'!B766+'BE3'!B766+'BE4'!B766+'BE5'!B766+'BE6'!B766+'BE7'!B766+'BE8'!B766+'BE9'!B766+'BE10'!B766+'BE11'!B766+'BE12'!B766+'BE13'!B766+'BE14'!B766+'BE15'!B766+'BE16'!B766+'BE17'!B766+'BE18'!B766+'BE19'!B766+'BE20'!B766</f>
        <v>0</v>
      </c>
      <c r="C766" s="11"/>
      <c r="D766" s="22">
        <f>'BE1'!D766+'BE2'!D766+'BE3'!D766+'BE4'!D766+'BE5'!D766+'BE6'!D766+'BE7'!D766+'BE8'!D766+'BE9'!D766+'BE10'!D766+'BE11'!D766+'BE12'!D766+'BE13'!D766+'BE14'!D766+'BE15'!D766+'BE16'!D766+'BE17'!D766+'BE18'!D766+'BE19'!D766+'BE20'!D766</f>
        <v>0</v>
      </c>
      <c r="E766" s="23">
        <f>'BE6'!E766</f>
        <v>0</v>
      </c>
      <c r="F766" s="13"/>
      <c r="G766" s="23">
        <f>'BE6'!G766</f>
        <v>0</v>
      </c>
      <c r="H766" s="34"/>
      <c r="I766" s="44">
        <f>D766+G766</f>
        <v>0</v>
      </c>
      <c r="J766" s="23">
        <f>E766+B766</f>
        <v>0</v>
      </c>
      <c r="K766" s="23" t="str">
        <f t="shared" si="131"/>
        <v xml:space="preserve"> </v>
      </c>
      <c r="L766" s="23">
        <f>G766+D766</f>
        <v>0</v>
      </c>
      <c r="M766" s="15"/>
      <c r="N766" s="44">
        <f>D766+G766</f>
        <v>0</v>
      </c>
    </row>
    <row r="767" spans="1:14" ht="14.5" customHeight="1" x14ac:dyDescent="0.2">
      <c r="A767" s="110" t="s">
        <v>102</v>
      </c>
      <c r="B767" s="22">
        <f>'BE1'!B767+'BE2'!B767+'BE3'!B767+'BE4'!B767+'BE5'!B767+'BE6'!B767+'BE7'!B767+'BE8'!B767+'BE9'!B767+'BE10'!B767+'BE11'!B767+'BE12'!B767+'BE13'!B767+'BE14'!B767+'BE15'!B767+'BE16'!B767+'BE17'!B767+'BE18'!B767+'BE19'!B767+'BE20'!B767</f>
        <v>0</v>
      </c>
      <c r="C767" s="11"/>
      <c r="D767" s="22">
        <f>'BE1'!D767+'BE2'!D767+'BE3'!D767+'BE4'!D767+'BE5'!D767+'BE6'!D767+'BE7'!D767+'BE8'!D767+'BE9'!D767+'BE10'!D767+'BE11'!D767+'BE12'!D767+'BE13'!D767+'BE14'!D767+'BE15'!D767+'BE16'!D767+'BE17'!D767+'BE18'!D767+'BE19'!D767+'BE20'!D767</f>
        <v>0</v>
      </c>
      <c r="E767" s="23">
        <f>'BE6'!E767</f>
        <v>0</v>
      </c>
      <c r="F767" s="13"/>
      <c r="G767" s="23">
        <f>'BE6'!G767</f>
        <v>0</v>
      </c>
      <c r="H767" s="34"/>
      <c r="I767" s="44">
        <f>D767+G767</f>
        <v>0</v>
      </c>
      <c r="J767" s="23">
        <f>E767+B767</f>
        <v>0</v>
      </c>
      <c r="K767" s="23" t="str">
        <f t="shared" si="131"/>
        <v xml:space="preserve"> </v>
      </c>
      <c r="L767" s="23">
        <f>G767+D767</f>
        <v>0</v>
      </c>
      <c r="M767" s="15"/>
      <c r="N767" s="44">
        <f>D767+G767</f>
        <v>0</v>
      </c>
    </row>
    <row r="768" spans="1:14" ht="14.5" customHeight="1" x14ac:dyDescent="0.2">
      <c r="A768" s="110" t="s">
        <v>103</v>
      </c>
      <c r="B768" s="22">
        <f>'BE1'!B768+'BE2'!B768+'BE3'!B768+'BE4'!B768+'BE5'!B768+'BE6'!B768+'BE7'!B768+'BE8'!B768+'BE9'!B768+'BE10'!B768+'BE11'!B768+'BE12'!B768+'BE13'!B768+'BE14'!B768+'BE15'!B768+'BE16'!B768+'BE17'!B768+'BE18'!B768+'BE19'!B768+'BE20'!B768</f>
        <v>0</v>
      </c>
      <c r="C768" s="11"/>
      <c r="D768" s="22">
        <f>'BE1'!D768+'BE2'!D768+'BE3'!D768+'BE4'!D768+'BE5'!D768+'BE6'!D768+'BE7'!D768+'BE8'!D768+'BE9'!D768+'BE10'!D768+'BE11'!D768+'BE12'!D768+'BE13'!D768+'BE14'!D768+'BE15'!D768+'BE16'!D768+'BE17'!D768+'BE18'!D768+'BE19'!D768+'BE20'!D768</f>
        <v>0</v>
      </c>
      <c r="E768" s="23">
        <f>'BE6'!E768</f>
        <v>0</v>
      </c>
      <c r="F768" s="13"/>
      <c r="G768" s="23">
        <f>'BE6'!G768</f>
        <v>0</v>
      </c>
      <c r="H768" s="34"/>
      <c r="I768" s="44">
        <f>D768+G768</f>
        <v>0</v>
      </c>
      <c r="J768" s="23">
        <f>E768+B768</f>
        <v>0</v>
      </c>
      <c r="K768" s="23" t="str">
        <f t="shared" si="131"/>
        <v xml:space="preserve"> </v>
      </c>
      <c r="L768" s="23">
        <f>G768+D768</f>
        <v>0</v>
      </c>
      <c r="M768" s="15"/>
      <c r="N768" s="44">
        <f>D768+G768</f>
        <v>0</v>
      </c>
    </row>
    <row r="769" spans="1:14" ht="14.5" customHeight="1" x14ac:dyDescent="0.2">
      <c r="A769" s="9" t="s">
        <v>104</v>
      </c>
      <c r="B769" s="7"/>
      <c r="C769" s="20"/>
      <c r="D769" s="21"/>
      <c r="E769" s="7"/>
      <c r="F769" s="20"/>
      <c r="G769" s="21"/>
      <c r="H769" s="15"/>
      <c r="I769" s="44"/>
      <c r="J769" s="23"/>
      <c r="K769" s="23"/>
      <c r="L769" s="23"/>
      <c r="M769" s="34"/>
      <c r="N769" s="44"/>
    </row>
    <row r="770" spans="1:14" ht="14.5" customHeight="1" x14ac:dyDescent="0.2">
      <c r="A770" s="121" t="s">
        <v>105</v>
      </c>
      <c r="B770" s="22">
        <f>'BE1'!B770+'BE2'!B770+'BE3'!B770+'BE4'!B770+'BE5'!B770+'BE6'!B770+'BE7'!B770+'BE8'!B770+'BE9'!B770+'BE10'!B770+'BE11'!B770+'BE12'!B770+'BE13'!B770+'BE14'!B770+'BE15'!B770+'BE16'!B770+'BE17'!B770+'BE18'!B770+'BE19'!B770+'BE20'!B770</f>
        <v>0</v>
      </c>
      <c r="C770" s="11"/>
      <c r="D770" s="22">
        <f>'BE1'!D770+'BE2'!D770+'BE3'!D770+'BE4'!D770+'BE5'!D770+'BE6'!D770+'BE7'!D770+'BE8'!D770+'BE9'!D770+'BE10'!D770+'BE11'!D770+'BE12'!D770+'BE13'!D770+'BE14'!D770+'BE15'!D770+'BE16'!D770+'BE17'!D770+'BE18'!D770+'BE19'!D770+'BE20'!D770</f>
        <v>0</v>
      </c>
      <c r="E770" s="23">
        <f>'BE6'!E770</f>
        <v>0</v>
      </c>
      <c r="F770" s="13"/>
      <c r="G770" s="23">
        <f>'BE6'!G770</f>
        <v>0</v>
      </c>
      <c r="H770" s="34"/>
      <c r="I770" s="44">
        <f>D770+G770</f>
        <v>0</v>
      </c>
      <c r="J770" s="23">
        <f>E770+B770</f>
        <v>0</v>
      </c>
      <c r="K770" s="23" t="str">
        <f t="shared" ref="K770:K774" si="132">IF(J770&gt;0,L770/J770," ")</f>
        <v xml:space="preserve"> </v>
      </c>
      <c r="L770" s="23">
        <f>G770+D770</f>
        <v>0</v>
      </c>
      <c r="M770" s="15"/>
      <c r="N770" s="44">
        <f>D770+G770</f>
        <v>0</v>
      </c>
    </row>
    <row r="771" spans="1:14" ht="14.5" customHeight="1" x14ac:dyDescent="0.2">
      <c r="A771" s="120" t="s">
        <v>106</v>
      </c>
      <c r="B771" s="22">
        <f>'BE1'!B771+'BE2'!B771+'BE3'!B771+'BE4'!B771+'BE5'!B771+'BE6'!B771+'BE7'!B771+'BE8'!B771+'BE9'!B771+'BE10'!B771+'BE11'!B771+'BE12'!B771+'BE13'!B771+'BE14'!B771+'BE15'!B771+'BE16'!B771+'BE17'!B771+'BE18'!B771+'BE19'!B771+'BE20'!B771</f>
        <v>0</v>
      </c>
      <c r="C771" s="11"/>
      <c r="D771" s="22">
        <f>'BE1'!D771+'BE2'!D771+'BE3'!D771+'BE4'!D771+'BE5'!D771+'BE6'!D771+'BE7'!D771+'BE8'!D771+'BE9'!D771+'BE10'!D771+'BE11'!D771+'BE12'!D771+'BE13'!D771+'BE14'!D771+'BE15'!D771+'BE16'!D771+'BE17'!D771+'BE18'!D771+'BE19'!D771+'BE20'!D771</f>
        <v>0</v>
      </c>
      <c r="E771" s="23">
        <f>'BE6'!E771</f>
        <v>0</v>
      </c>
      <c r="F771" s="13"/>
      <c r="G771" s="23">
        <f>'BE6'!G771</f>
        <v>0</v>
      </c>
      <c r="H771" s="34"/>
      <c r="I771" s="44">
        <f>D771+G771</f>
        <v>0</v>
      </c>
      <c r="J771" s="23">
        <f>E771+B771</f>
        <v>0</v>
      </c>
      <c r="K771" s="23" t="str">
        <f t="shared" si="132"/>
        <v xml:space="preserve"> </v>
      </c>
      <c r="L771" s="23">
        <f>G771+D771</f>
        <v>0</v>
      </c>
      <c r="M771" s="15"/>
      <c r="N771" s="44">
        <f>D771+G771</f>
        <v>0</v>
      </c>
    </row>
    <row r="772" spans="1:14" ht="14.5" customHeight="1" x14ac:dyDescent="0.2">
      <c r="A772" s="120" t="s">
        <v>107</v>
      </c>
      <c r="B772" s="22">
        <f>'BE1'!B772+'BE2'!B772+'BE3'!B772+'BE4'!B772+'BE5'!B772+'BE6'!B772+'BE7'!B772+'BE8'!B772+'BE9'!B772+'BE10'!B772+'BE11'!B772+'BE12'!B772+'BE13'!B772+'BE14'!B772+'BE15'!B772+'BE16'!B772+'BE17'!B772+'BE18'!B772+'BE19'!B772+'BE20'!B772</f>
        <v>0</v>
      </c>
      <c r="C772" s="11"/>
      <c r="D772" s="22">
        <f>'BE1'!D772+'BE2'!D772+'BE3'!D772+'BE4'!D772+'BE5'!D772+'BE6'!D772+'BE7'!D772+'BE8'!D772+'BE9'!D772+'BE10'!D772+'BE11'!D772+'BE12'!D772+'BE13'!D772+'BE14'!D772+'BE15'!D772+'BE16'!D772+'BE17'!D772+'BE18'!D772+'BE19'!D772+'BE20'!D772</f>
        <v>0</v>
      </c>
      <c r="E772" s="23">
        <f>'BE6'!E772</f>
        <v>0</v>
      </c>
      <c r="F772" s="13"/>
      <c r="G772" s="23">
        <f>'BE6'!G772</f>
        <v>0</v>
      </c>
      <c r="H772" s="34"/>
      <c r="I772" s="44">
        <f>D772+G772</f>
        <v>0</v>
      </c>
      <c r="J772" s="23">
        <f>E772+B772</f>
        <v>0</v>
      </c>
      <c r="K772" s="23" t="str">
        <f t="shared" si="132"/>
        <v xml:space="preserve"> </v>
      </c>
      <c r="L772" s="23">
        <f>G772+D772</f>
        <v>0</v>
      </c>
      <c r="M772" s="15"/>
      <c r="N772" s="44">
        <f>D772+G772</f>
        <v>0</v>
      </c>
    </row>
    <row r="773" spans="1:14" ht="14.5" customHeight="1" x14ac:dyDescent="0.2">
      <c r="A773" s="120" t="s">
        <v>108</v>
      </c>
      <c r="B773" s="22">
        <f>'BE1'!B773+'BE2'!B773+'BE3'!B773+'BE4'!B773+'BE5'!B773+'BE6'!B773+'BE7'!B773+'BE8'!B773+'BE9'!B773+'BE10'!B773+'BE11'!B773+'BE12'!B773+'BE13'!B773+'BE14'!B773+'BE15'!B773+'BE16'!B773+'BE17'!B773+'BE18'!B773+'BE19'!B773+'BE20'!B773</f>
        <v>0</v>
      </c>
      <c r="C773" s="11"/>
      <c r="D773" s="22">
        <f>'BE1'!D773+'BE2'!D773+'BE3'!D773+'BE4'!D773+'BE5'!D773+'BE6'!D773+'BE7'!D773+'BE8'!D773+'BE9'!D773+'BE10'!D773+'BE11'!D773+'BE12'!D773+'BE13'!D773+'BE14'!D773+'BE15'!D773+'BE16'!D773+'BE17'!D773+'BE18'!D773+'BE19'!D773+'BE20'!D773</f>
        <v>0</v>
      </c>
      <c r="E773" s="23">
        <f>'BE6'!E773</f>
        <v>0</v>
      </c>
      <c r="F773" s="13"/>
      <c r="G773" s="23">
        <f>'BE6'!G773</f>
        <v>0</v>
      </c>
      <c r="H773" s="34"/>
      <c r="I773" s="44">
        <f>D773+G773</f>
        <v>0</v>
      </c>
      <c r="J773" s="23">
        <f>E773+B773</f>
        <v>0</v>
      </c>
      <c r="K773" s="23" t="str">
        <f t="shared" si="132"/>
        <v xml:space="preserve"> </v>
      </c>
      <c r="L773" s="23">
        <f>G773+D773</f>
        <v>0</v>
      </c>
      <c r="M773" s="15"/>
      <c r="N773" s="44">
        <f>D773+G773</f>
        <v>0</v>
      </c>
    </row>
    <row r="774" spans="1:14" ht="14.5" customHeight="1" x14ac:dyDescent="0.2">
      <c r="A774" s="120" t="s">
        <v>109</v>
      </c>
      <c r="B774" s="22">
        <f>'BE1'!B774+'BE2'!B774+'BE3'!B774+'BE4'!B774+'BE5'!B774+'BE6'!B774+'BE7'!B774+'BE8'!B774+'BE9'!B774+'BE10'!B774+'BE11'!B774+'BE12'!B774+'BE13'!B774+'BE14'!B774+'BE15'!B774+'BE16'!B774+'BE17'!B774+'BE18'!B774+'BE19'!B774+'BE20'!B774</f>
        <v>0</v>
      </c>
      <c r="C774" s="11"/>
      <c r="D774" s="22">
        <f>'BE1'!D774+'BE2'!D774+'BE3'!D774+'BE4'!D774+'BE5'!D774+'BE6'!D774+'BE7'!D774+'BE8'!D774+'BE9'!D774+'BE10'!D774+'BE11'!D774+'BE12'!D774+'BE13'!D774+'BE14'!D774+'BE15'!D774+'BE16'!D774+'BE17'!D774+'BE18'!D774+'BE19'!D774+'BE20'!D774</f>
        <v>0</v>
      </c>
      <c r="E774" s="23">
        <f>'BE6'!E774</f>
        <v>0</v>
      </c>
      <c r="F774" s="13"/>
      <c r="G774" s="23">
        <f>'BE6'!G774</f>
        <v>0</v>
      </c>
      <c r="H774" s="34"/>
      <c r="I774" s="44">
        <f>D774+G774</f>
        <v>0</v>
      </c>
      <c r="J774" s="23">
        <f>E774+B774</f>
        <v>0</v>
      </c>
      <c r="K774" s="23" t="str">
        <f t="shared" si="132"/>
        <v xml:space="preserve"> </v>
      </c>
      <c r="L774" s="23">
        <f>G774+D774</f>
        <v>0</v>
      </c>
      <c r="M774" s="15"/>
      <c r="N774" s="44">
        <f>D774+G774</f>
        <v>0</v>
      </c>
    </row>
    <row r="775" spans="1:14" ht="14.5" customHeight="1" x14ac:dyDescent="0.2">
      <c r="A775" s="66"/>
      <c r="B775" s="10"/>
      <c r="C775" s="11"/>
      <c r="D775" s="22"/>
      <c r="E775" s="12"/>
      <c r="F775" s="13"/>
      <c r="G775" s="23"/>
      <c r="H775" s="15"/>
      <c r="I775" s="44"/>
      <c r="J775" s="23"/>
      <c r="K775" s="23"/>
      <c r="L775" s="23"/>
      <c r="M775" s="15"/>
      <c r="N775" s="44"/>
    </row>
    <row r="776" spans="1:14" ht="14.5" customHeight="1" x14ac:dyDescent="0.2">
      <c r="A776" s="122" t="s">
        <v>110</v>
      </c>
      <c r="B776" s="19"/>
      <c r="C776" s="19"/>
      <c r="D776" s="25">
        <f>'BE1'!D776+'BE2'!D776+'BE3'!D776+'BE4'!D776+'BE5'!D776+'BE6'!D776+'BE7'!D776+'BE8'!D776+'BE9'!D776+'BE10'!D776+'BE11'!D776+'BE12'!D776+'BE13'!D776+'BE14'!D776+'BE15'!D776+'BE16'!D776+'BE17'!D776+'BE18'!D776+'BE19'!D776+'BE20'!D776</f>
        <v>0</v>
      </c>
      <c r="E776" s="19"/>
      <c r="F776" s="19"/>
      <c r="G776" s="25">
        <f>'BE6'!G776</f>
        <v>0</v>
      </c>
      <c r="H776" s="15"/>
      <c r="I776" s="44">
        <f>D776+G776</f>
        <v>0</v>
      </c>
      <c r="J776" s="23">
        <f>E776+B776</f>
        <v>0</v>
      </c>
      <c r="K776" s="23"/>
      <c r="L776" s="23">
        <f>G776+D776</f>
        <v>0</v>
      </c>
      <c r="M776" s="15"/>
      <c r="N776" s="44">
        <f>D776+G776</f>
        <v>0</v>
      </c>
    </row>
    <row r="777" spans="1:14" ht="14.5" customHeight="1" x14ac:dyDescent="0.2">
      <c r="A777" s="122" t="s">
        <v>111</v>
      </c>
      <c r="B777" s="19"/>
      <c r="C777" s="19"/>
      <c r="D777" s="25">
        <f>'BE1'!D777+'BE2'!D777+'BE3'!D777+'BE4'!D777+'BE5'!D777+'BE6'!D777+'BE7'!D777+'BE8'!D777+'BE9'!D777+'BE10'!D777+'BE11'!D777+'BE12'!D777+'BE13'!D777+'BE14'!D777+'BE15'!D777+'BE16'!D777+'BE17'!D777+'BE18'!D777+'BE19'!D777+'BE20'!D777</f>
        <v>0</v>
      </c>
      <c r="E777" s="19"/>
      <c r="F777" s="19"/>
      <c r="G777" s="25">
        <f>'BE6'!G777</f>
        <v>0</v>
      </c>
      <c r="H777" s="15"/>
      <c r="I777" s="44">
        <f>D777+G777</f>
        <v>0</v>
      </c>
      <c r="J777" s="23">
        <f>E777+B777</f>
        <v>0</v>
      </c>
      <c r="K777" s="23"/>
      <c r="L777" s="23">
        <f>G777+D777</f>
        <v>0</v>
      </c>
      <c r="M777" s="15"/>
      <c r="N777" s="44">
        <f>D777+G777</f>
        <v>0</v>
      </c>
    </row>
    <row r="778" spans="1:14" ht="14.5" customHeight="1" x14ac:dyDescent="0.2">
      <c r="A778" s="24"/>
      <c r="B778" s="10"/>
      <c r="C778" s="11"/>
      <c r="D778" s="22"/>
      <c r="E778" s="12"/>
      <c r="F778" s="13"/>
      <c r="G778" s="23"/>
      <c r="H778" s="15"/>
      <c r="I778" s="44"/>
      <c r="J778" s="23"/>
      <c r="K778" s="23"/>
      <c r="L778" s="23"/>
      <c r="M778" s="15"/>
      <c r="N778" s="44"/>
    </row>
    <row r="779" spans="1:14" ht="14.5" customHeight="1" x14ac:dyDescent="0.2">
      <c r="A779" s="19" t="s">
        <v>112</v>
      </c>
      <c r="B779" s="19"/>
      <c r="C779" s="19"/>
      <c r="D779" s="25">
        <f>'BE1'!D779+'BE2'!D779+'BE3'!D779+'BE4'!D779+'BE5'!D779+'BE6'!D779+'BE7'!D779+'BE8'!D779+'BE9'!D779+'BE10'!D779+'BE11'!D779+'BE12'!D779+'BE13'!D779+'BE14'!D779+'BE15'!D779+'BE16'!D779+'BE17'!D779+'BE18'!D779+'BE19'!D779+'BE20'!D779</f>
        <v>0</v>
      </c>
      <c r="E779" s="19"/>
      <c r="F779" s="19"/>
      <c r="G779" s="25">
        <f>'BE6'!G779</f>
        <v>0</v>
      </c>
      <c r="H779" s="15"/>
      <c r="I779" s="44">
        <f>D779+G779</f>
        <v>0</v>
      </c>
      <c r="J779" s="23">
        <f>E779+B779</f>
        <v>0</v>
      </c>
      <c r="K779" s="23"/>
      <c r="L779" s="23">
        <f>G779+D779</f>
        <v>0</v>
      </c>
      <c r="M779" s="15"/>
      <c r="N779" s="44">
        <f>D779+G779</f>
        <v>0</v>
      </c>
    </row>
    <row r="780" spans="1:14" ht="14.5" customHeight="1" x14ac:dyDescent="0.2">
      <c r="A780" s="14"/>
      <c r="B780" s="10"/>
      <c r="C780" s="11"/>
      <c r="D780" s="22"/>
      <c r="E780" s="12"/>
      <c r="F780" s="13"/>
      <c r="G780" s="23"/>
      <c r="H780" s="15"/>
      <c r="I780" s="44"/>
      <c r="J780" s="23"/>
      <c r="K780" s="23"/>
      <c r="L780" s="23"/>
      <c r="M780" s="15"/>
      <c r="N780" s="44"/>
    </row>
    <row r="781" spans="1:14" ht="14.5" customHeight="1" x14ac:dyDescent="0.2">
      <c r="A781" s="19" t="s">
        <v>113</v>
      </c>
      <c r="B781" s="19"/>
      <c r="C781" s="19"/>
      <c r="D781" s="25">
        <f>'BE1'!D781+'BE2'!D781+'BE3'!D781+'BE4'!D781+'BE5'!D781+'BE6'!D781+'BE7'!D781+'BE8'!D781+'BE9'!D781+'BE10'!D781+'BE11'!D781+'BE12'!D781+'BE13'!D781+'BE14'!D781+'BE15'!D781+'BE16'!D781+'BE17'!D781+'BE18'!D781+'BE19'!D781+'BE20'!D781</f>
        <v>0</v>
      </c>
      <c r="E781" s="19"/>
      <c r="F781" s="19"/>
      <c r="G781" s="25">
        <f>'BE6'!G781</f>
        <v>0</v>
      </c>
      <c r="H781" s="15"/>
      <c r="I781" s="44">
        <f>D781+G781</f>
        <v>0</v>
      </c>
      <c r="J781" s="23">
        <f>E781+B781</f>
        <v>0</v>
      </c>
      <c r="K781" s="23"/>
      <c r="L781" s="23">
        <f>G781+D781</f>
        <v>0</v>
      </c>
      <c r="M781" s="15"/>
      <c r="N781" s="44">
        <f>D781+G781</f>
        <v>0</v>
      </c>
    </row>
    <row r="782" spans="1:14" ht="14.5" customHeight="1" x14ac:dyDescent="0.2">
      <c r="A782" s="45"/>
      <c r="B782" s="46"/>
      <c r="C782" s="46"/>
      <c r="D782" s="46"/>
      <c r="E782" s="46"/>
      <c r="F782" s="46"/>
      <c r="G782" s="46"/>
      <c r="H782" s="34"/>
      <c r="I782" s="34"/>
      <c r="J782" s="46"/>
      <c r="K782" s="46"/>
      <c r="L782" s="46"/>
      <c r="M782" s="34"/>
      <c r="N782" s="34"/>
    </row>
    <row r="783" spans="1:14" ht="14.5" customHeight="1" x14ac:dyDescent="0.2">
      <c r="A783" s="42"/>
      <c r="B783" s="42"/>
      <c r="C783" s="42"/>
      <c r="D783" s="42"/>
      <c r="E783" s="42"/>
      <c r="F783" s="42"/>
      <c r="G783" s="42"/>
      <c r="H783" s="42"/>
      <c r="I783" s="42"/>
      <c r="J783" s="42"/>
      <c r="K783" s="42"/>
      <c r="L783" s="42"/>
      <c r="M783" s="42"/>
      <c r="N783" s="42"/>
    </row>
    <row r="784" spans="1:14" ht="21" customHeight="1" x14ac:dyDescent="0.2">
      <c r="A784" s="273" t="s">
        <v>114</v>
      </c>
      <c r="B784" s="274"/>
      <c r="C784" s="274"/>
      <c r="D784" s="274"/>
      <c r="E784" s="274"/>
      <c r="F784" s="274"/>
      <c r="G784" s="274"/>
      <c r="H784" s="274"/>
      <c r="I784" s="274"/>
      <c r="J784" s="274"/>
      <c r="K784" s="274"/>
      <c r="L784" s="274"/>
      <c r="M784" s="274"/>
      <c r="N784" s="275"/>
    </row>
    <row r="785" spans="1:14" ht="14.5" customHeight="1" x14ac:dyDescent="0.2">
      <c r="A785" s="34"/>
      <c r="B785" s="49" t="s">
        <v>342</v>
      </c>
      <c r="C785" s="50" t="s">
        <v>346</v>
      </c>
      <c r="D785" s="51" t="s">
        <v>77</v>
      </c>
      <c r="E785" s="52" t="s">
        <v>342</v>
      </c>
      <c r="F785" s="53" t="s">
        <v>345</v>
      </c>
      <c r="G785" s="54" t="s">
        <v>115</v>
      </c>
      <c r="H785" s="34"/>
      <c r="I785" s="34"/>
      <c r="J785" s="34"/>
      <c r="K785" s="34"/>
      <c r="L785" s="34"/>
      <c r="M785" s="34"/>
      <c r="N785" s="34"/>
    </row>
    <row r="786" spans="1:14" ht="14.5" customHeight="1" x14ac:dyDescent="0.2">
      <c r="A786" s="19" t="s">
        <v>81</v>
      </c>
      <c r="B786" s="7"/>
      <c r="C786" s="20"/>
      <c r="D786" s="21"/>
      <c r="E786" s="7"/>
      <c r="F786" s="20"/>
      <c r="G786" s="21"/>
      <c r="H786" s="34"/>
      <c r="I786" s="44"/>
      <c r="J786" s="23"/>
      <c r="K786" s="23"/>
      <c r="L786" s="23"/>
      <c r="M786" s="34"/>
      <c r="N786" s="44"/>
    </row>
    <row r="787" spans="1:14" ht="14.5" customHeight="1" x14ac:dyDescent="0.2">
      <c r="A787" s="14" t="s">
        <v>82</v>
      </c>
      <c r="B787" s="10"/>
      <c r="C787" s="11"/>
      <c r="D787" s="22"/>
      <c r="E787" s="12"/>
      <c r="F787" s="13"/>
      <c r="G787" s="23"/>
      <c r="H787" s="34"/>
      <c r="I787" s="44"/>
      <c r="J787" s="23"/>
      <c r="K787" s="23"/>
      <c r="L787" s="23"/>
      <c r="M787" s="34"/>
      <c r="N787" s="44"/>
    </row>
    <row r="788" spans="1:14" ht="14.5" customHeight="1" x14ac:dyDescent="0.2">
      <c r="A788" s="109" t="s">
        <v>83</v>
      </c>
      <c r="B788" s="22">
        <f t="shared" ref="B788:B795" si="133">B9+B50+B91+B132+B173+B214+B255+B296+B337+B378+B419+B460+B501+B542+B583+B624+B665+B706+B747</f>
        <v>1</v>
      </c>
      <c r="C788" s="11"/>
      <c r="D788" s="22">
        <f t="shared" ref="D788:E795" si="134">D9+D50+D91+D132+D173+D214+D255+D296+D337+D378+D419+D460+D501+D542+D583+D624+D665+D706+D747</f>
        <v>7750</v>
      </c>
      <c r="E788" s="23">
        <f t="shared" si="134"/>
        <v>0</v>
      </c>
      <c r="F788" s="13"/>
      <c r="G788" s="23">
        <f t="shared" ref="G788:G795" si="135">G9+G50+G91+G132+G173+G214+G255+G296+G337+G378+G419+G460+G501+G542+G583+G624+G665+G706+G747</f>
        <v>0</v>
      </c>
      <c r="H788" s="34"/>
      <c r="I788" s="44">
        <f t="shared" ref="I788:I795" si="136">D788+G788</f>
        <v>7750</v>
      </c>
      <c r="J788" s="23">
        <f t="shared" ref="J788:J795" si="137">E788+B788</f>
        <v>1</v>
      </c>
      <c r="K788" s="23">
        <f t="shared" ref="K788:K797" si="138">IF(J788&gt;0,L788/J788," ")</f>
        <v>7750</v>
      </c>
      <c r="L788" s="23">
        <f t="shared" ref="L788:L795" si="139">G788+D788</f>
        <v>7750</v>
      </c>
      <c r="M788" s="34"/>
      <c r="N788" s="44">
        <f t="shared" ref="N788:N795" si="140">D788+G788</f>
        <v>7750</v>
      </c>
    </row>
    <row r="789" spans="1:14" ht="14.5" customHeight="1" x14ac:dyDescent="0.2">
      <c r="A789" s="109" t="s">
        <v>84</v>
      </c>
      <c r="B789" s="22">
        <f t="shared" si="133"/>
        <v>244.6</v>
      </c>
      <c r="C789" s="11"/>
      <c r="D789" s="22">
        <f t="shared" si="134"/>
        <v>1418389.6400000001</v>
      </c>
      <c r="E789" s="23">
        <f t="shared" si="134"/>
        <v>0</v>
      </c>
      <c r="F789" s="13"/>
      <c r="G789" s="23">
        <f t="shared" si="135"/>
        <v>0</v>
      </c>
      <c r="H789" s="34"/>
      <c r="I789" s="44">
        <f t="shared" si="136"/>
        <v>1418389.6400000001</v>
      </c>
      <c r="J789" s="23">
        <f t="shared" si="137"/>
        <v>244.6</v>
      </c>
      <c r="K789" s="23">
        <f t="shared" si="138"/>
        <v>5798.8129190515137</v>
      </c>
      <c r="L789" s="23">
        <f t="shared" si="139"/>
        <v>1418389.6400000001</v>
      </c>
      <c r="M789" s="34"/>
      <c r="N789" s="44">
        <f t="shared" si="140"/>
        <v>1418389.6400000001</v>
      </c>
    </row>
    <row r="790" spans="1:14" ht="14.5" customHeight="1" x14ac:dyDescent="0.2">
      <c r="A790" s="109" t="s">
        <v>85</v>
      </c>
      <c r="B790" s="22">
        <f t="shared" si="133"/>
        <v>219</v>
      </c>
      <c r="C790" s="11"/>
      <c r="D790" s="22">
        <f t="shared" si="134"/>
        <v>993130.2</v>
      </c>
      <c r="E790" s="23">
        <f t="shared" si="134"/>
        <v>0</v>
      </c>
      <c r="F790" s="13"/>
      <c r="G790" s="23">
        <f t="shared" si="135"/>
        <v>0</v>
      </c>
      <c r="H790" s="34"/>
      <c r="I790" s="44">
        <f t="shared" si="136"/>
        <v>993130.2</v>
      </c>
      <c r="J790" s="23">
        <f t="shared" si="137"/>
        <v>219</v>
      </c>
      <c r="K790" s="23">
        <f t="shared" si="138"/>
        <v>4534.8410958904105</v>
      </c>
      <c r="L790" s="23">
        <f t="shared" si="139"/>
        <v>993130.2</v>
      </c>
      <c r="M790" s="34"/>
      <c r="N790" s="44">
        <f t="shared" si="140"/>
        <v>993130.2</v>
      </c>
    </row>
    <row r="791" spans="1:14" ht="14.5" customHeight="1" x14ac:dyDescent="0.2">
      <c r="A791" s="109" t="s">
        <v>86</v>
      </c>
      <c r="B791" s="22">
        <f t="shared" si="133"/>
        <v>0</v>
      </c>
      <c r="C791" s="11"/>
      <c r="D791" s="22">
        <f t="shared" si="134"/>
        <v>0</v>
      </c>
      <c r="E791" s="23">
        <f t="shared" si="134"/>
        <v>0</v>
      </c>
      <c r="F791" s="13"/>
      <c r="G791" s="23">
        <f t="shared" si="135"/>
        <v>0</v>
      </c>
      <c r="H791" s="34"/>
      <c r="I791" s="44">
        <f t="shared" si="136"/>
        <v>0</v>
      </c>
      <c r="J791" s="23">
        <f t="shared" si="137"/>
        <v>0</v>
      </c>
      <c r="K791" s="23" t="str">
        <f t="shared" si="138"/>
        <v xml:space="preserve"> </v>
      </c>
      <c r="L791" s="23">
        <f t="shared" si="139"/>
        <v>0</v>
      </c>
      <c r="M791" s="34"/>
      <c r="N791" s="44">
        <f t="shared" si="140"/>
        <v>0</v>
      </c>
    </row>
    <row r="792" spans="1:14" ht="14.5" customHeight="1" x14ac:dyDescent="0.2">
      <c r="A792" s="109" t="s">
        <v>87</v>
      </c>
      <c r="B792" s="22">
        <f t="shared" si="133"/>
        <v>0</v>
      </c>
      <c r="C792" s="11"/>
      <c r="D792" s="22">
        <f t="shared" si="134"/>
        <v>0</v>
      </c>
      <c r="E792" s="23">
        <f t="shared" si="134"/>
        <v>0</v>
      </c>
      <c r="F792" s="13"/>
      <c r="G792" s="23">
        <f t="shared" si="135"/>
        <v>0</v>
      </c>
      <c r="H792" s="34"/>
      <c r="I792" s="44">
        <f t="shared" si="136"/>
        <v>0</v>
      </c>
      <c r="J792" s="23">
        <f t="shared" si="137"/>
        <v>0</v>
      </c>
      <c r="K792" s="23" t="str">
        <f t="shared" si="138"/>
        <v xml:space="preserve"> </v>
      </c>
      <c r="L792" s="23">
        <f t="shared" si="139"/>
        <v>0</v>
      </c>
      <c r="M792" s="34"/>
      <c r="N792" s="44">
        <f t="shared" si="140"/>
        <v>0</v>
      </c>
    </row>
    <row r="793" spans="1:14" ht="14.5" customHeight="1" x14ac:dyDescent="0.2">
      <c r="A793" s="14" t="s">
        <v>88</v>
      </c>
      <c r="B793" s="22">
        <f t="shared" si="133"/>
        <v>0</v>
      </c>
      <c r="C793" s="11"/>
      <c r="D793" s="22">
        <f t="shared" si="134"/>
        <v>0</v>
      </c>
      <c r="E793" s="23">
        <f t="shared" si="134"/>
        <v>0</v>
      </c>
      <c r="F793" s="13"/>
      <c r="G793" s="23">
        <f t="shared" si="135"/>
        <v>0</v>
      </c>
      <c r="H793" s="34"/>
      <c r="I793" s="44">
        <f t="shared" si="136"/>
        <v>0</v>
      </c>
      <c r="J793" s="23">
        <f t="shared" si="137"/>
        <v>0</v>
      </c>
      <c r="K793" s="23" t="str">
        <f t="shared" si="138"/>
        <v xml:space="preserve"> </v>
      </c>
      <c r="L793" s="23">
        <f t="shared" si="139"/>
        <v>0</v>
      </c>
      <c r="M793" s="34"/>
      <c r="N793" s="44">
        <f t="shared" si="140"/>
        <v>0</v>
      </c>
    </row>
    <row r="794" spans="1:14" ht="14.5" customHeight="1" x14ac:dyDescent="0.2">
      <c r="A794" s="14" t="s">
        <v>89</v>
      </c>
      <c r="B794" s="22">
        <f t="shared" si="133"/>
        <v>0</v>
      </c>
      <c r="C794" s="11"/>
      <c r="D794" s="22">
        <f t="shared" si="134"/>
        <v>0</v>
      </c>
      <c r="E794" s="23">
        <f t="shared" si="134"/>
        <v>0</v>
      </c>
      <c r="F794" s="13"/>
      <c r="G794" s="23">
        <f t="shared" si="135"/>
        <v>0</v>
      </c>
      <c r="H794" s="34"/>
      <c r="I794" s="44">
        <f t="shared" si="136"/>
        <v>0</v>
      </c>
      <c r="J794" s="23">
        <f t="shared" si="137"/>
        <v>0</v>
      </c>
      <c r="K794" s="23" t="str">
        <f t="shared" si="138"/>
        <v xml:space="preserve"> </v>
      </c>
      <c r="L794" s="23">
        <f t="shared" si="139"/>
        <v>0</v>
      </c>
      <c r="M794" s="15"/>
      <c r="N794" s="44">
        <f t="shared" si="140"/>
        <v>0</v>
      </c>
    </row>
    <row r="795" spans="1:14" ht="14.5" customHeight="1" x14ac:dyDescent="0.2">
      <c r="A795" s="14" t="s">
        <v>90</v>
      </c>
      <c r="B795" s="22">
        <f t="shared" si="133"/>
        <v>0</v>
      </c>
      <c r="C795" s="11"/>
      <c r="D795" s="22">
        <f t="shared" si="134"/>
        <v>0</v>
      </c>
      <c r="E795" s="23">
        <f t="shared" si="134"/>
        <v>0</v>
      </c>
      <c r="F795" s="13"/>
      <c r="G795" s="23">
        <f t="shared" si="135"/>
        <v>0</v>
      </c>
      <c r="H795" s="34"/>
      <c r="I795" s="44">
        <f t="shared" si="136"/>
        <v>0</v>
      </c>
      <c r="J795" s="23">
        <f t="shared" si="137"/>
        <v>0</v>
      </c>
      <c r="K795" s="23" t="str">
        <f t="shared" si="138"/>
        <v xml:space="preserve"> </v>
      </c>
      <c r="L795" s="23">
        <f t="shared" si="139"/>
        <v>0</v>
      </c>
      <c r="M795" s="15"/>
      <c r="N795" s="44">
        <f t="shared" si="140"/>
        <v>0</v>
      </c>
    </row>
    <row r="796" spans="1:14" ht="14.5" customHeight="1" x14ac:dyDescent="0.2">
      <c r="A796" s="19" t="s">
        <v>91</v>
      </c>
      <c r="B796" s="7"/>
      <c r="C796" s="20"/>
      <c r="D796" s="21"/>
      <c r="E796" s="7"/>
      <c r="F796" s="20"/>
      <c r="G796" s="21"/>
      <c r="H796" s="15"/>
      <c r="I796" s="44"/>
      <c r="J796" s="23"/>
      <c r="K796" s="23"/>
      <c r="L796" s="23"/>
      <c r="M796" s="15"/>
      <c r="N796" s="44"/>
    </row>
    <row r="797" spans="1:14" ht="14.5" customHeight="1" x14ac:dyDescent="0.2">
      <c r="A797" s="16"/>
      <c r="B797" s="22">
        <f>B18+B59+B100+B141+B182+B223+B264+B305+B346+B387+B428+B469+B510+B551+B592+B633+B674+B715+B756</f>
        <v>0</v>
      </c>
      <c r="C797" s="11"/>
      <c r="D797" s="22">
        <f>D18+D59+D100+D141+D182+D223+D264+D305+D346+D387+D428+D469+D510+D551+D592+D633+D674+D715+D756</f>
        <v>0</v>
      </c>
      <c r="E797" s="23">
        <f>E18+E59+E100+E141+E182+E223+E264+E305+E346+E387+E428+E469+E510+E551+E592+E633+E674+E715+E756</f>
        <v>0</v>
      </c>
      <c r="F797" s="13"/>
      <c r="G797" s="23">
        <f>G18+G59+G100+G141+G182+G223+G264+G305+G346+G387+G428+G469+G510+G551+G592+G633+G674+G715+G756</f>
        <v>0</v>
      </c>
      <c r="H797" s="34"/>
      <c r="I797" s="44">
        <f>D797+G797</f>
        <v>0</v>
      </c>
      <c r="J797" s="23">
        <f>E797+B797</f>
        <v>0</v>
      </c>
      <c r="K797" s="23" t="str">
        <f t="shared" si="138"/>
        <v xml:space="preserve"> </v>
      </c>
      <c r="L797" s="23">
        <f>G797+D797</f>
        <v>0</v>
      </c>
      <c r="M797" s="15"/>
      <c r="N797" s="44">
        <f>D797+G797</f>
        <v>0</v>
      </c>
    </row>
    <row r="798" spans="1:14" ht="14.5" customHeight="1" x14ac:dyDescent="0.2">
      <c r="A798" s="19" t="s">
        <v>92</v>
      </c>
      <c r="B798" s="7"/>
      <c r="C798" s="20"/>
      <c r="D798" s="21"/>
      <c r="E798" s="7"/>
      <c r="F798" s="20"/>
      <c r="G798" s="21"/>
      <c r="H798" s="15"/>
      <c r="I798" s="44"/>
      <c r="J798" s="23"/>
      <c r="K798" s="23"/>
      <c r="L798" s="23"/>
      <c r="M798" s="15"/>
      <c r="N798" s="44"/>
    </row>
    <row r="799" spans="1:14" ht="14.5" customHeight="1" x14ac:dyDescent="0.2">
      <c r="A799" s="120" t="s">
        <v>93</v>
      </c>
      <c r="B799" s="22">
        <f>B20+B61+B102+B143+B184+B225+B266+B307+B348+B389+B430+B471+B512+B553+B594+B635+B676+B717+B758</f>
        <v>291</v>
      </c>
      <c r="C799" s="11"/>
      <c r="D799" s="22">
        <f>D20+D61+D102+D143+D184+D225+D266+D307+D348+D389+D430+D471+D512+D553+D594+D635+D676+D717+D758</f>
        <v>58300</v>
      </c>
      <c r="E799" s="23">
        <f>E20+E61+E102+E143+E184+E225+E266+E307+E348+E389+E430+E471+E512+E553+E594+E635+E676+E717+E758</f>
        <v>0</v>
      </c>
      <c r="F799" s="13"/>
      <c r="G799" s="23">
        <f>G20+G61+G102+G143+G184+G225+G266+G307+G348+G389+G430+G471+G512+G553+G594+G635+G676+G717+G758</f>
        <v>0</v>
      </c>
      <c r="H799" s="34"/>
      <c r="I799" s="44">
        <f>D799+G799</f>
        <v>58300</v>
      </c>
      <c r="J799" s="23">
        <f>E799+B799</f>
        <v>291</v>
      </c>
      <c r="K799" s="23">
        <f>IF(J799&gt;0,L799/J799," ")</f>
        <v>200.34364261168386</v>
      </c>
      <c r="L799" s="23">
        <f>G799+D799</f>
        <v>58300</v>
      </c>
      <c r="M799" s="15"/>
      <c r="N799" s="44">
        <f>D799+G799</f>
        <v>58300</v>
      </c>
    </row>
    <row r="800" spans="1:14" ht="14.5" customHeight="1" x14ac:dyDescent="0.2">
      <c r="A800" s="14" t="s">
        <v>94</v>
      </c>
      <c r="B800" s="10"/>
      <c r="C800" s="11"/>
      <c r="D800" s="22"/>
      <c r="E800" s="12"/>
      <c r="F800" s="13"/>
      <c r="G800" s="23"/>
      <c r="H800" s="15"/>
      <c r="I800" s="44"/>
      <c r="J800" s="23"/>
      <c r="K800" s="23"/>
      <c r="L800" s="23"/>
      <c r="M800" s="15"/>
      <c r="N800" s="44"/>
    </row>
    <row r="801" spans="1:14" ht="14.5" customHeight="1" x14ac:dyDescent="0.2">
      <c r="A801" s="110" t="s">
        <v>95</v>
      </c>
      <c r="B801" s="22">
        <f>B22+B63+B104+B145+B186+B227+B268+B309+B350+B391+B432+B473+B514+B555+B596+B637+B678+B719+B760</f>
        <v>0</v>
      </c>
      <c r="C801" s="11"/>
      <c r="D801" s="22">
        <f t="shared" ref="D801:E803" si="141">D22+D63+D104+D145+D186+D227+D268+D309+D350+D391+D432+D473+D514+D555+D596+D637+D678+D719+D760</f>
        <v>0</v>
      </c>
      <c r="E801" s="23">
        <f t="shared" si="141"/>
        <v>0</v>
      </c>
      <c r="F801" s="13"/>
      <c r="G801" s="23">
        <f>G22+G63+G104+G145+G186+G227+G268+G309+G350+G391+G432+G473+G514+G555+G596+G637+G678+G719+G760</f>
        <v>0</v>
      </c>
      <c r="H801" s="34"/>
      <c r="I801" s="44">
        <f>D801+G801</f>
        <v>0</v>
      </c>
      <c r="J801" s="23">
        <f>E801+B801</f>
        <v>0</v>
      </c>
      <c r="K801" s="23" t="str">
        <f>IF(J801&gt;0,L801/J801," ")</f>
        <v xml:space="preserve"> </v>
      </c>
      <c r="L801" s="23">
        <f>G801+D801</f>
        <v>0</v>
      </c>
      <c r="M801" s="15"/>
      <c r="N801" s="44">
        <f>D801+G801</f>
        <v>0</v>
      </c>
    </row>
    <row r="802" spans="1:14" ht="14.5" customHeight="1" x14ac:dyDescent="0.2">
      <c r="A802" s="110" t="s">
        <v>96</v>
      </c>
      <c r="B802" s="22">
        <f>B23+B64+B105+B146+B187+B228+B269+B310+B351+B392+B433+B474+B515+B556+B597+B638+B679+B720+B761</f>
        <v>0</v>
      </c>
      <c r="C802" s="11"/>
      <c r="D802" s="22">
        <f t="shared" si="141"/>
        <v>0</v>
      </c>
      <c r="E802" s="23">
        <f t="shared" si="141"/>
        <v>0</v>
      </c>
      <c r="F802" s="13"/>
      <c r="G802" s="23">
        <f>G23+G64+G105+G146+G187+G228+G269+G310+G351+G392+G433+G474+G515+G556+G597+G638+G679+G720+G761</f>
        <v>0</v>
      </c>
      <c r="H802" s="34"/>
      <c r="I802" s="44">
        <f>D802+G802</f>
        <v>0</v>
      </c>
      <c r="J802" s="23">
        <f>E802+B802</f>
        <v>0</v>
      </c>
      <c r="K802" s="23" t="str">
        <f>IF(J802&gt;0,L802/J802," ")</f>
        <v xml:space="preserve"> </v>
      </c>
      <c r="L802" s="23">
        <f>G802+D802</f>
        <v>0</v>
      </c>
      <c r="M802" s="15"/>
      <c r="N802" s="44">
        <f>D802+G802</f>
        <v>0</v>
      </c>
    </row>
    <row r="803" spans="1:14" ht="14.5" customHeight="1" x14ac:dyDescent="0.2">
      <c r="A803" s="110" t="s">
        <v>97</v>
      </c>
      <c r="B803" s="22">
        <f>B24+B65+B106+B147+B188+B229+B270+B311+B352+B393+B434+B475+B516+B557+B598+B639+B680+B721+B762</f>
        <v>0</v>
      </c>
      <c r="C803" s="11"/>
      <c r="D803" s="22">
        <f t="shared" si="141"/>
        <v>0</v>
      </c>
      <c r="E803" s="23">
        <f t="shared" si="141"/>
        <v>0</v>
      </c>
      <c r="F803" s="13"/>
      <c r="G803" s="23">
        <f>G24+G65+G106+G147+G188+G229+G270+G311+G352+G393+G434+G475+G516+G557+G598+G639+G680+G721+G762</f>
        <v>0</v>
      </c>
      <c r="H803" s="34"/>
      <c r="I803" s="44">
        <f>D803+G803</f>
        <v>0</v>
      </c>
      <c r="J803" s="23">
        <f>E803+B803</f>
        <v>0</v>
      </c>
      <c r="K803" s="23" t="str">
        <f>IF(J803&gt;0,L803/J803," ")</f>
        <v xml:space="preserve"> </v>
      </c>
      <c r="L803" s="23">
        <f>G803+D803</f>
        <v>0</v>
      </c>
      <c r="M803" s="15"/>
      <c r="N803" s="44">
        <f>D803+G803</f>
        <v>0</v>
      </c>
    </row>
    <row r="804" spans="1:14" ht="14.5" customHeight="1" x14ac:dyDescent="0.2">
      <c r="A804" s="14" t="s">
        <v>98</v>
      </c>
      <c r="B804" s="10"/>
      <c r="C804" s="11"/>
      <c r="D804" s="22"/>
      <c r="E804" s="12"/>
      <c r="F804" s="13"/>
      <c r="G804" s="23"/>
      <c r="H804" s="15"/>
      <c r="I804" s="44"/>
      <c r="J804" s="23"/>
      <c r="K804" s="23"/>
      <c r="L804" s="23"/>
      <c r="M804" s="15"/>
      <c r="N804" s="44"/>
    </row>
    <row r="805" spans="1:14" ht="14.5" customHeight="1" x14ac:dyDescent="0.2">
      <c r="A805" s="110" t="s">
        <v>99</v>
      </c>
      <c r="B805" s="22">
        <f>B26+B67+B108+B149+B190+B231+B272+B313+B354+B395+B436+B477+B518+B559+B600+B641+B682+B723+B764</f>
        <v>0</v>
      </c>
      <c r="C805" s="11"/>
      <c r="D805" s="22">
        <f t="shared" ref="D805:E809" si="142">D26+D67+D108+D149+D190+D231+D272+D313+D354+D395+D436+D477+D518+D559+D600+D641+D682+D723+D764</f>
        <v>0</v>
      </c>
      <c r="E805" s="23">
        <f t="shared" si="142"/>
        <v>0</v>
      </c>
      <c r="F805" s="13"/>
      <c r="G805" s="23">
        <f>G26+G67+G108+G149+G190+G231+G272+G313+G354+G395+G436+G477+G518+G559+G600+G641+G682+G723+G764</f>
        <v>0</v>
      </c>
      <c r="H805" s="34"/>
      <c r="I805" s="44">
        <f>D805+G805</f>
        <v>0</v>
      </c>
      <c r="J805" s="23">
        <f>E805+B805</f>
        <v>0</v>
      </c>
      <c r="K805" s="23" t="str">
        <f t="shared" ref="K805:K815" si="143">IF(J805&gt;0,L805/J805," ")</f>
        <v xml:space="preserve"> </v>
      </c>
      <c r="L805" s="23">
        <f>G805+D805</f>
        <v>0</v>
      </c>
      <c r="M805" s="15"/>
      <c r="N805" s="44">
        <f>D805+G805</f>
        <v>0</v>
      </c>
    </row>
    <row r="806" spans="1:14" ht="14.5" customHeight="1" x14ac:dyDescent="0.2">
      <c r="A806" s="110" t="s">
        <v>100</v>
      </c>
      <c r="B806" s="22">
        <f>B27+B68+B109+B150+B191+B232+B273+B314+B355+B396+B437+B478+B519+B560+B601+B642+B683+B724+B765</f>
        <v>0</v>
      </c>
      <c r="C806" s="11"/>
      <c r="D806" s="22">
        <f t="shared" si="142"/>
        <v>0</v>
      </c>
      <c r="E806" s="23">
        <f t="shared" si="142"/>
        <v>0</v>
      </c>
      <c r="F806" s="13"/>
      <c r="G806" s="23">
        <f>G27+G68+G109+G150+G191+G232+G273+G314+G355+G396+G437+G478+G519+G560+G601+G642+G683+G724+G765</f>
        <v>0</v>
      </c>
      <c r="H806" s="34"/>
      <c r="I806" s="44">
        <f>D806+G806</f>
        <v>0</v>
      </c>
      <c r="J806" s="23">
        <f>E806+B806</f>
        <v>0</v>
      </c>
      <c r="K806" s="23" t="str">
        <f t="shared" si="143"/>
        <v xml:space="preserve"> </v>
      </c>
      <c r="L806" s="23">
        <f>G806+D806</f>
        <v>0</v>
      </c>
      <c r="M806" s="15"/>
      <c r="N806" s="44">
        <f>D806+G806</f>
        <v>0</v>
      </c>
    </row>
    <row r="807" spans="1:14" ht="14.5" customHeight="1" x14ac:dyDescent="0.2">
      <c r="A807" s="110" t="s">
        <v>101</v>
      </c>
      <c r="B807" s="22">
        <f>B28+B69+B110+B151+B192+B233+B274+B315+B356+B397+B438+B479+B520+B561+B602+B643+B684+B725+B766</f>
        <v>0</v>
      </c>
      <c r="C807" s="11"/>
      <c r="D807" s="22">
        <f t="shared" si="142"/>
        <v>0</v>
      </c>
      <c r="E807" s="23">
        <f t="shared" si="142"/>
        <v>0</v>
      </c>
      <c r="F807" s="13"/>
      <c r="G807" s="23">
        <f>G28+G69+G110+G151+G192+G233+G274+G315+G356+G397+G438+G479+G520+G561+G602+G643+G684+G725+G766</f>
        <v>0</v>
      </c>
      <c r="H807" s="34"/>
      <c r="I807" s="44">
        <f>D807+G807</f>
        <v>0</v>
      </c>
      <c r="J807" s="23">
        <f>E807+B807</f>
        <v>0</v>
      </c>
      <c r="K807" s="23" t="str">
        <f t="shared" si="143"/>
        <v xml:space="preserve"> </v>
      </c>
      <c r="L807" s="23">
        <f>G807+D807</f>
        <v>0</v>
      </c>
      <c r="M807" s="15"/>
      <c r="N807" s="44">
        <f>D807+G807</f>
        <v>0</v>
      </c>
    </row>
    <row r="808" spans="1:14" ht="14.5" customHeight="1" x14ac:dyDescent="0.2">
      <c r="A808" s="110" t="s">
        <v>102</v>
      </c>
      <c r="B808" s="22">
        <f>B29+B70+B111+B152+B193+B234+B275+B316+B357+B398+B439+B480+B521+B562+B603+B644+B685+B726+B767</f>
        <v>4</v>
      </c>
      <c r="C808" s="11"/>
      <c r="D808" s="22">
        <f t="shared" si="142"/>
        <v>10000</v>
      </c>
      <c r="E808" s="23">
        <f t="shared" si="142"/>
        <v>0</v>
      </c>
      <c r="F808" s="13"/>
      <c r="G808" s="23">
        <f>G29+G70+G111+G152+G193+G234+G275+G316+G357+G398+G439+G480+G521+G562+G603+G644+G685+G726+G767</f>
        <v>0</v>
      </c>
      <c r="H808" s="34"/>
      <c r="I808" s="44">
        <f>D808+G808</f>
        <v>10000</v>
      </c>
      <c r="J808" s="23">
        <f>E808+B808</f>
        <v>4</v>
      </c>
      <c r="K808" s="23">
        <f t="shared" si="143"/>
        <v>2500</v>
      </c>
      <c r="L808" s="23">
        <f>G808+D808</f>
        <v>10000</v>
      </c>
      <c r="M808" s="15"/>
      <c r="N808" s="44">
        <f>D808+G808</f>
        <v>10000</v>
      </c>
    </row>
    <row r="809" spans="1:14" ht="14.5" customHeight="1" x14ac:dyDescent="0.2">
      <c r="A809" s="110" t="s">
        <v>103</v>
      </c>
      <c r="B809" s="22">
        <f>B30+B71+B112+B153+B194+B235+B276+B317+B358+B399+B440+B481+B522+B563+B604+B645+B686+B727+B768</f>
        <v>206</v>
      </c>
      <c r="C809" s="11"/>
      <c r="D809" s="22">
        <f t="shared" si="142"/>
        <v>59020</v>
      </c>
      <c r="E809" s="23">
        <f t="shared" si="142"/>
        <v>0</v>
      </c>
      <c r="F809" s="13"/>
      <c r="G809" s="23">
        <f>G30+G71+G112+G153+G194+G235+G276+G317+G358+G399+G440+G481+G522+G563+G604+G645+G686+G727+G768</f>
        <v>0</v>
      </c>
      <c r="H809" s="34"/>
      <c r="I809" s="44">
        <f>D809+G809</f>
        <v>59020</v>
      </c>
      <c r="J809" s="23">
        <f>E809+B809</f>
        <v>206</v>
      </c>
      <c r="K809" s="23">
        <f t="shared" si="143"/>
        <v>286.50485436893206</v>
      </c>
      <c r="L809" s="23">
        <f>G809+D809</f>
        <v>59020</v>
      </c>
      <c r="M809" s="15"/>
      <c r="N809" s="44">
        <f>D809+G809</f>
        <v>59020</v>
      </c>
    </row>
    <row r="810" spans="1:14" ht="14.5" customHeight="1" x14ac:dyDescent="0.2">
      <c r="A810" s="9" t="s">
        <v>104</v>
      </c>
      <c r="B810" s="7"/>
      <c r="C810" s="20"/>
      <c r="D810" s="21"/>
      <c r="E810" s="7"/>
      <c r="F810" s="20"/>
      <c r="G810" s="21"/>
      <c r="H810" s="15"/>
      <c r="I810" s="44"/>
      <c r="J810" s="23"/>
      <c r="K810" s="23"/>
      <c r="L810" s="23"/>
      <c r="M810" s="15"/>
      <c r="N810" s="44"/>
    </row>
    <row r="811" spans="1:14" ht="14.5" customHeight="1" x14ac:dyDescent="0.2">
      <c r="A811" s="121" t="s">
        <v>105</v>
      </c>
      <c r="B811" s="22">
        <f>B32+B73+B114+B155+B196+B237+B278+B319+B360+B401+B442+B483+B524+B565+B606+B647+B688+B729+B770</f>
        <v>0</v>
      </c>
      <c r="C811" s="11"/>
      <c r="D811" s="22">
        <f t="shared" ref="D811:E815" si="144">D32+D73+D114+D155+D196+D237+D278+D319+D360+D401+D442+D483+D524+D565+D606+D647+D688+D729+D770</f>
        <v>0</v>
      </c>
      <c r="E811" s="23">
        <f t="shared" si="144"/>
        <v>0</v>
      </c>
      <c r="F811" s="13"/>
      <c r="G811" s="23">
        <f>G32+G73+G114+G155+G196+G237+G278+G319+G360+G401+G442+G483+G524+G565+G606+G647+G688+G729+G770</f>
        <v>0</v>
      </c>
      <c r="H811" s="34"/>
      <c r="I811" s="44">
        <f>D811+G811</f>
        <v>0</v>
      </c>
      <c r="J811" s="23">
        <f>E811+B811</f>
        <v>0</v>
      </c>
      <c r="K811" s="23" t="str">
        <f t="shared" ref="K811:K813" si="145">IF(J811&gt;0,L811/J811," ")</f>
        <v xml:space="preserve"> </v>
      </c>
      <c r="L811" s="23">
        <f>G811+D811</f>
        <v>0</v>
      </c>
      <c r="M811" s="15"/>
      <c r="N811" s="44">
        <f>D811+G811</f>
        <v>0</v>
      </c>
    </row>
    <row r="812" spans="1:14" ht="14.5" customHeight="1" x14ac:dyDescent="0.2">
      <c r="A812" s="120" t="s">
        <v>106</v>
      </c>
      <c r="B812" s="22">
        <f>B33+B74+B115+B156+B197+B238+B279+B320+B361+B402+B443+B484+B525+B566+B607+B648+B689+B730+B771</f>
        <v>0</v>
      </c>
      <c r="C812" s="11"/>
      <c r="D812" s="22">
        <f t="shared" si="144"/>
        <v>0</v>
      </c>
      <c r="E812" s="23">
        <f t="shared" si="144"/>
        <v>0</v>
      </c>
      <c r="F812" s="13"/>
      <c r="G812" s="23">
        <f>G33+G74+G115+G156+G197+G238+G279+G320+G361+G402+G443+G484+G525+G566+G607+G648+G689+G730+G771</f>
        <v>0</v>
      </c>
      <c r="H812" s="34"/>
      <c r="I812" s="44">
        <f>D812+G812</f>
        <v>0</v>
      </c>
      <c r="J812" s="23">
        <f>E812+B812</f>
        <v>0</v>
      </c>
      <c r="K812" s="23" t="str">
        <f t="shared" si="145"/>
        <v xml:space="preserve"> </v>
      </c>
      <c r="L812" s="23">
        <f>G812+D812</f>
        <v>0</v>
      </c>
      <c r="M812" s="15"/>
      <c r="N812" s="44">
        <f>D812+G812</f>
        <v>0</v>
      </c>
    </row>
    <row r="813" spans="1:14" ht="14.5" customHeight="1" x14ac:dyDescent="0.2">
      <c r="A813" s="120" t="s">
        <v>107</v>
      </c>
      <c r="B813" s="22">
        <f>B34+B75+B116+B157+B198+B239+B280+B321+B362+B403+B444+B485+B526+B567+B608+B649+B690+B731+B772</f>
        <v>0</v>
      </c>
      <c r="C813" s="11"/>
      <c r="D813" s="22">
        <f t="shared" si="144"/>
        <v>0</v>
      </c>
      <c r="E813" s="23">
        <f t="shared" si="144"/>
        <v>0</v>
      </c>
      <c r="F813" s="13"/>
      <c r="G813" s="23">
        <f>G34+G75+G116+G157+G198+G239+G280+G321+G362+G403+G444+G485+G526+G567+G608+G649+G690+G731+G772</f>
        <v>0</v>
      </c>
      <c r="H813" s="34"/>
      <c r="I813" s="44">
        <f>D813+G813</f>
        <v>0</v>
      </c>
      <c r="J813" s="23">
        <f>E813+B813</f>
        <v>0</v>
      </c>
      <c r="K813" s="23" t="str">
        <f t="shared" si="145"/>
        <v xml:space="preserve"> </v>
      </c>
      <c r="L813" s="23">
        <f>G813+D813</f>
        <v>0</v>
      </c>
      <c r="M813" s="15"/>
      <c r="N813" s="44">
        <f>D813+G813</f>
        <v>0</v>
      </c>
    </row>
    <row r="814" spans="1:14" ht="14.5" customHeight="1" x14ac:dyDescent="0.2">
      <c r="A814" s="120" t="s">
        <v>108</v>
      </c>
      <c r="B814" s="22">
        <f>B35+B76+B117+B158+B199+B240+B281+B322+B363+B404+B445+B486+B527+B568+B609+B650+B691+B732+B773</f>
        <v>0</v>
      </c>
      <c r="C814" s="11"/>
      <c r="D814" s="22">
        <f t="shared" si="144"/>
        <v>0</v>
      </c>
      <c r="E814" s="23">
        <f t="shared" si="144"/>
        <v>0</v>
      </c>
      <c r="F814" s="13"/>
      <c r="G814" s="23">
        <f>G35+G76+G117+G158+G199+G240+G281+G322+G363+G404+G445+G486+G527+G568+G609+G650+G691+G732+G773</f>
        <v>0</v>
      </c>
      <c r="H814" s="34"/>
      <c r="I814" s="44">
        <f>D814+G814</f>
        <v>0</v>
      </c>
      <c r="J814" s="23">
        <f>E814+B814</f>
        <v>0</v>
      </c>
      <c r="K814" s="23" t="str">
        <f t="shared" si="143"/>
        <v xml:space="preserve"> </v>
      </c>
      <c r="L814" s="23">
        <f>G814+D814</f>
        <v>0</v>
      </c>
      <c r="M814" s="15"/>
      <c r="N814" s="44">
        <f>D814+G814</f>
        <v>0</v>
      </c>
    </row>
    <row r="815" spans="1:14" ht="14.5" customHeight="1" x14ac:dyDescent="0.2">
      <c r="A815" s="120" t="s">
        <v>109</v>
      </c>
      <c r="B815" s="22">
        <f>B36+B77+B118+B159+B200+B241+B282+B323+B364+B405+B446+B487+B528+B569+B610+B651+B692+B733+B774</f>
        <v>0</v>
      </c>
      <c r="C815" s="11"/>
      <c r="D815" s="22">
        <f t="shared" si="144"/>
        <v>0</v>
      </c>
      <c r="E815" s="23">
        <f t="shared" si="144"/>
        <v>0</v>
      </c>
      <c r="F815" s="13"/>
      <c r="G815" s="23">
        <f>G36+G77+G118+G159+G200+G241+G282+G323+G364+G405+G446+G487+G528+G569+G610+G651+G692+G733+G774</f>
        <v>0</v>
      </c>
      <c r="H815" s="34"/>
      <c r="I815" s="44">
        <f>D815+G815</f>
        <v>0</v>
      </c>
      <c r="J815" s="23">
        <f>E815+B815</f>
        <v>0</v>
      </c>
      <c r="K815" s="23" t="str">
        <f t="shared" si="143"/>
        <v xml:space="preserve"> </v>
      </c>
      <c r="L815" s="23">
        <f>G815+D815</f>
        <v>0</v>
      </c>
      <c r="M815" s="15"/>
      <c r="N815" s="44">
        <f>D815+G815</f>
        <v>0</v>
      </c>
    </row>
    <row r="816" spans="1:14" ht="14.5" customHeight="1" x14ac:dyDescent="0.2">
      <c r="A816" s="24"/>
      <c r="B816" s="10"/>
      <c r="C816" s="11"/>
      <c r="D816" s="22"/>
      <c r="E816" s="12"/>
      <c r="F816" s="13"/>
      <c r="G816" s="23"/>
      <c r="H816" s="15"/>
      <c r="I816" s="44"/>
      <c r="J816" s="23"/>
      <c r="K816" s="23"/>
      <c r="L816" s="23"/>
      <c r="M816" s="15"/>
      <c r="N816" s="44"/>
    </row>
    <row r="817" spans="1:14" ht="14.5" customHeight="1" x14ac:dyDescent="0.2">
      <c r="A817" s="122" t="s">
        <v>110</v>
      </c>
      <c r="B817" s="19"/>
      <c r="C817" s="19"/>
      <c r="D817" s="25">
        <f>D38+D79+D120+D161+D202+D243+D284+D325+D366+D407+D448+D489+D530+D571+D612+D653+D694+D735+D776</f>
        <v>2546589.84</v>
      </c>
      <c r="E817" s="19"/>
      <c r="F817" s="19"/>
      <c r="G817" s="25">
        <f>G38+G79+G120+G161+G202+G243+G284+G325+G366+G407+G448+G489+G530+G571+G612+G653+G694+G735+G776</f>
        <v>0</v>
      </c>
      <c r="H817" s="15"/>
      <c r="I817" s="44">
        <f>D817+G817</f>
        <v>2546589.84</v>
      </c>
      <c r="J817" s="23">
        <f>E817+B817</f>
        <v>0</v>
      </c>
      <c r="K817" s="23"/>
      <c r="L817" s="23">
        <f>G817+D817</f>
        <v>2546589.84</v>
      </c>
      <c r="M817" s="15"/>
      <c r="N817" s="44">
        <f>D817+G817</f>
        <v>2546589.84</v>
      </c>
    </row>
    <row r="818" spans="1:14" ht="14.5" customHeight="1" x14ac:dyDescent="0.2">
      <c r="A818" s="122" t="s">
        <v>111</v>
      </c>
      <c r="B818" s="19"/>
      <c r="C818" s="19"/>
      <c r="D818" s="25">
        <f>D39+D80+D121+D162+D203+D244+D285+D326+D367+D408+D449+D490+D531+D572+D613+D654+D695+D736+D777</f>
        <v>2546589.84</v>
      </c>
      <c r="E818" s="19"/>
      <c r="F818" s="19"/>
      <c r="G818" s="25">
        <f>G39+G80+G121+G162+G203+G244+G285+G326+G367+G408+G449+G490+G531+G572+G613+G654+G695+G736+G777</f>
        <v>0</v>
      </c>
      <c r="H818" s="15"/>
      <c r="I818" s="44">
        <f>D818+G818</f>
        <v>2546589.84</v>
      </c>
      <c r="J818" s="23">
        <f>E818+B818</f>
        <v>0</v>
      </c>
      <c r="K818" s="23"/>
      <c r="L818" s="23">
        <f>G818+D818</f>
        <v>2546589.84</v>
      </c>
      <c r="M818" s="15"/>
      <c r="N818" s="44">
        <f>D818+G818</f>
        <v>2546589.84</v>
      </c>
    </row>
    <row r="819" spans="1:14" ht="14.5" customHeight="1" x14ac:dyDescent="0.2">
      <c r="A819" s="24"/>
      <c r="B819" s="10"/>
      <c r="C819" s="11"/>
      <c r="D819" s="22"/>
      <c r="E819" s="12"/>
      <c r="F819" s="13"/>
      <c r="G819" s="23"/>
      <c r="H819" s="15"/>
      <c r="I819" s="44"/>
      <c r="J819" s="23"/>
      <c r="K819" s="23"/>
      <c r="L819" s="23"/>
      <c r="M819" s="15"/>
      <c r="N819" s="44"/>
    </row>
    <row r="820" spans="1:14" ht="14.5" customHeight="1" x14ac:dyDescent="0.2">
      <c r="A820" s="19" t="s">
        <v>112</v>
      </c>
      <c r="B820" s="19"/>
      <c r="C820" s="19"/>
      <c r="D820" s="25">
        <f>D41+D82+D123+D164+D205+D246+D287+D328+D369+D410+D451+D492+D533+D574+D615+D656+D697+D738+D779</f>
        <v>636647.46</v>
      </c>
      <c r="E820" s="19"/>
      <c r="F820" s="19"/>
      <c r="G820" s="25">
        <f>G41+G82+G123+G164+G205+G246+G287+G328+G369+G410+G451+G492+G533+G574+G615+G656+G697+G738+G779</f>
        <v>0</v>
      </c>
      <c r="H820" s="15"/>
      <c r="I820" s="44">
        <f>D820+G820</f>
        <v>636647.46</v>
      </c>
      <c r="J820" s="23">
        <f>E820+B820</f>
        <v>0</v>
      </c>
      <c r="K820" s="23"/>
      <c r="L820" s="23">
        <f>G820+D820</f>
        <v>636647.46</v>
      </c>
      <c r="M820" s="15"/>
      <c r="N820" s="44">
        <f>D820+G820</f>
        <v>636647.46</v>
      </c>
    </row>
    <row r="821" spans="1:14" ht="14.5" customHeight="1" x14ac:dyDescent="0.2">
      <c r="A821" s="14"/>
      <c r="B821" s="10"/>
      <c r="C821" s="11"/>
      <c r="D821" s="22"/>
      <c r="E821" s="12"/>
      <c r="F821" s="13"/>
      <c r="G821" s="23"/>
      <c r="H821" s="15"/>
      <c r="I821" s="44"/>
      <c r="J821" s="23"/>
      <c r="K821" s="23"/>
      <c r="L821" s="23"/>
      <c r="M821" s="15"/>
      <c r="N821" s="44"/>
    </row>
    <row r="822" spans="1:14" ht="14.5" customHeight="1" x14ac:dyDescent="0.2">
      <c r="A822" s="19" t="s">
        <v>113</v>
      </c>
      <c r="B822" s="19"/>
      <c r="C822" s="19"/>
      <c r="D822" s="25">
        <f>D43+D84+D125+D166+D207+D248+D289+D330+D371+D412+D453+D494+D535+D576+D617+D658+D699+D740+D781</f>
        <v>3183237.3000000003</v>
      </c>
      <c r="E822" s="19"/>
      <c r="F822" s="19"/>
      <c r="G822" s="25">
        <f>G43+G84+G125+G166+G207+G248+G289+G330+G371+G412+G453+G494+G535+G576+G617+G658+G699+G740+G781</f>
        <v>0</v>
      </c>
      <c r="H822" s="15"/>
      <c r="I822" s="44">
        <f>D822+G822</f>
        <v>3183237.3000000003</v>
      </c>
      <c r="J822" s="23">
        <f>E822+B822</f>
        <v>0</v>
      </c>
      <c r="K822" s="23"/>
      <c r="L822" s="23">
        <f>G822+D822</f>
        <v>3183237.3000000003</v>
      </c>
      <c r="M822" s="15"/>
      <c r="N822" s="44">
        <f>D822+G822</f>
        <v>3183237.3000000003</v>
      </c>
    </row>
    <row r="823" spans="1:14" ht="14.5" customHeight="1" x14ac:dyDescent="0.2">
      <c r="A823" s="42"/>
      <c r="B823" s="42"/>
      <c r="C823" s="42"/>
      <c r="D823" s="42"/>
      <c r="E823" s="42"/>
      <c r="F823" s="42"/>
      <c r="G823" s="42"/>
      <c r="H823" s="42"/>
      <c r="I823" s="42"/>
      <c r="J823" s="42"/>
      <c r="K823" s="42"/>
      <c r="L823" s="42"/>
      <c r="M823" s="42"/>
      <c r="N823" s="42"/>
    </row>
  </sheetData>
  <sheetProtection algorithmName="SHA-512" hashValue="YajzUoCLBW2LLu/kWMLBKq0Ot48EX+scy8wazNSTH69MLLxX+diSX3l6YLB7ge8PGZWEW/4sndSD1U/JdCCTaA==" saltValue="sJcuLm4fLlW9RyyI2CMDPA==" spinCount="100000" sheet="1" objects="1" scenarios="1" selectLockedCells="1" selectUnlockedCells="1"/>
  <mergeCells count="23">
    <mergeCell ref="J2:K2"/>
    <mergeCell ref="A5:N5"/>
    <mergeCell ref="A46:N46"/>
    <mergeCell ref="B2:D2"/>
    <mergeCell ref="E2:G2"/>
    <mergeCell ref="A87:N87"/>
    <mergeCell ref="A128:N128"/>
    <mergeCell ref="A169:N169"/>
    <mergeCell ref="A210:N210"/>
    <mergeCell ref="A251:N251"/>
    <mergeCell ref="A292:N292"/>
    <mergeCell ref="A333:N333"/>
    <mergeCell ref="A374:N374"/>
    <mergeCell ref="A415:N415"/>
    <mergeCell ref="A456:N456"/>
    <mergeCell ref="A702:N702"/>
    <mergeCell ref="A743:N743"/>
    <mergeCell ref="A784:N784"/>
    <mergeCell ref="A497:N497"/>
    <mergeCell ref="A538:N538"/>
    <mergeCell ref="A579:N579"/>
    <mergeCell ref="A620:N620"/>
    <mergeCell ref="A661:N661"/>
  </mergeCells>
  <pageMargins left="0.25" right="0.25" top="0.75" bottom="0.75" header="0.3" footer="0.3"/>
  <pageSetup paperSize="9" scale="80"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P84"/>
  <sheetViews>
    <sheetView zoomScale="80" zoomScaleNormal="80" workbookViewId="0">
      <pane ySplit="3" topLeftCell="A4" activePane="bottomLeft" state="frozenSplit"/>
      <selection pane="bottomLeft" activeCell="J8" sqref="J8"/>
    </sheetView>
  </sheetViews>
  <sheetFormatPr baseColWidth="10" defaultColWidth="9.33203125" defaultRowHeight="15" x14ac:dyDescent="0.2"/>
  <cols>
    <col min="1" max="1" width="100.6640625" style="15" customWidth="1"/>
    <col min="2" max="2" width="10.33203125" style="48" hidden="1" customWidth="1"/>
    <col min="3" max="3" width="4.5" style="48" hidden="1" customWidth="1"/>
    <col min="4" max="4" width="19.5" style="48" hidden="1" customWidth="1"/>
    <col min="5" max="5" width="10.33203125" style="48" hidden="1" customWidth="1"/>
    <col min="6" max="6" width="3" style="48" hidden="1" customWidth="1"/>
    <col min="7" max="7" width="15.6640625" style="48" hidden="1" customWidth="1"/>
    <col min="8" max="8" width="1.6640625" style="46" hidden="1" customWidth="1"/>
    <col min="9" max="9" width="18" style="46" hidden="1" customWidth="1"/>
    <col min="10" max="11" width="15.6640625" style="46" customWidth="1"/>
    <col min="12" max="12" width="20.6640625" style="46" hidden="1" customWidth="1"/>
    <col min="13" max="13" width="1.6640625" style="34" customWidth="1"/>
    <col min="14" max="14" width="20.6640625" style="15" customWidth="1"/>
    <col min="15" max="16384" width="9.33203125" style="15"/>
  </cols>
  <sheetData>
    <row r="1" spans="1:16" ht="24" x14ac:dyDescent="0.3">
      <c r="A1" s="26" t="s">
        <v>72</v>
      </c>
      <c r="B1" s="27"/>
      <c r="C1" s="28"/>
      <c r="D1" s="29"/>
      <c r="E1" s="27"/>
      <c r="F1" s="28"/>
      <c r="G1" s="29"/>
      <c r="H1" s="30"/>
      <c r="I1" s="30"/>
      <c r="J1" s="30"/>
      <c r="K1" s="30"/>
      <c r="L1" s="30"/>
      <c r="M1" s="30"/>
      <c r="N1" s="31"/>
    </row>
    <row r="2" spans="1:16" s="61" customFormat="1" ht="30.5" customHeight="1" x14ac:dyDescent="0.2">
      <c r="B2" s="278" t="s">
        <v>73</v>
      </c>
      <c r="C2" s="279"/>
      <c r="D2" s="280"/>
      <c r="E2" s="278" t="s">
        <v>74</v>
      </c>
      <c r="F2" s="279"/>
      <c r="G2" s="280"/>
      <c r="H2" s="62"/>
      <c r="I2" s="33"/>
      <c r="J2" s="276" t="s">
        <v>75</v>
      </c>
      <c r="K2" s="277"/>
      <c r="L2" s="69"/>
      <c r="M2" s="62"/>
      <c r="N2" s="35"/>
    </row>
    <row r="3" spans="1:16" s="61" customFormat="1" ht="128" x14ac:dyDescent="0.2">
      <c r="A3" s="36" t="s">
        <v>76</v>
      </c>
      <c r="B3" s="49" t="s">
        <v>342</v>
      </c>
      <c r="C3" s="63" t="s">
        <v>343</v>
      </c>
      <c r="D3" s="49" t="s">
        <v>77</v>
      </c>
      <c r="E3" s="52" t="s">
        <v>342</v>
      </c>
      <c r="F3" s="64" t="s">
        <v>343</v>
      </c>
      <c r="G3" s="52" t="s">
        <v>78</v>
      </c>
      <c r="H3" s="62"/>
      <c r="I3" s="65"/>
      <c r="J3" s="63" t="s">
        <v>344</v>
      </c>
      <c r="K3" s="63" t="s">
        <v>345</v>
      </c>
      <c r="L3" s="63" t="s">
        <v>79</v>
      </c>
      <c r="M3" s="62"/>
      <c r="N3" s="35" t="s">
        <v>80</v>
      </c>
    </row>
    <row r="4" spans="1:16" s="32" customFormat="1" x14ac:dyDescent="0.2">
      <c r="A4" s="37"/>
      <c r="B4" s="38"/>
      <c r="C4" s="39"/>
      <c r="D4" s="40"/>
      <c r="E4" s="38"/>
      <c r="F4" s="39"/>
      <c r="G4" s="40"/>
      <c r="H4" s="41"/>
      <c r="I4" s="41"/>
      <c r="J4" s="41"/>
      <c r="K4" s="41"/>
      <c r="L4" s="41"/>
      <c r="M4" s="42"/>
      <c r="N4" s="43"/>
    </row>
    <row r="5" spans="1:16" ht="21" x14ac:dyDescent="0.2">
      <c r="A5" s="273"/>
      <c r="B5" s="274"/>
      <c r="C5" s="274"/>
      <c r="D5" s="274"/>
      <c r="E5" s="274"/>
      <c r="F5" s="274"/>
      <c r="G5" s="274"/>
      <c r="H5" s="274"/>
      <c r="I5" s="274"/>
      <c r="J5" s="274"/>
      <c r="K5" s="274"/>
      <c r="L5" s="274"/>
      <c r="M5" s="274"/>
      <c r="N5" s="275"/>
    </row>
    <row r="6" spans="1:16" x14ac:dyDescent="0.2">
      <c r="A6" s="14"/>
      <c r="B6" s="14"/>
      <c r="C6" s="14"/>
      <c r="D6" s="14"/>
      <c r="E6" s="14"/>
      <c r="F6" s="14"/>
      <c r="G6" s="14"/>
      <c r="H6" s="14"/>
      <c r="I6" s="14"/>
      <c r="J6" s="14"/>
      <c r="K6" s="14"/>
      <c r="L6" s="14"/>
      <c r="M6" s="14"/>
      <c r="N6" s="14"/>
    </row>
    <row r="7" spans="1:16" ht="16" x14ac:dyDescent="0.2">
      <c r="A7" s="19" t="s">
        <v>81</v>
      </c>
      <c r="B7" s="7"/>
      <c r="C7" s="20"/>
      <c r="D7" s="21"/>
      <c r="E7" s="7"/>
      <c r="F7" s="20"/>
      <c r="G7" s="21"/>
      <c r="H7" s="34"/>
      <c r="I7" s="44"/>
      <c r="J7" s="23"/>
      <c r="K7" s="23"/>
      <c r="L7" s="23"/>
      <c r="N7" s="44"/>
    </row>
    <row r="8" spans="1:16" ht="16" x14ac:dyDescent="0.2">
      <c r="A8" s="14" t="s">
        <v>82</v>
      </c>
      <c r="B8" s="10"/>
      <c r="C8" s="11"/>
      <c r="D8" s="22"/>
      <c r="E8" s="12"/>
      <c r="F8" s="13"/>
      <c r="G8" s="23"/>
      <c r="H8" s="34"/>
      <c r="I8" s="44"/>
      <c r="J8" s="23"/>
      <c r="K8" s="23"/>
      <c r="L8" s="23"/>
      <c r="N8" s="44"/>
    </row>
    <row r="9" spans="1:16" ht="16" x14ac:dyDescent="0.2">
      <c r="A9" s="109" t="s">
        <v>83</v>
      </c>
      <c r="B9" s="22" t="e">
        <f>#REF!+#REF!+#REF!+#REF!+#REF!+#REF!+#REF!+#REF!+#REF!+#REF!</f>
        <v>#REF!</v>
      </c>
      <c r="C9" s="11"/>
      <c r="D9" s="22" t="e">
        <f>#REF!+#REF!+#REF!+#REF!+#REF!+#REF!+#REF!+#REF!+#REF!+#REF!</f>
        <v>#REF!</v>
      </c>
      <c r="E9" s="23" t="e">
        <f>#REF!+#REF!+#REF!+#REF!+#REF!+#REF!+#REF!+#REF!+#REF!+#REF!</f>
        <v>#REF!</v>
      </c>
      <c r="F9" s="13"/>
      <c r="G9" s="23" t="e">
        <f>#REF!+#REF!+#REF!+#REF!+#REF!+#REF!+#REF!+#REF!+#REF!+#REF!</f>
        <v>#REF!</v>
      </c>
      <c r="H9" s="34"/>
      <c r="I9" s="44" t="e">
        <f t="shared" ref="I9:I16" si="0">D9+G9</f>
        <v>#REF!</v>
      </c>
      <c r="J9" s="23" t="e">
        <f t="shared" ref="J9:J16" si="1">E9+B9</f>
        <v>#REF!</v>
      </c>
      <c r="K9" s="23" t="e">
        <f t="shared" ref="K9:K16" si="2">IF(J9&gt;0,L9/J9," ")</f>
        <v>#REF!</v>
      </c>
      <c r="L9" s="23" t="e">
        <f t="shared" ref="L9:L16" si="3">G9+D9</f>
        <v>#REF!</v>
      </c>
      <c r="N9" s="44" t="e">
        <f t="shared" ref="N9:N16" si="4">D9+G9</f>
        <v>#REF!</v>
      </c>
      <c r="P9" s="17"/>
    </row>
    <row r="10" spans="1:16" ht="16" x14ac:dyDescent="0.2">
      <c r="A10" s="109" t="s">
        <v>84</v>
      </c>
      <c r="B10" s="22" t="e">
        <f>#REF!+#REF!+#REF!+#REF!+#REF!+#REF!+#REF!+#REF!+#REF!+#REF!</f>
        <v>#REF!</v>
      </c>
      <c r="C10" s="11"/>
      <c r="D10" s="22" t="e">
        <f>#REF!+#REF!+#REF!+#REF!+#REF!+#REF!+#REF!+#REF!+#REF!+#REF!</f>
        <v>#REF!</v>
      </c>
      <c r="E10" s="23" t="e">
        <f>#REF!+#REF!+#REF!+#REF!+#REF!+#REF!+#REF!+#REF!+#REF!+#REF!</f>
        <v>#REF!</v>
      </c>
      <c r="F10" s="13"/>
      <c r="G10" s="23" t="e">
        <f>#REF!+#REF!+#REF!+#REF!+#REF!+#REF!+#REF!+#REF!+#REF!+#REF!</f>
        <v>#REF!</v>
      </c>
      <c r="H10" s="34"/>
      <c r="I10" s="44" t="e">
        <f t="shared" si="0"/>
        <v>#REF!</v>
      </c>
      <c r="J10" s="23" t="e">
        <f t="shared" si="1"/>
        <v>#REF!</v>
      </c>
      <c r="K10" s="23" t="e">
        <f t="shared" si="2"/>
        <v>#REF!</v>
      </c>
      <c r="L10" s="23" t="e">
        <f t="shared" si="3"/>
        <v>#REF!</v>
      </c>
      <c r="N10" s="44" t="e">
        <f t="shared" si="4"/>
        <v>#REF!</v>
      </c>
    </row>
    <row r="11" spans="1:16" ht="16" x14ac:dyDescent="0.2">
      <c r="A11" s="109" t="s">
        <v>85</v>
      </c>
      <c r="B11" s="22" t="e">
        <f>#REF!+#REF!+#REF!+#REF!+#REF!+#REF!+#REF!+#REF!+#REF!+#REF!</f>
        <v>#REF!</v>
      </c>
      <c r="C11" s="11"/>
      <c r="D11" s="22" t="e">
        <f>#REF!+#REF!+#REF!+#REF!+#REF!+#REF!+#REF!+#REF!+#REF!+#REF!</f>
        <v>#REF!</v>
      </c>
      <c r="E11" s="23" t="e">
        <f>#REF!+#REF!+#REF!+#REF!+#REF!+#REF!+#REF!+#REF!+#REF!+#REF!</f>
        <v>#REF!</v>
      </c>
      <c r="F11" s="13"/>
      <c r="G11" s="23" t="e">
        <f>#REF!+#REF!+#REF!+#REF!+#REF!+#REF!+#REF!+#REF!+#REF!+#REF!</f>
        <v>#REF!</v>
      </c>
      <c r="H11" s="34"/>
      <c r="I11" s="44" t="e">
        <f t="shared" si="0"/>
        <v>#REF!</v>
      </c>
      <c r="J11" s="23" t="e">
        <f t="shared" si="1"/>
        <v>#REF!</v>
      </c>
      <c r="K11" s="23" t="e">
        <f t="shared" si="2"/>
        <v>#REF!</v>
      </c>
      <c r="L11" s="23" t="e">
        <f t="shared" si="3"/>
        <v>#REF!</v>
      </c>
      <c r="N11" s="44" t="e">
        <f t="shared" si="4"/>
        <v>#REF!</v>
      </c>
    </row>
    <row r="12" spans="1:16" ht="16" x14ac:dyDescent="0.2">
      <c r="A12" s="109" t="s">
        <v>86</v>
      </c>
      <c r="B12" s="22" t="e">
        <f>#REF!+#REF!+#REF!+#REF!+#REF!+#REF!+#REF!+#REF!+#REF!+#REF!</f>
        <v>#REF!</v>
      </c>
      <c r="C12" s="11"/>
      <c r="D12" s="22" t="e">
        <f>#REF!+#REF!+#REF!+#REF!+#REF!+#REF!+#REF!+#REF!+#REF!+#REF!</f>
        <v>#REF!</v>
      </c>
      <c r="E12" s="23" t="e">
        <f>#REF!+#REF!+#REF!+#REF!+#REF!+#REF!+#REF!+#REF!+#REF!+#REF!</f>
        <v>#REF!</v>
      </c>
      <c r="F12" s="13"/>
      <c r="G12" s="23" t="e">
        <f>#REF!+#REF!+#REF!+#REF!+#REF!+#REF!+#REF!+#REF!+#REF!+#REF!</f>
        <v>#REF!</v>
      </c>
      <c r="H12" s="34"/>
      <c r="I12" s="44" t="e">
        <f t="shared" si="0"/>
        <v>#REF!</v>
      </c>
      <c r="J12" s="23" t="e">
        <f t="shared" si="1"/>
        <v>#REF!</v>
      </c>
      <c r="K12" s="23" t="e">
        <f t="shared" si="2"/>
        <v>#REF!</v>
      </c>
      <c r="L12" s="23" t="e">
        <f t="shared" si="3"/>
        <v>#REF!</v>
      </c>
      <c r="N12" s="44" t="e">
        <f t="shared" si="4"/>
        <v>#REF!</v>
      </c>
    </row>
    <row r="13" spans="1:16" ht="16" x14ac:dyDescent="0.2">
      <c r="A13" s="109" t="s">
        <v>87</v>
      </c>
      <c r="B13" s="22" t="e">
        <f>#REF!+#REF!+#REF!+#REF!+#REF!+#REF!+#REF!+#REF!+#REF!+#REF!</f>
        <v>#REF!</v>
      </c>
      <c r="C13" s="11"/>
      <c r="D13" s="22" t="e">
        <f>#REF!+#REF!+#REF!+#REF!+#REF!+#REF!+#REF!+#REF!+#REF!+#REF!</f>
        <v>#REF!</v>
      </c>
      <c r="E13" s="23" t="e">
        <f>#REF!+#REF!+#REF!+#REF!+#REF!+#REF!+#REF!+#REF!+#REF!+#REF!</f>
        <v>#REF!</v>
      </c>
      <c r="F13" s="13"/>
      <c r="G13" s="23" t="e">
        <f>#REF!+#REF!+#REF!+#REF!+#REF!+#REF!+#REF!+#REF!+#REF!+#REF!</f>
        <v>#REF!</v>
      </c>
      <c r="H13" s="34"/>
      <c r="I13" s="44" t="e">
        <f t="shared" si="0"/>
        <v>#REF!</v>
      </c>
      <c r="J13" s="23" t="e">
        <f t="shared" si="1"/>
        <v>#REF!</v>
      </c>
      <c r="K13" s="23" t="e">
        <f t="shared" si="2"/>
        <v>#REF!</v>
      </c>
      <c r="L13" s="23" t="e">
        <f t="shared" si="3"/>
        <v>#REF!</v>
      </c>
      <c r="N13" s="44" t="e">
        <f t="shared" si="4"/>
        <v>#REF!</v>
      </c>
    </row>
    <row r="14" spans="1:16" ht="16" x14ac:dyDescent="0.2">
      <c r="A14" s="14" t="s">
        <v>88</v>
      </c>
      <c r="B14" s="22" t="e">
        <f>#REF!+#REF!+#REF!+#REF!+#REF!+#REF!+#REF!+#REF!+#REF!+#REF!</f>
        <v>#REF!</v>
      </c>
      <c r="C14" s="11"/>
      <c r="D14" s="22" t="e">
        <f>#REF!+#REF!+#REF!+#REF!+#REF!+#REF!+#REF!+#REF!+#REF!+#REF!</f>
        <v>#REF!</v>
      </c>
      <c r="E14" s="23" t="e">
        <f>#REF!+#REF!+#REF!+#REF!+#REF!+#REF!+#REF!+#REF!+#REF!+#REF!</f>
        <v>#REF!</v>
      </c>
      <c r="F14" s="13"/>
      <c r="G14" s="23" t="e">
        <f>#REF!+#REF!+#REF!+#REF!+#REF!+#REF!+#REF!+#REF!+#REF!+#REF!</f>
        <v>#REF!</v>
      </c>
      <c r="H14" s="34"/>
      <c r="I14" s="44" t="e">
        <f t="shared" si="0"/>
        <v>#REF!</v>
      </c>
      <c r="J14" s="23" t="e">
        <f t="shared" si="1"/>
        <v>#REF!</v>
      </c>
      <c r="K14" s="23" t="e">
        <f t="shared" si="2"/>
        <v>#REF!</v>
      </c>
      <c r="L14" s="23" t="e">
        <f t="shared" si="3"/>
        <v>#REF!</v>
      </c>
      <c r="N14" s="44" t="e">
        <f t="shared" si="4"/>
        <v>#REF!</v>
      </c>
    </row>
    <row r="15" spans="1:16" ht="16" x14ac:dyDescent="0.2">
      <c r="A15" s="14" t="s">
        <v>89</v>
      </c>
      <c r="B15" s="22" t="e">
        <f>#REF!+#REF!+#REF!+#REF!+#REF!+#REF!+#REF!+#REF!+#REF!+#REF!</f>
        <v>#REF!</v>
      </c>
      <c r="C15" s="11"/>
      <c r="D15" s="22" t="e">
        <f>#REF!+#REF!+#REF!+#REF!+#REF!+#REF!+#REF!+#REF!+#REF!+#REF!</f>
        <v>#REF!</v>
      </c>
      <c r="E15" s="23" t="e">
        <f>#REF!+#REF!+#REF!+#REF!+#REF!+#REF!+#REF!+#REF!+#REF!+#REF!</f>
        <v>#REF!</v>
      </c>
      <c r="F15" s="13"/>
      <c r="G15" s="23" t="e">
        <f>#REF!+#REF!+#REF!+#REF!+#REF!+#REF!+#REF!+#REF!+#REF!+#REF!</f>
        <v>#REF!</v>
      </c>
      <c r="H15" s="34"/>
      <c r="I15" s="44" t="e">
        <f t="shared" si="0"/>
        <v>#REF!</v>
      </c>
      <c r="J15" s="23" t="e">
        <f t="shared" si="1"/>
        <v>#REF!</v>
      </c>
      <c r="K15" s="23" t="e">
        <f t="shared" si="2"/>
        <v>#REF!</v>
      </c>
      <c r="L15" s="23" t="e">
        <f t="shared" si="3"/>
        <v>#REF!</v>
      </c>
      <c r="M15" s="15"/>
      <c r="N15" s="44" t="e">
        <f t="shared" si="4"/>
        <v>#REF!</v>
      </c>
    </row>
    <row r="16" spans="1:16" ht="16" x14ac:dyDescent="0.2">
      <c r="A16" s="14" t="s">
        <v>90</v>
      </c>
      <c r="B16" s="22" t="e">
        <f>#REF!+#REF!+#REF!+#REF!+#REF!+#REF!+#REF!+#REF!+#REF!+#REF!</f>
        <v>#REF!</v>
      </c>
      <c r="C16" s="11"/>
      <c r="D16" s="22" t="e">
        <f>#REF!+#REF!+#REF!+#REF!+#REF!+#REF!+#REF!+#REF!+#REF!+#REF!</f>
        <v>#REF!</v>
      </c>
      <c r="E16" s="23" t="e">
        <f>#REF!+#REF!+#REF!+#REF!+#REF!+#REF!+#REF!+#REF!+#REF!+#REF!</f>
        <v>#REF!</v>
      </c>
      <c r="F16" s="13"/>
      <c r="G16" s="23" t="e">
        <f>#REF!+#REF!+#REF!+#REF!+#REF!+#REF!+#REF!+#REF!+#REF!+#REF!</f>
        <v>#REF!</v>
      </c>
      <c r="H16" s="34"/>
      <c r="I16" s="44" t="e">
        <f t="shared" si="0"/>
        <v>#REF!</v>
      </c>
      <c r="J16" s="23" t="e">
        <f t="shared" si="1"/>
        <v>#REF!</v>
      </c>
      <c r="K16" s="23" t="e">
        <f t="shared" si="2"/>
        <v>#REF!</v>
      </c>
      <c r="L16" s="23" t="e">
        <f t="shared" si="3"/>
        <v>#REF!</v>
      </c>
      <c r="M16" s="15"/>
      <c r="N16" s="44" t="e">
        <f t="shared" si="4"/>
        <v>#REF!</v>
      </c>
    </row>
    <row r="17" spans="1:14" ht="16" x14ac:dyDescent="0.2">
      <c r="A17" s="19" t="s">
        <v>91</v>
      </c>
      <c r="B17" s="7"/>
      <c r="C17" s="20"/>
      <c r="D17" s="21"/>
      <c r="E17" s="7"/>
      <c r="F17" s="20"/>
      <c r="G17" s="21"/>
      <c r="H17" s="15"/>
      <c r="I17" s="44"/>
      <c r="J17" s="23"/>
      <c r="K17" s="23"/>
      <c r="L17" s="23"/>
      <c r="N17" s="44"/>
    </row>
    <row r="18" spans="1:14" x14ac:dyDescent="0.2">
      <c r="A18" s="16"/>
      <c r="B18" s="22" t="e">
        <f>#REF!+#REF!+#REF!+#REF!+#REF!+#REF!+#REF!+#REF!+#REF!+#REF!</f>
        <v>#REF!</v>
      </c>
      <c r="C18" s="11"/>
      <c r="D18" s="22" t="e">
        <f>#REF!+#REF!+#REF!+#REF!+#REF!+#REF!+#REF!+#REF!+#REF!+#REF!</f>
        <v>#REF!</v>
      </c>
      <c r="E18" s="23" t="e">
        <f>#REF!+#REF!+#REF!+#REF!+#REF!+#REF!+#REF!+#REF!+#REF!+#REF!</f>
        <v>#REF!</v>
      </c>
      <c r="F18" s="13"/>
      <c r="G18" s="23" t="e">
        <f>#REF!+#REF!+#REF!+#REF!+#REF!+#REF!+#REF!+#REF!+#REF!+#REF!</f>
        <v>#REF!</v>
      </c>
      <c r="H18" s="34"/>
      <c r="I18" s="44" t="e">
        <f>D18+G18</f>
        <v>#REF!</v>
      </c>
      <c r="J18" s="23" t="e">
        <f>E18+B18</f>
        <v>#REF!</v>
      </c>
      <c r="K18" s="23" t="e">
        <f>IF(J18&gt;0,L18/J18," ")</f>
        <v>#REF!</v>
      </c>
      <c r="L18" s="23" t="e">
        <f>G18+D18</f>
        <v>#REF!</v>
      </c>
      <c r="M18" s="15"/>
      <c r="N18" s="44" t="e">
        <f>D18+G18</f>
        <v>#REF!</v>
      </c>
    </row>
    <row r="19" spans="1:14" ht="16" x14ac:dyDescent="0.2">
      <c r="A19" s="19" t="s">
        <v>92</v>
      </c>
      <c r="B19" s="7"/>
      <c r="C19" s="20"/>
      <c r="D19" s="21"/>
      <c r="E19" s="7"/>
      <c r="F19" s="20"/>
      <c r="G19" s="21"/>
      <c r="H19" s="15"/>
      <c r="I19" s="44"/>
      <c r="J19" s="23"/>
      <c r="K19" s="23"/>
      <c r="L19" s="23"/>
      <c r="N19" s="44"/>
    </row>
    <row r="20" spans="1:14" ht="16" x14ac:dyDescent="0.2">
      <c r="A20" s="120" t="s">
        <v>93</v>
      </c>
      <c r="B20" s="22" t="e">
        <f>#REF!+#REF!+#REF!+#REF!+#REF!+#REF!+#REF!+#REF!+#REF!+#REF!</f>
        <v>#REF!</v>
      </c>
      <c r="C20" s="11"/>
      <c r="D20" s="22" t="e">
        <f>#REF!+#REF!+#REF!+#REF!+#REF!+#REF!+#REF!+#REF!+#REF!+#REF!</f>
        <v>#REF!</v>
      </c>
      <c r="E20" s="23" t="e">
        <f>#REF!+#REF!+#REF!+#REF!+#REF!+#REF!+#REF!+#REF!+#REF!+#REF!</f>
        <v>#REF!</v>
      </c>
      <c r="F20" s="13"/>
      <c r="G20" s="23" t="e">
        <f>#REF!+#REF!+#REF!+#REF!+#REF!+#REF!+#REF!+#REF!+#REF!+#REF!</f>
        <v>#REF!</v>
      </c>
      <c r="H20" s="34"/>
      <c r="I20" s="44" t="e">
        <f>D20+G20</f>
        <v>#REF!</v>
      </c>
      <c r="J20" s="23" t="e">
        <f>E20+B20</f>
        <v>#REF!</v>
      </c>
      <c r="K20" s="23" t="e">
        <f>IF(J20&gt;0,L20/J20," ")</f>
        <v>#REF!</v>
      </c>
      <c r="L20" s="23" t="e">
        <f>G20+D20</f>
        <v>#REF!</v>
      </c>
      <c r="M20" s="15"/>
      <c r="N20" s="44" t="e">
        <f>D20+G20</f>
        <v>#REF!</v>
      </c>
    </row>
    <row r="21" spans="1:14" ht="16" x14ac:dyDescent="0.2">
      <c r="A21" s="14" t="s">
        <v>94</v>
      </c>
      <c r="B21" s="10"/>
      <c r="C21" s="11"/>
      <c r="D21" s="22"/>
      <c r="E21" s="12"/>
      <c r="F21" s="13"/>
      <c r="G21" s="23"/>
      <c r="H21" s="15"/>
      <c r="I21" s="44"/>
      <c r="J21" s="23"/>
      <c r="K21" s="23"/>
      <c r="L21" s="23"/>
      <c r="M21" s="15"/>
      <c r="N21" s="44"/>
    </row>
    <row r="22" spans="1:14" ht="16" x14ac:dyDescent="0.2">
      <c r="A22" s="110" t="s">
        <v>95</v>
      </c>
      <c r="B22" s="22" t="e">
        <f>#REF!+#REF!+#REF!+#REF!+#REF!+#REF!+#REF!+#REF!+#REF!+#REF!</f>
        <v>#REF!</v>
      </c>
      <c r="C22" s="11"/>
      <c r="D22" s="22" t="e">
        <f>#REF!+#REF!+#REF!+#REF!+#REF!+#REF!+#REF!+#REF!+#REF!+#REF!</f>
        <v>#REF!</v>
      </c>
      <c r="E22" s="23" t="e">
        <f>#REF!+#REF!+#REF!+#REF!+#REF!+#REF!+#REF!+#REF!+#REF!+#REF!</f>
        <v>#REF!</v>
      </c>
      <c r="F22" s="13"/>
      <c r="G22" s="23" t="e">
        <f>#REF!+#REF!+#REF!+#REF!+#REF!+#REF!+#REF!+#REF!+#REF!+#REF!</f>
        <v>#REF!</v>
      </c>
      <c r="H22" s="34"/>
      <c r="I22" s="44" t="e">
        <f>D22+G22</f>
        <v>#REF!</v>
      </c>
      <c r="J22" s="23" t="e">
        <f>E22+B22</f>
        <v>#REF!</v>
      </c>
      <c r="K22" s="23" t="e">
        <f>IF(J22&gt;0,L22/J22," ")</f>
        <v>#REF!</v>
      </c>
      <c r="L22" s="23" t="e">
        <f>G22+D22</f>
        <v>#REF!</v>
      </c>
      <c r="M22" s="15"/>
      <c r="N22" s="44" t="e">
        <f>D22+G22</f>
        <v>#REF!</v>
      </c>
    </row>
    <row r="23" spans="1:14" ht="16" x14ac:dyDescent="0.2">
      <c r="A23" s="110" t="s">
        <v>96</v>
      </c>
      <c r="B23" s="22" t="e">
        <f>#REF!+#REF!+#REF!+#REF!+#REF!+#REF!+#REF!+#REF!+#REF!+#REF!</f>
        <v>#REF!</v>
      </c>
      <c r="C23" s="11"/>
      <c r="D23" s="22" t="e">
        <f>#REF!+#REF!+#REF!+#REF!+#REF!+#REF!+#REF!+#REF!+#REF!+#REF!</f>
        <v>#REF!</v>
      </c>
      <c r="E23" s="23" t="e">
        <f>#REF!+#REF!+#REF!+#REF!+#REF!+#REF!+#REF!+#REF!+#REF!+#REF!</f>
        <v>#REF!</v>
      </c>
      <c r="F23" s="13"/>
      <c r="G23" s="23" t="e">
        <f>#REF!+#REF!+#REF!+#REF!+#REF!+#REF!+#REF!+#REF!+#REF!+#REF!</f>
        <v>#REF!</v>
      </c>
      <c r="H23" s="34"/>
      <c r="I23" s="44" t="e">
        <f>D23+G23</f>
        <v>#REF!</v>
      </c>
      <c r="J23" s="23" t="e">
        <f>E23+B23</f>
        <v>#REF!</v>
      </c>
      <c r="K23" s="23" t="e">
        <f>IF(J23&gt;0,L23/J23," ")</f>
        <v>#REF!</v>
      </c>
      <c r="L23" s="23" t="e">
        <f>G23+D23</f>
        <v>#REF!</v>
      </c>
      <c r="M23" s="15"/>
      <c r="N23" s="44" t="e">
        <f>D23+G23</f>
        <v>#REF!</v>
      </c>
    </row>
    <row r="24" spans="1:14" ht="16" x14ac:dyDescent="0.2">
      <c r="A24" s="110" t="s">
        <v>97</v>
      </c>
      <c r="B24" s="22" t="e">
        <f>#REF!+#REF!+#REF!+#REF!+#REF!+#REF!+#REF!+#REF!+#REF!+#REF!</f>
        <v>#REF!</v>
      </c>
      <c r="C24" s="11"/>
      <c r="D24" s="22" t="e">
        <f>#REF!+#REF!+#REF!+#REF!+#REF!+#REF!+#REF!+#REF!+#REF!+#REF!</f>
        <v>#REF!</v>
      </c>
      <c r="E24" s="23" t="e">
        <f>#REF!+#REF!+#REF!+#REF!+#REF!+#REF!+#REF!+#REF!+#REF!+#REF!</f>
        <v>#REF!</v>
      </c>
      <c r="F24" s="13"/>
      <c r="G24" s="23" t="e">
        <f>#REF!+#REF!+#REF!+#REF!+#REF!+#REF!+#REF!+#REF!+#REF!+#REF!</f>
        <v>#REF!</v>
      </c>
      <c r="H24" s="34"/>
      <c r="I24" s="44" t="e">
        <f>D24+G24</f>
        <v>#REF!</v>
      </c>
      <c r="J24" s="23" t="e">
        <f>E24+B24</f>
        <v>#REF!</v>
      </c>
      <c r="K24" s="23" t="e">
        <f>IF(J24&gt;0,L24/J24," ")</f>
        <v>#REF!</v>
      </c>
      <c r="L24" s="23" t="e">
        <f>G24+D24</f>
        <v>#REF!</v>
      </c>
      <c r="M24" s="15"/>
      <c r="N24" s="44" t="e">
        <f>D24+G24</f>
        <v>#REF!</v>
      </c>
    </row>
    <row r="25" spans="1:14" ht="16" x14ac:dyDescent="0.2">
      <c r="A25" s="14" t="s">
        <v>98</v>
      </c>
      <c r="B25" s="10"/>
      <c r="C25" s="11"/>
      <c r="D25" s="22"/>
      <c r="E25" s="12"/>
      <c r="F25" s="13"/>
      <c r="G25" s="23"/>
      <c r="H25" s="15"/>
      <c r="I25" s="44"/>
      <c r="J25" s="23"/>
      <c r="K25" s="23"/>
      <c r="L25" s="23"/>
      <c r="M25" s="15"/>
      <c r="N25" s="44"/>
    </row>
    <row r="26" spans="1:14" ht="16" x14ac:dyDescent="0.2">
      <c r="A26" s="110" t="s">
        <v>99</v>
      </c>
      <c r="B26" s="22" t="e">
        <f>#REF!+#REF!+#REF!+#REF!+#REF!+#REF!+#REF!+#REF!+#REF!+#REF!</f>
        <v>#REF!</v>
      </c>
      <c r="C26" s="11"/>
      <c r="D26" s="22" t="e">
        <f>#REF!+#REF!+#REF!+#REF!+#REF!+#REF!+#REF!+#REF!+#REF!+#REF!</f>
        <v>#REF!</v>
      </c>
      <c r="E26" s="23" t="e">
        <f>#REF!+#REF!+#REF!+#REF!+#REF!+#REF!+#REF!+#REF!+#REF!+#REF!</f>
        <v>#REF!</v>
      </c>
      <c r="F26" s="13"/>
      <c r="G26" s="23" t="e">
        <f>#REF!+#REF!+#REF!+#REF!+#REF!+#REF!+#REF!+#REF!+#REF!+#REF!</f>
        <v>#REF!</v>
      </c>
      <c r="H26" s="34"/>
      <c r="I26" s="44" t="e">
        <f>D26+G26</f>
        <v>#REF!</v>
      </c>
      <c r="J26" s="23" t="e">
        <f>E26+B26</f>
        <v>#REF!</v>
      </c>
      <c r="K26" s="23" t="e">
        <f t="shared" ref="K26:K30" si="5">IF(J26&gt;0,L26/J26," ")</f>
        <v>#REF!</v>
      </c>
      <c r="L26" s="23" t="e">
        <f>G26+D26</f>
        <v>#REF!</v>
      </c>
      <c r="M26" s="15"/>
      <c r="N26" s="44" t="e">
        <f>D26+G26</f>
        <v>#REF!</v>
      </c>
    </row>
    <row r="27" spans="1:14" ht="16" x14ac:dyDescent="0.2">
      <c r="A27" s="110" t="s">
        <v>100</v>
      </c>
      <c r="B27" s="22" t="e">
        <f>#REF!+#REF!+#REF!+#REF!+#REF!+#REF!+#REF!+#REF!+#REF!+#REF!</f>
        <v>#REF!</v>
      </c>
      <c r="C27" s="11"/>
      <c r="D27" s="22" t="e">
        <f>#REF!+#REF!+#REF!+#REF!+#REF!+#REF!+#REF!+#REF!+#REF!+#REF!</f>
        <v>#REF!</v>
      </c>
      <c r="E27" s="23" t="e">
        <f>#REF!+#REF!+#REF!+#REF!+#REF!+#REF!+#REF!+#REF!+#REF!+#REF!</f>
        <v>#REF!</v>
      </c>
      <c r="F27" s="13"/>
      <c r="G27" s="23" t="e">
        <f>#REF!+#REF!+#REF!+#REF!+#REF!+#REF!+#REF!+#REF!+#REF!+#REF!</f>
        <v>#REF!</v>
      </c>
      <c r="H27" s="34"/>
      <c r="I27" s="44" t="e">
        <f>D27+G27</f>
        <v>#REF!</v>
      </c>
      <c r="J27" s="23" t="e">
        <f>E27+B27</f>
        <v>#REF!</v>
      </c>
      <c r="K27" s="23" t="e">
        <f t="shared" si="5"/>
        <v>#REF!</v>
      </c>
      <c r="L27" s="23" t="e">
        <f>G27+D27</f>
        <v>#REF!</v>
      </c>
      <c r="M27" s="15"/>
      <c r="N27" s="44" t="e">
        <f>D27+G27</f>
        <v>#REF!</v>
      </c>
    </row>
    <row r="28" spans="1:14" ht="16" x14ac:dyDescent="0.2">
      <c r="A28" s="110" t="s">
        <v>101</v>
      </c>
      <c r="B28" s="22" t="e">
        <f>#REF!+#REF!+#REF!+#REF!+#REF!+#REF!+#REF!+#REF!+#REF!+#REF!</f>
        <v>#REF!</v>
      </c>
      <c r="C28" s="11"/>
      <c r="D28" s="22" t="e">
        <f>#REF!+#REF!+#REF!+#REF!+#REF!+#REF!+#REF!+#REF!+#REF!+#REF!</f>
        <v>#REF!</v>
      </c>
      <c r="E28" s="23" t="e">
        <f>#REF!+#REF!+#REF!+#REF!+#REF!+#REF!+#REF!+#REF!+#REF!+#REF!</f>
        <v>#REF!</v>
      </c>
      <c r="F28" s="13"/>
      <c r="G28" s="23" t="e">
        <f>#REF!+#REF!+#REF!+#REF!+#REF!+#REF!+#REF!+#REF!+#REF!+#REF!</f>
        <v>#REF!</v>
      </c>
      <c r="H28" s="34"/>
      <c r="I28" s="44" t="e">
        <f>D28+G28</f>
        <v>#REF!</v>
      </c>
      <c r="J28" s="23" t="e">
        <f>E28+B28</f>
        <v>#REF!</v>
      </c>
      <c r="K28" s="23" t="e">
        <f t="shared" si="5"/>
        <v>#REF!</v>
      </c>
      <c r="L28" s="23" t="e">
        <f>G28+D28</f>
        <v>#REF!</v>
      </c>
      <c r="M28" s="15"/>
      <c r="N28" s="44" t="e">
        <f>D28+G28</f>
        <v>#REF!</v>
      </c>
    </row>
    <row r="29" spans="1:14" ht="16" x14ac:dyDescent="0.2">
      <c r="A29" s="110" t="s">
        <v>102</v>
      </c>
      <c r="B29" s="22" t="e">
        <f>#REF!+#REF!+#REF!+#REF!+#REF!+#REF!+#REF!+#REF!+#REF!+#REF!</f>
        <v>#REF!</v>
      </c>
      <c r="C29" s="11"/>
      <c r="D29" s="22" t="e">
        <f>#REF!+#REF!+#REF!+#REF!+#REF!+#REF!+#REF!+#REF!+#REF!+#REF!</f>
        <v>#REF!</v>
      </c>
      <c r="E29" s="23" t="e">
        <f>#REF!+#REF!+#REF!+#REF!+#REF!+#REF!+#REF!+#REF!+#REF!+#REF!</f>
        <v>#REF!</v>
      </c>
      <c r="F29" s="13"/>
      <c r="G29" s="23" t="e">
        <f>#REF!+#REF!+#REF!+#REF!+#REF!+#REF!+#REF!+#REF!+#REF!+#REF!</f>
        <v>#REF!</v>
      </c>
      <c r="H29" s="34"/>
      <c r="I29" s="44" t="e">
        <f>D29+G29</f>
        <v>#REF!</v>
      </c>
      <c r="J29" s="23" t="e">
        <f>E29+B29</f>
        <v>#REF!</v>
      </c>
      <c r="K29" s="23" t="e">
        <f t="shared" si="5"/>
        <v>#REF!</v>
      </c>
      <c r="L29" s="23" t="e">
        <f>G29+D29</f>
        <v>#REF!</v>
      </c>
      <c r="M29" s="15"/>
      <c r="N29" s="44" t="e">
        <f>D29+G29</f>
        <v>#REF!</v>
      </c>
    </row>
    <row r="30" spans="1:14" ht="16" x14ac:dyDescent="0.2">
      <c r="A30" s="110" t="s">
        <v>103</v>
      </c>
      <c r="B30" s="22" t="e">
        <f>#REF!+#REF!+#REF!+#REF!+#REF!+#REF!+#REF!+#REF!+#REF!+#REF!</f>
        <v>#REF!</v>
      </c>
      <c r="C30" s="11"/>
      <c r="D30" s="22" t="e">
        <f>#REF!+#REF!+#REF!+#REF!+#REF!+#REF!+#REF!+#REF!+#REF!+#REF!</f>
        <v>#REF!</v>
      </c>
      <c r="E30" s="23" t="e">
        <f>#REF!+#REF!+#REF!+#REF!+#REF!+#REF!+#REF!+#REF!+#REF!+#REF!</f>
        <v>#REF!</v>
      </c>
      <c r="F30" s="13"/>
      <c r="G30" s="23" t="e">
        <f>#REF!+#REF!+#REF!+#REF!+#REF!+#REF!+#REF!+#REF!+#REF!+#REF!</f>
        <v>#REF!</v>
      </c>
      <c r="H30" s="34"/>
      <c r="I30" s="44" t="e">
        <f>D30+G30</f>
        <v>#REF!</v>
      </c>
      <c r="J30" s="23" t="e">
        <f>E30+B30</f>
        <v>#REF!</v>
      </c>
      <c r="K30" s="23" t="e">
        <f t="shared" si="5"/>
        <v>#REF!</v>
      </c>
      <c r="L30" s="23" t="e">
        <f>G30+D30</f>
        <v>#REF!</v>
      </c>
      <c r="M30" s="15"/>
      <c r="N30" s="44" t="e">
        <f>D30+G30</f>
        <v>#REF!</v>
      </c>
    </row>
    <row r="31" spans="1:14" ht="16" x14ac:dyDescent="0.2">
      <c r="A31" s="9" t="s">
        <v>104</v>
      </c>
      <c r="B31" s="7"/>
      <c r="C31" s="20"/>
      <c r="D31" s="21"/>
      <c r="E31" s="7"/>
      <c r="F31" s="20"/>
      <c r="G31" s="21"/>
      <c r="H31" s="15"/>
      <c r="I31" s="44"/>
      <c r="J31" s="23"/>
      <c r="K31" s="23"/>
      <c r="L31" s="23"/>
      <c r="N31" s="44"/>
    </row>
    <row r="32" spans="1:14" ht="16" x14ac:dyDescent="0.2">
      <c r="A32" s="121" t="s">
        <v>116</v>
      </c>
      <c r="B32" s="22" t="e">
        <f>#REF!+#REF!+#REF!+#REF!+#REF!+#REF!+#REF!+#REF!+#REF!+#REF!</f>
        <v>#REF!</v>
      </c>
      <c r="C32" s="11"/>
      <c r="D32" s="22" t="e">
        <f>#REF!+#REF!+#REF!+#REF!+#REF!+#REF!+#REF!+#REF!+#REF!+#REF!</f>
        <v>#REF!</v>
      </c>
      <c r="E32" s="23" t="e">
        <f>#REF!+#REF!+#REF!+#REF!+#REF!+#REF!+#REF!+#REF!+#REF!+#REF!</f>
        <v>#REF!</v>
      </c>
      <c r="F32" s="13"/>
      <c r="G32" s="23" t="e">
        <f>#REF!+#REF!+#REF!+#REF!+#REF!+#REF!+#REF!+#REF!+#REF!+#REF!</f>
        <v>#REF!</v>
      </c>
      <c r="H32" s="34"/>
      <c r="I32" s="44" t="e">
        <f>D32+G32</f>
        <v>#REF!</v>
      </c>
      <c r="J32" s="23" t="e">
        <f>E32+B32</f>
        <v>#REF!</v>
      </c>
      <c r="K32" s="23" t="e">
        <f t="shared" ref="K32" si="6">IF(J32&gt;0,L32/J32," ")</f>
        <v>#REF!</v>
      </c>
      <c r="L32" s="23" t="e">
        <f>G32+D32</f>
        <v>#REF!</v>
      </c>
      <c r="M32" s="15"/>
      <c r="N32" s="44" t="e">
        <f>D32+G32</f>
        <v>#REF!</v>
      </c>
    </row>
    <row r="33" spans="1:15" ht="16" x14ac:dyDescent="0.2">
      <c r="A33" s="120" t="s">
        <v>106</v>
      </c>
      <c r="B33" s="22" t="e">
        <f>#REF!+#REF!+#REF!+#REF!+#REF!+#REF!+#REF!+#REF!+#REF!+#REF!</f>
        <v>#REF!</v>
      </c>
      <c r="C33" s="11"/>
      <c r="D33" s="22" t="e">
        <f>#REF!+#REF!+#REF!+#REF!+#REF!+#REF!+#REF!+#REF!+#REF!+#REF!</f>
        <v>#REF!</v>
      </c>
      <c r="E33" s="23" t="e">
        <f>#REF!+#REF!+#REF!+#REF!+#REF!+#REF!+#REF!+#REF!+#REF!+#REF!</f>
        <v>#REF!</v>
      </c>
      <c r="F33" s="13"/>
      <c r="G33" s="23" t="e">
        <f>#REF!+#REF!+#REF!+#REF!+#REF!+#REF!+#REF!+#REF!+#REF!+#REF!</f>
        <v>#REF!</v>
      </c>
      <c r="H33" s="34"/>
      <c r="I33" s="44" t="e">
        <f>D33+G33</f>
        <v>#REF!</v>
      </c>
      <c r="J33" s="23" t="e">
        <f>E33+B33</f>
        <v>#REF!</v>
      </c>
      <c r="K33" s="23" t="e">
        <f t="shared" ref="K33:K36" si="7">IF(J33&gt;0,L33/J33," ")</f>
        <v>#REF!</v>
      </c>
      <c r="L33" s="23" t="e">
        <f>G33+D33</f>
        <v>#REF!</v>
      </c>
      <c r="M33" s="15"/>
      <c r="N33" s="44" t="e">
        <f>D33+G33</f>
        <v>#REF!</v>
      </c>
    </row>
    <row r="34" spans="1:15" ht="16" x14ac:dyDescent="0.2">
      <c r="A34" s="120" t="s">
        <v>117</v>
      </c>
      <c r="B34" s="22" t="e">
        <f>#REF!+#REF!+#REF!+#REF!+#REF!+#REF!+#REF!+#REF!+#REF!+#REF!</f>
        <v>#REF!</v>
      </c>
      <c r="C34" s="11"/>
      <c r="D34" s="22" t="e">
        <f>#REF!+#REF!+#REF!+#REF!+#REF!+#REF!+#REF!+#REF!+#REF!+#REF!</f>
        <v>#REF!</v>
      </c>
      <c r="E34" s="23" t="e">
        <f>#REF!+#REF!+#REF!+#REF!+#REF!+#REF!+#REF!+#REF!+#REF!+#REF!</f>
        <v>#REF!</v>
      </c>
      <c r="F34" s="13"/>
      <c r="G34" s="23" t="e">
        <f>#REF!+#REF!+#REF!+#REF!+#REF!+#REF!+#REF!+#REF!+#REF!+#REF!</f>
        <v>#REF!</v>
      </c>
      <c r="H34" s="34"/>
      <c r="I34" s="44" t="e">
        <f>D34+G34</f>
        <v>#REF!</v>
      </c>
      <c r="J34" s="23" t="e">
        <f>E34+B34</f>
        <v>#REF!</v>
      </c>
      <c r="K34" s="23" t="e">
        <f t="shared" si="7"/>
        <v>#REF!</v>
      </c>
      <c r="L34" s="23" t="e">
        <f>G34+D34</f>
        <v>#REF!</v>
      </c>
      <c r="M34" s="15"/>
      <c r="N34" s="44" t="e">
        <f>D34+G34</f>
        <v>#REF!</v>
      </c>
    </row>
    <row r="35" spans="1:15" ht="16" x14ac:dyDescent="0.2">
      <c r="A35" s="120" t="s">
        <v>118</v>
      </c>
      <c r="B35" s="22" t="e">
        <f>#REF!+#REF!+#REF!+#REF!+#REF!+#REF!+#REF!+#REF!+#REF!+#REF!</f>
        <v>#REF!</v>
      </c>
      <c r="C35" s="11"/>
      <c r="D35" s="22" t="e">
        <f>#REF!+#REF!+#REF!+#REF!+#REF!+#REF!+#REF!+#REF!+#REF!+#REF!</f>
        <v>#REF!</v>
      </c>
      <c r="E35" s="23" t="e">
        <f>#REF!+#REF!+#REF!+#REF!+#REF!+#REF!+#REF!+#REF!+#REF!+#REF!</f>
        <v>#REF!</v>
      </c>
      <c r="F35" s="13"/>
      <c r="G35" s="23" t="e">
        <f>#REF!+#REF!+#REF!+#REF!+#REF!+#REF!+#REF!+#REF!+#REF!+#REF!</f>
        <v>#REF!</v>
      </c>
      <c r="H35" s="34"/>
      <c r="I35" s="44" t="e">
        <f>D35+G35</f>
        <v>#REF!</v>
      </c>
      <c r="J35" s="23" t="e">
        <f>E35+B35</f>
        <v>#REF!</v>
      </c>
      <c r="K35" s="23" t="e">
        <f t="shared" si="7"/>
        <v>#REF!</v>
      </c>
      <c r="L35" s="23" t="e">
        <f>G35+D35</f>
        <v>#REF!</v>
      </c>
      <c r="M35" s="15"/>
      <c r="N35" s="44" t="e">
        <f>D35+G35</f>
        <v>#REF!</v>
      </c>
    </row>
    <row r="36" spans="1:15" ht="16" x14ac:dyDescent="0.2">
      <c r="A36" s="120" t="s">
        <v>119</v>
      </c>
      <c r="B36" s="22" t="e">
        <f>#REF!+#REF!+#REF!+#REF!+#REF!+#REF!+#REF!+#REF!+#REF!+#REF!</f>
        <v>#REF!</v>
      </c>
      <c r="C36" s="11"/>
      <c r="D36" s="22" t="e">
        <f>#REF!+#REF!+#REF!+#REF!+#REF!+#REF!+#REF!+#REF!+#REF!+#REF!</f>
        <v>#REF!</v>
      </c>
      <c r="E36" s="23" t="e">
        <f>#REF!+#REF!+#REF!+#REF!+#REF!+#REF!+#REF!+#REF!+#REF!+#REF!</f>
        <v>#REF!</v>
      </c>
      <c r="F36" s="13"/>
      <c r="G36" s="23" t="e">
        <f>#REF!+#REF!+#REF!+#REF!+#REF!+#REF!+#REF!+#REF!+#REF!+#REF!</f>
        <v>#REF!</v>
      </c>
      <c r="H36" s="34"/>
      <c r="I36" s="44" t="e">
        <f>D36+G36</f>
        <v>#REF!</v>
      </c>
      <c r="J36" s="23" t="e">
        <f>E36+B36</f>
        <v>#REF!</v>
      </c>
      <c r="K36" s="23" t="e">
        <f t="shared" si="7"/>
        <v>#REF!</v>
      </c>
      <c r="L36" s="23" t="e">
        <f>G36+D36</f>
        <v>#REF!</v>
      </c>
      <c r="M36" s="15"/>
      <c r="N36" s="44" t="e">
        <f>D36+G36</f>
        <v>#REF!</v>
      </c>
    </row>
    <row r="37" spans="1:15" x14ac:dyDescent="0.2">
      <c r="A37" s="66"/>
      <c r="B37" s="10"/>
      <c r="C37" s="11"/>
      <c r="D37" s="22"/>
      <c r="E37" s="12"/>
      <c r="F37" s="13"/>
      <c r="G37" s="23"/>
      <c r="H37" s="15"/>
      <c r="I37" s="44"/>
      <c r="J37" s="23"/>
      <c r="K37" s="23"/>
      <c r="L37" s="23"/>
      <c r="M37" s="15"/>
      <c r="N37" s="44"/>
    </row>
    <row r="38" spans="1:15" ht="16" x14ac:dyDescent="0.2">
      <c r="A38" s="122" t="s">
        <v>110</v>
      </c>
      <c r="B38" s="19"/>
      <c r="C38" s="19"/>
      <c r="D38" s="25" t="e">
        <f>SUM(D8:D30)</f>
        <v>#REF!</v>
      </c>
      <c r="E38" s="19"/>
      <c r="F38" s="19"/>
      <c r="G38" s="25" t="e">
        <f>SUM(G8:G30)</f>
        <v>#REF!</v>
      </c>
      <c r="H38" s="15"/>
      <c r="I38" s="44" t="e">
        <f>D38+G38</f>
        <v>#REF!</v>
      </c>
      <c r="J38" s="23">
        <f>E38+B38</f>
        <v>0</v>
      </c>
      <c r="K38" s="23"/>
      <c r="L38" s="23" t="e">
        <f>G38+D38</f>
        <v>#REF!</v>
      </c>
      <c r="M38" s="15"/>
      <c r="N38" s="44" t="e">
        <f>D38+G38</f>
        <v>#REF!</v>
      </c>
    </row>
    <row r="39" spans="1:15" ht="16" x14ac:dyDescent="0.2">
      <c r="A39" s="122" t="s">
        <v>111</v>
      </c>
      <c r="B39" s="19"/>
      <c r="C39" s="19"/>
      <c r="D39" s="25" t="e">
        <f>SUM(D8:D30)</f>
        <v>#REF!</v>
      </c>
      <c r="E39" s="19"/>
      <c r="F39" s="19"/>
      <c r="G39" s="25" t="e">
        <f>SUM(G8:G37)</f>
        <v>#REF!</v>
      </c>
      <c r="H39" s="15"/>
      <c r="I39" s="44" t="e">
        <f>D39+G39</f>
        <v>#REF!</v>
      </c>
      <c r="J39" s="23">
        <f>E39+B39</f>
        <v>0</v>
      </c>
      <c r="K39" s="23"/>
      <c r="L39" s="23" t="e">
        <f>G39+D39</f>
        <v>#REF!</v>
      </c>
      <c r="M39" s="15"/>
      <c r="N39" s="44" t="e">
        <f>D39+G39</f>
        <v>#REF!</v>
      </c>
    </row>
    <row r="40" spans="1:15" x14ac:dyDescent="0.2">
      <c r="A40" s="24"/>
      <c r="B40" s="10"/>
      <c r="C40" s="11"/>
      <c r="D40" s="22"/>
      <c r="E40" s="12"/>
      <c r="F40" s="13"/>
      <c r="G40" s="23"/>
      <c r="H40" s="15"/>
      <c r="I40" s="44"/>
      <c r="J40" s="23"/>
      <c r="K40" s="23"/>
      <c r="L40" s="23"/>
      <c r="M40" s="15"/>
      <c r="N40" s="44"/>
    </row>
    <row r="41" spans="1:15" ht="16" x14ac:dyDescent="0.2">
      <c r="A41" s="19" t="s">
        <v>112</v>
      </c>
      <c r="B41" s="19"/>
      <c r="C41" s="19"/>
      <c r="D41" s="25" t="e">
        <f>+D38*0.25</f>
        <v>#REF!</v>
      </c>
      <c r="E41" s="19"/>
      <c r="F41" s="19"/>
      <c r="G41" s="25" t="e">
        <f>+G38*0.25</f>
        <v>#REF!</v>
      </c>
      <c r="H41" s="15"/>
      <c r="I41" s="44" t="e">
        <f>D41+G41</f>
        <v>#REF!</v>
      </c>
      <c r="J41" s="23">
        <f>E41+B41</f>
        <v>0</v>
      </c>
      <c r="K41" s="23"/>
      <c r="L41" s="23" t="e">
        <f>G41+D41</f>
        <v>#REF!</v>
      </c>
      <c r="M41" s="15"/>
      <c r="N41" s="44" t="e">
        <f>D41+G41</f>
        <v>#REF!</v>
      </c>
    </row>
    <row r="42" spans="1:15" x14ac:dyDescent="0.2">
      <c r="A42" s="14"/>
      <c r="B42" s="10"/>
      <c r="C42" s="11"/>
      <c r="D42" s="22"/>
      <c r="E42" s="12"/>
      <c r="F42" s="13"/>
      <c r="G42" s="23"/>
      <c r="H42" s="15"/>
      <c r="I42" s="44"/>
      <c r="J42" s="23"/>
      <c r="K42" s="23"/>
      <c r="L42" s="23"/>
      <c r="M42" s="15"/>
      <c r="N42" s="44"/>
    </row>
    <row r="43" spans="1:15" ht="16" x14ac:dyDescent="0.2">
      <c r="A43" s="19" t="s">
        <v>113</v>
      </c>
      <c r="B43" s="19"/>
      <c r="C43" s="19"/>
      <c r="D43" s="25" t="e">
        <f>D39+D41</f>
        <v>#REF!</v>
      </c>
      <c r="E43" s="19"/>
      <c r="F43" s="19"/>
      <c r="G43" s="25" t="e">
        <f>G39+G41</f>
        <v>#REF!</v>
      </c>
      <c r="H43" s="15"/>
      <c r="I43" s="44" t="e">
        <f>D43+G43</f>
        <v>#REF!</v>
      </c>
      <c r="J43" s="23">
        <f>E43+B43</f>
        <v>0</v>
      </c>
      <c r="K43" s="23"/>
      <c r="L43" s="23" t="e">
        <f>G43+D43</f>
        <v>#REF!</v>
      </c>
      <c r="M43" s="15"/>
      <c r="N43" s="44" t="e">
        <f>D43+G43</f>
        <v>#REF!</v>
      </c>
    </row>
    <row r="44" spans="1:15" x14ac:dyDescent="0.2">
      <c r="A44" s="45"/>
      <c r="B44" s="46"/>
      <c r="C44" s="46"/>
      <c r="D44" s="46"/>
      <c r="E44" s="46"/>
      <c r="F44" s="46"/>
      <c r="G44" s="46"/>
      <c r="H44" s="34"/>
      <c r="I44" s="34"/>
      <c r="N44" s="34"/>
      <c r="O44" s="47"/>
    </row>
    <row r="45" spans="1:15" x14ac:dyDescent="0.2">
      <c r="A45" s="42"/>
      <c r="B45" s="42"/>
      <c r="C45" s="42"/>
      <c r="D45" s="42"/>
      <c r="E45" s="42"/>
      <c r="F45" s="42"/>
      <c r="G45" s="42"/>
      <c r="H45" s="42"/>
      <c r="I45" s="42"/>
      <c r="J45" s="42"/>
      <c r="K45" s="42"/>
      <c r="L45" s="42"/>
      <c r="M45" s="42"/>
      <c r="N45" s="42"/>
    </row>
    <row r="46" spans="1:15" ht="21" x14ac:dyDescent="0.2">
      <c r="A46" s="273" t="s">
        <v>114</v>
      </c>
      <c r="B46" s="274"/>
      <c r="C46" s="274"/>
      <c r="D46" s="274"/>
      <c r="E46" s="274"/>
      <c r="F46" s="274"/>
      <c r="G46" s="274"/>
      <c r="H46" s="274"/>
      <c r="I46" s="274"/>
      <c r="J46" s="274"/>
      <c r="K46" s="274"/>
      <c r="L46" s="274"/>
      <c r="M46" s="274"/>
      <c r="N46" s="275"/>
    </row>
    <row r="47" spans="1:15" ht="224" x14ac:dyDescent="0.2">
      <c r="A47" s="34"/>
      <c r="B47" s="49" t="s">
        <v>342</v>
      </c>
      <c r="C47" s="50" t="s">
        <v>346</v>
      </c>
      <c r="D47" s="51" t="s">
        <v>77</v>
      </c>
      <c r="E47" s="52" t="s">
        <v>342</v>
      </c>
      <c r="F47" s="53" t="s">
        <v>345</v>
      </c>
      <c r="G47" s="54" t="s">
        <v>115</v>
      </c>
      <c r="H47" s="34"/>
      <c r="I47" s="34"/>
      <c r="J47" s="34"/>
      <c r="K47" s="34"/>
      <c r="L47" s="34"/>
      <c r="N47" s="34"/>
    </row>
    <row r="48" spans="1:15" ht="16" x14ac:dyDescent="0.2">
      <c r="A48" s="19" t="s">
        <v>81</v>
      </c>
      <c r="B48" s="7"/>
      <c r="C48" s="20"/>
      <c r="D48" s="21"/>
      <c r="E48" s="7"/>
      <c r="F48" s="20"/>
      <c r="G48" s="21"/>
      <c r="H48" s="34"/>
      <c r="I48" s="44"/>
      <c r="J48" s="23"/>
      <c r="K48" s="23"/>
      <c r="L48" s="23"/>
      <c r="N48" s="44"/>
    </row>
    <row r="49" spans="1:16" ht="16" x14ac:dyDescent="0.2">
      <c r="A49" s="14" t="s">
        <v>82</v>
      </c>
      <c r="B49" s="10"/>
      <c r="C49" s="11"/>
      <c r="D49" s="22"/>
      <c r="E49" s="12"/>
      <c r="F49" s="13"/>
      <c r="G49" s="23"/>
      <c r="H49" s="34"/>
      <c r="I49" s="44"/>
      <c r="J49" s="23"/>
      <c r="K49" s="23"/>
      <c r="L49" s="23"/>
      <c r="N49" s="44"/>
    </row>
    <row r="50" spans="1:16" ht="16" x14ac:dyDescent="0.2">
      <c r="A50" s="109" t="s">
        <v>83</v>
      </c>
      <c r="B50" s="22" t="e">
        <f>#REF!+#REF!+#REF!+#REF!+#REF!+#REF!+#REF!+#REF!+#REF!+#REF!</f>
        <v>#REF!</v>
      </c>
      <c r="C50" s="11"/>
      <c r="D50" s="22" t="e">
        <f>#REF!+#REF!+#REF!+#REF!+#REF!+#REF!+#REF!+#REF!+#REF!+#REF!</f>
        <v>#REF!</v>
      </c>
      <c r="E50" s="23" t="e">
        <f>#REF!+#REF!+#REF!+#REF!+#REF!+#REF!+#REF!+#REF!+#REF!+#REF!</f>
        <v>#REF!</v>
      </c>
      <c r="F50" s="13"/>
      <c r="G50" s="23" t="e">
        <f>#REF!+#REF!+#REF!+#REF!+#REF!+#REF!+#REF!+#REF!+#REF!+#REF!</f>
        <v>#REF!</v>
      </c>
      <c r="H50" s="34"/>
      <c r="I50" s="44" t="e">
        <f t="shared" ref="I50:I57" si="8">D50+G50</f>
        <v>#REF!</v>
      </c>
      <c r="J50" s="23" t="e">
        <f t="shared" ref="J50:J57" si="9">E50+B50</f>
        <v>#REF!</v>
      </c>
      <c r="K50" s="23" t="e">
        <f t="shared" ref="K50:K59" si="10">IF(J50&gt;0,L50/J50," ")</f>
        <v>#REF!</v>
      </c>
      <c r="L50" s="23" t="e">
        <f t="shared" ref="L50:L57" si="11">G50+D50</f>
        <v>#REF!</v>
      </c>
      <c r="N50" s="44" t="e">
        <f t="shared" ref="N50:N57" si="12">D50+G50</f>
        <v>#REF!</v>
      </c>
      <c r="P50" s="17"/>
    </row>
    <row r="51" spans="1:16" ht="16" x14ac:dyDescent="0.2">
      <c r="A51" s="109" t="s">
        <v>84</v>
      </c>
      <c r="B51" s="22" t="e">
        <f>#REF!+#REF!+#REF!+#REF!+#REF!+#REF!+#REF!+#REF!+#REF!+#REF!</f>
        <v>#REF!</v>
      </c>
      <c r="C51" s="11"/>
      <c r="D51" s="22" t="e">
        <f>#REF!+#REF!+#REF!+#REF!+#REF!+#REF!+#REF!+#REF!+#REF!+#REF!</f>
        <v>#REF!</v>
      </c>
      <c r="E51" s="23" t="e">
        <f>#REF!+#REF!+#REF!+#REF!+#REF!+#REF!+#REF!+#REF!+#REF!+#REF!</f>
        <v>#REF!</v>
      </c>
      <c r="F51" s="13"/>
      <c r="G51" s="23" t="e">
        <f>#REF!+#REF!+#REF!+#REF!+#REF!+#REF!+#REF!+#REF!+#REF!+#REF!</f>
        <v>#REF!</v>
      </c>
      <c r="H51" s="34"/>
      <c r="I51" s="44" t="e">
        <f t="shared" si="8"/>
        <v>#REF!</v>
      </c>
      <c r="J51" s="23" t="e">
        <f t="shared" si="9"/>
        <v>#REF!</v>
      </c>
      <c r="K51" s="23" t="e">
        <f t="shared" si="10"/>
        <v>#REF!</v>
      </c>
      <c r="L51" s="23" t="e">
        <f t="shared" si="11"/>
        <v>#REF!</v>
      </c>
      <c r="N51" s="44" t="e">
        <f t="shared" si="12"/>
        <v>#REF!</v>
      </c>
    </row>
    <row r="52" spans="1:16" ht="16" x14ac:dyDescent="0.2">
      <c r="A52" s="109" t="s">
        <v>85</v>
      </c>
      <c r="B52" s="22" t="e">
        <f>#REF!+#REF!+#REF!+#REF!+#REF!+#REF!+#REF!+#REF!+#REF!+#REF!</f>
        <v>#REF!</v>
      </c>
      <c r="C52" s="11"/>
      <c r="D52" s="22" t="e">
        <f>#REF!+#REF!+#REF!+#REF!+#REF!+#REF!+#REF!+#REF!+#REF!+#REF!</f>
        <v>#REF!</v>
      </c>
      <c r="E52" s="23" t="e">
        <f>#REF!+#REF!+#REF!+#REF!+#REF!+#REF!+#REF!+#REF!+#REF!+#REF!</f>
        <v>#REF!</v>
      </c>
      <c r="F52" s="13"/>
      <c r="G52" s="23" t="e">
        <f>#REF!+#REF!+#REF!+#REF!+#REF!+#REF!+#REF!+#REF!+#REF!+#REF!</f>
        <v>#REF!</v>
      </c>
      <c r="H52" s="34"/>
      <c r="I52" s="44" t="e">
        <f t="shared" si="8"/>
        <v>#REF!</v>
      </c>
      <c r="J52" s="23" t="e">
        <f t="shared" si="9"/>
        <v>#REF!</v>
      </c>
      <c r="K52" s="23" t="e">
        <f t="shared" si="10"/>
        <v>#REF!</v>
      </c>
      <c r="L52" s="23" t="e">
        <f t="shared" si="11"/>
        <v>#REF!</v>
      </c>
      <c r="N52" s="44" t="e">
        <f t="shared" si="12"/>
        <v>#REF!</v>
      </c>
    </row>
    <row r="53" spans="1:16" ht="16" x14ac:dyDescent="0.2">
      <c r="A53" s="109" t="s">
        <v>86</v>
      </c>
      <c r="B53" s="22" t="e">
        <f>#REF!+#REF!+#REF!+#REF!+#REF!+#REF!+#REF!+#REF!+#REF!+#REF!</f>
        <v>#REF!</v>
      </c>
      <c r="C53" s="11"/>
      <c r="D53" s="22" t="e">
        <f>#REF!+#REF!+#REF!+#REF!+#REF!+#REF!+#REF!+#REF!+#REF!+#REF!</f>
        <v>#REF!</v>
      </c>
      <c r="E53" s="23" t="e">
        <f>#REF!+#REF!+#REF!+#REF!+#REF!+#REF!+#REF!+#REF!+#REF!+#REF!</f>
        <v>#REF!</v>
      </c>
      <c r="F53" s="13"/>
      <c r="G53" s="23" t="e">
        <f>#REF!+#REF!+#REF!+#REF!+#REF!+#REF!+#REF!+#REF!+#REF!+#REF!</f>
        <v>#REF!</v>
      </c>
      <c r="H53" s="34"/>
      <c r="I53" s="44" t="e">
        <f t="shared" si="8"/>
        <v>#REF!</v>
      </c>
      <c r="J53" s="23" t="e">
        <f t="shared" si="9"/>
        <v>#REF!</v>
      </c>
      <c r="K53" s="23" t="e">
        <f t="shared" si="10"/>
        <v>#REF!</v>
      </c>
      <c r="L53" s="23" t="e">
        <f t="shared" si="11"/>
        <v>#REF!</v>
      </c>
      <c r="N53" s="44" t="e">
        <f t="shared" si="12"/>
        <v>#REF!</v>
      </c>
    </row>
    <row r="54" spans="1:16" ht="16" x14ac:dyDescent="0.2">
      <c r="A54" s="109" t="s">
        <v>87</v>
      </c>
      <c r="B54" s="22" t="e">
        <f>#REF!+#REF!+#REF!+#REF!+#REF!+#REF!+#REF!+#REF!+#REF!+#REF!</f>
        <v>#REF!</v>
      </c>
      <c r="C54" s="11"/>
      <c r="D54" s="22" t="e">
        <f>#REF!+#REF!+#REF!+#REF!+#REF!+#REF!+#REF!+#REF!+#REF!+#REF!</f>
        <v>#REF!</v>
      </c>
      <c r="E54" s="23" t="e">
        <f>#REF!+#REF!+#REF!+#REF!+#REF!+#REF!+#REF!+#REF!+#REF!+#REF!</f>
        <v>#REF!</v>
      </c>
      <c r="F54" s="13"/>
      <c r="G54" s="23" t="e">
        <f>#REF!+#REF!+#REF!+#REF!+#REF!+#REF!+#REF!+#REF!+#REF!+#REF!</f>
        <v>#REF!</v>
      </c>
      <c r="H54" s="34"/>
      <c r="I54" s="44" t="e">
        <f t="shared" si="8"/>
        <v>#REF!</v>
      </c>
      <c r="J54" s="23" t="e">
        <f t="shared" si="9"/>
        <v>#REF!</v>
      </c>
      <c r="K54" s="23" t="e">
        <f t="shared" si="10"/>
        <v>#REF!</v>
      </c>
      <c r="L54" s="23" t="e">
        <f t="shared" si="11"/>
        <v>#REF!</v>
      </c>
      <c r="N54" s="44" t="e">
        <f t="shared" si="12"/>
        <v>#REF!</v>
      </c>
    </row>
    <row r="55" spans="1:16" ht="16" x14ac:dyDescent="0.2">
      <c r="A55" s="14" t="s">
        <v>88</v>
      </c>
      <c r="B55" s="22" t="e">
        <f>#REF!+#REF!+#REF!+#REF!+#REF!+#REF!+#REF!+#REF!+#REF!+#REF!</f>
        <v>#REF!</v>
      </c>
      <c r="C55" s="11"/>
      <c r="D55" s="22" t="e">
        <f>#REF!+#REF!+#REF!+#REF!+#REF!+#REF!+#REF!+#REF!+#REF!+#REF!</f>
        <v>#REF!</v>
      </c>
      <c r="E55" s="23" t="e">
        <f>#REF!+#REF!+#REF!+#REF!+#REF!+#REF!+#REF!+#REF!+#REF!+#REF!</f>
        <v>#REF!</v>
      </c>
      <c r="F55" s="13"/>
      <c r="G55" s="23" t="e">
        <f>#REF!+#REF!+#REF!+#REF!+#REF!+#REF!+#REF!+#REF!+#REF!+#REF!</f>
        <v>#REF!</v>
      </c>
      <c r="H55" s="34"/>
      <c r="I55" s="44" t="e">
        <f t="shared" si="8"/>
        <v>#REF!</v>
      </c>
      <c r="J55" s="23" t="e">
        <f t="shared" si="9"/>
        <v>#REF!</v>
      </c>
      <c r="K55" s="23" t="e">
        <f t="shared" si="10"/>
        <v>#REF!</v>
      </c>
      <c r="L55" s="23" t="e">
        <f t="shared" si="11"/>
        <v>#REF!</v>
      </c>
      <c r="N55" s="44" t="e">
        <f t="shared" si="12"/>
        <v>#REF!</v>
      </c>
    </row>
    <row r="56" spans="1:16" ht="16" x14ac:dyDescent="0.2">
      <c r="A56" s="14" t="s">
        <v>89</v>
      </c>
      <c r="B56" s="22" t="e">
        <f>#REF!+#REF!+#REF!+#REF!+#REF!+#REF!+#REF!+#REF!+#REF!+#REF!</f>
        <v>#REF!</v>
      </c>
      <c r="C56" s="11"/>
      <c r="D56" s="22" t="e">
        <f>#REF!+#REF!+#REF!+#REF!+#REF!+#REF!+#REF!+#REF!+#REF!+#REF!</f>
        <v>#REF!</v>
      </c>
      <c r="E56" s="23" t="e">
        <f>#REF!+#REF!+#REF!+#REF!+#REF!+#REF!+#REF!+#REF!+#REF!+#REF!</f>
        <v>#REF!</v>
      </c>
      <c r="F56" s="13"/>
      <c r="G56" s="23" t="e">
        <f>#REF!+#REF!+#REF!+#REF!+#REF!+#REF!+#REF!+#REF!+#REF!+#REF!</f>
        <v>#REF!</v>
      </c>
      <c r="H56" s="34"/>
      <c r="I56" s="44" t="e">
        <f t="shared" si="8"/>
        <v>#REF!</v>
      </c>
      <c r="J56" s="23" t="e">
        <f t="shared" si="9"/>
        <v>#REF!</v>
      </c>
      <c r="K56" s="23" t="e">
        <f t="shared" si="10"/>
        <v>#REF!</v>
      </c>
      <c r="L56" s="23" t="e">
        <f t="shared" si="11"/>
        <v>#REF!</v>
      </c>
      <c r="M56" s="15"/>
      <c r="N56" s="44" t="e">
        <f t="shared" si="12"/>
        <v>#REF!</v>
      </c>
    </row>
    <row r="57" spans="1:16" ht="16" x14ac:dyDescent="0.2">
      <c r="A57" s="14" t="s">
        <v>90</v>
      </c>
      <c r="B57" s="22" t="e">
        <f>#REF!+#REF!+#REF!+#REF!+#REF!+#REF!+#REF!+#REF!+#REF!+#REF!</f>
        <v>#REF!</v>
      </c>
      <c r="C57" s="11"/>
      <c r="D57" s="22" t="e">
        <f>#REF!+#REF!+#REF!+#REF!+#REF!+#REF!+#REF!+#REF!+#REF!+#REF!</f>
        <v>#REF!</v>
      </c>
      <c r="E57" s="23" t="e">
        <f>#REF!+#REF!+#REF!+#REF!+#REF!+#REF!+#REF!+#REF!+#REF!+#REF!</f>
        <v>#REF!</v>
      </c>
      <c r="F57" s="13"/>
      <c r="G57" s="23" t="e">
        <f>#REF!+#REF!+#REF!+#REF!+#REF!+#REF!+#REF!+#REF!+#REF!+#REF!</f>
        <v>#REF!</v>
      </c>
      <c r="H57" s="34"/>
      <c r="I57" s="44" t="e">
        <f t="shared" si="8"/>
        <v>#REF!</v>
      </c>
      <c r="J57" s="23" t="e">
        <f t="shared" si="9"/>
        <v>#REF!</v>
      </c>
      <c r="K57" s="23" t="e">
        <f t="shared" si="10"/>
        <v>#REF!</v>
      </c>
      <c r="L57" s="23" t="e">
        <f t="shared" si="11"/>
        <v>#REF!</v>
      </c>
      <c r="M57" s="15"/>
      <c r="N57" s="44" t="e">
        <f t="shared" si="12"/>
        <v>#REF!</v>
      </c>
    </row>
    <row r="58" spans="1:16" ht="16" x14ac:dyDescent="0.2">
      <c r="A58" s="19" t="s">
        <v>91</v>
      </c>
      <c r="B58" s="7"/>
      <c r="C58" s="20"/>
      <c r="D58" s="21"/>
      <c r="E58" s="7"/>
      <c r="F58" s="20"/>
      <c r="G58" s="21"/>
      <c r="H58" s="15"/>
      <c r="I58" s="44"/>
      <c r="J58" s="23"/>
      <c r="K58" s="23"/>
      <c r="L58" s="23"/>
      <c r="M58" s="15"/>
      <c r="N58" s="44"/>
    </row>
    <row r="59" spans="1:16" x14ac:dyDescent="0.2">
      <c r="A59" s="16"/>
      <c r="B59" s="22" t="e">
        <f>#REF!+#REF!+#REF!+#REF!+#REF!+#REF!+#REF!+#REF!+#REF!+#REF!</f>
        <v>#REF!</v>
      </c>
      <c r="C59" s="11"/>
      <c r="D59" s="22" t="e">
        <f>#REF!+#REF!+#REF!+#REF!+#REF!+#REF!+#REF!+#REF!+#REF!+#REF!</f>
        <v>#REF!</v>
      </c>
      <c r="E59" s="23" t="e">
        <f>#REF!+#REF!+#REF!+#REF!+#REF!+#REF!+#REF!+#REF!+#REF!+#REF!</f>
        <v>#REF!</v>
      </c>
      <c r="F59" s="13"/>
      <c r="G59" s="23" t="e">
        <f>#REF!+#REF!+#REF!+#REF!+#REF!+#REF!+#REF!+#REF!+#REF!+#REF!</f>
        <v>#REF!</v>
      </c>
      <c r="H59" s="34"/>
      <c r="I59" s="44" t="e">
        <f>D59+G59</f>
        <v>#REF!</v>
      </c>
      <c r="J59" s="23" t="e">
        <f>E59+B59</f>
        <v>#REF!</v>
      </c>
      <c r="K59" s="23" t="e">
        <f t="shared" si="10"/>
        <v>#REF!</v>
      </c>
      <c r="L59" s="23" t="e">
        <f>G59+D59</f>
        <v>#REF!</v>
      </c>
      <c r="M59" s="15"/>
      <c r="N59" s="44" t="e">
        <f>D59+G59</f>
        <v>#REF!</v>
      </c>
    </row>
    <row r="60" spans="1:16" ht="16" x14ac:dyDescent="0.2">
      <c r="A60" s="19" t="s">
        <v>92</v>
      </c>
      <c r="B60" s="7"/>
      <c r="C60" s="20"/>
      <c r="D60" s="21"/>
      <c r="E60" s="7"/>
      <c r="F60" s="20"/>
      <c r="G60" s="21"/>
      <c r="H60" s="15"/>
      <c r="I60" s="44"/>
      <c r="J60" s="23"/>
      <c r="K60" s="23"/>
      <c r="L60" s="23"/>
      <c r="M60" s="15"/>
      <c r="N60" s="44"/>
    </row>
    <row r="61" spans="1:16" ht="16" x14ac:dyDescent="0.2">
      <c r="A61" s="120" t="s">
        <v>93</v>
      </c>
      <c r="B61" s="22" t="e">
        <f>#REF!+#REF!+#REF!+#REF!+#REF!+#REF!+#REF!+#REF!+#REF!+#REF!</f>
        <v>#REF!</v>
      </c>
      <c r="C61" s="11"/>
      <c r="D61" s="22" t="e">
        <f>#REF!+#REF!+#REF!+#REF!+#REF!+#REF!+#REF!+#REF!+#REF!+#REF!</f>
        <v>#REF!</v>
      </c>
      <c r="E61" s="23" t="e">
        <f>#REF!+#REF!+#REF!+#REF!+#REF!+#REF!+#REF!+#REF!+#REF!+#REF!</f>
        <v>#REF!</v>
      </c>
      <c r="F61" s="13"/>
      <c r="G61" s="23" t="e">
        <f>#REF!+#REF!+#REF!+#REF!+#REF!+#REF!+#REF!+#REF!+#REF!+#REF!</f>
        <v>#REF!</v>
      </c>
      <c r="H61" s="34"/>
      <c r="I61" s="44" t="e">
        <f>D61+G61</f>
        <v>#REF!</v>
      </c>
      <c r="J61" s="23" t="e">
        <f>E61+B61</f>
        <v>#REF!</v>
      </c>
      <c r="K61" s="23" t="e">
        <f>IF(J61&gt;0,L61/J61," ")</f>
        <v>#REF!</v>
      </c>
      <c r="L61" s="23" t="e">
        <f>G61+D61</f>
        <v>#REF!</v>
      </c>
      <c r="M61" s="15"/>
      <c r="N61" s="44" t="e">
        <f>D61+G61</f>
        <v>#REF!</v>
      </c>
    </row>
    <row r="62" spans="1:16" ht="16" x14ac:dyDescent="0.2">
      <c r="A62" s="14" t="s">
        <v>94</v>
      </c>
      <c r="B62" s="10"/>
      <c r="C62" s="11"/>
      <c r="D62" s="22"/>
      <c r="E62" s="12"/>
      <c r="F62" s="13"/>
      <c r="G62" s="23"/>
      <c r="H62" s="15"/>
      <c r="I62" s="44"/>
      <c r="J62" s="23"/>
      <c r="K62" s="23"/>
      <c r="L62" s="23"/>
      <c r="M62" s="15"/>
      <c r="N62" s="44"/>
    </row>
    <row r="63" spans="1:16" ht="16" x14ac:dyDescent="0.2">
      <c r="A63" s="110" t="s">
        <v>95</v>
      </c>
      <c r="B63" s="22" t="e">
        <f>#REF!+#REF!+#REF!+#REF!+#REF!+#REF!+#REF!+#REF!+#REF!+#REF!</f>
        <v>#REF!</v>
      </c>
      <c r="C63" s="11"/>
      <c r="D63" s="22" t="e">
        <f>#REF!+#REF!+#REF!+#REF!+#REF!+#REF!+#REF!+#REF!+#REF!+#REF!</f>
        <v>#REF!</v>
      </c>
      <c r="E63" s="23" t="e">
        <f>#REF!+#REF!+#REF!+#REF!+#REF!+#REF!+#REF!+#REF!+#REF!+#REF!</f>
        <v>#REF!</v>
      </c>
      <c r="F63" s="13"/>
      <c r="G63" s="23" t="e">
        <f>#REF!+#REF!+#REF!+#REF!+#REF!+#REF!+#REF!+#REF!+#REF!+#REF!</f>
        <v>#REF!</v>
      </c>
      <c r="H63" s="34"/>
      <c r="I63" s="44" t="e">
        <f>D63+G63</f>
        <v>#REF!</v>
      </c>
      <c r="J63" s="23" t="e">
        <f>E63+B63</f>
        <v>#REF!</v>
      </c>
      <c r="K63" s="23" t="e">
        <f>IF(J63&gt;0,L63/J63," ")</f>
        <v>#REF!</v>
      </c>
      <c r="L63" s="23" t="e">
        <f>G63+D63</f>
        <v>#REF!</v>
      </c>
      <c r="M63" s="15"/>
      <c r="N63" s="44" t="e">
        <f>D63+G63</f>
        <v>#REF!</v>
      </c>
    </row>
    <row r="64" spans="1:16" ht="16" x14ac:dyDescent="0.2">
      <c r="A64" s="110" t="s">
        <v>96</v>
      </c>
      <c r="B64" s="22" t="e">
        <f>#REF!+#REF!+#REF!+#REF!+#REF!+#REF!+#REF!+#REF!+#REF!+#REF!</f>
        <v>#REF!</v>
      </c>
      <c r="C64" s="11"/>
      <c r="D64" s="22" t="e">
        <f>#REF!+#REF!+#REF!+#REF!+#REF!+#REF!+#REF!+#REF!+#REF!+#REF!</f>
        <v>#REF!</v>
      </c>
      <c r="E64" s="23" t="e">
        <f>#REF!+#REF!+#REF!+#REF!+#REF!+#REF!+#REF!+#REF!+#REF!+#REF!</f>
        <v>#REF!</v>
      </c>
      <c r="F64" s="13"/>
      <c r="G64" s="23" t="e">
        <f>#REF!+#REF!+#REF!+#REF!+#REF!+#REF!+#REF!+#REF!+#REF!+#REF!</f>
        <v>#REF!</v>
      </c>
      <c r="H64" s="34"/>
      <c r="I64" s="44" t="e">
        <f>D64+G64</f>
        <v>#REF!</v>
      </c>
      <c r="J64" s="23" t="e">
        <f>E64+B64</f>
        <v>#REF!</v>
      </c>
      <c r="K64" s="23" t="e">
        <f>IF(J64&gt;0,L64/J64," ")</f>
        <v>#REF!</v>
      </c>
      <c r="L64" s="23" t="e">
        <f>G64+D64</f>
        <v>#REF!</v>
      </c>
      <c r="M64" s="15"/>
      <c r="N64" s="44" t="e">
        <f>D64+G64</f>
        <v>#REF!</v>
      </c>
    </row>
    <row r="65" spans="1:14" ht="16" x14ac:dyDescent="0.2">
      <c r="A65" s="110" t="s">
        <v>97</v>
      </c>
      <c r="B65" s="22" t="e">
        <f>#REF!+#REF!+#REF!+#REF!+#REF!+#REF!+#REF!+#REF!+#REF!+#REF!</f>
        <v>#REF!</v>
      </c>
      <c r="C65" s="11"/>
      <c r="D65" s="22" t="e">
        <f>#REF!+#REF!+#REF!+#REF!+#REF!+#REF!+#REF!+#REF!+#REF!+#REF!</f>
        <v>#REF!</v>
      </c>
      <c r="E65" s="23" t="e">
        <f>#REF!+#REF!+#REF!+#REF!+#REF!+#REF!+#REF!+#REF!+#REF!+#REF!</f>
        <v>#REF!</v>
      </c>
      <c r="F65" s="13"/>
      <c r="G65" s="23" t="e">
        <f>#REF!+#REF!+#REF!+#REF!+#REF!+#REF!+#REF!+#REF!+#REF!+#REF!</f>
        <v>#REF!</v>
      </c>
      <c r="H65" s="34"/>
      <c r="I65" s="44" t="e">
        <f>D65+G65</f>
        <v>#REF!</v>
      </c>
      <c r="J65" s="23" t="e">
        <f>E65+B65</f>
        <v>#REF!</v>
      </c>
      <c r="K65" s="23" t="e">
        <f>IF(J65&gt;0,L65/J65," ")</f>
        <v>#REF!</v>
      </c>
      <c r="L65" s="23" t="e">
        <f>G65+D65</f>
        <v>#REF!</v>
      </c>
      <c r="M65" s="15"/>
      <c r="N65" s="44" t="e">
        <f>D65+G65</f>
        <v>#REF!</v>
      </c>
    </row>
    <row r="66" spans="1:14" ht="16" x14ac:dyDescent="0.2">
      <c r="A66" s="14" t="s">
        <v>98</v>
      </c>
      <c r="B66" s="10"/>
      <c r="C66" s="11"/>
      <c r="D66" s="22"/>
      <c r="E66" s="12"/>
      <c r="F66" s="13"/>
      <c r="G66" s="23"/>
      <c r="H66" s="15"/>
      <c r="I66" s="44"/>
      <c r="J66" s="23"/>
      <c r="K66" s="23"/>
      <c r="L66" s="23"/>
      <c r="M66" s="15"/>
      <c r="N66" s="44"/>
    </row>
    <row r="67" spans="1:14" ht="16" x14ac:dyDescent="0.2">
      <c r="A67" s="110" t="s">
        <v>99</v>
      </c>
      <c r="B67" s="22" t="e">
        <f>#REF!+#REF!+#REF!+#REF!+#REF!+#REF!+#REF!+#REF!+#REF!+#REF!</f>
        <v>#REF!</v>
      </c>
      <c r="C67" s="11"/>
      <c r="D67" s="22" t="e">
        <f>#REF!+#REF!+#REF!+#REF!+#REF!+#REF!+#REF!+#REF!+#REF!+#REF!</f>
        <v>#REF!</v>
      </c>
      <c r="E67" s="23" t="e">
        <f>#REF!+#REF!+#REF!+#REF!+#REF!+#REF!+#REF!+#REF!+#REF!+#REF!</f>
        <v>#REF!</v>
      </c>
      <c r="F67" s="13"/>
      <c r="G67" s="23" t="e">
        <f>#REF!+#REF!+#REF!+#REF!+#REF!+#REF!+#REF!+#REF!+#REF!+#REF!</f>
        <v>#REF!</v>
      </c>
      <c r="H67" s="34"/>
      <c r="I67" s="44" t="e">
        <f>D67+G67</f>
        <v>#REF!</v>
      </c>
      <c r="J67" s="23" t="e">
        <f>E67+B67</f>
        <v>#REF!</v>
      </c>
      <c r="K67" s="23" t="e">
        <f t="shared" ref="K67:K77" si="13">IF(J67&gt;0,L67/J67," ")</f>
        <v>#REF!</v>
      </c>
      <c r="L67" s="23" t="e">
        <f>G67+D67</f>
        <v>#REF!</v>
      </c>
      <c r="M67" s="15"/>
      <c r="N67" s="44" t="e">
        <f>D67+G67</f>
        <v>#REF!</v>
      </c>
    </row>
    <row r="68" spans="1:14" ht="16" x14ac:dyDescent="0.2">
      <c r="A68" s="110" t="s">
        <v>100</v>
      </c>
      <c r="B68" s="22" t="e">
        <f>#REF!+#REF!+#REF!+#REF!+#REF!+#REF!+#REF!+#REF!+#REF!+#REF!</f>
        <v>#REF!</v>
      </c>
      <c r="C68" s="11"/>
      <c r="D68" s="22" t="e">
        <f>#REF!+#REF!+#REF!+#REF!+#REF!+#REF!+#REF!+#REF!+#REF!+#REF!</f>
        <v>#REF!</v>
      </c>
      <c r="E68" s="23" t="e">
        <f>#REF!+#REF!+#REF!+#REF!+#REF!+#REF!+#REF!+#REF!+#REF!+#REF!</f>
        <v>#REF!</v>
      </c>
      <c r="F68" s="13"/>
      <c r="G68" s="23" t="e">
        <f>#REF!+#REF!+#REF!+#REF!+#REF!+#REF!+#REF!+#REF!+#REF!+#REF!</f>
        <v>#REF!</v>
      </c>
      <c r="H68" s="34"/>
      <c r="I68" s="44" t="e">
        <f>D68+G68</f>
        <v>#REF!</v>
      </c>
      <c r="J68" s="23" t="e">
        <f>E68+B68</f>
        <v>#REF!</v>
      </c>
      <c r="K68" s="23" t="e">
        <f t="shared" si="13"/>
        <v>#REF!</v>
      </c>
      <c r="L68" s="23" t="e">
        <f>G68+D68</f>
        <v>#REF!</v>
      </c>
      <c r="M68" s="15"/>
      <c r="N68" s="44" t="e">
        <f>D68+G68</f>
        <v>#REF!</v>
      </c>
    </row>
    <row r="69" spans="1:14" ht="16" x14ac:dyDescent="0.2">
      <c r="A69" s="110" t="s">
        <v>101</v>
      </c>
      <c r="B69" s="22" t="e">
        <f>#REF!+#REF!+#REF!+#REF!+#REF!+#REF!+#REF!+#REF!+#REF!+#REF!</f>
        <v>#REF!</v>
      </c>
      <c r="C69" s="11"/>
      <c r="D69" s="22" t="e">
        <f>#REF!+#REF!+#REF!+#REF!+#REF!+#REF!+#REF!+#REF!+#REF!+#REF!</f>
        <v>#REF!</v>
      </c>
      <c r="E69" s="23" t="e">
        <f>#REF!+#REF!+#REF!+#REF!+#REF!+#REF!+#REF!+#REF!+#REF!+#REF!</f>
        <v>#REF!</v>
      </c>
      <c r="F69" s="13"/>
      <c r="G69" s="23" t="e">
        <f>#REF!+#REF!+#REF!+#REF!+#REF!+#REF!+#REF!+#REF!+#REF!+#REF!</f>
        <v>#REF!</v>
      </c>
      <c r="H69" s="34"/>
      <c r="I69" s="44" t="e">
        <f>D69+G69</f>
        <v>#REF!</v>
      </c>
      <c r="J69" s="23" t="e">
        <f>E69+B69</f>
        <v>#REF!</v>
      </c>
      <c r="K69" s="23" t="e">
        <f t="shared" si="13"/>
        <v>#REF!</v>
      </c>
      <c r="L69" s="23" t="e">
        <f>G69+D69</f>
        <v>#REF!</v>
      </c>
      <c r="M69" s="15"/>
      <c r="N69" s="44" t="e">
        <f>D69+G69</f>
        <v>#REF!</v>
      </c>
    </row>
    <row r="70" spans="1:14" ht="16" x14ac:dyDescent="0.2">
      <c r="A70" s="110" t="s">
        <v>102</v>
      </c>
      <c r="B70" s="22" t="e">
        <f>#REF!+#REF!+#REF!+#REF!+#REF!+#REF!+#REF!+#REF!+#REF!+#REF!</f>
        <v>#REF!</v>
      </c>
      <c r="C70" s="11"/>
      <c r="D70" s="22" t="e">
        <f>#REF!+#REF!+#REF!+#REF!+#REF!+#REF!+#REF!+#REF!+#REF!+#REF!</f>
        <v>#REF!</v>
      </c>
      <c r="E70" s="23" t="e">
        <f>#REF!+#REF!+#REF!+#REF!+#REF!+#REF!+#REF!+#REF!+#REF!+#REF!</f>
        <v>#REF!</v>
      </c>
      <c r="F70" s="13"/>
      <c r="G70" s="23" t="e">
        <f>#REF!+#REF!+#REF!+#REF!+#REF!+#REF!+#REF!+#REF!+#REF!+#REF!</f>
        <v>#REF!</v>
      </c>
      <c r="H70" s="34"/>
      <c r="I70" s="44" t="e">
        <f>D70+G70</f>
        <v>#REF!</v>
      </c>
      <c r="J70" s="23" t="e">
        <f>E70+B70</f>
        <v>#REF!</v>
      </c>
      <c r="K70" s="23" t="e">
        <f t="shared" si="13"/>
        <v>#REF!</v>
      </c>
      <c r="L70" s="23" t="e">
        <f>G70+D70</f>
        <v>#REF!</v>
      </c>
      <c r="M70" s="15"/>
      <c r="N70" s="44" t="e">
        <f>D70+G70</f>
        <v>#REF!</v>
      </c>
    </row>
    <row r="71" spans="1:14" ht="16" x14ac:dyDescent="0.2">
      <c r="A71" s="110" t="s">
        <v>103</v>
      </c>
      <c r="B71" s="22" t="e">
        <f>#REF!+#REF!+#REF!+#REF!+#REF!+#REF!+#REF!+#REF!+#REF!+#REF!</f>
        <v>#REF!</v>
      </c>
      <c r="C71" s="11"/>
      <c r="D71" s="22" t="e">
        <f>#REF!+#REF!+#REF!+#REF!+#REF!+#REF!+#REF!+#REF!+#REF!+#REF!</f>
        <v>#REF!</v>
      </c>
      <c r="E71" s="23" t="e">
        <f>#REF!+#REF!+#REF!+#REF!+#REF!+#REF!+#REF!+#REF!+#REF!+#REF!</f>
        <v>#REF!</v>
      </c>
      <c r="F71" s="13"/>
      <c r="G71" s="23" t="e">
        <f>#REF!+#REF!+#REF!+#REF!+#REF!+#REF!+#REF!+#REF!+#REF!+#REF!</f>
        <v>#REF!</v>
      </c>
      <c r="H71" s="34"/>
      <c r="I71" s="44" t="e">
        <f>D71+G71</f>
        <v>#REF!</v>
      </c>
      <c r="J71" s="23" t="e">
        <f>E71+B71</f>
        <v>#REF!</v>
      </c>
      <c r="K71" s="23" t="e">
        <f t="shared" si="13"/>
        <v>#REF!</v>
      </c>
      <c r="L71" s="23" t="e">
        <f>G71+D71</f>
        <v>#REF!</v>
      </c>
      <c r="M71" s="15"/>
      <c r="N71" s="44" t="e">
        <f>D71+G71</f>
        <v>#REF!</v>
      </c>
    </row>
    <row r="72" spans="1:14" ht="16" x14ac:dyDescent="0.2">
      <c r="A72" s="9" t="s">
        <v>104</v>
      </c>
      <c r="B72" s="7"/>
      <c r="C72" s="20"/>
      <c r="D72" s="21"/>
      <c r="E72" s="7"/>
      <c r="F72" s="20"/>
      <c r="G72" s="21"/>
      <c r="H72" s="15"/>
      <c r="I72" s="44"/>
      <c r="J72" s="23"/>
      <c r="K72" s="23"/>
      <c r="L72" s="23"/>
      <c r="M72" s="15"/>
      <c r="N72" s="44"/>
    </row>
    <row r="73" spans="1:14" ht="16" x14ac:dyDescent="0.2">
      <c r="A73" s="121" t="s">
        <v>116</v>
      </c>
      <c r="B73" s="22" t="e">
        <f>#REF!+#REF!+#REF!+#REF!+#REF!+#REF!+#REF!+#REF!+#REF!+#REF!</f>
        <v>#REF!</v>
      </c>
      <c r="C73" s="11"/>
      <c r="D73" s="22" t="e">
        <f>#REF!+#REF!+#REF!+#REF!+#REF!+#REF!+#REF!+#REF!+#REF!+#REF!</f>
        <v>#REF!</v>
      </c>
      <c r="E73" s="23" t="e">
        <f>#REF!+#REF!+#REF!+#REF!+#REF!+#REF!+#REF!+#REF!+#REF!+#REF!</f>
        <v>#REF!</v>
      </c>
      <c r="F73" s="13"/>
      <c r="G73" s="23" t="e">
        <f>#REF!+#REF!+#REF!+#REF!+#REF!+#REF!+#REF!+#REF!+#REF!+#REF!</f>
        <v>#REF!</v>
      </c>
      <c r="H73" s="34"/>
      <c r="I73" s="44" t="e">
        <f>D73+G73</f>
        <v>#REF!</v>
      </c>
      <c r="J73" s="23" t="e">
        <f>E73+B73</f>
        <v>#REF!</v>
      </c>
      <c r="K73" s="23" t="e">
        <f t="shared" ref="K73" si="14">IF(J73&gt;0,L73/J73," ")</f>
        <v>#REF!</v>
      </c>
      <c r="L73" s="23" t="e">
        <f>G73+D73</f>
        <v>#REF!</v>
      </c>
      <c r="M73" s="15"/>
      <c r="N73" s="44" t="e">
        <f>D73+G73</f>
        <v>#REF!</v>
      </c>
    </row>
    <row r="74" spans="1:14" ht="16" x14ac:dyDescent="0.2">
      <c r="A74" s="120" t="s">
        <v>106</v>
      </c>
      <c r="B74" s="22" t="e">
        <f>#REF!+#REF!+#REF!+#REF!+#REF!+#REF!+#REF!+#REF!+#REF!+#REF!</f>
        <v>#REF!</v>
      </c>
      <c r="C74" s="11"/>
      <c r="D74" s="22" t="e">
        <f>#REF!+#REF!+#REF!+#REF!+#REF!+#REF!+#REF!+#REF!+#REF!+#REF!</f>
        <v>#REF!</v>
      </c>
      <c r="E74" s="23" t="e">
        <f>#REF!+#REF!+#REF!+#REF!+#REF!+#REF!+#REF!+#REF!+#REF!+#REF!</f>
        <v>#REF!</v>
      </c>
      <c r="F74" s="13"/>
      <c r="G74" s="23" t="e">
        <f>#REF!+#REF!+#REF!+#REF!+#REF!+#REF!+#REF!+#REF!+#REF!+#REF!</f>
        <v>#REF!</v>
      </c>
      <c r="H74" s="34"/>
      <c r="I74" s="44" t="e">
        <f>D74+G74</f>
        <v>#REF!</v>
      </c>
      <c r="J74" s="23" t="e">
        <f>E74+B74</f>
        <v>#REF!</v>
      </c>
      <c r="K74" s="23" t="e">
        <f t="shared" ref="K74:K75" si="15">IF(J74&gt;0,L74/J74," ")</f>
        <v>#REF!</v>
      </c>
      <c r="L74" s="23" t="e">
        <f>G74+D74</f>
        <v>#REF!</v>
      </c>
      <c r="M74" s="15"/>
      <c r="N74" s="44" t="e">
        <f>D74+G74</f>
        <v>#REF!</v>
      </c>
    </row>
    <row r="75" spans="1:14" ht="16" x14ac:dyDescent="0.2">
      <c r="A75" s="120" t="s">
        <v>117</v>
      </c>
      <c r="B75" s="22" t="e">
        <f>#REF!+#REF!+#REF!+#REF!+#REF!+#REF!+#REF!+#REF!+#REF!+#REF!</f>
        <v>#REF!</v>
      </c>
      <c r="C75" s="11"/>
      <c r="D75" s="22" t="e">
        <f>#REF!+#REF!+#REF!+#REF!+#REF!+#REF!+#REF!+#REF!+#REF!+#REF!</f>
        <v>#REF!</v>
      </c>
      <c r="E75" s="23" t="e">
        <f>#REF!+#REF!+#REF!+#REF!+#REF!+#REF!+#REF!+#REF!+#REF!+#REF!</f>
        <v>#REF!</v>
      </c>
      <c r="F75" s="13"/>
      <c r="G75" s="23" t="e">
        <f>#REF!+#REF!+#REF!+#REF!+#REF!+#REF!+#REF!+#REF!+#REF!+#REF!</f>
        <v>#REF!</v>
      </c>
      <c r="H75" s="34"/>
      <c r="I75" s="44" t="e">
        <f>D75+G75</f>
        <v>#REF!</v>
      </c>
      <c r="J75" s="23" t="e">
        <f>E75+B75</f>
        <v>#REF!</v>
      </c>
      <c r="K75" s="23" t="e">
        <f t="shared" si="15"/>
        <v>#REF!</v>
      </c>
      <c r="L75" s="23" t="e">
        <f>G75+D75</f>
        <v>#REF!</v>
      </c>
      <c r="M75" s="15"/>
      <c r="N75" s="44" t="e">
        <f>D75+G75</f>
        <v>#REF!</v>
      </c>
    </row>
    <row r="76" spans="1:14" ht="16" x14ac:dyDescent="0.2">
      <c r="A76" s="120" t="s">
        <v>118</v>
      </c>
      <c r="B76" s="22" t="e">
        <f>#REF!+#REF!+#REF!+#REF!+#REF!+#REF!+#REF!+#REF!+#REF!+#REF!</f>
        <v>#REF!</v>
      </c>
      <c r="C76" s="11"/>
      <c r="D76" s="22" t="e">
        <f>#REF!+#REF!+#REF!+#REF!+#REF!+#REF!+#REF!+#REF!+#REF!+#REF!</f>
        <v>#REF!</v>
      </c>
      <c r="E76" s="23" t="e">
        <f>#REF!+#REF!+#REF!+#REF!+#REF!+#REF!+#REF!+#REF!+#REF!+#REF!</f>
        <v>#REF!</v>
      </c>
      <c r="F76" s="13"/>
      <c r="G76" s="23" t="e">
        <f>#REF!+#REF!+#REF!+#REF!+#REF!+#REF!+#REF!+#REF!+#REF!+#REF!</f>
        <v>#REF!</v>
      </c>
      <c r="H76" s="34"/>
      <c r="I76" s="44" t="e">
        <f>D76+G76</f>
        <v>#REF!</v>
      </c>
      <c r="J76" s="23" t="e">
        <f>E76+B76</f>
        <v>#REF!</v>
      </c>
      <c r="K76" s="23" t="e">
        <f t="shared" si="13"/>
        <v>#REF!</v>
      </c>
      <c r="L76" s="23" t="e">
        <f>G76+D76</f>
        <v>#REF!</v>
      </c>
      <c r="M76" s="15"/>
      <c r="N76" s="44" t="e">
        <f>D76+G76</f>
        <v>#REF!</v>
      </c>
    </row>
    <row r="77" spans="1:14" ht="16" x14ac:dyDescent="0.2">
      <c r="A77" s="120" t="s">
        <v>119</v>
      </c>
      <c r="B77" s="22" t="e">
        <f>#REF!+#REF!+#REF!+#REF!+#REF!+#REF!+#REF!+#REF!+#REF!+#REF!</f>
        <v>#REF!</v>
      </c>
      <c r="C77" s="11"/>
      <c r="D77" s="22" t="e">
        <f>#REF!+#REF!+#REF!+#REF!+#REF!+#REF!+#REF!+#REF!+#REF!+#REF!</f>
        <v>#REF!</v>
      </c>
      <c r="E77" s="23" t="e">
        <f>#REF!+#REF!+#REF!+#REF!+#REF!+#REF!+#REF!+#REF!+#REF!+#REF!</f>
        <v>#REF!</v>
      </c>
      <c r="F77" s="13"/>
      <c r="G77" s="23" t="e">
        <f>#REF!+#REF!+#REF!+#REF!+#REF!+#REF!+#REF!+#REF!+#REF!+#REF!</f>
        <v>#REF!</v>
      </c>
      <c r="H77" s="34"/>
      <c r="I77" s="44" t="e">
        <f>D77+G77</f>
        <v>#REF!</v>
      </c>
      <c r="J77" s="23" t="e">
        <f>E77+B77</f>
        <v>#REF!</v>
      </c>
      <c r="K77" s="23" t="e">
        <f t="shared" si="13"/>
        <v>#REF!</v>
      </c>
      <c r="L77" s="23" t="e">
        <f>G77+D77</f>
        <v>#REF!</v>
      </c>
      <c r="M77" s="15"/>
      <c r="N77" s="44" t="e">
        <f>D77+G77</f>
        <v>#REF!</v>
      </c>
    </row>
    <row r="78" spans="1:14" x14ac:dyDescent="0.2">
      <c r="A78" s="24"/>
      <c r="B78" s="10"/>
      <c r="C78" s="11"/>
      <c r="D78" s="22"/>
      <c r="E78" s="12"/>
      <c r="F78" s="13"/>
      <c r="G78" s="23"/>
      <c r="H78" s="15"/>
      <c r="I78" s="44"/>
      <c r="J78" s="23"/>
      <c r="K78" s="23"/>
      <c r="L78" s="23"/>
      <c r="M78" s="15"/>
      <c r="N78" s="44"/>
    </row>
    <row r="79" spans="1:14" ht="16" x14ac:dyDescent="0.2">
      <c r="A79" s="122" t="s">
        <v>110</v>
      </c>
      <c r="B79" s="19"/>
      <c r="C79" s="19"/>
      <c r="D79" s="25" t="e">
        <f>SUM(D49:D77)</f>
        <v>#REF!</v>
      </c>
      <c r="E79" s="19"/>
      <c r="F79" s="19"/>
      <c r="G79" s="25" t="e">
        <f>SUM(G49:G78)</f>
        <v>#REF!</v>
      </c>
      <c r="H79" s="15"/>
      <c r="I79" s="44" t="e">
        <f>D79+G79</f>
        <v>#REF!</v>
      </c>
      <c r="J79" s="23">
        <f>E79+B79</f>
        <v>0</v>
      </c>
      <c r="K79" s="23"/>
      <c r="L79" s="23" t="e">
        <f>G79+D79</f>
        <v>#REF!</v>
      </c>
      <c r="M79" s="15"/>
      <c r="N79" s="44" t="e">
        <f>D79+G79</f>
        <v>#REF!</v>
      </c>
    </row>
    <row r="80" spans="1:14" ht="16" x14ac:dyDescent="0.2">
      <c r="A80" s="122" t="s">
        <v>111</v>
      </c>
      <c r="B80" s="19"/>
      <c r="C80" s="19"/>
      <c r="D80" s="25" t="e">
        <f>SUM(D49:D78)</f>
        <v>#REF!</v>
      </c>
      <c r="E80" s="19"/>
      <c r="F80" s="19"/>
      <c r="G80" s="25" t="e">
        <f>SUM(G49:G78)</f>
        <v>#REF!</v>
      </c>
      <c r="H80" s="15"/>
      <c r="I80" s="44" t="e">
        <f>D80+G80</f>
        <v>#REF!</v>
      </c>
      <c r="J80" s="23">
        <f>E80+B80</f>
        <v>0</v>
      </c>
      <c r="K80" s="23"/>
      <c r="L80" s="23" t="e">
        <f>G80+D80</f>
        <v>#REF!</v>
      </c>
      <c r="M80" s="15"/>
      <c r="N80" s="44" t="e">
        <f>D80+G80</f>
        <v>#REF!</v>
      </c>
    </row>
    <row r="81" spans="1:14" x14ac:dyDescent="0.2">
      <c r="A81" s="24"/>
      <c r="B81" s="10"/>
      <c r="C81" s="11"/>
      <c r="D81" s="22"/>
      <c r="E81" s="12"/>
      <c r="F81" s="13"/>
      <c r="G81" s="23"/>
      <c r="H81" s="15"/>
      <c r="I81" s="44"/>
      <c r="J81" s="23"/>
      <c r="K81" s="23"/>
      <c r="L81" s="23"/>
      <c r="M81" s="15"/>
      <c r="N81" s="44"/>
    </row>
    <row r="82" spans="1:14" ht="16" x14ac:dyDescent="0.2">
      <c r="A82" s="19" t="s">
        <v>112</v>
      </c>
      <c r="B82" s="19"/>
      <c r="C82" s="19"/>
      <c r="D82" s="25" t="e">
        <f>+D79*0.25</f>
        <v>#REF!</v>
      </c>
      <c r="E82" s="19"/>
      <c r="F82" s="19"/>
      <c r="G82" s="25" t="e">
        <f>+G79*0.25</f>
        <v>#REF!</v>
      </c>
      <c r="H82" s="15"/>
      <c r="I82" s="44" t="e">
        <f>D82+G82</f>
        <v>#REF!</v>
      </c>
      <c r="J82" s="23">
        <f>E82+B82</f>
        <v>0</v>
      </c>
      <c r="K82" s="23"/>
      <c r="L82" s="23" t="e">
        <f>G82+D82</f>
        <v>#REF!</v>
      </c>
      <c r="M82" s="15"/>
      <c r="N82" s="44" t="e">
        <f>D82+G82</f>
        <v>#REF!</v>
      </c>
    </row>
    <row r="83" spans="1:14" x14ac:dyDescent="0.2">
      <c r="A83" s="14"/>
      <c r="B83" s="10"/>
      <c r="C83" s="11"/>
      <c r="D83" s="22"/>
      <c r="E83" s="12"/>
      <c r="F83" s="13"/>
      <c r="G83" s="23"/>
      <c r="H83" s="15"/>
      <c r="I83" s="44"/>
      <c r="J83" s="23"/>
      <c r="K83" s="23"/>
      <c r="L83" s="23"/>
      <c r="M83" s="15"/>
      <c r="N83" s="44"/>
    </row>
    <row r="84" spans="1:14" ht="16" x14ac:dyDescent="0.2">
      <c r="A84" s="19" t="s">
        <v>113</v>
      </c>
      <c r="B84" s="19"/>
      <c r="C84" s="19"/>
      <c r="D84" s="25" t="e">
        <f>D80+D82</f>
        <v>#REF!</v>
      </c>
      <c r="E84" s="19"/>
      <c r="F84" s="19"/>
      <c r="G84" s="25" t="e">
        <f>G80+G82</f>
        <v>#REF!</v>
      </c>
      <c r="H84" s="15"/>
      <c r="I84" s="44" t="e">
        <f>D84+G84</f>
        <v>#REF!</v>
      </c>
      <c r="J84" s="23">
        <f>E84+B84</f>
        <v>0</v>
      </c>
      <c r="K84" s="23"/>
      <c r="L84" s="23" t="e">
        <f>G84+D84</f>
        <v>#REF!</v>
      </c>
      <c r="M84" s="15"/>
      <c r="N84" s="44" t="e">
        <f>D84+G84</f>
        <v>#REF!</v>
      </c>
    </row>
  </sheetData>
  <sheetProtection selectLockedCells="1" selectUnlockedCells="1"/>
  <mergeCells count="5">
    <mergeCell ref="B2:D2"/>
    <mergeCell ref="E2:G2"/>
    <mergeCell ref="A5:N5"/>
    <mergeCell ref="A46:N46"/>
    <mergeCell ref="J2:K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CCFF66"/>
    <pageSetUpPr fitToPage="1"/>
  </sheetPr>
  <dimension ref="A1:K831"/>
  <sheetViews>
    <sheetView zoomScale="80" zoomScaleNormal="80" workbookViewId="0">
      <pane ySplit="3" topLeftCell="A4" activePane="bottomLeft" state="frozenSplit"/>
      <selection pane="bottomLeft" activeCell="B9" sqref="B9"/>
    </sheetView>
  </sheetViews>
  <sheetFormatPr baseColWidth="10" defaultColWidth="9.33203125" defaultRowHeight="15" x14ac:dyDescent="0.2"/>
  <cols>
    <col min="1" max="1" width="111.6640625" style="155" customWidth="1"/>
    <col min="2" max="2" width="8.6640625" style="2" customWidth="1"/>
    <col min="3" max="3" width="15.33203125" style="2" customWidth="1"/>
    <col min="4" max="4" width="16.33203125" style="2" bestFit="1" customWidth="1"/>
    <col min="5" max="5" width="8.6640625" style="2" customWidth="1"/>
    <col min="6" max="6" width="15.33203125" style="2" customWidth="1"/>
    <col min="7" max="7" width="16" style="2" customWidth="1"/>
    <col min="8" max="8" width="1.6640625" customWidth="1"/>
    <col min="9" max="9" width="19.5" style="1" bestFit="1" customWidth="1"/>
    <col min="10" max="16384" width="9.33203125" style="1"/>
  </cols>
  <sheetData>
    <row r="1" spans="1:9" s="94" customFormat="1" ht="25" thickBot="1" x14ac:dyDescent="0.25">
      <c r="A1" s="144" t="s">
        <v>323</v>
      </c>
      <c r="B1" s="91"/>
      <c r="C1" s="145" t="s">
        <v>120</v>
      </c>
      <c r="D1" s="93"/>
      <c r="E1" s="290" t="s">
        <v>324</v>
      </c>
      <c r="F1" s="291"/>
      <c r="G1" s="292"/>
      <c r="H1" s="70"/>
      <c r="I1" s="90"/>
    </row>
    <row r="2" spans="1:9" s="94" customFormat="1" ht="18.75" customHeight="1" x14ac:dyDescent="0.2">
      <c r="A2" s="146"/>
      <c r="B2" s="281"/>
      <c r="C2" s="282"/>
      <c r="D2" s="283"/>
      <c r="E2" s="284"/>
      <c r="F2" s="285"/>
      <c r="G2" s="286"/>
      <c r="H2" s="70"/>
      <c r="I2" s="147"/>
    </row>
    <row r="3" spans="1:9" s="94" customFormat="1" ht="20" x14ac:dyDescent="0.2">
      <c r="A3" s="148" t="s">
        <v>121</v>
      </c>
      <c r="B3" s="149" t="s">
        <v>342</v>
      </c>
      <c r="C3" s="150" t="s">
        <v>343</v>
      </c>
      <c r="D3" s="149" t="s">
        <v>77</v>
      </c>
      <c r="E3" s="151" t="s">
        <v>342</v>
      </c>
      <c r="F3" s="152" t="s">
        <v>343</v>
      </c>
      <c r="G3" s="151" t="s">
        <v>78</v>
      </c>
      <c r="H3" s="153"/>
      <c r="I3" s="147" t="s">
        <v>122</v>
      </c>
    </row>
    <row r="4" spans="1:9" s="94" customFormat="1" ht="7.25" customHeight="1" x14ac:dyDescent="0.2">
      <c r="A4" s="71"/>
      <c r="B4" s="72"/>
      <c r="C4" s="73"/>
      <c r="D4" s="74"/>
      <c r="E4" s="72"/>
      <c r="F4" s="73"/>
      <c r="G4" s="74"/>
      <c r="H4" s="75"/>
      <c r="I4" s="76"/>
    </row>
    <row r="5" spans="1:9" s="94" customFormat="1" ht="21.5" customHeight="1" x14ac:dyDescent="0.2">
      <c r="A5" s="287" t="s">
        <v>123</v>
      </c>
      <c r="B5" s="288"/>
      <c r="C5" s="288"/>
      <c r="D5" s="288"/>
      <c r="E5" s="288"/>
      <c r="F5" s="288"/>
      <c r="G5" s="288"/>
      <c r="H5" s="288"/>
      <c r="I5" s="289"/>
    </row>
    <row r="6" spans="1:9" s="94" customFormat="1" ht="7.25" customHeight="1" x14ac:dyDescent="0.2">
      <c r="A6" s="77"/>
      <c r="B6" s="78"/>
      <c r="C6" s="78"/>
      <c r="D6" s="78"/>
      <c r="E6" s="78"/>
      <c r="F6" s="78"/>
      <c r="G6" s="78"/>
      <c r="H6" s="78"/>
      <c r="I6" s="78"/>
    </row>
    <row r="7" spans="1:9" s="94" customFormat="1" ht="15" customHeight="1" x14ac:dyDescent="0.2">
      <c r="A7" s="79" t="s">
        <v>81</v>
      </c>
      <c r="B7" s="80"/>
      <c r="C7" s="81"/>
      <c r="D7" s="82"/>
      <c r="E7" s="80"/>
      <c r="F7" s="81"/>
      <c r="G7" s="82"/>
      <c r="H7" s="70"/>
      <c r="I7" s="83"/>
    </row>
    <row r="8" spans="1:9" s="94" customFormat="1" ht="15" customHeight="1" x14ac:dyDescent="0.2">
      <c r="A8" s="77" t="s">
        <v>82</v>
      </c>
      <c r="B8" s="84"/>
      <c r="C8" s="85"/>
      <c r="D8" s="86"/>
      <c r="E8" s="87"/>
      <c r="F8" s="88"/>
      <c r="G8" s="89"/>
      <c r="H8" s="70"/>
      <c r="I8" s="83"/>
    </row>
    <row r="9" spans="1:9" s="94" customFormat="1" ht="15" customHeight="1" x14ac:dyDescent="0.2">
      <c r="A9" s="138" t="s">
        <v>83</v>
      </c>
      <c r="B9" s="130"/>
      <c r="C9" s="130"/>
      <c r="D9" s="86">
        <f t="shared" ref="D9:D16" si="0">B9*C9</f>
        <v>0</v>
      </c>
      <c r="E9" s="130"/>
      <c r="F9" s="130"/>
      <c r="G9" s="89">
        <f t="shared" ref="G9:G16" si="1">E9*F9</f>
        <v>0</v>
      </c>
      <c r="H9" s="70"/>
      <c r="I9" s="83">
        <f t="shared" ref="I9:I16" si="2">D9+G9</f>
        <v>0</v>
      </c>
    </row>
    <row r="10" spans="1:9" s="94" customFormat="1" ht="15" customHeight="1" x14ac:dyDescent="0.2">
      <c r="A10" s="138" t="s">
        <v>84</v>
      </c>
      <c r="B10" s="130"/>
      <c r="C10" s="130"/>
      <c r="D10" s="86">
        <f t="shared" si="0"/>
        <v>0</v>
      </c>
      <c r="E10" s="130"/>
      <c r="F10" s="130"/>
      <c r="G10" s="89">
        <f t="shared" si="1"/>
        <v>0</v>
      </c>
      <c r="H10" s="70"/>
      <c r="I10" s="83">
        <f t="shared" si="2"/>
        <v>0</v>
      </c>
    </row>
    <row r="11" spans="1:9" s="94" customFormat="1" ht="15" customHeight="1" x14ac:dyDescent="0.2">
      <c r="A11" s="138" t="s">
        <v>85</v>
      </c>
      <c r="B11" s="130"/>
      <c r="C11" s="130"/>
      <c r="D11" s="86">
        <f t="shared" si="0"/>
        <v>0</v>
      </c>
      <c r="E11" s="130"/>
      <c r="F11" s="130"/>
      <c r="G11" s="89">
        <f t="shared" si="1"/>
        <v>0</v>
      </c>
      <c r="H11" s="70"/>
      <c r="I11" s="83">
        <f t="shared" si="2"/>
        <v>0</v>
      </c>
    </row>
    <row r="12" spans="1:9" s="94" customFormat="1" ht="15" customHeight="1" x14ac:dyDescent="0.2">
      <c r="A12" s="138" t="s">
        <v>86</v>
      </c>
      <c r="B12" s="130"/>
      <c r="C12" s="130"/>
      <c r="D12" s="86">
        <f t="shared" si="0"/>
        <v>0</v>
      </c>
      <c r="E12" s="130"/>
      <c r="F12" s="130"/>
      <c r="G12" s="89">
        <f t="shared" si="1"/>
        <v>0</v>
      </c>
      <c r="H12" s="70"/>
      <c r="I12" s="83">
        <f t="shared" si="2"/>
        <v>0</v>
      </c>
    </row>
    <row r="13" spans="1:9" s="94" customFormat="1" ht="15" customHeight="1" x14ac:dyDescent="0.2">
      <c r="A13" s="138" t="s">
        <v>87</v>
      </c>
      <c r="B13" s="130"/>
      <c r="C13" s="130"/>
      <c r="D13" s="86">
        <f t="shared" si="0"/>
        <v>0</v>
      </c>
      <c r="E13" s="130"/>
      <c r="F13" s="130"/>
      <c r="G13" s="89">
        <f t="shared" si="1"/>
        <v>0</v>
      </c>
      <c r="H13" s="70"/>
      <c r="I13" s="83">
        <f t="shared" si="2"/>
        <v>0</v>
      </c>
    </row>
    <row r="14" spans="1:9" s="94" customFormat="1" ht="15" customHeight="1" x14ac:dyDescent="0.2">
      <c r="A14" s="77" t="s">
        <v>88</v>
      </c>
      <c r="B14" s="130"/>
      <c r="C14" s="130"/>
      <c r="D14" s="86">
        <f t="shared" si="0"/>
        <v>0</v>
      </c>
      <c r="E14" s="130"/>
      <c r="F14" s="130"/>
      <c r="G14" s="89">
        <f t="shared" si="1"/>
        <v>0</v>
      </c>
      <c r="H14" s="70"/>
      <c r="I14" s="83">
        <f t="shared" si="2"/>
        <v>0</v>
      </c>
    </row>
    <row r="15" spans="1:9" s="94" customFormat="1" ht="15" customHeight="1" x14ac:dyDescent="0.2">
      <c r="A15" s="77" t="s">
        <v>89</v>
      </c>
      <c r="B15" s="130"/>
      <c r="C15" s="130"/>
      <c r="D15" s="86">
        <f t="shared" si="0"/>
        <v>0</v>
      </c>
      <c r="E15" s="130"/>
      <c r="F15" s="130"/>
      <c r="G15" s="89">
        <f t="shared" si="1"/>
        <v>0</v>
      </c>
      <c r="H15" s="90"/>
      <c r="I15" s="83">
        <f t="shared" si="2"/>
        <v>0</v>
      </c>
    </row>
    <row r="16" spans="1:9" s="94" customFormat="1" ht="15" customHeight="1" x14ac:dyDescent="0.2">
      <c r="A16" s="77" t="s">
        <v>90</v>
      </c>
      <c r="B16" s="130"/>
      <c r="C16" s="85">
        <f>5080*VLOOKUP('BE list'!D4,CountryList!A2:B164,2,FALSE)</f>
        <v>4993.6400000000003</v>
      </c>
      <c r="D16" s="86">
        <f t="shared" si="0"/>
        <v>0</v>
      </c>
      <c r="E16" s="130"/>
      <c r="F16" s="88"/>
      <c r="G16" s="89">
        <f t="shared" si="1"/>
        <v>0</v>
      </c>
      <c r="H16" s="90"/>
      <c r="I16" s="83">
        <f t="shared" si="2"/>
        <v>0</v>
      </c>
    </row>
    <row r="17" spans="1:9" s="94" customFormat="1" ht="15" customHeight="1" x14ac:dyDescent="0.2">
      <c r="A17" s="79" t="s">
        <v>91</v>
      </c>
      <c r="B17" s="80"/>
      <c r="C17" s="81"/>
      <c r="D17" s="82"/>
      <c r="E17" s="80"/>
      <c r="F17" s="81"/>
      <c r="G17" s="82"/>
      <c r="H17" s="90"/>
      <c r="I17" s="83"/>
    </row>
    <row r="18" spans="1:9" s="94" customFormat="1" ht="15" customHeight="1" x14ac:dyDescent="0.2">
      <c r="A18" s="143"/>
      <c r="B18" s="130"/>
      <c r="C18" s="130"/>
      <c r="D18" s="86">
        <f>B18*C18</f>
        <v>0</v>
      </c>
      <c r="E18" s="130"/>
      <c r="F18" s="130"/>
      <c r="G18" s="89">
        <f>E18*F18</f>
        <v>0</v>
      </c>
      <c r="H18" s="90"/>
      <c r="I18" s="83">
        <f>D18+G18</f>
        <v>0</v>
      </c>
    </row>
    <row r="19" spans="1:9" s="94" customFormat="1" ht="15" customHeight="1" x14ac:dyDescent="0.2">
      <c r="A19" s="79" t="s">
        <v>92</v>
      </c>
      <c r="B19" s="80"/>
      <c r="C19" s="81"/>
      <c r="D19" s="82"/>
      <c r="E19" s="131"/>
      <c r="F19" s="131"/>
      <c r="G19" s="82"/>
      <c r="H19" s="90"/>
      <c r="I19" s="83"/>
    </row>
    <row r="20" spans="1:9" s="94" customFormat="1" ht="15" customHeight="1" x14ac:dyDescent="0.2">
      <c r="A20" s="77" t="s">
        <v>93</v>
      </c>
      <c r="B20" s="130"/>
      <c r="C20" s="130"/>
      <c r="D20" s="86">
        <f>B20*C20</f>
        <v>0</v>
      </c>
      <c r="E20" s="130"/>
      <c r="F20" s="130"/>
      <c r="G20" s="89">
        <f>E20*F20</f>
        <v>0</v>
      </c>
      <c r="H20" s="90"/>
      <c r="I20" s="83">
        <f>D20+G20</f>
        <v>0</v>
      </c>
    </row>
    <row r="21" spans="1:9" s="94" customFormat="1" ht="15" customHeight="1" x14ac:dyDescent="0.2">
      <c r="A21" s="77" t="s">
        <v>124</v>
      </c>
      <c r="B21" s="84"/>
      <c r="C21" s="85"/>
      <c r="D21" s="86"/>
      <c r="E21" s="87"/>
      <c r="F21" s="88"/>
      <c r="G21" s="89"/>
      <c r="H21" s="90"/>
      <c r="I21" s="83"/>
    </row>
    <row r="22" spans="1:9" s="94" customFormat="1" ht="16" x14ac:dyDescent="0.2">
      <c r="A22" s="139" t="s">
        <v>95</v>
      </c>
      <c r="B22" s="130"/>
      <c r="C22" s="130"/>
      <c r="D22" s="86">
        <f>B22*C22</f>
        <v>0</v>
      </c>
      <c r="E22" s="130"/>
      <c r="F22" s="130"/>
      <c r="G22" s="89">
        <f>E22*F22</f>
        <v>0</v>
      </c>
      <c r="H22" s="90"/>
      <c r="I22" s="83">
        <f>D22+G22</f>
        <v>0</v>
      </c>
    </row>
    <row r="23" spans="1:9" s="94" customFormat="1" ht="15" customHeight="1" x14ac:dyDescent="0.2">
      <c r="A23" s="139" t="s">
        <v>96</v>
      </c>
      <c r="B23" s="130"/>
      <c r="C23" s="130"/>
      <c r="D23" s="86">
        <f>B23*C23</f>
        <v>0</v>
      </c>
      <c r="E23" s="130"/>
      <c r="F23" s="130"/>
      <c r="G23" s="89">
        <f>E23*F23</f>
        <v>0</v>
      </c>
      <c r="H23" s="90"/>
      <c r="I23" s="83">
        <f>D23+G23</f>
        <v>0</v>
      </c>
    </row>
    <row r="24" spans="1:9" s="94" customFormat="1" ht="15" customHeight="1" x14ac:dyDescent="0.2">
      <c r="A24" s="139" t="s">
        <v>97</v>
      </c>
      <c r="B24" s="130"/>
      <c r="C24" s="130"/>
      <c r="D24" s="86">
        <f>B24*C24</f>
        <v>0</v>
      </c>
      <c r="E24" s="130"/>
      <c r="F24" s="130"/>
      <c r="G24" s="89">
        <f>E24*F24</f>
        <v>0</v>
      </c>
      <c r="H24" s="90"/>
      <c r="I24" s="83">
        <f>D24+G24</f>
        <v>0</v>
      </c>
    </row>
    <row r="25" spans="1:9" s="94" customFormat="1" ht="15" customHeight="1" x14ac:dyDescent="0.2">
      <c r="A25" s="77" t="s">
        <v>98</v>
      </c>
      <c r="B25" s="84"/>
      <c r="C25" s="85"/>
      <c r="D25" s="86"/>
      <c r="E25" s="87"/>
      <c r="F25" s="88"/>
      <c r="G25" s="89"/>
      <c r="H25" s="90"/>
      <c r="I25" s="83"/>
    </row>
    <row r="26" spans="1:9" s="94" customFormat="1" ht="15" customHeight="1" x14ac:dyDescent="0.2">
      <c r="A26" s="139" t="s">
        <v>99</v>
      </c>
      <c r="B26" s="130"/>
      <c r="C26" s="130"/>
      <c r="D26" s="86">
        <f>B26*C26</f>
        <v>0</v>
      </c>
      <c r="E26" s="130"/>
      <c r="F26" s="130"/>
      <c r="G26" s="89">
        <f>E26*F26</f>
        <v>0</v>
      </c>
      <c r="H26" s="90"/>
      <c r="I26" s="83">
        <f>D26+G26</f>
        <v>0</v>
      </c>
    </row>
    <row r="27" spans="1:9" s="94" customFormat="1" ht="15" customHeight="1" x14ac:dyDescent="0.2">
      <c r="A27" s="139" t="s">
        <v>100</v>
      </c>
      <c r="B27" s="130"/>
      <c r="C27" s="130"/>
      <c r="D27" s="86">
        <f>B27*C27</f>
        <v>0</v>
      </c>
      <c r="E27" s="130"/>
      <c r="F27" s="130"/>
      <c r="G27" s="89">
        <f>E27*F27</f>
        <v>0</v>
      </c>
      <c r="H27" s="90"/>
      <c r="I27" s="83">
        <f>D27+G27</f>
        <v>0</v>
      </c>
    </row>
    <row r="28" spans="1:9" s="94" customFormat="1" ht="15" customHeight="1" x14ac:dyDescent="0.2">
      <c r="A28" s="139" t="s">
        <v>101</v>
      </c>
      <c r="B28" s="130"/>
      <c r="C28" s="130"/>
      <c r="D28" s="86">
        <f>B28*C28</f>
        <v>0</v>
      </c>
      <c r="E28" s="130"/>
      <c r="F28" s="130"/>
      <c r="G28" s="89">
        <f>E28*F28</f>
        <v>0</v>
      </c>
      <c r="H28" s="90"/>
      <c r="I28" s="83">
        <f>D28+G28</f>
        <v>0</v>
      </c>
    </row>
    <row r="29" spans="1:9" s="94" customFormat="1" ht="15" customHeight="1" x14ac:dyDescent="0.2">
      <c r="A29" s="139" t="s">
        <v>102</v>
      </c>
      <c r="B29" s="130"/>
      <c r="C29" s="130"/>
      <c r="D29" s="86">
        <f>B29*C29</f>
        <v>0</v>
      </c>
      <c r="E29" s="130"/>
      <c r="F29" s="130"/>
      <c r="G29" s="89">
        <f>E29*F29</f>
        <v>0</v>
      </c>
      <c r="H29" s="90"/>
      <c r="I29" s="83">
        <f>D29+G29</f>
        <v>0</v>
      </c>
    </row>
    <row r="30" spans="1:9" s="94" customFormat="1" ht="15" customHeight="1" x14ac:dyDescent="0.2">
      <c r="A30" s="139" t="s">
        <v>125</v>
      </c>
      <c r="B30" s="130"/>
      <c r="C30" s="130"/>
      <c r="D30" s="86">
        <f>B30*C30</f>
        <v>0</v>
      </c>
      <c r="E30" s="130"/>
      <c r="F30" s="130"/>
      <c r="G30" s="89">
        <f>E30*F30</f>
        <v>0</v>
      </c>
      <c r="H30" s="90"/>
      <c r="I30" s="83">
        <f>D30+G30</f>
        <v>0</v>
      </c>
    </row>
    <row r="31" spans="1:9" s="94" customFormat="1" ht="16" x14ac:dyDescent="0.2">
      <c r="A31" s="79" t="s">
        <v>104</v>
      </c>
      <c r="B31" s="80"/>
      <c r="C31" s="81"/>
      <c r="D31" s="82"/>
      <c r="E31" s="80"/>
      <c r="F31" s="81"/>
      <c r="G31" s="82"/>
      <c r="H31" s="90"/>
      <c r="I31" s="83"/>
    </row>
    <row r="32" spans="1:9" s="94" customFormat="1" ht="15" customHeight="1" x14ac:dyDescent="0.2">
      <c r="A32" s="140" t="s">
        <v>126</v>
      </c>
      <c r="B32" s="130"/>
      <c r="C32" s="130"/>
      <c r="D32" s="86">
        <f>B32*C32</f>
        <v>0</v>
      </c>
      <c r="E32" s="130"/>
      <c r="F32" s="130"/>
      <c r="G32" s="89">
        <f>E32*F32</f>
        <v>0</v>
      </c>
      <c r="H32" s="90"/>
      <c r="I32" s="83">
        <f>D32+G32</f>
        <v>0</v>
      </c>
    </row>
    <row r="33" spans="1:9" s="94" customFormat="1" ht="15" customHeight="1" x14ac:dyDescent="0.2">
      <c r="A33" s="140" t="s">
        <v>106</v>
      </c>
      <c r="B33" s="130"/>
      <c r="C33" s="130"/>
      <c r="D33" s="86">
        <f>B33*C33</f>
        <v>0</v>
      </c>
      <c r="E33" s="130"/>
      <c r="F33" s="130"/>
      <c r="G33" s="89">
        <f>E33*F33</f>
        <v>0</v>
      </c>
      <c r="H33" s="90"/>
      <c r="I33" s="83">
        <f>D33+G33</f>
        <v>0</v>
      </c>
    </row>
    <row r="34" spans="1:9" s="94" customFormat="1" ht="15" customHeight="1" x14ac:dyDescent="0.2">
      <c r="A34" s="140" t="s">
        <v>127</v>
      </c>
      <c r="B34" s="130"/>
      <c r="C34" s="130"/>
      <c r="D34" s="86">
        <f>B34*C34</f>
        <v>0</v>
      </c>
      <c r="E34" s="130"/>
      <c r="F34" s="130"/>
      <c r="G34" s="89">
        <f>E34*F34</f>
        <v>0</v>
      </c>
      <c r="H34" s="90"/>
      <c r="I34" s="83">
        <f>D34+G34</f>
        <v>0</v>
      </c>
    </row>
    <row r="35" spans="1:9" s="94" customFormat="1" ht="15" customHeight="1" x14ac:dyDescent="0.2">
      <c r="A35" s="140" t="s">
        <v>128</v>
      </c>
      <c r="B35" s="130"/>
      <c r="C35" s="130"/>
      <c r="D35" s="86">
        <f>B35*C35</f>
        <v>0</v>
      </c>
      <c r="E35" s="130"/>
      <c r="F35" s="130"/>
      <c r="G35" s="89">
        <f>E35*F35</f>
        <v>0</v>
      </c>
      <c r="H35" s="90"/>
      <c r="I35" s="83">
        <f>D35+G35</f>
        <v>0</v>
      </c>
    </row>
    <row r="36" spans="1:9" s="94" customFormat="1" ht="15" customHeight="1" x14ac:dyDescent="0.2">
      <c r="A36" s="140" t="s">
        <v>129</v>
      </c>
      <c r="B36" s="130"/>
      <c r="C36" s="130"/>
      <c r="D36" s="86">
        <f>B36*C36</f>
        <v>0</v>
      </c>
      <c r="E36" s="130"/>
      <c r="F36" s="130"/>
      <c r="G36" s="89">
        <f>E36*F36</f>
        <v>0</v>
      </c>
      <c r="H36" s="90"/>
      <c r="I36" s="83">
        <f>D36+G36</f>
        <v>0</v>
      </c>
    </row>
    <row r="37" spans="1:9" s="94" customFormat="1" ht="15" customHeight="1" x14ac:dyDescent="0.2">
      <c r="A37" s="140"/>
      <c r="B37" s="84"/>
      <c r="C37" s="85"/>
      <c r="D37" s="86"/>
      <c r="E37" s="118"/>
      <c r="F37" s="119"/>
      <c r="G37" s="89"/>
      <c r="H37" s="114"/>
      <c r="I37" s="115"/>
    </row>
    <row r="38" spans="1:9" s="94" customFormat="1" ht="15" customHeight="1" x14ac:dyDescent="0.2">
      <c r="A38" s="142" t="s">
        <v>110</v>
      </c>
      <c r="B38" s="79"/>
      <c r="C38" s="79"/>
      <c r="D38" s="82">
        <f>SUM(D9:D16)+SUM(D20:D30)</f>
        <v>0</v>
      </c>
      <c r="E38" s="113"/>
      <c r="F38" s="113"/>
      <c r="G38" s="82">
        <f>SUM(G9:G16)+SUM(G20:G30)</f>
        <v>0</v>
      </c>
      <c r="H38" s="114"/>
      <c r="I38" s="115">
        <f>SUM(I9:I16)+SUM(I20:I30)</f>
        <v>0</v>
      </c>
    </row>
    <row r="39" spans="1:9" s="94" customFormat="1" ht="16" x14ac:dyDescent="0.2">
      <c r="A39" s="142" t="s">
        <v>111</v>
      </c>
      <c r="B39" s="79"/>
      <c r="C39" s="79"/>
      <c r="D39" s="82">
        <f>SUM(D8:D36)</f>
        <v>0</v>
      </c>
      <c r="E39" s="113"/>
      <c r="F39" s="113"/>
      <c r="G39" s="82">
        <f>SUM(G8:G36)</f>
        <v>0</v>
      </c>
      <c r="H39" s="114"/>
      <c r="I39" s="115">
        <f>SUM(I8:I36)</f>
        <v>0</v>
      </c>
    </row>
    <row r="40" spans="1:9" s="94" customFormat="1" ht="15" customHeight="1" x14ac:dyDescent="0.2">
      <c r="A40" s="140"/>
      <c r="B40" s="84"/>
      <c r="C40" s="85"/>
      <c r="D40" s="86"/>
      <c r="E40" s="118"/>
      <c r="F40" s="119"/>
      <c r="G40" s="89"/>
      <c r="H40" s="114"/>
      <c r="I40" s="115"/>
    </row>
    <row r="41" spans="1:9" s="94" customFormat="1" ht="15" customHeight="1" x14ac:dyDescent="0.2">
      <c r="A41" s="79" t="s">
        <v>112</v>
      </c>
      <c r="B41" s="80"/>
      <c r="C41" s="81"/>
      <c r="D41" s="82">
        <f>D38*0.25</f>
        <v>0</v>
      </c>
      <c r="E41" s="116"/>
      <c r="F41" s="117"/>
      <c r="G41" s="82">
        <f>G38*0.25</f>
        <v>0</v>
      </c>
      <c r="H41" s="114"/>
      <c r="I41" s="115">
        <f>I38*0.25</f>
        <v>0</v>
      </c>
    </row>
    <row r="42" spans="1:9" s="94" customFormat="1" ht="15" customHeight="1" x14ac:dyDescent="0.2">
      <c r="A42" s="141"/>
      <c r="B42" s="84"/>
      <c r="C42" s="85"/>
      <c r="D42" s="86"/>
      <c r="E42" s="118"/>
      <c r="F42" s="119"/>
      <c r="G42" s="89"/>
      <c r="H42" s="114"/>
      <c r="I42" s="115"/>
    </row>
    <row r="43" spans="1:9" s="94" customFormat="1" ht="15" customHeight="1" x14ac:dyDescent="0.2">
      <c r="A43" s="79" t="s">
        <v>113</v>
      </c>
      <c r="B43" s="79"/>
      <c r="C43" s="79"/>
      <c r="D43" s="82">
        <f>D39+D41</f>
        <v>0</v>
      </c>
      <c r="E43" s="113"/>
      <c r="F43" s="113"/>
      <c r="G43" s="82">
        <f>G39+G41</f>
        <v>0</v>
      </c>
      <c r="H43" s="114"/>
      <c r="I43" s="115">
        <f>I39+I41</f>
        <v>0</v>
      </c>
    </row>
    <row r="44" spans="1:9" s="94" customFormat="1" ht="16.5" customHeight="1" x14ac:dyDescent="0.2">
      <c r="A44" s="144"/>
      <c r="B44" s="91"/>
      <c r="C44" s="92"/>
      <c r="D44" s="93"/>
      <c r="E44" s="91"/>
      <c r="F44" s="92"/>
      <c r="G44" s="93"/>
      <c r="H44" s="70"/>
      <c r="I44" s="90"/>
    </row>
    <row r="45" spans="1:9" s="94" customFormat="1" ht="7.25" customHeight="1" x14ac:dyDescent="0.2">
      <c r="A45" s="71"/>
      <c r="B45" s="72"/>
      <c r="C45" s="73"/>
      <c r="D45" s="74"/>
      <c r="E45" s="72"/>
      <c r="F45" s="73"/>
      <c r="G45" s="74"/>
      <c r="H45" s="75"/>
      <c r="I45" s="76"/>
    </row>
    <row r="46" spans="1:9" s="94" customFormat="1" ht="21.5" customHeight="1" x14ac:dyDescent="0.2">
      <c r="A46" s="287" t="s">
        <v>130</v>
      </c>
      <c r="B46" s="288"/>
      <c r="C46" s="288"/>
      <c r="D46" s="288"/>
      <c r="E46" s="288"/>
      <c r="F46" s="288"/>
      <c r="G46" s="288"/>
      <c r="H46" s="288"/>
      <c r="I46" s="289"/>
    </row>
    <row r="47" spans="1:9" s="94" customFormat="1" ht="7.25" customHeight="1" x14ac:dyDescent="0.2">
      <c r="A47" s="77"/>
      <c r="B47" s="78"/>
      <c r="C47" s="78"/>
      <c r="D47" s="78"/>
      <c r="E47" s="78"/>
      <c r="F47" s="78"/>
      <c r="G47" s="78"/>
      <c r="H47" s="78"/>
      <c r="I47" s="78"/>
    </row>
    <row r="48" spans="1:9" s="94" customFormat="1" ht="15" customHeight="1" x14ac:dyDescent="0.2">
      <c r="A48" s="79" t="s">
        <v>81</v>
      </c>
      <c r="B48" s="80"/>
      <c r="C48" s="81"/>
      <c r="D48" s="82"/>
      <c r="E48" s="80"/>
      <c r="F48" s="81"/>
      <c r="G48" s="82"/>
      <c r="H48" s="70"/>
      <c r="I48" s="83"/>
    </row>
    <row r="49" spans="1:9" s="94" customFormat="1" ht="15" customHeight="1" x14ac:dyDescent="0.2">
      <c r="A49" s="77" t="s">
        <v>82</v>
      </c>
      <c r="B49" s="84"/>
      <c r="C49" s="85"/>
      <c r="D49" s="86"/>
      <c r="E49" s="87"/>
      <c r="F49" s="88"/>
      <c r="G49" s="89"/>
      <c r="H49" s="70"/>
      <c r="I49" s="83"/>
    </row>
    <row r="50" spans="1:9" s="94" customFormat="1" ht="15" customHeight="1" x14ac:dyDescent="0.2">
      <c r="A50" s="138" t="s">
        <v>83</v>
      </c>
      <c r="B50" s="84" t="e">
        <f>#REF!+#REF!+#REF!+#REF!+#REF!+#REF!+#REF!+#REF!+#REF!+#REF!+#REF!+#REF!+#REF!+#REF!+#REF!+#REF!+#REF!+#REF!+#REF!+B9</f>
        <v>#REF!</v>
      </c>
      <c r="C50" s="85" t="e">
        <f t="shared" ref="C50:C57" si="3">IF(B50&gt;0,D50/B50," ")</f>
        <v>#REF!</v>
      </c>
      <c r="D50" s="86" t="e">
        <f>#REF!+#REF!+#REF!+#REF!+#REF!+#REF!+#REF!+#REF!+#REF!+#REF!+#REF!+#REF!+#REF!+#REF!+#REF!+#REF!+#REF!+#REF!+#REF!+D9</f>
        <v>#REF!</v>
      </c>
      <c r="E50" s="87" t="e">
        <f>#REF!+#REF!+#REF!+#REF!+#REF!+#REF!+#REF!+#REF!+#REF!+#REF!+#REF!+#REF!+#REF!+#REF!+#REF!+#REF!+#REF!+#REF!+#REF!+E9</f>
        <v>#REF!</v>
      </c>
      <c r="F50" s="88" t="e">
        <f t="shared" ref="F50:F57" si="4">IF(E50&gt;0,G50/E50," ")</f>
        <v>#REF!</v>
      </c>
      <c r="G50" s="89" t="e">
        <f>#REF!+#REF!+#REF!+#REF!+#REF!+#REF!+#REF!+#REF!+#REF!+#REF!+#REF!+#REF!+#REF!+#REF!+#REF!+#REF!+#REF!+#REF!+#REF!+G9</f>
        <v>#REF!</v>
      </c>
      <c r="H50" s="70"/>
      <c r="I50" s="83" t="e">
        <f t="shared" ref="I50:I57" si="5">D50+G50</f>
        <v>#REF!</v>
      </c>
    </row>
    <row r="51" spans="1:9" s="94" customFormat="1" ht="15" customHeight="1" x14ac:dyDescent="0.2">
      <c r="A51" s="138" t="s">
        <v>84</v>
      </c>
      <c r="B51" s="84" t="e">
        <f>#REF!+#REF!+#REF!+#REF!+#REF!+#REF!+#REF!+#REF!+#REF!+#REF!+#REF!+#REF!+#REF!+#REF!+#REF!+#REF!+#REF!+#REF!+#REF!+B10</f>
        <v>#REF!</v>
      </c>
      <c r="C51" s="85" t="e">
        <f t="shared" si="3"/>
        <v>#REF!</v>
      </c>
      <c r="D51" s="86" t="e">
        <f>#REF!+#REF!+#REF!+#REF!+#REF!+#REF!+#REF!+#REF!+#REF!+#REF!+#REF!+#REF!+#REF!+#REF!+#REF!+#REF!+#REF!+#REF!+#REF!+D10</f>
        <v>#REF!</v>
      </c>
      <c r="E51" s="87" t="e">
        <f>#REF!+#REF!+#REF!+#REF!+#REF!+#REF!+#REF!+#REF!+#REF!+#REF!+#REF!+#REF!+#REF!+#REF!+#REF!+#REF!+#REF!+#REF!+#REF!+E10</f>
        <v>#REF!</v>
      </c>
      <c r="F51" s="88" t="e">
        <f t="shared" si="4"/>
        <v>#REF!</v>
      </c>
      <c r="G51" s="89" t="e">
        <f>#REF!+#REF!+#REF!+#REF!+#REF!+#REF!+#REF!+#REF!+#REF!+#REF!+#REF!+#REF!+#REF!+#REF!+#REF!+#REF!+#REF!+#REF!+#REF!+G10</f>
        <v>#REF!</v>
      </c>
      <c r="H51" s="70"/>
      <c r="I51" s="83" t="e">
        <f t="shared" si="5"/>
        <v>#REF!</v>
      </c>
    </row>
    <row r="52" spans="1:9" s="94" customFormat="1" ht="15" customHeight="1" x14ac:dyDescent="0.2">
      <c r="A52" s="138" t="s">
        <v>85</v>
      </c>
      <c r="B52" s="84" t="e">
        <f>#REF!+#REF!+#REF!+#REF!+#REF!+#REF!+#REF!+#REF!+#REF!+#REF!+#REF!+#REF!+#REF!+#REF!+#REF!+#REF!+#REF!+#REF!+#REF!+B11</f>
        <v>#REF!</v>
      </c>
      <c r="C52" s="85" t="e">
        <f t="shared" si="3"/>
        <v>#REF!</v>
      </c>
      <c r="D52" s="86" t="e">
        <f>#REF!+#REF!+#REF!+#REF!+#REF!+#REF!+#REF!+#REF!+#REF!+#REF!+#REF!+#REF!+#REF!+#REF!+#REF!+#REF!+#REF!+#REF!+#REF!+D11</f>
        <v>#REF!</v>
      </c>
      <c r="E52" s="87" t="e">
        <f>#REF!+#REF!+#REF!+#REF!+#REF!+#REF!+#REF!+#REF!+#REF!+#REF!+#REF!+#REF!+#REF!+#REF!+#REF!+#REF!+#REF!+#REF!+#REF!+E11</f>
        <v>#REF!</v>
      </c>
      <c r="F52" s="88" t="e">
        <f t="shared" si="4"/>
        <v>#REF!</v>
      </c>
      <c r="G52" s="89" t="e">
        <f>#REF!+#REF!+#REF!+#REF!+#REF!+#REF!+#REF!+#REF!+#REF!+#REF!+#REF!+#REF!+#REF!+#REF!+#REF!+#REF!+#REF!+#REF!+#REF!+G11</f>
        <v>#REF!</v>
      </c>
      <c r="H52" s="70"/>
      <c r="I52" s="83" t="e">
        <f t="shared" si="5"/>
        <v>#REF!</v>
      </c>
    </row>
    <row r="53" spans="1:9" s="94" customFormat="1" ht="15" customHeight="1" x14ac:dyDescent="0.2">
      <c r="A53" s="138" t="s">
        <v>86</v>
      </c>
      <c r="B53" s="84" t="e">
        <f>#REF!+#REF!+#REF!+#REF!+#REF!+#REF!+#REF!+#REF!+#REF!+#REF!+#REF!+#REF!+#REF!+#REF!+#REF!+#REF!+#REF!+#REF!+#REF!+B12</f>
        <v>#REF!</v>
      </c>
      <c r="C53" s="85" t="e">
        <f t="shared" si="3"/>
        <v>#REF!</v>
      </c>
      <c r="D53" s="86" t="e">
        <f>#REF!+#REF!+#REF!+#REF!+#REF!+#REF!+#REF!+#REF!+#REF!+#REF!+#REF!+#REF!+#REF!+#REF!+#REF!+#REF!+#REF!+#REF!+#REF!+D12</f>
        <v>#REF!</v>
      </c>
      <c r="E53" s="87" t="e">
        <f>#REF!+#REF!+#REF!+#REF!+#REF!+#REF!+#REF!+#REF!+#REF!+#REF!+#REF!+#REF!+#REF!+#REF!+#REF!+#REF!+#REF!+#REF!+#REF!+E12</f>
        <v>#REF!</v>
      </c>
      <c r="F53" s="88" t="e">
        <f t="shared" si="4"/>
        <v>#REF!</v>
      </c>
      <c r="G53" s="89" t="e">
        <f>#REF!+#REF!+#REF!+#REF!+#REF!+#REF!+#REF!+#REF!+#REF!+#REF!+#REF!+#REF!+#REF!+#REF!+#REF!+#REF!+#REF!+#REF!+#REF!+G12</f>
        <v>#REF!</v>
      </c>
      <c r="H53" s="70"/>
      <c r="I53" s="83" t="e">
        <f t="shared" si="5"/>
        <v>#REF!</v>
      </c>
    </row>
    <row r="54" spans="1:9" s="94" customFormat="1" ht="15" customHeight="1" x14ac:dyDescent="0.2">
      <c r="A54" s="138" t="s">
        <v>87</v>
      </c>
      <c r="B54" s="84" t="e">
        <f>#REF!+#REF!+#REF!+#REF!+#REF!+#REF!+#REF!+#REF!+#REF!+#REF!+#REF!+#REF!+#REF!+#REF!+#REF!+#REF!+#REF!+#REF!+#REF!+B13</f>
        <v>#REF!</v>
      </c>
      <c r="C54" s="85" t="e">
        <f t="shared" si="3"/>
        <v>#REF!</v>
      </c>
      <c r="D54" s="86" t="e">
        <f>#REF!+#REF!+#REF!+#REF!+#REF!+#REF!+#REF!+#REF!+#REF!+#REF!+#REF!+#REF!+#REF!+#REF!+#REF!+#REF!+#REF!+#REF!+#REF!+D13</f>
        <v>#REF!</v>
      </c>
      <c r="E54" s="87" t="e">
        <f>#REF!+#REF!+#REF!+#REF!+#REF!+#REF!+#REF!+#REF!+#REF!+#REF!+#REF!+#REF!+#REF!+#REF!+#REF!+#REF!+#REF!+#REF!+#REF!+E13</f>
        <v>#REF!</v>
      </c>
      <c r="F54" s="88" t="e">
        <f t="shared" si="4"/>
        <v>#REF!</v>
      </c>
      <c r="G54" s="89" t="e">
        <f>#REF!+#REF!+#REF!+#REF!+#REF!+#REF!+#REF!+#REF!+#REF!+#REF!+#REF!+#REF!+#REF!+#REF!+#REF!+#REF!+#REF!+#REF!+#REF!+G13</f>
        <v>#REF!</v>
      </c>
      <c r="H54" s="70"/>
      <c r="I54" s="83" t="e">
        <f t="shared" si="5"/>
        <v>#REF!</v>
      </c>
    </row>
    <row r="55" spans="1:9" s="94" customFormat="1" ht="15" customHeight="1" x14ac:dyDescent="0.2">
      <c r="A55" s="77" t="s">
        <v>88</v>
      </c>
      <c r="B55" s="84" t="e">
        <f>#REF!+#REF!+#REF!+#REF!+#REF!+#REF!+#REF!+#REF!+#REF!+#REF!+#REF!+#REF!+#REF!+#REF!+#REF!+#REF!+#REF!+#REF!+#REF!+B14</f>
        <v>#REF!</v>
      </c>
      <c r="C55" s="85" t="e">
        <f t="shared" si="3"/>
        <v>#REF!</v>
      </c>
      <c r="D55" s="86" t="e">
        <f>#REF!+#REF!+#REF!+#REF!+#REF!+#REF!+#REF!+#REF!+#REF!+#REF!+#REF!+#REF!+#REF!+#REF!+#REF!+#REF!+#REF!+#REF!+#REF!+D14</f>
        <v>#REF!</v>
      </c>
      <c r="E55" s="87" t="e">
        <f>#REF!+#REF!+#REF!+#REF!+#REF!+#REF!+#REF!+#REF!+#REF!+#REF!+#REF!+#REF!+#REF!+#REF!+#REF!+#REF!+#REF!+#REF!+#REF!+E14</f>
        <v>#REF!</v>
      </c>
      <c r="F55" s="88" t="e">
        <f t="shared" si="4"/>
        <v>#REF!</v>
      </c>
      <c r="G55" s="89" t="e">
        <f>#REF!+#REF!+#REF!+#REF!+#REF!+#REF!+#REF!+#REF!+#REF!+#REF!+#REF!+#REF!+#REF!+#REF!+#REF!+#REF!+#REF!+#REF!+#REF!+G14</f>
        <v>#REF!</v>
      </c>
      <c r="H55" s="70"/>
      <c r="I55" s="83" t="e">
        <f t="shared" si="5"/>
        <v>#REF!</v>
      </c>
    </row>
    <row r="56" spans="1:9" s="94" customFormat="1" ht="15" customHeight="1" x14ac:dyDescent="0.2">
      <c r="A56" s="77" t="s">
        <v>89</v>
      </c>
      <c r="B56" s="84" t="e">
        <f>#REF!+#REF!+#REF!+#REF!+#REF!+#REF!+#REF!+#REF!+#REF!+#REF!+#REF!+#REF!+#REF!+#REF!+#REF!+#REF!+#REF!+#REF!+#REF!+B15</f>
        <v>#REF!</v>
      </c>
      <c r="C56" s="85" t="e">
        <f t="shared" si="3"/>
        <v>#REF!</v>
      </c>
      <c r="D56" s="86" t="e">
        <f>#REF!+#REF!+#REF!+#REF!+#REF!+#REF!+#REF!+#REF!+#REF!+#REF!+#REF!+#REF!+#REF!+#REF!+#REF!+#REF!+#REF!+#REF!+#REF!+D15</f>
        <v>#REF!</v>
      </c>
      <c r="E56" s="87" t="e">
        <f>#REF!+#REF!+#REF!+#REF!+#REF!+#REF!+#REF!+#REF!+#REF!+#REF!+#REF!+#REF!+#REF!+#REF!+#REF!+#REF!+#REF!+#REF!+#REF!+E15</f>
        <v>#REF!</v>
      </c>
      <c r="F56" s="88" t="e">
        <f t="shared" si="4"/>
        <v>#REF!</v>
      </c>
      <c r="G56" s="89" t="e">
        <f>#REF!+#REF!+#REF!+#REF!+#REF!+#REF!+#REF!+#REF!+#REF!+#REF!+#REF!+#REF!+#REF!+#REF!+#REF!+#REF!+#REF!+#REF!+#REF!+G15</f>
        <v>#REF!</v>
      </c>
      <c r="H56" s="90"/>
      <c r="I56" s="83" t="e">
        <f t="shared" si="5"/>
        <v>#REF!</v>
      </c>
    </row>
    <row r="57" spans="1:9" s="94" customFormat="1" ht="15" customHeight="1" x14ac:dyDescent="0.2">
      <c r="A57" s="77" t="s">
        <v>90</v>
      </c>
      <c r="B57" s="84" t="e">
        <f>#REF!+#REF!+#REF!+#REF!+#REF!+#REF!+#REF!+#REF!+#REF!+#REF!+#REF!+#REF!+#REF!+#REF!+#REF!+#REF!+#REF!+#REF!+#REF!+B16</f>
        <v>#REF!</v>
      </c>
      <c r="C57" s="85" t="e">
        <f t="shared" si="3"/>
        <v>#REF!</v>
      </c>
      <c r="D57" s="86" t="e">
        <f>#REF!+#REF!+#REF!+#REF!+#REF!+#REF!+#REF!+#REF!+#REF!+#REF!+#REF!+#REF!+#REF!+#REF!+#REF!+#REF!+#REF!+#REF!+#REF!+D16</f>
        <v>#REF!</v>
      </c>
      <c r="E57" s="87" t="e">
        <f>#REF!+#REF!+#REF!+#REF!+#REF!+#REF!+#REF!+#REF!+#REF!+#REF!+#REF!+#REF!+#REF!+#REF!+#REF!+#REF!+#REF!+#REF!+#REF!+E16</f>
        <v>#REF!</v>
      </c>
      <c r="F57" s="88" t="e">
        <f t="shared" si="4"/>
        <v>#REF!</v>
      </c>
      <c r="G57" s="89" t="e">
        <f>#REF!+#REF!+#REF!+#REF!+#REF!+#REF!+#REF!+#REF!+#REF!+#REF!+#REF!+#REF!+#REF!+#REF!+#REF!+#REF!+#REF!+#REF!+#REF!+G16</f>
        <v>#REF!</v>
      </c>
      <c r="H57" s="90"/>
      <c r="I57" s="83" t="e">
        <f t="shared" si="5"/>
        <v>#REF!</v>
      </c>
    </row>
    <row r="58" spans="1:9" s="94" customFormat="1" ht="15" customHeight="1" x14ac:dyDescent="0.2">
      <c r="A58" s="79" t="s">
        <v>91</v>
      </c>
      <c r="B58" s="80"/>
      <c r="C58" s="81"/>
      <c r="D58" s="82"/>
      <c r="E58" s="80"/>
      <c r="F58" s="81"/>
      <c r="G58" s="82"/>
      <c r="H58" s="90"/>
      <c r="I58" s="83"/>
    </row>
    <row r="59" spans="1:9" s="94" customFormat="1" ht="15" customHeight="1" x14ac:dyDescent="0.2">
      <c r="A59" s="77"/>
      <c r="B59" s="84" t="e">
        <f>#REF!+#REF!+#REF!+#REF!+#REF!+#REF!+#REF!+#REF!+#REF!+#REF!+#REF!+#REF!+#REF!+#REF!+#REF!+#REF!+#REF!+#REF!+#REF!+B18</f>
        <v>#REF!</v>
      </c>
      <c r="C59" s="85" t="e">
        <f>IF(B59&gt;0,D59/B59," ")</f>
        <v>#REF!</v>
      </c>
      <c r="D59" s="86" t="e">
        <f>#REF!+#REF!+#REF!+#REF!+#REF!+#REF!+#REF!+#REF!+#REF!+#REF!+#REF!+#REF!+#REF!+#REF!+#REF!+#REF!+#REF!+#REF!+#REF!+#REF!</f>
        <v>#REF!</v>
      </c>
      <c r="E59" s="87" t="e">
        <f>#REF!+#REF!+#REF!+#REF!+#REF!+#REF!+#REF!+#REF!+#REF!+#REF!+#REF!+#REF!+#REF!+#REF!+#REF!+#REF!+#REF!+#REF!+#REF!+#REF!</f>
        <v>#REF!</v>
      </c>
      <c r="F59" s="88" t="e">
        <f>IF(E59&gt;0,G59/E59," ")</f>
        <v>#REF!</v>
      </c>
      <c r="G59" s="89" t="e">
        <f>#REF!+#REF!+#REF!+#REF!+#REF!+#REF!+#REF!+#REF!+#REF!+#REF!+#REF!+#REF!+#REF!+#REF!+#REF!+#REF!+#REF!+#REF!+#REF!+#REF!</f>
        <v>#REF!</v>
      </c>
      <c r="H59" s="90"/>
      <c r="I59" s="83" t="e">
        <f>D59+G59</f>
        <v>#REF!</v>
      </c>
    </row>
    <row r="60" spans="1:9" s="94" customFormat="1" ht="15" customHeight="1" x14ac:dyDescent="0.2">
      <c r="A60" s="79" t="s">
        <v>92</v>
      </c>
      <c r="B60" s="80"/>
      <c r="C60" s="81"/>
      <c r="D60" s="82"/>
      <c r="E60" s="80"/>
      <c r="F60" s="81"/>
      <c r="G60" s="82"/>
      <c r="H60" s="90"/>
      <c r="I60" s="83"/>
    </row>
    <row r="61" spans="1:9" s="94" customFormat="1" ht="15" customHeight="1" x14ac:dyDescent="0.2">
      <c r="A61" s="77" t="s">
        <v>93</v>
      </c>
      <c r="B61" s="84" t="e">
        <f>#REF!+#REF!+#REF!+#REF!+#REF!+#REF!+#REF!+#REF!+#REF!+#REF!+#REF!+#REF!+#REF!+#REF!+#REF!+#REF!+#REF!+#REF!+#REF!+B20</f>
        <v>#REF!</v>
      </c>
      <c r="C61" s="85" t="e">
        <f>IF(B61&gt;0,D61/B61," ")</f>
        <v>#REF!</v>
      </c>
      <c r="D61" s="86" t="e">
        <f>#REF!+#REF!+#REF!+#REF!+#REF!+#REF!+#REF!+#REF!+#REF!+#REF!+#REF!+#REF!+#REF!+#REF!+#REF!+#REF!+#REF!+#REF!+#REF!+#REF!</f>
        <v>#REF!</v>
      </c>
      <c r="E61" s="87" t="e">
        <f>#REF!+#REF!+#REF!+#REF!+#REF!+#REF!+#REF!+#REF!+#REF!+#REF!+#REF!+#REF!+#REF!+#REF!+#REF!+#REF!+#REF!+#REF!+#REF!+#REF!</f>
        <v>#REF!</v>
      </c>
      <c r="F61" s="88" t="e">
        <f>IF(E61&gt;0,G61/E61," ")</f>
        <v>#REF!</v>
      </c>
      <c r="G61" s="89" t="e">
        <f>#REF!+#REF!+#REF!+#REF!+#REF!+#REF!+#REF!+#REF!+#REF!+#REF!+#REF!+#REF!+#REF!+#REF!+#REF!+#REF!+#REF!+#REF!+#REF!+#REF!</f>
        <v>#REF!</v>
      </c>
      <c r="H61" s="90"/>
      <c r="I61" s="83" t="e">
        <f>D61+G61</f>
        <v>#REF!</v>
      </c>
    </row>
    <row r="62" spans="1:9" s="94" customFormat="1" ht="15" customHeight="1" x14ac:dyDescent="0.2">
      <c r="A62" s="77" t="s">
        <v>124</v>
      </c>
      <c r="B62" s="84"/>
      <c r="C62" s="85"/>
      <c r="D62" s="86"/>
      <c r="E62" s="87"/>
      <c r="F62" s="88"/>
      <c r="G62" s="89"/>
      <c r="H62" s="90"/>
      <c r="I62" s="83"/>
    </row>
    <row r="63" spans="1:9" s="94" customFormat="1" ht="16" x14ac:dyDescent="0.2">
      <c r="A63" s="139" t="s">
        <v>95</v>
      </c>
      <c r="B63" s="84" t="e">
        <f>#REF!+#REF!+#REF!+#REF!+#REF!+#REF!+#REF!+#REF!+#REF!+#REF!+#REF!+#REF!+#REF!+#REF!+#REF!+#REF!+#REF!+#REF!+#REF!+B22</f>
        <v>#REF!</v>
      </c>
      <c r="C63" s="85" t="e">
        <f>IF(B63&gt;0,D63/B63," ")</f>
        <v>#REF!</v>
      </c>
      <c r="D63" s="86" t="e">
        <f>#REF!+#REF!+#REF!+#REF!+#REF!+#REF!+#REF!+#REF!+#REF!+#REF!+#REF!+#REF!+#REF!+#REF!+#REF!+#REF!+#REF!+#REF!+#REF!+D41</f>
        <v>#REF!</v>
      </c>
      <c r="E63" s="87" t="e">
        <f>#REF!+#REF!+#REF!+#REF!+#REF!+#REF!+#REF!+#REF!+#REF!+#REF!+#REF!+#REF!+#REF!+#REF!+#REF!+#REF!+#REF!+#REF!+#REF!+E41</f>
        <v>#REF!</v>
      </c>
      <c r="F63" s="88" t="e">
        <f>IF(E63&gt;0,G63/E63," ")</f>
        <v>#REF!</v>
      </c>
      <c r="G63" s="89" t="e">
        <f>#REF!+#REF!+#REF!+#REF!+#REF!+#REF!+#REF!+#REF!+#REF!+#REF!+#REF!+#REF!+#REF!+#REF!+#REF!+#REF!+#REF!+#REF!+#REF!+G41</f>
        <v>#REF!</v>
      </c>
      <c r="H63" s="90"/>
      <c r="I63" s="83" t="e">
        <f>D63+G63</f>
        <v>#REF!</v>
      </c>
    </row>
    <row r="64" spans="1:9" s="94" customFormat="1" ht="15" customHeight="1" x14ac:dyDescent="0.2">
      <c r="A64" s="139" t="s">
        <v>96</v>
      </c>
      <c r="B64" s="84" t="e">
        <f>#REF!+#REF!+#REF!+#REF!+#REF!+#REF!+#REF!+#REF!+#REF!+#REF!+#REF!+#REF!+#REF!+#REF!+#REF!+#REF!+#REF!+#REF!+#REF!+B23</f>
        <v>#REF!</v>
      </c>
      <c r="C64" s="85" t="e">
        <f>IF(B64&gt;0,D64/B64," ")</f>
        <v>#REF!</v>
      </c>
      <c r="D64" s="86" t="e">
        <f>#REF!+#REF!+#REF!+#REF!+#REF!+#REF!+#REF!+#REF!+#REF!+#REF!+#REF!+#REF!+#REF!+#REF!+#REF!+#REF!+#REF!+#REF!+#REF!+D38</f>
        <v>#REF!</v>
      </c>
      <c r="E64" s="87" t="e">
        <f>#REF!+#REF!+#REF!+#REF!+#REF!+#REF!+#REF!+#REF!+#REF!+#REF!+#REF!+#REF!+#REF!+#REF!+#REF!+#REF!+#REF!+#REF!+#REF!+E38</f>
        <v>#REF!</v>
      </c>
      <c r="F64" s="88" t="e">
        <f>IF(E64&gt;0,G64/E64," ")</f>
        <v>#REF!</v>
      </c>
      <c r="G64" s="89" t="e">
        <f>#REF!+#REF!+#REF!+#REF!+#REF!+#REF!+#REF!+#REF!+#REF!+#REF!+#REF!+#REF!+#REF!+#REF!+#REF!+#REF!+#REF!+#REF!+#REF!+G38</f>
        <v>#REF!</v>
      </c>
      <c r="H64" s="90"/>
      <c r="I64" s="83" t="e">
        <f>D64+G64</f>
        <v>#REF!</v>
      </c>
    </row>
    <row r="65" spans="1:9" s="94" customFormat="1" ht="15" customHeight="1" x14ac:dyDescent="0.2">
      <c r="A65" s="139" t="s">
        <v>97</v>
      </c>
      <c r="B65" s="84" t="e">
        <f>#REF!+#REF!+#REF!+#REF!+#REF!+#REF!+#REF!+#REF!+#REF!+#REF!+#REF!+#REF!+#REF!+#REF!+#REF!+#REF!+#REF!+#REF!+#REF!+B24</f>
        <v>#REF!</v>
      </c>
      <c r="C65" s="85" t="e">
        <f>IF(B65&gt;0,D65/B65," ")</f>
        <v>#REF!</v>
      </c>
      <c r="D65" s="86" t="e">
        <f>#REF!+#REF!+#REF!+#REF!+#REF!+#REF!+#REF!+#REF!+#REF!+#REF!+#REF!+#REF!+#REF!+#REF!+#REF!+#REF!+#REF!+#REF!+#REF!+#REF!</f>
        <v>#REF!</v>
      </c>
      <c r="E65" s="87" t="e">
        <f>#REF!+#REF!+#REF!+#REF!+#REF!+#REF!+#REF!+#REF!+#REF!+#REF!+#REF!+#REF!+#REF!+#REF!+#REF!+#REF!+#REF!+#REF!+#REF!+#REF!</f>
        <v>#REF!</v>
      </c>
      <c r="F65" s="88" t="e">
        <f>IF(E65&gt;0,G65/E65," ")</f>
        <v>#REF!</v>
      </c>
      <c r="G65" s="89" t="e">
        <f>#REF!+#REF!+#REF!+#REF!+#REF!+#REF!+#REF!+#REF!+#REF!+#REF!+#REF!+#REF!+#REF!+#REF!+#REF!+#REF!+#REF!+#REF!+#REF!+#REF!</f>
        <v>#REF!</v>
      </c>
      <c r="H65" s="90"/>
      <c r="I65" s="83" t="e">
        <f>D65+G65</f>
        <v>#REF!</v>
      </c>
    </row>
    <row r="66" spans="1:9" s="94" customFormat="1" ht="15" customHeight="1" x14ac:dyDescent="0.2">
      <c r="A66" s="77" t="s">
        <v>98</v>
      </c>
      <c r="B66" s="84"/>
      <c r="C66" s="85"/>
      <c r="D66" s="86"/>
      <c r="E66" s="87"/>
      <c r="F66" s="88"/>
      <c r="G66" s="89"/>
      <c r="H66" s="90"/>
      <c r="I66" s="83"/>
    </row>
    <row r="67" spans="1:9" s="94" customFormat="1" ht="15" customHeight="1" x14ac:dyDescent="0.2">
      <c r="A67" s="139" t="s">
        <v>99</v>
      </c>
      <c r="B67" s="84" t="e">
        <f>#REF!+#REF!+#REF!+#REF!+#REF!+#REF!+#REF!+#REF!+#REF!+#REF!+#REF!+#REF!+#REF!+#REF!+#REF!+#REF!+#REF!+#REF!+#REF!+#REF!</f>
        <v>#REF!</v>
      </c>
      <c r="C67" s="85" t="e">
        <f t="shared" ref="C67:C73" si="6">IF(B67&gt;0,D67/B67," ")</f>
        <v>#REF!</v>
      </c>
      <c r="D67" s="86" t="e">
        <f>#REF!+#REF!+#REF!+#REF!+#REF!+#REF!+#REF!+#REF!+#REF!+#REF!+#REF!+#REF!+#REF!+#REF!+#REF!+#REF!+#REF!+#REF!+#REF!+#REF!</f>
        <v>#REF!</v>
      </c>
      <c r="E67" s="87" t="e">
        <f>#REF!+#REF!+#REF!+#REF!+#REF!+#REF!+#REF!+#REF!+#REF!+#REF!+#REF!+#REF!+#REF!+#REF!+#REF!+#REF!+#REF!+#REF!+#REF!+#REF!</f>
        <v>#REF!</v>
      </c>
      <c r="F67" s="88" t="e">
        <f t="shared" ref="F67:F73" si="7">IF(E67&gt;0,G67/E67," ")</f>
        <v>#REF!</v>
      </c>
      <c r="G67" s="89" t="e">
        <f>#REF!+#REF!+#REF!+#REF!+#REF!+#REF!+#REF!+#REF!+#REF!+#REF!+#REF!+#REF!+#REF!+#REF!+#REF!+#REF!+#REF!+#REF!+#REF!+#REF!</f>
        <v>#REF!</v>
      </c>
      <c r="H67" s="90"/>
      <c r="I67" s="83" t="e">
        <f t="shared" ref="I67:I73" si="8">D67+G67</f>
        <v>#REF!</v>
      </c>
    </row>
    <row r="68" spans="1:9" s="94" customFormat="1" ht="15" customHeight="1" x14ac:dyDescent="0.2">
      <c r="A68" s="139" t="s">
        <v>100</v>
      </c>
      <c r="B68" s="84" t="e">
        <f>#REF!+#REF!+#REF!+#REF!+#REF!+#REF!+#REF!+#REF!+#REF!+#REF!+#REF!+#REF!+#REF!+#REF!+#REF!+#REF!+#REF!+#REF!+#REF!+#REF!</f>
        <v>#REF!</v>
      </c>
      <c r="C68" s="85" t="e">
        <f t="shared" si="6"/>
        <v>#REF!</v>
      </c>
      <c r="D68" s="86" t="e">
        <f>#REF!+#REF!+#REF!+#REF!+#REF!+#REF!+#REF!+#REF!+#REF!+#REF!+#REF!+#REF!+#REF!+#REF!+#REF!+#REF!+#REF!+#REF!+#REF!+#REF!</f>
        <v>#REF!</v>
      </c>
      <c r="E68" s="87" t="e">
        <f>#REF!+#REF!+#REF!+#REF!+#REF!+#REF!+#REF!+#REF!+#REF!+#REF!+#REF!+#REF!+#REF!+#REF!+#REF!+#REF!+#REF!+#REF!+#REF!+#REF!</f>
        <v>#REF!</v>
      </c>
      <c r="F68" s="88" t="e">
        <f t="shared" si="7"/>
        <v>#REF!</v>
      </c>
      <c r="G68" s="89" t="e">
        <f>#REF!+#REF!+#REF!+#REF!+#REF!+#REF!+#REF!+#REF!+#REF!+#REF!+#REF!+#REF!+#REF!+#REF!+#REF!+#REF!+#REF!+#REF!+#REF!+#REF!</f>
        <v>#REF!</v>
      </c>
      <c r="H68" s="90"/>
      <c r="I68" s="83" t="e">
        <f t="shared" si="8"/>
        <v>#REF!</v>
      </c>
    </row>
    <row r="69" spans="1:9" s="94" customFormat="1" ht="15" customHeight="1" x14ac:dyDescent="0.2">
      <c r="A69" s="139" t="s">
        <v>101</v>
      </c>
      <c r="B69" s="84" t="e">
        <f>#REF!+#REF!+#REF!+#REF!+#REF!+#REF!+#REF!+#REF!+#REF!+#REF!+#REF!+#REF!+#REF!+#REF!+#REF!+#REF!+#REF!+#REF!+#REF!+#REF!</f>
        <v>#REF!</v>
      </c>
      <c r="C69" s="85" t="e">
        <f t="shared" si="6"/>
        <v>#REF!</v>
      </c>
      <c r="D69" s="86" t="e">
        <f>#REF!+#REF!+#REF!+#REF!+#REF!+#REF!+#REF!+#REF!+#REF!+#REF!+#REF!+#REF!+#REF!+#REF!+#REF!+#REF!+#REF!+#REF!+#REF!+#REF!</f>
        <v>#REF!</v>
      </c>
      <c r="E69" s="87" t="e">
        <f>#REF!+#REF!+#REF!+#REF!+#REF!+#REF!+#REF!+#REF!+#REF!+#REF!+#REF!+#REF!+#REF!+#REF!+#REF!+#REF!+#REF!+#REF!+#REF!+#REF!</f>
        <v>#REF!</v>
      </c>
      <c r="F69" s="88" t="e">
        <f t="shared" si="7"/>
        <v>#REF!</v>
      </c>
      <c r="G69" s="89" t="e">
        <f>#REF!+#REF!+#REF!+#REF!+#REF!+#REF!+#REF!+#REF!+#REF!+#REF!+#REF!+#REF!+#REF!+#REF!+#REF!+#REF!+#REF!+#REF!+#REF!+#REF!</f>
        <v>#REF!</v>
      </c>
      <c r="H69" s="90"/>
      <c r="I69" s="83" t="e">
        <f t="shared" si="8"/>
        <v>#REF!</v>
      </c>
    </row>
    <row r="70" spans="1:9" s="94" customFormat="1" ht="15" customHeight="1" x14ac:dyDescent="0.2">
      <c r="A70" s="139" t="s">
        <v>102</v>
      </c>
      <c r="B70" s="84" t="e">
        <f>#REF!+#REF!+#REF!+#REF!+#REF!+#REF!+#REF!+#REF!+#REF!+#REF!+#REF!+#REF!+#REF!+#REF!+#REF!+#REF!+#REF!+#REF!+#REF!+#REF!</f>
        <v>#REF!</v>
      </c>
      <c r="C70" s="85" t="e">
        <f t="shared" si="6"/>
        <v>#REF!</v>
      </c>
      <c r="D70" s="86" t="e">
        <f>#REF!+#REF!+#REF!+#REF!+#REF!+#REF!+#REF!+#REF!+#REF!+#REF!+#REF!+#REF!+#REF!+#REF!+#REF!+#REF!+#REF!+#REF!+#REF!+#REF!</f>
        <v>#REF!</v>
      </c>
      <c r="E70" s="87" t="e">
        <f>#REF!+#REF!+#REF!+#REF!+#REF!+#REF!+#REF!+#REF!+#REF!+#REF!+#REF!+#REF!+#REF!+#REF!+#REF!+#REF!+#REF!+#REF!+#REF!+#REF!</f>
        <v>#REF!</v>
      </c>
      <c r="F70" s="88" t="e">
        <f t="shared" si="7"/>
        <v>#REF!</v>
      </c>
      <c r="G70" s="89" t="e">
        <f>#REF!+#REF!+#REF!+#REF!+#REF!+#REF!+#REF!+#REF!+#REF!+#REF!+#REF!+#REF!+#REF!+#REF!+#REF!+#REF!+#REF!+#REF!+#REF!+#REF!</f>
        <v>#REF!</v>
      </c>
      <c r="H70" s="90"/>
      <c r="I70" s="83" t="e">
        <f t="shared" si="8"/>
        <v>#REF!</v>
      </c>
    </row>
    <row r="71" spans="1:9" s="94" customFormat="1" ht="15" customHeight="1" x14ac:dyDescent="0.2">
      <c r="A71" s="139" t="s">
        <v>125</v>
      </c>
      <c r="B71" s="84" t="e">
        <f>#REF!+#REF!+#REF!+#REF!+#REF!+#REF!+#REF!+#REF!+#REF!+#REF!+#REF!+#REF!+#REF!+#REF!+#REF!+#REF!+#REF!+#REF!+#REF!+#REF!</f>
        <v>#REF!</v>
      </c>
      <c r="C71" s="85" t="e">
        <f t="shared" si="6"/>
        <v>#REF!</v>
      </c>
      <c r="D71" s="86" t="e">
        <f>#REF!+#REF!+#REF!+#REF!+#REF!+#REF!+#REF!+#REF!+#REF!+#REF!+#REF!+#REF!+#REF!+#REF!+#REF!+#REF!+#REF!+#REF!+#REF!+#REF!</f>
        <v>#REF!</v>
      </c>
      <c r="E71" s="87" t="e">
        <f>#REF!+#REF!+#REF!+#REF!+#REF!+#REF!+#REF!+#REF!+#REF!+#REF!+#REF!+#REF!+#REF!+#REF!+#REF!+#REF!+#REF!+#REF!+#REF!+#REF!</f>
        <v>#REF!</v>
      </c>
      <c r="F71" s="88" t="e">
        <f t="shared" si="7"/>
        <v>#REF!</v>
      </c>
      <c r="G71" s="89" t="e">
        <f>#REF!+#REF!+#REF!+#REF!+#REF!+#REF!+#REF!+#REF!+#REF!+#REF!+#REF!+#REF!+#REF!+#REF!+#REF!+#REF!+#REF!+#REF!+#REF!+#REF!</f>
        <v>#REF!</v>
      </c>
      <c r="H71" s="90"/>
      <c r="I71" s="83" t="e">
        <f t="shared" si="8"/>
        <v>#REF!</v>
      </c>
    </row>
    <row r="72" spans="1:9" s="94" customFormat="1" ht="15" customHeight="1" x14ac:dyDescent="0.2">
      <c r="A72" s="79" t="s">
        <v>104</v>
      </c>
      <c r="B72" s="80"/>
      <c r="C72" s="81"/>
      <c r="D72" s="82"/>
      <c r="E72" s="80"/>
      <c r="F72" s="81"/>
      <c r="G72" s="82"/>
      <c r="H72" s="90"/>
      <c r="I72" s="83"/>
    </row>
    <row r="73" spans="1:9" s="94" customFormat="1" ht="15" customHeight="1" x14ac:dyDescent="0.2">
      <c r="A73" s="140" t="s">
        <v>126</v>
      </c>
      <c r="B73" s="84" t="e">
        <f>#REF!+#REF!+#REF!+#REF!+#REF!+#REF!+#REF!+#REF!+#REF!+#REF!+#REF!+#REF!+#REF!+#REF!+#REF!+#REF!+#REF!+#REF!+#REF!+#REF!</f>
        <v>#REF!</v>
      </c>
      <c r="C73" s="85" t="e">
        <f t="shared" si="6"/>
        <v>#REF!</v>
      </c>
      <c r="D73" s="86" t="e">
        <f>#REF!+#REF!+#REF!+#REF!+#REF!+#REF!+#REF!+#REF!+#REF!+#REF!+#REF!+#REF!+#REF!+#REF!+#REF!+#REF!+#REF!+#REF!+#REF!+#REF!</f>
        <v>#REF!</v>
      </c>
      <c r="E73" s="87" t="e">
        <f>#REF!+#REF!+#REF!+#REF!+#REF!+#REF!+#REF!+#REF!+#REF!+#REF!+#REF!+#REF!+#REF!+#REF!+#REF!+#REF!+#REF!+#REF!+#REF!+#REF!</f>
        <v>#REF!</v>
      </c>
      <c r="F73" s="88" t="e">
        <f t="shared" si="7"/>
        <v>#REF!</v>
      </c>
      <c r="G73" s="89" t="e">
        <f>#REF!+#REF!+#REF!+#REF!+#REF!+#REF!+#REF!+#REF!+#REF!+#REF!+#REF!+#REF!+#REF!+#REF!+#REF!+#REF!+#REF!+#REF!+#REF!+#REF!</f>
        <v>#REF!</v>
      </c>
      <c r="H73" s="90"/>
      <c r="I73" s="83" t="e">
        <f t="shared" si="8"/>
        <v>#REF!</v>
      </c>
    </row>
    <row r="74" spans="1:9" s="94" customFormat="1" ht="15" customHeight="1" x14ac:dyDescent="0.2">
      <c r="A74" s="140" t="s">
        <v>106</v>
      </c>
      <c r="B74" s="84" t="e">
        <f>#REF!+#REF!+#REF!+#REF!+#REF!+#REF!+#REF!+#REF!+#REF!+#REF!+#REF!+#REF!+#REF!+#REF!+#REF!+#REF!+#REF!+#REF!+#REF!+#REF!</f>
        <v>#REF!</v>
      </c>
      <c r="C74" s="85" t="e">
        <f t="shared" ref="C74:C77" si="9">IF(B74&gt;0,D74/B74," ")</f>
        <v>#REF!</v>
      </c>
      <c r="D74" s="86" t="e">
        <f>#REF!+#REF!+#REF!+#REF!+#REF!+#REF!+#REF!+#REF!+#REF!+#REF!+#REF!+#REF!+#REF!+#REF!+#REF!+#REF!+#REF!+#REF!+#REF!+#REF!</f>
        <v>#REF!</v>
      </c>
      <c r="E74" s="87" t="e">
        <f>#REF!+#REF!+#REF!+#REF!+#REF!+#REF!+#REF!+#REF!+#REF!+#REF!+#REF!+#REF!+#REF!+#REF!+#REF!+#REF!+#REF!+#REF!+#REF!+#REF!</f>
        <v>#REF!</v>
      </c>
      <c r="F74" s="88" t="e">
        <f t="shared" ref="F74:F77" si="10">IF(E74&gt;0,G74/E74," ")</f>
        <v>#REF!</v>
      </c>
      <c r="G74" s="89" t="e">
        <f>#REF!+#REF!+#REF!+#REF!+#REF!+#REF!+#REF!+#REF!+#REF!+#REF!+#REF!+#REF!+#REF!+#REF!+#REF!+#REF!+#REF!+#REF!+#REF!+#REF!</f>
        <v>#REF!</v>
      </c>
      <c r="H74" s="90"/>
      <c r="I74" s="83" t="e">
        <f t="shared" ref="I74:I77" si="11">D74+G74</f>
        <v>#REF!</v>
      </c>
    </row>
    <row r="75" spans="1:9" s="94" customFormat="1" ht="15" customHeight="1" x14ac:dyDescent="0.2">
      <c r="A75" s="140" t="s">
        <v>127</v>
      </c>
      <c r="B75" s="84" t="e">
        <f>#REF!+#REF!+#REF!+#REF!+#REF!+#REF!+#REF!+#REF!+#REF!+#REF!+#REF!+#REF!+#REF!+#REF!+#REF!+#REF!+#REF!+#REF!+#REF!+#REF!</f>
        <v>#REF!</v>
      </c>
      <c r="C75" s="85" t="e">
        <f t="shared" si="9"/>
        <v>#REF!</v>
      </c>
      <c r="D75" s="86" t="e">
        <f>#REF!+#REF!+#REF!+#REF!+#REF!+#REF!+#REF!+#REF!+#REF!+#REF!+#REF!+#REF!+#REF!+#REF!+#REF!+#REF!+#REF!+#REF!+#REF!+#REF!</f>
        <v>#REF!</v>
      </c>
      <c r="E75" s="87" t="e">
        <f>#REF!+#REF!+#REF!+#REF!+#REF!+#REF!+#REF!+#REF!+#REF!+#REF!+#REF!+#REF!+#REF!+#REF!+#REF!+#REF!+#REF!+#REF!+#REF!+#REF!</f>
        <v>#REF!</v>
      </c>
      <c r="F75" s="88" t="e">
        <f t="shared" si="10"/>
        <v>#REF!</v>
      </c>
      <c r="G75" s="89" t="e">
        <f>#REF!+#REF!+#REF!+#REF!+#REF!+#REF!+#REF!+#REF!+#REF!+#REF!+#REF!+#REF!+#REF!+#REF!+#REF!+#REF!+#REF!+#REF!+#REF!+#REF!</f>
        <v>#REF!</v>
      </c>
      <c r="H75" s="90"/>
      <c r="I75" s="83" t="e">
        <f t="shared" si="11"/>
        <v>#REF!</v>
      </c>
    </row>
    <row r="76" spans="1:9" s="94" customFormat="1" ht="15" customHeight="1" x14ac:dyDescent="0.2">
      <c r="A76" s="140" t="s">
        <v>128</v>
      </c>
      <c r="B76" s="84" t="e">
        <f>#REF!+#REF!+#REF!+#REF!+#REF!+#REF!+#REF!+#REF!+#REF!+#REF!+#REF!+#REF!+#REF!+#REF!+#REF!+#REF!+#REF!+#REF!+#REF!+#REF!</f>
        <v>#REF!</v>
      </c>
      <c r="C76" s="85" t="e">
        <f t="shared" si="9"/>
        <v>#REF!</v>
      </c>
      <c r="D76" s="86" t="e">
        <f>#REF!+#REF!+#REF!+#REF!+#REF!+#REF!+#REF!+#REF!+#REF!+#REF!+#REF!+#REF!+#REF!+#REF!+#REF!+#REF!+#REF!+#REF!+#REF!+#REF!</f>
        <v>#REF!</v>
      </c>
      <c r="E76" s="87" t="e">
        <f>#REF!+#REF!+#REF!+#REF!+#REF!+#REF!+#REF!+#REF!+#REF!+#REF!+#REF!+#REF!+#REF!+#REF!+#REF!+#REF!+#REF!+#REF!+#REF!+#REF!</f>
        <v>#REF!</v>
      </c>
      <c r="F76" s="88" t="e">
        <f t="shared" si="10"/>
        <v>#REF!</v>
      </c>
      <c r="G76" s="89" t="e">
        <f>#REF!+#REF!+#REF!+#REF!+#REF!+#REF!+#REF!+#REF!+#REF!+#REF!+#REF!+#REF!+#REF!+#REF!+#REF!+#REF!+#REF!+#REF!+#REF!+#REF!</f>
        <v>#REF!</v>
      </c>
      <c r="H76" s="90"/>
      <c r="I76" s="83" t="e">
        <f t="shared" si="11"/>
        <v>#REF!</v>
      </c>
    </row>
    <row r="77" spans="1:9" s="94" customFormat="1" ht="15" customHeight="1" x14ac:dyDescent="0.2">
      <c r="A77" s="140" t="s">
        <v>129</v>
      </c>
      <c r="B77" s="84" t="e">
        <f>#REF!+#REF!+#REF!+#REF!+#REF!+#REF!+#REF!+#REF!+#REF!+#REF!+#REF!+#REF!+#REF!+#REF!+#REF!+#REF!+#REF!+#REF!+#REF!+#REF!</f>
        <v>#REF!</v>
      </c>
      <c r="C77" s="85" t="e">
        <f t="shared" si="9"/>
        <v>#REF!</v>
      </c>
      <c r="D77" s="86" t="e">
        <f>#REF!+#REF!+#REF!+#REF!+#REF!+#REF!+#REF!+#REF!+#REF!+#REF!+#REF!+#REF!+#REF!+#REF!+#REF!+#REF!+#REF!+#REF!+#REF!+#REF!</f>
        <v>#REF!</v>
      </c>
      <c r="E77" s="87" t="e">
        <f>#REF!+#REF!+#REF!+#REF!+#REF!+#REF!+#REF!+#REF!+#REF!+#REF!+#REF!+#REF!+#REF!+#REF!+#REF!+#REF!+#REF!+#REF!+#REF!+#REF!</f>
        <v>#REF!</v>
      </c>
      <c r="F77" s="88" t="e">
        <f t="shared" si="10"/>
        <v>#REF!</v>
      </c>
      <c r="G77" s="89" t="e">
        <f>#REF!+#REF!+#REF!+#REF!+#REF!+#REF!+#REF!+#REF!+#REF!+#REF!+#REF!+#REF!+#REF!+#REF!+#REF!+#REF!+#REF!+#REF!+#REF!+#REF!</f>
        <v>#REF!</v>
      </c>
      <c r="H77" s="90"/>
      <c r="I77" s="83" t="e">
        <f t="shared" si="11"/>
        <v>#REF!</v>
      </c>
    </row>
    <row r="78" spans="1:9" s="94" customFormat="1" ht="15" customHeight="1" x14ac:dyDescent="0.2">
      <c r="A78" s="141"/>
      <c r="B78" s="84"/>
      <c r="C78" s="85"/>
      <c r="D78" s="86"/>
      <c r="E78" s="118"/>
      <c r="F78" s="119"/>
      <c r="G78" s="89"/>
      <c r="H78" s="114"/>
      <c r="I78" s="115"/>
    </row>
    <row r="79" spans="1:9" s="94" customFormat="1" ht="15" customHeight="1" x14ac:dyDescent="0.2">
      <c r="A79" s="142" t="s">
        <v>110</v>
      </c>
      <c r="B79" s="79"/>
      <c r="C79" s="79"/>
      <c r="D79" s="154" t="e">
        <f>#REF!+#REF!+#REF!+#REF!+#REF!+#REF!+#REF!+#REF!+#REF!+#REF!+#REF!+#REF!+#REF!+#REF!+#REF!+#REF!+#REF!+#REF!+#REF!+#REF!</f>
        <v>#REF!</v>
      </c>
      <c r="E79" s="79"/>
      <c r="F79" s="79"/>
      <c r="G79" s="154" t="e">
        <f>#REF!+#REF!+#REF!+#REF!+#REF!+#REF!+#REF!+#REF!+#REF!+#REF!+#REF!+#REF!+#REF!+#REF!+#REF!+#REF!+#REF!+#REF!+#REF!+#REF!</f>
        <v>#REF!</v>
      </c>
      <c r="H79" s="90"/>
      <c r="I79" s="83" t="e">
        <f>D79+G79</f>
        <v>#REF!</v>
      </c>
    </row>
    <row r="80" spans="1:9" s="94" customFormat="1" ht="16" x14ac:dyDescent="0.2">
      <c r="A80" s="142" t="s">
        <v>111</v>
      </c>
      <c r="B80" s="79"/>
      <c r="C80" s="79"/>
      <c r="D80" s="154" t="e">
        <f>#REF!+#REF!+#REF!+#REF!+#REF!+#REF!+#REF!+#REF!+#REF!+#REF!+#REF!+#REF!+#REF!+#REF!+#REF!+#REF!+#REF!+#REF!+#REF!+#REF!</f>
        <v>#REF!</v>
      </c>
      <c r="E80" s="79"/>
      <c r="F80" s="79"/>
      <c r="G80" s="154" t="e">
        <f>#REF!+#REF!+#REF!+#REF!+#REF!+#REF!+#REF!+#REF!+#REF!+#REF!+#REF!+#REF!+#REF!+#REF!+#REF!+#REF!+#REF!+#REF!+#REF!+#REF!</f>
        <v>#REF!</v>
      </c>
      <c r="H80" s="90"/>
      <c r="I80" s="83" t="e">
        <f>D80+G80</f>
        <v>#REF!</v>
      </c>
    </row>
    <row r="81" spans="1:9" s="94" customFormat="1" ht="15" customHeight="1" x14ac:dyDescent="0.2">
      <c r="A81" s="140"/>
      <c r="B81" s="84"/>
      <c r="C81" s="85"/>
      <c r="D81" s="86"/>
      <c r="E81" s="118"/>
      <c r="F81" s="119"/>
      <c r="G81" s="89"/>
      <c r="H81" s="114"/>
      <c r="I81" s="115"/>
    </row>
    <row r="82" spans="1:9" s="94" customFormat="1" ht="15" customHeight="1" x14ac:dyDescent="0.2">
      <c r="A82" s="79" t="s">
        <v>112</v>
      </c>
      <c r="B82" s="79"/>
      <c r="C82" s="79"/>
      <c r="D82" s="154" t="e">
        <f>#REF!+#REF!+#REF!+#REF!+#REF!+#REF!+#REF!+#REF!+#REF!+#REF!+#REF!+#REF!+#REF!+#REF!+#REF!+#REF!+#REF!+#REF!+#REF!+#REF!</f>
        <v>#REF!</v>
      </c>
      <c r="E82" s="79"/>
      <c r="F82" s="79"/>
      <c r="G82" s="154" t="e">
        <f>#REF!+#REF!+#REF!+#REF!+#REF!+#REF!+#REF!+#REF!+#REF!+#REF!+#REF!+#REF!+#REF!+#REF!+#REF!+#REF!+#REF!+#REF!+#REF!+#REF!</f>
        <v>#REF!</v>
      </c>
      <c r="H82" s="90"/>
      <c r="I82" s="83" t="e">
        <f>D82+G82</f>
        <v>#REF!</v>
      </c>
    </row>
    <row r="83" spans="1:9" s="94" customFormat="1" ht="15" customHeight="1" x14ac:dyDescent="0.2">
      <c r="A83" s="141"/>
      <c r="B83" s="84"/>
      <c r="C83" s="85"/>
      <c r="D83" s="86"/>
      <c r="E83" s="118"/>
      <c r="F83" s="119"/>
      <c r="G83" s="89"/>
      <c r="H83" s="114"/>
      <c r="I83" s="115"/>
    </row>
    <row r="84" spans="1:9" s="94" customFormat="1" ht="15" customHeight="1" x14ac:dyDescent="0.2">
      <c r="A84" s="79" t="s">
        <v>113</v>
      </c>
      <c r="B84" s="79"/>
      <c r="C84" s="79"/>
      <c r="D84" s="154" t="e">
        <f>#REF!+#REF!+#REF!+#REF!+#REF!+#REF!+#REF!+#REF!+#REF!+#REF!+#REF!+#REF!+#REF!+#REF!+#REF!+#REF!+#REF!+#REF!+D1+#REF!</f>
        <v>#REF!</v>
      </c>
      <c r="E84" s="79"/>
      <c r="F84" s="79"/>
      <c r="G84" s="154" t="e">
        <f>#REF!+#REF!+#REF!+#REF!+#REF!+#REF!+#REF!+#REF!+#REF!+#REF!+#REF!+#REF!+#REF!+#REF!+#REF!+#REF!+#REF!+#REF!+G1+#REF!</f>
        <v>#REF!</v>
      </c>
      <c r="H84" s="90"/>
      <c r="I84" s="83" t="e">
        <f>D84+G84</f>
        <v>#REF!</v>
      </c>
    </row>
    <row r="85" spans="1:9" s="155" customFormat="1" ht="15" customHeight="1" x14ac:dyDescent="0.2">
      <c r="B85" s="2"/>
      <c r="C85" s="2"/>
      <c r="D85" s="2"/>
      <c r="E85" s="2"/>
      <c r="F85" s="2"/>
      <c r="G85" s="2"/>
      <c r="H85"/>
      <c r="I85" s="1"/>
    </row>
    <row r="86" spans="1:9" s="155" customFormat="1" ht="15" customHeight="1" x14ac:dyDescent="0.2">
      <c r="B86" s="2"/>
      <c r="C86" s="2"/>
      <c r="D86" s="2"/>
      <c r="E86" s="2"/>
      <c r="F86" s="2"/>
      <c r="G86" s="2"/>
      <c r="H86"/>
      <c r="I86" s="1"/>
    </row>
    <row r="87" spans="1:9" s="155" customFormat="1" ht="15" customHeight="1" x14ac:dyDescent="0.2">
      <c r="B87" s="2"/>
      <c r="C87" s="2"/>
      <c r="D87" s="2"/>
      <c r="E87" s="2"/>
      <c r="F87" s="2"/>
      <c r="G87" s="2"/>
      <c r="H87"/>
      <c r="I87" s="1"/>
    </row>
    <row r="88" spans="1:9" s="155" customFormat="1" ht="15" customHeight="1" x14ac:dyDescent="0.2">
      <c r="B88" s="2"/>
      <c r="C88" s="2"/>
      <c r="D88" s="2"/>
      <c r="E88" s="2"/>
      <c r="F88" s="2"/>
      <c r="G88" s="2"/>
      <c r="H88"/>
      <c r="I88" s="1"/>
    </row>
    <row r="89" spans="1:9" s="155" customFormat="1" x14ac:dyDescent="0.2">
      <c r="B89" s="2"/>
      <c r="C89" s="2"/>
      <c r="D89" s="2"/>
      <c r="E89" s="2"/>
      <c r="F89" s="2"/>
      <c r="G89" s="2"/>
      <c r="H89"/>
      <c r="I89" s="1"/>
    </row>
    <row r="90" spans="1:9" s="155" customFormat="1" x14ac:dyDescent="0.2">
      <c r="B90" s="2"/>
      <c r="C90" s="2"/>
      <c r="D90" s="2"/>
      <c r="E90" s="2"/>
      <c r="F90" s="2"/>
      <c r="G90" s="2"/>
      <c r="H90"/>
      <c r="I90" s="1"/>
    </row>
    <row r="91" spans="1:9" s="155" customFormat="1" x14ac:dyDescent="0.2">
      <c r="B91" s="2"/>
      <c r="C91" s="2"/>
      <c r="D91" s="2"/>
      <c r="E91" s="2"/>
      <c r="F91" s="2"/>
      <c r="G91" s="2"/>
      <c r="H91"/>
      <c r="I91" s="1"/>
    </row>
    <row r="92" spans="1:9" s="155" customFormat="1" x14ac:dyDescent="0.2">
      <c r="B92" s="2"/>
      <c r="C92" s="2"/>
      <c r="D92" s="2"/>
      <c r="E92" s="2"/>
      <c r="F92" s="2"/>
      <c r="G92" s="2"/>
      <c r="H92"/>
      <c r="I92" s="1"/>
    </row>
    <row r="93" spans="1:9" s="155" customFormat="1" x14ac:dyDescent="0.2">
      <c r="B93" s="2"/>
      <c r="C93" s="2"/>
      <c r="D93" s="2"/>
      <c r="E93" s="2"/>
      <c r="F93" s="2"/>
      <c r="G93" s="2"/>
      <c r="H93"/>
      <c r="I93" s="1"/>
    </row>
    <row r="94" spans="1:9" s="155" customFormat="1" x14ac:dyDescent="0.2">
      <c r="B94" s="2"/>
      <c r="C94" s="2"/>
      <c r="D94" s="2"/>
      <c r="E94" s="2"/>
      <c r="F94" s="2"/>
      <c r="G94" s="2"/>
      <c r="H94"/>
      <c r="I94" s="1"/>
    </row>
    <row r="95" spans="1:9" s="155" customFormat="1" x14ac:dyDescent="0.2">
      <c r="B95" s="2"/>
      <c r="C95" s="2"/>
      <c r="D95" s="2"/>
      <c r="E95" s="2"/>
      <c r="F95" s="2"/>
      <c r="G95" s="2"/>
      <c r="H95"/>
      <c r="I95" s="1"/>
    </row>
    <row r="96" spans="1:9" s="155" customFormat="1" x14ac:dyDescent="0.2">
      <c r="B96" s="2"/>
      <c r="C96" s="2"/>
      <c r="D96" s="2"/>
      <c r="E96" s="2"/>
      <c r="F96" s="2"/>
      <c r="G96" s="2"/>
      <c r="H96"/>
      <c r="I96" s="1"/>
    </row>
    <row r="97" spans="2:9" s="155" customFormat="1" x14ac:dyDescent="0.2">
      <c r="B97" s="2"/>
      <c r="C97" s="2"/>
      <c r="D97" s="2"/>
      <c r="E97" s="2"/>
      <c r="F97" s="2"/>
      <c r="G97" s="2"/>
      <c r="H97"/>
      <c r="I97" s="1"/>
    </row>
    <row r="98" spans="2:9" s="155" customFormat="1" x14ac:dyDescent="0.2">
      <c r="B98" s="2"/>
      <c r="C98" s="2"/>
      <c r="D98" s="2"/>
      <c r="E98" s="2"/>
      <c r="F98" s="2"/>
      <c r="G98" s="2"/>
      <c r="H98"/>
      <c r="I98" s="1"/>
    </row>
    <row r="99" spans="2:9" s="155" customFormat="1" x14ac:dyDescent="0.2">
      <c r="B99" s="2"/>
      <c r="C99" s="2"/>
      <c r="D99" s="2"/>
      <c r="E99" s="2"/>
      <c r="F99" s="2"/>
      <c r="G99" s="2"/>
      <c r="H99"/>
      <c r="I99" s="1"/>
    </row>
    <row r="100" spans="2:9" s="155" customFormat="1" x14ac:dyDescent="0.2">
      <c r="B100" s="2"/>
      <c r="C100" s="2"/>
      <c r="D100" s="2"/>
      <c r="E100" s="2"/>
      <c r="F100" s="2"/>
      <c r="G100" s="2"/>
      <c r="H100"/>
      <c r="I100" s="1"/>
    </row>
    <row r="101" spans="2:9" s="155" customFormat="1" x14ac:dyDescent="0.2">
      <c r="B101" s="2"/>
      <c r="C101" s="2"/>
      <c r="D101" s="2"/>
      <c r="E101" s="2"/>
      <c r="F101" s="2"/>
      <c r="G101" s="2"/>
      <c r="H101"/>
      <c r="I101" s="1"/>
    </row>
    <row r="102" spans="2:9" s="155" customFormat="1" x14ac:dyDescent="0.2">
      <c r="B102" s="2"/>
      <c r="C102" s="2"/>
      <c r="D102" s="2"/>
      <c r="E102" s="2"/>
      <c r="F102" s="2"/>
      <c r="G102" s="2"/>
      <c r="H102"/>
      <c r="I102" s="1"/>
    </row>
    <row r="103" spans="2:9" s="155" customFormat="1" x14ac:dyDescent="0.2">
      <c r="B103" s="2"/>
      <c r="C103" s="2"/>
      <c r="D103" s="2"/>
      <c r="E103" s="2"/>
      <c r="F103" s="2"/>
      <c r="G103" s="2"/>
      <c r="H103"/>
      <c r="I103" s="1"/>
    </row>
    <row r="104" spans="2:9" s="155" customFormat="1" x14ac:dyDescent="0.2">
      <c r="B104" s="2"/>
      <c r="C104" s="2"/>
      <c r="D104" s="2"/>
      <c r="E104" s="2"/>
      <c r="F104" s="2"/>
      <c r="G104" s="2"/>
      <c r="H104"/>
      <c r="I104" s="1"/>
    </row>
    <row r="105" spans="2:9" s="155" customFormat="1" x14ac:dyDescent="0.2">
      <c r="B105" s="2"/>
      <c r="C105" s="2"/>
      <c r="D105" s="2"/>
      <c r="E105" s="2"/>
      <c r="F105" s="2"/>
      <c r="G105" s="2"/>
      <c r="H105"/>
      <c r="I105" s="1"/>
    </row>
    <row r="106" spans="2:9" s="155" customFormat="1" x14ac:dyDescent="0.2">
      <c r="B106" s="2"/>
      <c r="C106" s="2"/>
      <c r="D106" s="2"/>
      <c r="E106" s="2"/>
      <c r="F106" s="2"/>
      <c r="G106" s="2"/>
      <c r="H106"/>
      <c r="I106" s="1"/>
    </row>
    <row r="107" spans="2:9" s="155" customFormat="1" x14ac:dyDescent="0.2">
      <c r="B107" s="2"/>
      <c r="C107" s="2"/>
      <c r="D107" s="2"/>
      <c r="E107" s="2"/>
      <c r="F107" s="2"/>
      <c r="G107" s="2"/>
      <c r="H107"/>
      <c r="I107" s="1"/>
    </row>
    <row r="108" spans="2:9" s="155" customFormat="1" x14ac:dyDescent="0.2">
      <c r="B108" s="2"/>
      <c r="C108" s="2"/>
      <c r="D108" s="2"/>
      <c r="E108" s="2"/>
      <c r="F108" s="2"/>
      <c r="G108" s="2"/>
      <c r="H108"/>
      <c r="I108" s="1"/>
    </row>
    <row r="109" spans="2:9" s="155" customFormat="1" x14ac:dyDescent="0.2">
      <c r="B109" s="2"/>
      <c r="C109" s="2"/>
      <c r="D109" s="2"/>
      <c r="E109" s="2"/>
      <c r="F109" s="2"/>
      <c r="G109" s="2"/>
      <c r="H109"/>
      <c r="I109" s="1"/>
    </row>
    <row r="110" spans="2:9" s="155" customFormat="1" x14ac:dyDescent="0.2">
      <c r="B110" s="2"/>
      <c r="C110" s="2"/>
      <c r="D110" s="2"/>
      <c r="E110" s="2"/>
      <c r="F110" s="2"/>
      <c r="G110" s="2"/>
      <c r="H110"/>
      <c r="I110" s="1"/>
    </row>
    <row r="111" spans="2:9" s="155" customFormat="1" x14ac:dyDescent="0.2">
      <c r="B111" s="2"/>
      <c r="C111" s="2"/>
      <c r="D111" s="2"/>
      <c r="E111" s="2"/>
      <c r="F111" s="2"/>
      <c r="G111" s="2"/>
      <c r="H111"/>
      <c r="I111" s="1"/>
    </row>
    <row r="112" spans="2:9" s="155" customFormat="1" x14ac:dyDescent="0.2">
      <c r="B112" s="2"/>
      <c r="C112" s="2"/>
      <c r="D112" s="2"/>
      <c r="E112" s="2"/>
      <c r="F112" s="2"/>
      <c r="G112" s="2"/>
      <c r="H112"/>
      <c r="I112" s="1"/>
    </row>
    <row r="113" spans="2:9" s="155" customFormat="1" x14ac:dyDescent="0.2">
      <c r="B113" s="2"/>
      <c r="C113" s="2"/>
      <c r="D113" s="2"/>
      <c r="E113" s="2"/>
      <c r="F113" s="2"/>
      <c r="G113" s="2"/>
      <c r="H113"/>
      <c r="I113" s="1"/>
    </row>
    <row r="114" spans="2:9" s="155" customFormat="1" x14ac:dyDescent="0.2">
      <c r="B114" s="2"/>
      <c r="C114" s="2"/>
      <c r="D114" s="2"/>
      <c r="E114" s="2"/>
      <c r="F114" s="2"/>
      <c r="G114" s="2"/>
      <c r="H114"/>
      <c r="I114" s="1"/>
    </row>
    <row r="115" spans="2:9" s="155" customFormat="1" x14ac:dyDescent="0.2">
      <c r="B115" s="2"/>
      <c r="C115" s="2"/>
      <c r="D115" s="2"/>
      <c r="E115" s="2"/>
      <c r="F115" s="2"/>
      <c r="G115" s="2"/>
      <c r="H115"/>
      <c r="I115" s="1"/>
    </row>
    <row r="116" spans="2:9" s="155" customFormat="1" x14ac:dyDescent="0.2">
      <c r="B116" s="2"/>
      <c r="C116" s="2"/>
      <c r="D116" s="2"/>
      <c r="E116" s="2"/>
      <c r="F116" s="2"/>
      <c r="G116" s="2"/>
      <c r="H116"/>
      <c r="I116" s="1"/>
    </row>
    <row r="117" spans="2:9" s="155" customFormat="1" x14ac:dyDescent="0.2">
      <c r="B117" s="2"/>
      <c r="C117" s="2"/>
      <c r="D117" s="2"/>
      <c r="E117" s="2"/>
      <c r="F117" s="2"/>
      <c r="G117" s="2"/>
      <c r="H117"/>
      <c r="I117" s="1"/>
    </row>
    <row r="118" spans="2:9" s="155" customFormat="1" x14ac:dyDescent="0.2">
      <c r="B118" s="2"/>
      <c r="C118" s="2"/>
      <c r="D118" s="2"/>
      <c r="E118" s="2"/>
      <c r="F118" s="2"/>
      <c r="G118" s="2"/>
      <c r="H118"/>
      <c r="I118" s="1"/>
    </row>
    <row r="119" spans="2:9" s="155" customFormat="1" x14ac:dyDescent="0.2">
      <c r="B119" s="2"/>
      <c r="C119" s="2"/>
      <c r="D119" s="2"/>
      <c r="E119" s="2"/>
      <c r="F119" s="2"/>
      <c r="G119" s="2"/>
      <c r="H119"/>
      <c r="I119" s="1"/>
    </row>
    <row r="120" spans="2:9" s="155" customFormat="1" x14ac:dyDescent="0.2">
      <c r="B120" s="2"/>
      <c r="C120" s="2"/>
      <c r="D120" s="2"/>
      <c r="E120" s="2"/>
      <c r="F120" s="2"/>
      <c r="G120" s="2"/>
      <c r="H120"/>
      <c r="I120" s="1"/>
    </row>
    <row r="121" spans="2:9" s="155" customFormat="1" x14ac:dyDescent="0.2">
      <c r="B121" s="2"/>
      <c r="C121" s="2"/>
      <c r="D121" s="2"/>
      <c r="E121" s="2"/>
      <c r="F121" s="2"/>
      <c r="G121" s="2"/>
      <c r="H121"/>
      <c r="I121" s="1"/>
    </row>
    <row r="122" spans="2:9" s="155" customFormat="1" x14ac:dyDescent="0.2">
      <c r="B122" s="2"/>
      <c r="C122" s="2"/>
      <c r="D122" s="2"/>
      <c r="E122" s="2"/>
      <c r="F122" s="2"/>
      <c r="G122" s="2"/>
      <c r="H122"/>
      <c r="I122" s="1"/>
    </row>
    <row r="123" spans="2:9" s="155" customFormat="1" x14ac:dyDescent="0.2">
      <c r="B123" s="2"/>
      <c r="C123" s="2"/>
      <c r="D123" s="2"/>
      <c r="E123" s="2"/>
      <c r="F123" s="2"/>
      <c r="G123" s="2"/>
      <c r="H123"/>
      <c r="I123" s="1"/>
    </row>
    <row r="124" spans="2:9" s="155" customFormat="1" x14ac:dyDescent="0.2">
      <c r="B124" s="2"/>
      <c r="C124" s="2"/>
      <c r="D124" s="2"/>
      <c r="E124" s="2"/>
      <c r="F124" s="2"/>
      <c r="G124" s="2"/>
      <c r="H124"/>
      <c r="I124" s="1"/>
    </row>
    <row r="125" spans="2:9" s="155" customFormat="1" x14ac:dyDescent="0.2">
      <c r="B125" s="2"/>
      <c r="C125" s="2"/>
      <c r="D125" s="2"/>
      <c r="E125" s="2"/>
      <c r="F125" s="2"/>
      <c r="G125" s="2"/>
      <c r="H125"/>
      <c r="I125" s="1"/>
    </row>
    <row r="126" spans="2:9" s="155" customFormat="1" ht="15" customHeight="1" x14ac:dyDescent="0.2">
      <c r="B126" s="2"/>
      <c r="C126" s="2"/>
      <c r="D126" s="2"/>
      <c r="E126" s="2"/>
      <c r="F126" s="2"/>
      <c r="G126" s="2"/>
      <c r="H126"/>
      <c r="I126" s="1"/>
    </row>
    <row r="127" spans="2:9" s="155" customFormat="1" ht="15" customHeight="1" x14ac:dyDescent="0.2">
      <c r="B127" s="2"/>
      <c r="C127" s="2"/>
      <c r="D127" s="2"/>
      <c r="E127" s="2"/>
      <c r="F127" s="2"/>
      <c r="G127" s="2"/>
      <c r="H127"/>
      <c r="I127" s="1"/>
    </row>
    <row r="128" spans="2:9" s="155" customFormat="1" ht="15" customHeight="1" x14ac:dyDescent="0.2">
      <c r="B128" s="2"/>
      <c r="C128" s="2"/>
      <c r="D128" s="2"/>
      <c r="E128" s="2"/>
      <c r="F128" s="2"/>
      <c r="G128" s="2"/>
      <c r="H128"/>
      <c r="I128" s="1"/>
    </row>
    <row r="129" spans="2:9" s="155" customFormat="1" ht="15" customHeight="1" x14ac:dyDescent="0.2">
      <c r="B129" s="2"/>
      <c r="C129" s="2"/>
      <c r="D129" s="2"/>
      <c r="E129" s="2"/>
      <c r="F129" s="2"/>
      <c r="G129" s="2"/>
      <c r="H129"/>
      <c r="I129" s="1"/>
    </row>
    <row r="130" spans="2:9" s="155" customFormat="1" ht="15" customHeight="1" x14ac:dyDescent="0.2">
      <c r="B130" s="2"/>
      <c r="C130" s="2"/>
      <c r="D130" s="2"/>
      <c r="E130" s="2"/>
      <c r="F130" s="2"/>
      <c r="G130" s="2"/>
      <c r="H130"/>
      <c r="I130" s="1"/>
    </row>
    <row r="131" spans="2:9" s="155" customFormat="1" ht="15" customHeight="1" x14ac:dyDescent="0.2">
      <c r="B131" s="2"/>
      <c r="C131" s="2"/>
      <c r="D131" s="2"/>
      <c r="E131" s="2"/>
      <c r="F131" s="2"/>
      <c r="G131" s="2"/>
      <c r="H131"/>
      <c r="I131" s="1"/>
    </row>
    <row r="132" spans="2:9" s="155" customFormat="1" ht="15" customHeight="1" x14ac:dyDescent="0.2">
      <c r="B132" s="2"/>
      <c r="C132" s="2"/>
      <c r="D132" s="2"/>
      <c r="E132" s="2"/>
      <c r="F132" s="2"/>
      <c r="G132" s="2"/>
      <c r="H132"/>
      <c r="I132" s="1"/>
    </row>
    <row r="133" spans="2:9" s="155" customFormat="1" ht="15" customHeight="1" x14ac:dyDescent="0.2">
      <c r="B133" s="2"/>
      <c r="C133" s="2"/>
      <c r="D133" s="2"/>
      <c r="E133" s="2"/>
      <c r="F133" s="2"/>
      <c r="G133" s="2"/>
      <c r="H133"/>
      <c r="I133" s="1"/>
    </row>
    <row r="134" spans="2:9" s="155" customFormat="1" ht="15" customHeight="1" x14ac:dyDescent="0.2">
      <c r="B134" s="2"/>
      <c r="C134" s="2"/>
      <c r="D134" s="2"/>
      <c r="E134" s="2"/>
      <c r="F134" s="2"/>
      <c r="G134" s="2"/>
      <c r="H134"/>
      <c r="I134" s="1"/>
    </row>
    <row r="135" spans="2:9" s="155" customFormat="1" ht="15" customHeight="1" x14ac:dyDescent="0.2">
      <c r="B135" s="2"/>
      <c r="C135" s="2"/>
      <c r="D135" s="2"/>
      <c r="E135" s="2"/>
      <c r="F135" s="2"/>
      <c r="G135" s="2"/>
      <c r="H135"/>
      <c r="I135" s="1"/>
    </row>
    <row r="136" spans="2:9" s="155" customFormat="1" ht="15" customHeight="1" x14ac:dyDescent="0.2">
      <c r="B136" s="2"/>
      <c r="C136" s="2"/>
      <c r="D136" s="2"/>
      <c r="E136" s="2"/>
      <c r="F136" s="2"/>
      <c r="G136" s="2"/>
      <c r="H136"/>
      <c r="I136" s="1"/>
    </row>
    <row r="137" spans="2:9" s="155" customFormat="1" ht="15" customHeight="1" x14ac:dyDescent="0.2">
      <c r="B137" s="2"/>
      <c r="C137" s="2"/>
      <c r="D137" s="2"/>
      <c r="E137" s="2"/>
      <c r="F137" s="2"/>
      <c r="G137" s="2"/>
      <c r="H137"/>
      <c r="I137" s="1"/>
    </row>
    <row r="138" spans="2:9" s="155" customFormat="1" ht="15" customHeight="1" x14ac:dyDescent="0.2">
      <c r="B138" s="2"/>
      <c r="C138" s="2"/>
      <c r="D138" s="2"/>
      <c r="E138" s="2"/>
      <c r="F138" s="2"/>
      <c r="G138" s="2"/>
      <c r="H138"/>
      <c r="I138" s="1"/>
    </row>
    <row r="139" spans="2:9" s="155" customFormat="1" ht="15" customHeight="1" x14ac:dyDescent="0.2">
      <c r="B139" s="2"/>
      <c r="C139" s="2"/>
      <c r="D139" s="2"/>
      <c r="E139" s="2"/>
      <c r="F139" s="2"/>
      <c r="G139" s="2"/>
      <c r="H139"/>
      <c r="I139" s="1"/>
    </row>
    <row r="140" spans="2:9" s="155" customFormat="1" ht="15" customHeight="1" x14ac:dyDescent="0.2">
      <c r="B140" s="2"/>
      <c r="C140" s="2"/>
      <c r="D140" s="2"/>
      <c r="E140" s="2"/>
      <c r="F140" s="2"/>
      <c r="G140" s="2"/>
      <c r="H140"/>
      <c r="I140" s="1"/>
    </row>
    <row r="141" spans="2:9" s="155" customFormat="1" ht="15" customHeight="1" x14ac:dyDescent="0.2">
      <c r="B141" s="2"/>
      <c r="C141" s="2"/>
      <c r="D141" s="2"/>
      <c r="E141" s="2"/>
      <c r="F141" s="2"/>
      <c r="G141" s="2"/>
      <c r="H141"/>
      <c r="I141" s="1"/>
    </row>
    <row r="142" spans="2:9" s="155" customFormat="1" ht="15" customHeight="1" x14ac:dyDescent="0.2">
      <c r="B142" s="2"/>
      <c r="C142" s="2"/>
      <c r="D142" s="2"/>
      <c r="E142" s="2"/>
      <c r="F142" s="2"/>
      <c r="G142" s="2"/>
      <c r="H142"/>
      <c r="I142" s="1"/>
    </row>
    <row r="143" spans="2:9" s="155" customFormat="1" ht="15" customHeight="1" x14ac:dyDescent="0.2">
      <c r="B143" s="2"/>
      <c r="C143" s="2"/>
      <c r="D143" s="2"/>
      <c r="E143" s="2"/>
      <c r="F143" s="2"/>
      <c r="G143" s="2"/>
      <c r="H143"/>
      <c r="I143" s="1"/>
    </row>
    <row r="144" spans="2:9" s="155" customFormat="1" ht="15" customHeight="1" x14ac:dyDescent="0.2">
      <c r="B144" s="2"/>
      <c r="C144" s="2"/>
      <c r="D144" s="2"/>
      <c r="E144" s="2"/>
      <c r="F144" s="2"/>
      <c r="G144" s="2"/>
      <c r="H144"/>
      <c r="I144" s="1"/>
    </row>
    <row r="145" spans="2:9" s="155" customFormat="1" ht="15" customHeight="1" x14ac:dyDescent="0.2">
      <c r="B145" s="2"/>
      <c r="C145" s="2"/>
      <c r="D145" s="2"/>
      <c r="E145" s="2"/>
      <c r="F145" s="2"/>
      <c r="G145" s="2"/>
      <c r="H145"/>
      <c r="I145" s="1"/>
    </row>
    <row r="146" spans="2:9" s="155" customFormat="1" ht="15" customHeight="1" x14ac:dyDescent="0.2">
      <c r="B146" s="2"/>
      <c r="C146" s="2"/>
      <c r="D146" s="2"/>
      <c r="E146" s="2"/>
      <c r="F146" s="2"/>
      <c r="G146" s="2"/>
      <c r="H146"/>
      <c r="I146" s="1"/>
    </row>
    <row r="147" spans="2:9" s="155" customFormat="1" ht="15" customHeight="1" x14ac:dyDescent="0.2">
      <c r="B147" s="2"/>
      <c r="C147" s="2"/>
      <c r="D147" s="2"/>
      <c r="E147" s="2"/>
      <c r="F147" s="2"/>
      <c r="G147" s="2"/>
      <c r="H147"/>
      <c r="I147" s="1"/>
    </row>
    <row r="148" spans="2:9" s="155" customFormat="1" ht="15" customHeight="1" x14ac:dyDescent="0.2">
      <c r="B148" s="2"/>
      <c r="C148" s="2"/>
      <c r="D148" s="2"/>
      <c r="E148" s="2"/>
      <c r="F148" s="2"/>
      <c r="G148" s="2"/>
      <c r="H148"/>
      <c r="I148" s="1"/>
    </row>
    <row r="149" spans="2:9" s="155" customFormat="1" ht="15" customHeight="1" x14ac:dyDescent="0.2">
      <c r="B149" s="2"/>
      <c r="C149" s="2"/>
      <c r="D149" s="2"/>
      <c r="E149" s="2"/>
      <c r="F149" s="2"/>
      <c r="G149" s="2"/>
      <c r="H149"/>
      <c r="I149" s="1"/>
    </row>
    <row r="150" spans="2:9" s="155" customFormat="1" ht="15" customHeight="1" x14ac:dyDescent="0.2">
      <c r="B150" s="2"/>
      <c r="C150" s="2"/>
      <c r="D150" s="2"/>
      <c r="E150" s="2"/>
      <c r="F150" s="2"/>
      <c r="G150" s="2"/>
      <c r="H150"/>
      <c r="I150" s="1"/>
    </row>
    <row r="151" spans="2:9" s="155" customFormat="1" ht="15" customHeight="1" x14ac:dyDescent="0.2">
      <c r="B151" s="2"/>
      <c r="C151" s="2"/>
      <c r="D151" s="2"/>
      <c r="E151" s="2"/>
      <c r="F151" s="2"/>
      <c r="G151" s="2"/>
      <c r="H151"/>
      <c r="I151" s="1"/>
    </row>
    <row r="152" spans="2:9" s="155" customFormat="1" ht="15" customHeight="1" x14ac:dyDescent="0.2">
      <c r="B152" s="2"/>
      <c r="C152" s="2"/>
      <c r="D152" s="2"/>
      <c r="E152" s="2"/>
      <c r="F152" s="2"/>
      <c r="G152" s="2"/>
      <c r="H152"/>
      <c r="I152" s="1"/>
    </row>
    <row r="153" spans="2:9" s="155" customFormat="1" ht="15" customHeight="1" x14ac:dyDescent="0.2">
      <c r="B153" s="2"/>
      <c r="C153" s="2"/>
      <c r="D153" s="2"/>
      <c r="E153" s="2"/>
      <c r="F153" s="2"/>
      <c r="G153" s="2"/>
      <c r="H153"/>
      <c r="I153" s="1"/>
    </row>
    <row r="154" spans="2:9" s="155" customFormat="1" ht="15" customHeight="1" x14ac:dyDescent="0.2">
      <c r="B154" s="2"/>
      <c r="C154" s="2"/>
      <c r="D154" s="2"/>
      <c r="E154" s="2"/>
      <c r="F154" s="2"/>
      <c r="G154" s="2"/>
      <c r="H154"/>
      <c r="I154" s="1"/>
    </row>
    <row r="155" spans="2:9" s="155" customFormat="1" ht="15" customHeight="1" x14ac:dyDescent="0.2">
      <c r="B155" s="2"/>
      <c r="C155" s="2"/>
      <c r="D155" s="2"/>
      <c r="E155" s="2"/>
      <c r="F155" s="2"/>
      <c r="G155" s="2"/>
      <c r="H155"/>
      <c r="I155" s="1"/>
    </row>
    <row r="156" spans="2:9" s="155" customFormat="1" ht="15" customHeight="1" x14ac:dyDescent="0.2">
      <c r="B156" s="2"/>
      <c r="C156" s="2"/>
      <c r="D156" s="2"/>
      <c r="E156" s="2"/>
      <c r="F156" s="2"/>
      <c r="G156" s="2"/>
      <c r="H156"/>
      <c r="I156" s="1"/>
    </row>
    <row r="157" spans="2:9" s="155" customFormat="1" ht="15" customHeight="1" x14ac:dyDescent="0.2">
      <c r="B157" s="2"/>
      <c r="C157" s="2"/>
      <c r="D157" s="2"/>
      <c r="E157" s="2"/>
      <c r="F157" s="2"/>
      <c r="G157" s="2"/>
      <c r="H157"/>
      <c r="I157" s="1"/>
    </row>
    <row r="158" spans="2:9" s="155" customFormat="1" ht="15" customHeight="1" x14ac:dyDescent="0.2">
      <c r="B158" s="2"/>
      <c r="C158" s="2"/>
      <c r="D158" s="2"/>
      <c r="E158" s="2"/>
      <c r="F158" s="2"/>
      <c r="G158" s="2"/>
      <c r="H158"/>
      <c r="I158" s="1"/>
    </row>
    <row r="159" spans="2:9" s="155" customFormat="1" ht="15" customHeight="1" x14ac:dyDescent="0.2">
      <c r="B159" s="2"/>
      <c r="C159" s="2"/>
      <c r="D159" s="2"/>
      <c r="E159" s="2"/>
      <c r="F159" s="2"/>
      <c r="G159" s="2"/>
      <c r="H159"/>
      <c r="I159" s="1"/>
    </row>
    <row r="160" spans="2:9" s="155" customFormat="1" ht="15" customHeight="1" x14ac:dyDescent="0.2">
      <c r="B160" s="2"/>
      <c r="C160" s="2"/>
      <c r="D160" s="2"/>
      <c r="E160" s="2"/>
      <c r="F160" s="2"/>
      <c r="G160" s="2"/>
      <c r="H160"/>
      <c r="I160" s="1"/>
    </row>
    <row r="161" spans="2:10" s="155" customFormat="1" ht="15" customHeight="1" x14ac:dyDescent="0.2">
      <c r="B161" s="2"/>
      <c r="C161" s="2"/>
      <c r="D161" s="2"/>
      <c r="E161" s="2"/>
      <c r="F161" s="2"/>
      <c r="G161" s="2"/>
      <c r="H161"/>
      <c r="I161" s="1"/>
    </row>
    <row r="162" spans="2:10" s="155" customFormat="1" ht="15" customHeight="1" x14ac:dyDescent="0.2">
      <c r="B162" s="2"/>
      <c r="C162" s="2"/>
      <c r="D162" s="2"/>
      <c r="E162" s="2"/>
      <c r="F162" s="2"/>
      <c r="G162" s="2"/>
      <c r="H162"/>
      <c r="I162" s="1"/>
    </row>
    <row r="163" spans="2:10" ht="15" customHeight="1" x14ac:dyDescent="0.2">
      <c r="J163" s="156"/>
    </row>
    <row r="164" spans="2:10" ht="15" customHeight="1" x14ac:dyDescent="0.2">
      <c r="J164" s="156"/>
    </row>
    <row r="165" spans="2:10" ht="15" customHeight="1" x14ac:dyDescent="0.2">
      <c r="J165" s="156"/>
    </row>
    <row r="166" spans="2:10" ht="15" customHeight="1" x14ac:dyDescent="0.2">
      <c r="J166" s="156"/>
    </row>
    <row r="167" spans="2:10" s="155" customFormat="1" ht="15" customHeight="1" x14ac:dyDescent="0.2">
      <c r="B167" s="2"/>
      <c r="C167" s="2"/>
      <c r="D167" s="2"/>
      <c r="E167" s="2"/>
      <c r="F167" s="2"/>
      <c r="G167" s="2"/>
      <c r="H167"/>
      <c r="I167" s="1"/>
    </row>
    <row r="168" spans="2:10" s="155" customFormat="1" ht="15" customHeight="1" x14ac:dyDescent="0.2">
      <c r="B168" s="2"/>
      <c r="C168" s="2"/>
      <c r="D168" s="2"/>
      <c r="E168" s="2"/>
      <c r="F168" s="2"/>
      <c r="G168" s="2"/>
      <c r="H168"/>
      <c r="I168" s="1"/>
    </row>
    <row r="169" spans="2:10" s="155" customFormat="1" ht="15" customHeight="1" x14ac:dyDescent="0.2">
      <c r="B169" s="2"/>
      <c r="C169" s="2"/>
      <c r="D169" s="2"/>
      <c r="E169" s="2"/>
      <c r="F169" s="2"/>
      <c r="G169" s="2"/>
      <c r="H169"/>
      <c r="I169" s="1"/>
    </row>
    <row r="170" spans="2:10" s="155" customFormat="1" ht="15" customHeight="1" x14ac:dyDescent="0.2">
      <c r="B170" s="2"/>
      <c r="C170" s="2"/>
      <c r="D170" s="2"/>
      <c r="E170" s="2"/>
      <c r="F170" s="2"/>
      <c r="G170" s="2"/>
      <c r="H170"/>
      <c r="I170" s="1"/>
    </row>
    <row r="171" spans="2:10" s="155" customFormat="1" ht="15" customHeight="1" x14ac:dyDescent="0.2">
      <c r="B171" s="2"/>
      <c r="C171" s="2"/>
      <c r="D171" s="2"/>
      <c r="E171" s="2"/>
      <c r="F171" s="2"/>
      <c r="G171" s="2"/>
      <c r="H171"/>
      <c r="I171" s="1"/>
    </row>
    <row r="172" spans="2:10" s="155" customFormat="1" ht="15" customHeight="1" x14ac:dyDescent="0.2">
      <c r="B172" s="2"/>
      <c r="C172" s="2"/>
      <c r="D172" s="2"/>
      <c r="E172" s="2"/>
      <c r="F172" s="2"/>
      <c r="G172" s="2"/>
      <c r="H172"/>
      <c r="I172" s="1"/>
    </row>
    <row r="173" spans="2:10" s="155" customFormat="1" ht="15" customHeight="1" x14ac:dyDescent="0.2">
      <c r="B173" s="2"/>
      <c r="C173" s="2"/>
      <c r="D173" s="2"/>
      <c r="E173" s="2"/>
      <c r="F173" s="2"/>
      <c r="G173" s="2"/>
      <c r="H173"/>
      <c r="I173" s="1"/>
    </row>
    <row r="174" spans="2:10" s="155" customFormat="1" ht="15" customHeight="1" x14ac:dyDescent="0.2">
      <c r="B174" s="2"/>
      <c r="C174" s="2"/>
      <c r="D174" s="2"/>
      <c r="E174" s="2"/>
      <c r="F174" s="2"/>
      <c r="G174" s="2"/>
      <c r="H174"/>
      <c r="I174" s="1"/>
    </row>
    <row r="175" spans="2:10" s="155" customFormat="1" ht="15" customHeight="1" x14ac:dyDescent="0.2">
      <c r="B175" s="2"/>
      <c r="C175" s="2"/>
      <c r="D175" s="2"/>
      <c r="E175" s="2"/>
      <c r="F175" s="2"/>
      <c r="G175" s="2"/>
      <c r="H175"/>
      <c r="I175" s="1"/>
    </row>
    <row r="176" spans="2:10" s="155" customFormat="1" ht="15" customHeight="1" x14ac:dyDescent="0.2">
      <c r="B176" s="2"/>
      <c r="C176" s="2"/>
      <c r="D176" s="2"/>
      <c r="E176" s="2"/>
      <c r="F176" s="2"/>
      <c r="G176" s="2"/>
      <c r="H176"/>
      <c r="I176" s="1"/>
    </row>
    <row r="177" spans="2:9" s="155" customFormat="1" ht="15" customHeight="1" x14ac:dyDescent="0.2">
      <c r="B177" s="2"/>
      <c r="C177" s="2"/>
      <c r="D177" s="2"/>
      <c r="E177" s="2"/>
      <c r="F177" s="2"/>
      <c r="G177" s="2"/>
      <c r="H177"/>
      <c r="I177" s="1"/>
    </row>
    <row r="178" spans="2:9" s="155" customFormat="1" ht="15" customHeight="1" x14ac:dyDescent="0.2">
      <c r="B178" s="2"/>
      <c r="C178" s="2"/>
      <c r="D178" s="2"/>
      <c r="E178" s="2"/>
      <c r="F178" s="2"/>
      <c r="G178" s="2"/>
      <c r="H178"/>
      <c r="I178" s="1"/>
    </row>
    <row r="179" spans="2:9" s="155" customFormat="1" ht="15" customHeight="1" x14ac:dyDescent="0.2">
      <c r="B179" s="2"/>
      <c r="C179" s="2"/>
      <c r="D179" s="2"/>
      <c r="E179" s="2"/>
      <c r="F179" s="2"/>
      <c r="G179" s="2"/>
      <c r="H179"/>
      <c r="I179" s="1"/>
    </row>
    <row r="180" spans="2:9" s="155" customFormat="1" ht="15" customHeight="1" x14ac:dyDescent="0.2">
      <c r="B180" s="2"/>
      <c r="C180" s="2"/>
      <c r="D180" s="2"/>
      <c r="E180" s="2"/>
      <c r="F180" s="2"/>
      <c r="G180" s="2"/>
      <c r="H180"/>
      <c r="I180" s="1"/>
    </row>
    <row r="181" spans="2:9" s="155" customFormat="1" ht="15" customHeight="1" x14ac:dyDescent="0.2">
      <c r="B181" s="2"/>
      <c r="C181" s="2"/>
      <c r="D181" s="2"/>
      <c r="E181" s="2"/>
      <c r="F181" s="2"/>
      <c r="G181" s="2"/>
      <c r="H181"/>
      <c r="I181" s="1"/>
    </row>
    <row r="182" spans="2:9" s="155" customFormat="1" ht="15" customHeight="1" x14ac:dyDescent="0.2">
      <c r="B182" s="2"/>
      <c r="C182" s="2"/>
      <c r="D182" s="2"/>
      <c r="E182" s="2"/>
      <c r="F182" s="2"/>
      <c r="G182" s="2"/>
      <c r="H182"/>
      <c r="I182" s="1"/>
    </row>
    <row r="183" spans="2:9" s="155" customFormat="1" ht="15" customHeight="1" x14ac:dyDescent="0.2">
      <c r="B183" s="2"/>
      <c r="C183" s="2"/>
      <c r="D183" s="2"/>
      <c r="E183" s="2"/>
      <c r="F183" s="2"/>
      <c r="G183" s="2"/>
      <c r="H183"/>
      <c r="I183" s="1"/>
    </row>
    <row r="184" spans="2:9" s="155" customFormat="1" ht="15" customHeight="1" x14ac:dyDescent="0.2">
      <c r="B184" s="2"/>
      <c r="C184" s="2"/>
      <c r="D184" s="2"/>
      <c r="E184" s="2"/>
      <c r="F184" s="2"/>
      <c r="G184" s="2"/>
      <c r="H184"/>
      <c r="I184" s="1"/>
    </row>
    <row r="185" spans="2:9" s="155" customFormat="1" ht="15" customHeight="1" x14ac:dyDescent="0.2">
      <c r="B185" s="2"/>
      <c r="C185" s="2"/>
      <c r="D185" s="2"/>
      <c r="E185" s="2"/>
      <c r="F185" s="2"/>
      <c r="G185" s="2"/>
      <c r="H185"/>
      <c r="I185" s="1"/>
    </row>
    <row r="186" spans="2:9" s="155" customFormat="1" ht="15" customHeight="1" x14ac:dyDescent="0.2">
      <c r="B186" s="2"/>
      <c r="C186" s="2"/>
      <c r="D186" s="2"/>
      <c r="E186" s="2"/>
      <c r="F186" s="2"/>
      <c r="G186" s="2"/>
      <c r="H186"/>
      <c r="I186" s="1"/>
    </row>
    <row r="187" spans="2:9" s="155" customFormat="1" ht="15" customHeight="1" x14ac:dyDescent="0.2">
      <c r="B187" s="2"/>
      <c r="C187" s="2"/>
      <c r="D187" s="2"/>
      <c r="E187" s="2"/>
      <c r="F187" s="2"/>
      <c r="G187" s="2"/>
      <c r="H187"/>
      <c r="I187" s="1"/>
    </row>
    <row r="188" spans="2:9" s="155" customFormat="1" ht="15" customHeight="1" x14ac:dyDescent="0.2">
      <c r="B188" s="2"/>
      <c r="C188" s="2"/>
      <c r="D188" s="2"/>
      <c r="E188" s="2"/>
      <c r="F188" s="2"/>
      <c r="G188" s="2"/>
      <c r="H188"/>
      <c r="I188" s="1"/>
    </row>
    <row r="189" spans="2:9" s="155" customFormat="1" ht="15" customHeight="1" x14ac:dyDescent="0.2">
      <c r="B189" s="2"/>
      <c r="C189" s="2"/>
      <c r="D189" s="2"/>
      <c r="E189" s="2"/>
      <c r="F189" s="2"/>
      <c r="G189" s="2"/>
      <c r="H189"/>
      <c r="I189" s="1"/>
    </row>
    <row r="190" spans="2:9" s="155" customFormat="1" ht="15" customHeight="1" x14ac:dyDescent="0.2">
      <c r="B190" s="2"/>
      <c r="C190" s="2"/>
      <c r="D190" s="2"/>
      <c r="E190" s="2"/>
      <c r="F190" s="2"/>
      <c r="G190" s="2"/>
      <c r="H190"/>
      <c r="I190" s="1"/>
    </row>
    <row r="191" spans="2:9" s="155" customFormat="1" ht="15" customHeight="1" x14ac:dyDescent="0.2">
      <c r="B191" s="2"/>
      <c r="C191" s="2"/>
      <c r="D191" s="2"/>
      <c r="E191" s="2"/>
      <c r="F191" s="2"/>
      <c r="G191" s="2"/>
      <c r="H191"/>
      <c r="I191" s="1"/>
    </row>
    <row r="192" spans="2:9" s="155" customFormat="1" ht="15" customHeight="1" x14ac:dyDescent="0.2">
      <c r="B192" s="2"/>
      <c r="C192" s="2"/>
      <c r="D192" s="2"/>
      <c r="E192" s="2"/>
      <c r="F192" s="2"/>
      <c r="G192" s="2"/>
      <c r="H192"/>
      <c r="I192" s="1"/>
    </row>
    <row r="193" spans="2:9" s="155" customFormat="1" ht="15" customHeight="1" x14ac:dyDescent="0.2">
      <c r="B193" s="2"/>
      <c r="C193" s="2"/>
      <c r="D193" s="2"/>
      <c r="E193" s="2"/>
      <c r="F193" s="2"/>
      <c r="G193" s="2"/>
      <c r="H193"/>
      <c r="I193" s="1"/>
    </row>
    <row r="194" spans="2:9" s="155" customFormat="1" ht="15" customHeight="1" x14ac:dyDescent="0.2">
      <c r="B194" s="2"/>
      <c r="C194" s="2"/>
      <c r="D194" s="2"/>
      <c r="E194" s="2"/>
      <c r="F194" s="2"/>
      <c r="G194" s="2"/>
      <c r="H194"/>
      <c r="I194" s="1"/>
    </row>
    <row r="195" spans="2:9" s="155" customFormat="1" ht="15" customHeight="1" x14ac:dyDescent="0.2">
      <c r="B195" s="2"/>
      <c r="C195" s="2"/>
      <c r="D195" s="2"/>
      <c r="E195" s="2"/>
      <c r="F195" s="2"/>
      <c r="G195" s="2"/>
      <c r="H195"/>
      <c r="I195" s="1"/>
    </row>
    <row r="196" spans="2:9" s="155" customFormat="1" ht="15" customHeight="1" x14ac:dyDescent="0.2">
      <c r="B196" s="2"/>
      <c r="C196" s="2"/>
      <c r="D196" s="2"/>
      <c r="E196" s="2"/>
      <c r="F196" s="2"/>
      <c r="G196" s="2"/>
      <c r="H196"/>
      <c r="I196" s="1"/>
    </row>
    <row r="197" spans="2:9" s="155" customFormat="1" ht="15" customHeight="1" x14ac:dyDescent="0.2">
      <c r="B197" s="2"/>
      <c r="C197" s="2"/>
      <c r="D197" s="2"/>
      <c r="E197" s="2"/>
      <c r="F197" s="2"/>
      <c r="G197" s="2"/>
      <c r="H197"/>
      <c r="I197" s="1"/>
    </row>
    <row r="198" spans="2:9" s="155" customFormat="1" ht="15" customHeight="1" x14ac:dyDescent="0.2">
      <c r="B198" s="2"/>
      <c r="C198" s="2"/>
      <c r="D198" s="2"/>
      <c r="E198" s="2"/>
      <c r="F198" s="2"/>
      <c r="G198" s="2"/>
      <c r="H198"/>
      <c r="I198" s="1"/>
    </row>
    <row r="199" spans="2:9" s="155" customFormat="1" ht="15" customHeight="1" x14ac:dyDescent="0.2">
      <c r="B199" s="2"/>
      <c r="C199" s="2"/>
      <c r="D199" s="2"/>
      <c r="E199" s="2"/>
      <c r="F199" s="2"/>
      <c r="G199" s="2"/>
      <c r="H199"/>
      <c r="I199" s="1"/>
    </row>
    <row r="200" spans="2:9" s="155" customFormat="1" ht="15" customHeight="1" x14ac:dyDescent="0.2">
      <c r="B200" s="2"/>
      <c r="C200" s="2"/>
      <c r="D200" s="2"/>
      <c r="E200" s="2"/>
      <c r="F200" s="2"/>
      <c r="G200" s="2"/>
      <c r="H200"/>
      <c r="I200" s="1"/>
    </row>
    <row r="201" spans="2:9" s="155" customFormat="1" ht="15" customHeight="1" x14ac:dyDescent="0.2">
      <c r="B201" s="2"/>
      <c r="C201" s="2"/>
      <c r="D201" s="2"/>
      <c r="E201" s="2"/>
      <c r="F201" s="2"/>
      <c r="G201" s="2"/>
      <c r="H201"/>
      <c r="I201" s="1"/>
    </row>
    <row r="202" spans="2:9" s="155" customFormat="1" ht="15" customHeight="1" x14ac:dyDescent="0.2">
      <c r="B202" s="2"/>
      <c r="C202" s="2"/>
      <c r="D202" s="2"/>
      <c r="E202" s="2"/>
      <c r="F202" s="2"/>
      <c r="G202" s="2"/>
      <c r="H202"/>
      <c r="I202" s="1"/>
    </row>
    <row r="203" spans="2:9" s="155" customFormat="1" ht="15" customHeight="1" x14ac:dyDescent="0.2">
      <c r="B203" s="2"/>
      <c r="C203" s="2"/>
      <c r="D203" s="2"/>
      <c r="E203" s="2"/>
      <c r="F203" s="2"/>
      <c r="G203" s="2"/>
      <c r="H203"/>
      <c r="I203" s="1"/>
    </row>
    <row r="204" spans="2:9" s="155" customFormat="1" ht="15" customHeight="1" x14ac:dyDescent="0.2">
      <c r="B204" s="2"/>
      <c r="C204" s="2"/>
      <c r="D204" s="2"/>
      <c r="E204" s="2"/>
      <c r="F204" s="2"/>
      <c r="G204" s="2"/>
      <c r="H204"/>
      <c r="I204" s="1"/>
    </row>
    <row r="205" spans="2:9" s="155" customFormat="1" ht="15" customHeight="1" x14ac:dyDescent="0.2">
      <c r="B205" s="2"/>
      <c r="C205" s="2"/>
      <c r="D205" s="2"/>
      <c r="E205" s="2"/>
      <c r="F205" s="2"/>
      <c r="G205" s="2"/>
      <c r="H205"/>
      <c r="I205" s="1"/>
    </row>
    <row r="206" spans="2:9" s="155" customFormat="1" ht="15" customHeight="1" x14ac:dyDescent="0.2">
      <c r="B206" s="2"/>
      <c r="C206" s="2"/>
      <c r="D206" s="2"/>
      <c r="E206" s="2"/>
      <c r="F206" s="2"/>
      <c r="G206" s="2"/>
      <c r="H206"/>
      <c r="I206" s="1"/>
    </row>
    <row r="207" spans="2:9" s="155" customFormat="1" ht="15" customHeight="1" x14ac:dyDescent="0.2">
      <c r="B207" s="2"/>
      <c r="C207" s="2"/>
      <c r="D207" s="2"/>
      <c r="E207" s="2"/>
      <c r="F207" s="2"/>
      <c r="G207" s="2"/>
      <c r="H207"/>
      <c r="I207" s="1"/>
    </row>
    <row r="208" spans="2:9" s="155" customFormat="1" ht="15" customHeight="1" x14ac:dyDescent="0.2">
      <c r="B208" s="2"/>
      <c r="C208" s="2"/>
      <c r="D208" s="2"/>
      <c r="E208" s="2"/>
      <c r="F208" s="2"/>
      <c r="G208" s="2"/>
      <c r="H208"/>
      <c r="I208" s="1"/>
    </row>
    <row r="209" spans="2:9" s="155" customFormat="1" ht="15" customHeight="1" x14ac:dyDescent="0.2">
      <c r="B209" s="2"/>
      <c r="C209" s="2"/>
      <c r="D209" s="2"/>
      <c r="E209" s="2"/>
      <c r="F209" s="2"/>
      <c r="G209" s="2"/>
      <c r="H209"/>
      <c r="I209" s="1"/>
    </row>
    <row r="210" spans="2:9" s="155" customFormat="1" ht="15" customHeight="1" x14ac:dyDescent="0.2">
      <c r="B210" s="2"/>
      <c r="C210" s="2"/>
      <c r="D210" s="2"/>
      <c r="E210" s="2"/>
      <c r="F210" s="2"/>
      <c r="G210" s="2"/>
      <c r="H210"/>
      <c r="I210" s="1"/>
    </row>
    <row r="211" spans="2:9" s="155" customFormat="1" ht="15" customHeight="1" x14ac:dyDescent="0.2">
      <c r="B211" s="2"/>
      <c r="C211" s="2"/>
      <c r="D211" s="2"/>
      <c r="E211" s="2"/>
      <c r="F211" s="2"/>
      <c r="G211" s="2"/>
      <c r="H211"/>
      <c r="I211" s="1"/>
    </row>
    <row r="212" spans="2:9" s="155" customFormat="1" ht="15" customHeight="1" x14ac:dyDescent="0.2">
      <c r="B212" s="2"/>
      <c r="C212" s="2"/>
      <c r="D212" s="2"/>
      <c r="E212" s="2"/>
      <c r="F212" s="2"/>
      <c r="G212" s="2"/>
      <c r="H212"/>
      <c r="I212" s="1"/>
    </row>
    <row r="213" spans="2:9" s="155" customFormat="1" ht="15" customHeight="1" x14ac:dyDescent="0.2">
      <c r="B213" s="2"/>
      <c r="C213" s="2"/>
      <c r="D213" s="2"/>
      <c r="E213" s="2"/>
      <c r="F213" s="2"/>
      <c r="G213" s="2"/>
      <c r="H213"/>
      <c r="I213" s="1"/>
    </row>
    <row r="214" spans="2:9" s="155" customFormat="1" ht="15" customHeight="1" x14ac:dyDescent="0.2">
      <c r="B214" s="2"/>
      <c r="C214" s="2"/>
      <c r="D214" s="2"/>
      <c r="E214" s="2"/>
      <c r="F214" s="2"/>
      <c r="G214" s="2"/>
      <c r="H214"/>
      <c r="I214" s="1"/>
    </row>
    <row r="215" spans="2:9" s="155" customFormat="1" ht="15" customHeight="1" x14ac:dyDescent="0.2">
      <c r="B215" s="2"/>
      <c r="C215" s="2"/>
      <c r="D215" s="2"/>
      <c r="E215" s="2"/>
      <c r="F215" s="2"/>
      <c r="G215" s="2"/>
      <c r="H215"/>
      <c r="I215" s="1"/>
    </row>
    <row r="216" spans="2:9" s="155" customFormat="1" ht="15" customHeight="1" x14ac:dyDescent="0.2">
      <c r="B216" s="2"/>
      <c r="C216" s="2"/>
      <c r="D216" s="2"/>
      <c r="E216" s="2"/>
      <c r="F216" s="2"/>
      <c r="G216" s="2"/>
      <c r="H216"/>
      <c r="I216" s="1"/>
    </row>
    <row r="217" spans="2:9" s="155" customFormat="1" ht="15" customHeight="1" x14ac:dyDescent="0.2">
      <c r="B217" s="2"/>
      <c r="C217" s="2"/>
      <c r="D217" s="2"/>
      <c r="E217" s="2"/>
      <c r="F217" s="2"/>
      <c r="G217" s="2"/>
      <c r="H217"/>
      <c r="I217" s="1"/>
    </row>
    <row r="218" spans="2:9" s="155" customFormat="1" ht="15" customHeight="1" x14ac:dyDescent="0.2">
      <c r="B218" s="2"/>
      <c r="C218" s="2"/>
      <c r="D218" s="2"/>
      <c r="E218" s="2"/>
      <c r="F218" s="2"/>
      <c r="G218" s="2"/>
      <c r="H218"/>
      <c r="I218" s="1"/>
    </row>
    <row r="219" spans="2:9" s="155" customFormat="1" ht="15" customHeight="1" x14ac:dyDescent="0.2">
      <c r="B219" s="2"/>
      <c r="C219" s="2"/>
      <c r="D219" s="2"/>
      <c r="E219" s="2"/>
      <c r="F219" s="2"/>
      <c r="G219" s="2"/>
      <c r="H219"/>
      <c r="I219" s="1"/>
    </row>
    <row r="220" spans="2:9" s="155" customFormat="1" ht="15" customHeight="1" x14ac:dyDescent="0.2">
      <c r="B220" s="2"/>
      <c r="C220" s="2"/>
      <c r="D220" s="2"/>
      <c r="E220" s="2"/>
      <c r="F220" s="2"/>
      <c r="G220" s="2"/>
      <c r="H220"/>
      <c r="I220" s="1"/>
    </row>
    <row r="221" spans="2:9" s="155" customFormat="1" ht="15" customHeight="1" x14ac:dyDescent="0.2">
      <c r="B221" s="2"/>
      <c r="C221" s="2"/>
      <c r="D221" s="2"/>
      <c r="E221" s="2"/>
      <c r="F221" s="2"/>
      <c r="G221" s="2"/>
      <c r="H221"/>
      <c r="I221" s="1"/>
    </row>
    <row r="222" spans="2:9" s="155" customFormat="1" ht="15" customHeight="1" x14ac:dyDescent="0.2">
      <c r="B222" s="2"/>
      <c r="C222" s="2"/>
      <c r="D222" s="2"/>
      <c r="E222" s="2"/>
      <c r="F222" s="2"/>
      <c r="G222" s="2"/>
      <c r="H222"/>
      <c r="I222" s="1"/>
    </row>
    <row r="223" spans="2:9" s="155" customFormat="1" ht="15" customHeight="1" x14ac:dyDescent="0.2">
      <c r="B223" s="2"/>
      <c r="C223" s="2"/>
      <c r="D223" s="2"/>
      <c r="E223" s="2"/>
      <c r="F223" s="2"/>
      <c r="G223" s="2"/>
      <c r="H223"/>
      <c r="I223" s="1"/>
    </row>
    <row r="224" spans="2:9" s="155" customFormat="1" ht="15" customHeight="1" x14ac:dyDescent="0.2">
      <c r="B224" s="2"/>
      <c r="C224" s="2"/>
      <c r="D224" s="2"/>
      <c r="E224" s="2"/>
      <c r="F224" s="2"/>
      <c r="G224" s="2"/>
      <c r="H224"/>
      <c r="I224" s="1"/>
    </row>
    <row r="225" spans="2:9" s="155" customFormat="1" ht="15" customHeight="1" x14ac:dyDescent="0.2">
      <c r="B225" s="2"/>
      <c r="C225" s="2"/>
      <c r="D225" s="2"/>
      <c r="E225" s="2"/>
      <c r="F225" s="2"/>
      <c r="G225" s="2"/>
      <c r="H225"/>
      <c r="I225" s="1"/>
    </row>
    <row r="226" spans="2:9" s="155" customFormat="1" ht="15" customHeight="1" x14ac:dyDescent="0.2">
      <c r="B226" s="2"/>
      <c r="C226" s="2"/>
      <c r="D226" s="2"/>
      <c r="E226" s="2"/>
      <c r="F226" s="2"/>
      <c r="G226" s="2"/>
      <c r="H226"/>
      <c r="I226" s="1"/>
    </row>
    <row r="227" spans="2:9" s="155" customFormat="1" ht="15" customHeight="1" x14ac:dyDescent="0.2">
      <c r="B227" s="2"/>
      <c r="C227" s="2"/>
      <c r="D227" s="2"/>
      <c r="E227" s="2"/>
      <c r="F227" s="2"/>
      <c r="G227" s="2"/>
      <c r="H227"/>
      <c r="I227" s="1"/>
    </row>
    <row r="228" spans="2:9" s="155" customFormat="1" ht="15" customHeight="1" x14ac:dyDescent="0.2">
      <c r="B228" s="2"/>
      <c r="C228" s="2"/>
      <c r="D228" s="2"/>
      <c r="E228" s="2"/>
      <c r="F228" s="2"/>
      <c r="G228" s="2"/>
      <c r="H228"/>
      <c r="I228" s="1"/>
    </row>
    <row r="229" spans="2:9" s="155" customFormat="1" ht="15" customHeight="1" x14ac:dyDescent="0.2">
      <c r="B229" s="2"/>
      <c r="C229" s="2"/>
      <c r="D229" s="2"/>
      <c r="E229" s="2"/>
      <c r="F229" s="2"/>
      <c r="G229" s="2"/>
      <c r="H229"/>
      <c r="I229" s="1"/>
    </row>
    <row r="230" spans="2:9" s="155" customFormat="1" ht="15" customHeight="1" x14ac:dyDescent="0.2">
      <c r="B230" s="2"/>
      <c r="C230" s="2"/>
      <c r="D230" s="2"/>
      <c r="E230" s="2"/>
      <c r="F230" s="2"/>
      <c r="G230" s="2"/>
      <c r="H230"/>
      <c r="I230" s="1"/>
    </row>
    <row r="231" spans="2:9" s="155" customFormat="1" ht="15" customHeight="1" x14ac:dyDescent="0.2">
      <c r="B231" s="2"/>
      <c r="C231" s="2"/>
      <c r="D231" s="2"/>
      <c r="E231" s="2"/>
      <c r="F231" s="2"/>
      <c r="G231" s="2"/>
      <c r="H231"/>
      <c r="I231" s="1"/>
    </row>
    <row r="232" spans="2:9" s="155" customFormat="1" ht="15" customHeight="1" x14ac:dyDescent="0.2">
      <c r="B232" s="2"/>
      <c r="C232" s="2"/>
      <c r="D232" s="2"/>
      <c r="E232" s="2"/>
      <c r="F232" s="2"/>
      <c r="G232" s="2"/>
      <c r="H232"/>
      <c r="I232" s="1"/>
    </row>
    <row r="233" spans="2:9" s="155" customFormat="1" ht="15" customHeight="1" x14ac:dyDescent="0.2">
      <c r="B233" s="2"/>
      <c r="C233" s="2"/>
      <c r="D233" s="2"/>
      <c r="E233" s="2"/>
      <c r="F233" s="2"/>
      <c r="G233" s="2"/>
      <c r="H233"/>
      <c r="I233" s="1"/>
    </row>
    <row r="234" spans="2:9" s="155" customFormat="1" ht="15" customHeight="1" x14ac:dyDescent="0.2">
      <c r="B234" s="2"/>
      <c r="C234" s="2"/>
      <c r="D234" s="2"/>
      <c r="E234" s="2"/>
      <c r="F234" s="2"/>
      <c r="G234" s="2"/>
      <c r="H234"/>
      <c r="I234" s="1"/>
    </row>
    <row r="235" spans="2:9" s="155" customFormat="1" ht="15" customHeight="1" x14ac:dyDescent="0.2">
      <c r="B235" s="2"/>
      <c r="C235" s="2"/>
      <c r="D235" s="2"/>
      <c r="E235" s="2"/>
      <c r="F235" s="2"/>
      <c r="G235" s="2"/>
      <c r="H235"/>
      <c r="I235" s="1"/>
    </row>
    <row r="236" spans="2:9" s="155" customFormat="1" ht="15" customHeight="1" x14ac:dyDescent="0.2">
      <c r="B236" s="2"/>
      <c r="C236" s="2"/>
      <c r="D236" s="2"/>
      <c r="E236" s="2"/>
      <c r="F236" s="2"/>
      <c r="G236" s="2"/>
      <c r="H236"/>
      <c r="I236" s="1"/>
    </row>
    <row r="237" spans="2:9" s="155" customFormat="1" ht="15" customHeight="1" x14ac:dyDescent="0.2">
      <c r="B237" s="2"/>
      <c r="C237" s="2"/>
      <c r="D237" s="2"/>
      <c r="E237" s="2"/>
      <c r="F237" s="2"/>
      <c r="G237" s="2"/>
      <c r="H237"/>
      <c r="I237" s="1"/>
    </row>
    <row r="238" spans="2:9" s="155" customFormat="1" ht="15" customHeight="1" x14ac:dyDescent="0.2">
      <c r="B238" s="2"/>
      <c r="C238" s="2"/>
      <c r="D238" s="2"/>
      <c r="E238" s="2"/>
      <c r="F238" s="2"/>
      <c r="G238" s="2"/>
      <c r="H238"/>
      <c r="I238" s="1"/>
    </row>
    <row r="239" spans="2:9" s="155" customFormat="1" ht="15" customHeight="1" x14ac:dyDescent="0.2">
      <c r="B239" s="2"/>
      <c r="C239" s="2"/>
      <c r="D239" s="2"/>
      <c r="E239" s="2"/>
      <c r="F239" s="2"/>
      <c r="G239" s="2"/>
      <c r="H239"/>
      <c r="I239" s="1"/>
    </row>
    <row r="240" spans="2:9" s="155" customFormat="1" ht="15" customHeight="1" x14ac:dyDescent="0.2">
      <c r="B240" s="2"/>
      <c r="C240" s="2"/>
      <c r="D240" s="2"/>
      <c r="E240" s="2"/>
      <c r="F240" s="2"/>
      <c r="G240" s="2"/>
      <c r="H240"/>
      <c r="I240" s="1"/>
    </row>
    <row r="241" spans="2:9" s="155" customFormat="1" ht="15" customHeight="1" x14ac:dyDescent="0.2">
      <c r="B241" s="2"/>
      <c r="C241" s="2"/>
      <c r="D241" s="2"/>
      <c r="E241" s="2"/>
      <c r="F241" s="2"/>
      <c r="G241" s="2"/>
      <c r="H241"/>
      <c r="I241" s="1"/>
    </row>
    <row r="242" spans="2:9" s="155" customFormat="1" ht="15" customHeight="1" x14ac:dyDescent="0.2">
      <c r="B242" s="2"/>
      <c r="C242" s="2"/>
      <c r="D242" s="2"/>
      <c r="E242" s="2"/>
      <c r="F242" s="2"/>
      <c r="G242" s="2"/>
      <c r="H242"/>
      <c r="I242" s="1"/>
    </row>
    <row r="243" spans="2:9" s="155" customFormat="1" ht="15" customHeight="1" x14ac:dyDescent="0.2">
      <c r="B243" s="2"/>
      <c r="C243" s="2"/>
      <c r="D243" s="2"/>
      <c r="E243" s="2"/>
      <c r="F243" s="2"/>
      <c r="G243" s="2"/>
      <c r="H243"/>
      <c r="I243" s="1"/>
    </row>
    <row r="244" spans="2:9" s="155" customFormat="1" ht="15" customHeight="1" x14ac:dyDescent="0.2">
      <c r="B244" s="2"/>
      <c r="C244" s="2"/>
      <c r="D244" s="2"/>
      <c r="E244" s="2"/>
      <c r="F244" s="2"/>
      <c r="G244" s="2"/>
      <c r="H244"/>
      <c r="I244" s="1"/>
    </row>
    <row r="245" spans="2:9" s="155" customFormat="1" ht="15" customHeight="1" x14ac:dyDescent="0.2">
      <c r="B245" s="2"/>
      <c r="C245" s="2"/>
      <c r="D245" s="2"/>
      <c r="E245" s="2"/>
      <c r="F245" s="2"/>
      <c r="G245" s="2"/>
      <c r="H245"/>
      <c r="I245" s="1"/>
    </row>
    <row r="246" spans="2:9" s="155" customFormat="1" ht="15" customHeight="1" x14ac:dyDescent="0.2">
      <c r="B246" s="2"/>
      <c r="C246" s="2"/>
      <c r="D246" s="2"/>
      <c r="E246" s="2"/>
      <c r="F246" s="2"/>
      <c r="G246" s="2"/>
      <c r="H246"/>
      <c r="I246" s="1"/>
    </row>
    <row r="247" spans="2:9" s="155" customFormat="1" ht="15" customHeight="1" x14ac:dyDescent="0.2">
      <c r="B247" s="2"/>
      <c r="C247" s="2"/>
      <c r="D247" s="2"/>
      <c r="E247" s="2"/>
      <c r="F247" s="2"/>
      <c r="G247" s="2"/>
      <c r="H247"/>
      <c r="I247" s="1"/>
    </row>
    <row r="248" spans="2:9" s="155" customFormat="1" ht="15" customHeight="1" x14ac:dyDescent="0.2">
      <c r="B248" s="2"/>
      <c r="C248" s="2"/>
      <c r="D248" s="2"/>
      <c r="E248" s="2"/>
      <c r="F248" s="2"/>
      <c r="G248" s="2"/>
      <c r="H248"/>
      <c r="I248" s="1"/>
    </row>
    <row r="249" spans="2:9" s="155" customFormat="1" ht="15" customHeight="1" x14ac:dyDescent="0.2">
      <c r="B249" s="2"/>
      <c r="C249" s="2"/>
      <c r="D249" s="2"/>
      <c r="E249" s="2"/>
      <c r="F249" s="2"/>
      <c r="G249" s="2"/>
      <c r="H249"/>
      <c r="I249" s="1"/>
    </row>
    <row r="250" spans="2:9" s="155" customFormat="1" ht="15" customHeight="1" x14ac:dyDescent="0.2">
      <c r="B250" s="2"/>
      <c r="C250" s="2"/>
      <c r="D250" s="2"/>
      <c r="E250" s="2"/>
      <c r="F250" s="2"/>
      <c r="G250" s="2"/>
      <c r="H250"/>
      <c r="I250" s="1"/>
    </row>
    <row r="251" spans="2:9" s="155" customFormat="1" ht="15" customHeight="1" x14ac:dyDescent="0.2">
      <c r="B251" s="2"/>
      <c r="C251" s="2"/>
      <c r="D251" s="2"/>
      <c r="E251" s="2"/>
      <c r="F251" s="2"/>
      <c r="G251" s="2"/>
      <c r="H251"/>
      <c r="I251" s="1"/>
    </row>
    <row r="252" spans="2:9" s="155" customFormat="1" ht="15" customHeight="1" x14ac:dyDescent="0.2">
      <c r="B252" s="2"/>
      <c r="C252" s="2"/>
      <c r="D252" s="2"/>
      <c r="E252" s="2"/>
      <c r="F252" s="2"/>
      <c r="G252" s="2"/>
      <c r="H252"/>
      <c r="I252" s="1"/>
    </row>
    <row r="253" spans="2:9" s="155" customFormat="1" ht="15" customHeight="1" x14ac:dyDescent="0.2">
      <c r="B253" s="2"/>
      <c r="C253" s="2"/>
      <c r="D253" s="2"/>
      <c r="E253" s="2"/>
      <c r="F253" s="2"/>
      <c r="G253" s="2"/>
      <c r="H253"/>
      <c r="I253" s="1"/>
    </row>
    <row r="254" spans="2:9" s="155" customFormat="1" ht="15" customHeight="1" x14ac:dyDescent="0.2">
      <c r="B254" s="2"/>
      <c r="C254" s="2"/>
      <c r="D254" s="2"/>
      <c r="E254" s="2"/>
      <c r="F254" s="2"/>
      <c r="G254" s="2"/>
      <c r="H254"/>
      <c r="I254" s="1"/>
    </row>
    <row r="255" spans="2:9" s="155" customFormat="1" ht="15" customHeight="1" x14ac:dyDescent="0.2">
      <c r="B255" s="2"/>
      <c r="C255" s="2"/>
      <c r="D255" s="2"/>
      <c r="E255" s="2"/>
      <c r="F255" s="2"/>
      <c r="G255" s="2"/>
      <c r="H255"/>
      <c r="I255" s="1"/>
    </row>
    <row r="256" spans="2:9" s="155" customFormat="1" ht="15" customHeight="1" x14ac:dyDescent="0.2">
      <c r="B256" s="2"/>
      <c r="C256" s="2"/>
      <c r="D256" s="2"/>
      <c r="E256" s="2"/>
      <c r="F256" s="2"/>
      <c r="G256" s="2"/>
      <c r="H256"/>
      <c r="I256" s="1"/>
    </row>
    <row r="257" spans="2:9" s="155" customFormat="1" ht="15" customHeight="1" x14ac:dyDescent="0.2">
      <c r="B257" s="2"/>
      <c r="C257" s="2"/>
      <c r="D257" s="2"/>
      <c r="E257" s="2"/>
      <c r="F257" s="2"/>
      <c r="G257" s="2"/>
      <c r="H257"/>
      <c r="I257" s="1"/>
    </row>
    <row r="258" spans="2:9" s="155" customFormat="1" ht="15" customHeight="1" x14ac:dyDescent="0.2">
      <c r="B258" s="2"/>
      <c r="C258" s="2"/>
      <c r="D258" s="2"/>
      <c r="E258" s="2"/>
      <c r="F258" s="2"/>
      <c r="G258" s="2"/>
      <c r="H258"/>
      <c r="I258" s="1"/>
    </row>
    <row r="259" spans="2:9" s="155" customFormat="1" ht="15" customHeight="1" x14ac:dyDescent="0.2">
      <c r="B259" s="2"/>
      <c r="C259" s="2"/>
      <c r="D259" s="2"/>
      <c r="E259" s="2"/>
      <c r="F259" s="2"/>
      <c r="G259" s="2"/>
      <c r="H259"/>
      <c r="I259" s="1"/>
    </row>
    <row r="260" spans="2:9" s="155" customFormat="1" ht="15" customHeight="1" x14ac:dyDescent="0.2">
      <c r="B260" s="2"/>
      <c r="C260" s="2"/>
      <c r="D260" s="2"/>
      <c r="E260" s="2"/>
      <c r="F260" s="2"/>
      <c r="G260" s="2"/>
      <c r="H260"/>
      <c r="I260" s="1"/>
    </row>
    <row r="261" spans="2:9" s="155" customFormat="1" ht="15" customHeight="1" x14ac:dyDescent="0.2">
      <c r="B261" s="2"/>
      <c r="C261" s="2"/>
      <c r="D261" s="2"/>
      <c r="E261" s="2"/>
      <c r="F261" s="2"/>
      <c r="G261" s="2"/>
      <c r="H261"/>
      <c r="I261" s="1"/>
    </row>
    <row r="262" spans="2:9" s="155" customFormat="1" ht="15" customHeight="1" x14ac:dyDescent="0.2">
      <c r="B262" s="2"/>
      <c r="C262" s="2"/>
      <c r="D262" s="2"/>
      <c r="E262" s="2"/>
      <c r="F262" s="2"/>
      <c r="G262" s="2"/>
      <c r="H262"/>
      <c r="I262" s="1"/>
    </row>
    <row r="263" spans="2:9" s="155" customFormat="1" ht="15" customHeight="1" x14ac:dyDescent="0.2">
      <c r="B263" s="2"/>
      <c r="C263" s="2"/>
      <c r="D263" s="2"/>
      <c r="E263" s="2"/>
      <c r="F263" s="2"/>
      <c r="G263" s="2"/>
      <c r="H263"/>
      <c r="I263" s="1"/>
    </row>
    <row r="264" spans="2:9" s="155" customFormat="1" ht="15" customHeight="1" x14ac:dyDescent="0.2">
      <c r="B264" s="2"/>
      <c r="C264" s="2"/>
      <c r="D264" s="2"/>
      <c r="E264" s="2"/>
      <c r="F264" s="2"/>
      <c r="G264" s="2"/>
      <c r="H264"/>
      <c r="I264" s="1"/>
    </row>
    <row r="265" spans="2:9" s="155" customFormat="1" ht="15" customHeight="1" x14ac:dyDescent="0.2">
      <c r="B265" s="2"/>
      <c r="C265" s="2"/>
      <c r="D265" s="2"/>
      <c r="E265" s="2"/>
      <c r="F265" s="2"/>
      <c r="G265" s="2"/>
      <c r="H265"/>
      <c r="I265" s="1"/>
    </row>
    <row r="266" spans="2:9" s="155" customFormat="1" ht="15" customHeight="1" x14ac:dyDescent="0.2">
      <c r="B266" s="2"/>
      <c r="C266" s="2"/>
      <c r="D266" s="2"/>
      <c r="E266" s="2"/>
      <c r="F266" s="2"/>
      <c r="G266" s="2"/>
      <c r="H266"/>
      <c r="I266" s="1"/>
    </row>
    <row r="267" spans="2:9" s="155" customFormat="1" ht="15" customHeight="1" x14ac:dyDescent="0.2">
      <c r="B267" s="2"/>
      <c r="C267" s="2"/>
      <c r="D267" s="2"/>
      <c r="E267" s="2"/>
      <c r="F267" s="2"/>
      <c r="G267" s="2"/>
      <c r="H267"/>
      <c r="I267" s="1"/>
    </row>
    <row r="268" spans="2:9" s="155" customFormat="1" ht="15" customHeight="1" x14ac:dyDescent="0.2">
      <c r="B268" s="2"/>
      <c r="C268" s="2"/>
      <c r="D268" s="2"/>
      <c r="E268" s="2"/>
      <c r="F268" s="2"/>
      <c r="G268" s="2"/>
      <c r="H268"/>
      <c r="I268" s="1"/>
    </row>
    <row r="269" spans="2:9" s="155" customFormat="1" ht="15" customHeight="1" x14ac:dyDescent="0.2">
      <c r="B269" s="2"/>
      <c r="C269" s="2"/>
      <c r="D269" s="2"/>
      <c r="E269" s="2"/>
      <c r="F269" s="2"/>
      <c r="G269" s="2"/>
      <c r="H269"/>
      <c r="I269" s="1"/>
    </row>
    <row r="270" spans="2:9" s="155" customFormat="1" ht="15" customHeight="1" x14ac:dyDescent="0.2">
      <c r="B270" s="2"/>
      <c r="C270" s="2"/>
      <c r="D270" s="2"/>
      <c r="E270" s="2"/>
      <c r="F270" s="2"/>
      <c r="G270" s="2"/>
      <c r="H270"/>
      <c r="I270" s="1"/>
    </row>
    <row r="271" spans="2:9" s="155" customFormat="1" ht="15" customHeight="1" x14ac:dyDescent="0.2">
      <c r="B271" s="2"/>
      <c r="C271" s="2"/>
      <c r="D271" s="2"/>
      <c r="E271" s="2"/>
      <c r="F271" s="2"/>
      <c r="G271" s="2"/>
      <c r="H271"/>
      <c r="I271" s="1"/>
    </row>
    <row r="272" spans="2:9" s="155" customFormat="1" ht="15" customHeight="1" x14ac:dyDescent="0.2">
      <c r="B272" s="2"/>
      <c r="C272" s="2"/>
      <c r="D272" s="2"/>
      <c r="E272" s="2"/>
      <c r="F272" s="2"/>
      <c r="G272" s="2"/>
      <c r="H272"/>
      <c r="I272" s="1"/>
    </row>
    <row r="273" spans="2:9" s="155" customFormat="1" ht="15" customHeight="1" x14ac:dyDescent="0.2">
      <c r="B273" s="2"/>
      <c r="C273" s="2"/>
      <c r="D273" s="2"/>
      <c r="E273" s="2"/>
      <c r="F273" s="2"/>
      <c r="G273" s="2"/>
      <c r="H273"/>
      <c r="I273" s="1"/>
    </row>
    <row r="274" spans="2:9" s="155" customFormat="1" ht="15" customHeight="1" x14ac:dyDescent="0.2">
      <c r="B274" s="2"/>
      <c r="C274" s="2"/>
      <c r="D274" s="2"/>
      <c r="E274" s="2"/>
      <c r="F274" s="2"/>
      <c r="G274" s="2"/>
      <c r="H274"/>
      <c r="I274" s="1"/>
    </row>
    <row r="275" spans="2:9" s="155" customFormat="1" ht="15" customHeight="1" x14ac:dyDescent="0.2">
      <c r="B275" s="2"/>
      <c r="C275" s="2"/>
      <c r="D275" s="2"/>
      <c r="E275" s="2"/>
      <c r="F275" s="2"/>
      <c r="G275" s="2"/>
      <c r="H275"/>
      <c r="I275" s="1"/>
    </row>
    <row r="276" spans="2:9" s="155" customFormat="1" ht="15" customHeight="1" x14ac:dyDescent="0.2">
      <c r="B276" s="2"/>
      <c r="C276" s="2"/>
      <c r="D276" s="2"/>
      <c r="E276" s="2"/>
      <c r="F276" s="2"/>
      <c r="G276" s="2"/>
      <c r="H276"/>
      <c r="I276" s="1"/>
    </row>
    <row r="277" spans="2:9" s="155" customFormat="1" ht="15" customHeight="1" x14ac:dyDescent="0.2">
      <c r="B277" s="2"/>
      <c r="C277" s="2"/>
      <c r="D277" s="2"/>
      <c r="E277" s="2"/>
      <c r="F277" s="2"/>
      <c r="G277" s="2"/>
      <c r="H277"/>
      <c r="I277" s="1"/>
    </row>
    <row r="278" spans="2:9" s="155" customFormat="1" ht="15" customHeight="1" x14ac:dyDescent="0.2">
      <c r="B278" s="2"/>
      <c r="C278" s="2"/>
      <c r="D278" s="2"/>
      <c r="E278" s="2"/>
      <c r="F278" s="2"/>
      <c r="G278" s="2"/>
      <c r="H278"/>
      <c r="I278" s="1"/>
    </row>
    <row r="279" spans="2:9" s="155" customFormat="1" ht="15" customHeight="1" x14ac:dyDescent="0.2">
      <c r="B279" s="2"/>
      <c r="C279" s="2"/>
      <c r="D279" s="2"/>
      <c r="E279" s="2"/>
      <c r="F279" s="2"/>
      <c r="G279" s="2"/>
      <c r="H279"/>
      <c r="I279" s="1"/>
    </row>
    <row r="280" spans="2:9" s="155" customFormat="1" ht="15" customHeight="1" x14ac:dyDescent="0.2">
      <c r="B280" s="2"/>
      <c r="C280" s="2"/>
      <c r="D280" s="2"/>
      <c r="E280" s="2"/>
      <c r="F280" s="2"/>
      <c r="G280" s="2"/>
      <c r="H280"/>
      <c r="I280" s="1"/>
    </row>
    <row r="281" spans="2:9" s="155" customFormat="1" ht="15" customHeight="1" x14ac:dyDescent="0.2">
      <c r="B281" s="2"/>
      <c r="C281" s="2"/>
      <c r="D281" s="2"/>
      <c r="E281" s="2"/>
      <c r="F281" s="2"/>
      <c r="G281" s="2"/>
      <c r="H281"/>
      <c r="I281" s="1"/>
    </row>
    <row r="282" spans="2:9" s="155" customFormat="1" ht="15" customHeight="1" x14ac:dyDescent="0.2">
      <c r="B282" s="2"/>
      <c r="C282" s="2"/>
      <c r="D282" s="2"/>
      <c r="E282" s="2"/>
      <c r="F282" s="2"/>
      <c r="G282" s="2"/>
      <c r="H282"/>
      <c r="I282" s="1"/>
    </row>
    <row r="283" spans="2:9" s="155" customFormat="1" ht="15" customHeight="1" x14ac:dyDescent="0.2">
      <c r="B283" s="2"/>
      <c r="C283" s="2"/>
      <c r="D283" s="2"/>
      <c r="E283" s="2"/>
      <c r="F283" s="2"/>
      <c r="G283" s="2"/>
      <c r="H283"/>
      <c r="I283" s="1"/>
    </row>
    <row r="284" spans="2:9" s="155" customFormat="1" ht="15" customHeight="1" x14ac:dyDescent="0.2">
      <c r="B284" s="2"/>
      <c r="C284" s="2"/>
      <c r="D284" s="2"/>
      <c r="E284" s="2"/>
      <c r="F284" s="2"/>
      <c r="G284" s="2"/>
      <c r="H284"/>
      <c r="I284" s="1"/>
    </row>
    <row r="285" spans="2:9" s="155" customFormat="1" ht="15" customHeight="1" x14ac:dyDescent="0.2">
      <c r="B285" s="2"/>
      <c r="C285" s="2"/>
      <c r="D285" s="2"/>
      <c r="E285" s="2"/>
      <c r="F285" s="2"/>
      <c r="G285" s="2"/>
      <c r="H285"/>
      <c r="I285" s="1"/>
    </row>
    <row r="286" spans="2:9" s="155" customFormat="1" ht="15" customHeight="1" x14ac:dyDescent="0.2">
      <c r="B286" s="2"/>
      <c r="C286" s="2"/>
      <c r="D286" s="2"/>
      <c r="E286" s="2"/>
      <c r="F286" s="2"/>
      <c r="G286" s="2"/>
      <c r="H286"/>
      <c r="I286" s="1"/>
    </row>
    <row r="287" spans="2:9" s="155" customFormat="1" ht="15" customHeight="1" x14ac:dyDescent="0.2">
      <c r="B287" s="2"/>
      <c r="C287" s="2"/>
      <c r="D287" s="2"/>
      <c r="E287" s="2"/>
      <c r="F287" s="2"/>
      <c r="G287" s="2"/>
      <c r="H287"/>
      <c r="I287" s="1"/>
    </row>
    <row r="288" spans="2:9" s="155" customFormat="1" ht="15" customHeight="1" x14ac:dyDescent="0.2">
      <c r="B288" s="2"/>
      <c r="C288" s="2"/>
      <c r="D288" s="2"/>
      <c r="E288" s="2"/>
      <c r="F288" s="2"/>
      <c r="G288" s="2"/>
      <c r="H288"/>
      <c r="I288" s="1"/>
    </row>
    <row r="289" spans="2:9" s="155" customFormat="1" ht="15" customHeight="1" x14ac:dyDescent="0.2">
      <c r="B289" s="2"/>
      <c r="C289" s="2"/>
      <c r="D289" s="2"/>
      <c r="E289" s="2"/>
      <c r="F289" s="2"/>
      <c r="G289" s="2"/>
      <c r="H289"/>
      <c r="I289" s="1"/>
    </row>
    <row r="290" spans="2:9" s="155" customFormat="1" ht="15" customHeight="1" x14ac:dyDescent="0.2">
      <c r="B290" s="2"/>
      <c r="C290" s="2"/>
      <c r="D290" s="2"/>
      <c r="E290" s="2"/>
      <c r="F290" s="2"/>
      <c r="G290" s="2"/>
      <c r="H290"/>
      <c r="I290" s="1"/>
    </row>
    <row r="291" spans="2:9" s="155" customFormat="1" ht="15" customHeight="1" x14ac:dyDescent="0.2">
      <c r="B291" s="2"/>
      <c r="C291" s="2"/>
      <c r="D291" s="2"/>
      <c r="E291" s="2"/>
      <c r="F291" s="2"/>
      <c r="G291" s="2"/>
      <c r="H291"/>
      <c r="I291" s="1"/>
    </row>
    <row r="292" spans="2:9" s="155" customFormat="1" ht="15" customHeight="1" x14ac:dyDescent="0.2">
      <c r="B292" s="2"/>
      <c r="C292" s="2"/>
      <c r="D292" s="2"/>
      <c r="E292" s="2"/>
      <c r="F292" s="2"/>
      <c r="G292" s="2"/>
      <c r="H292"/>
      <c r="I292" s="1"/>
    </row>
    <row r="293" spans="2:9" s="155" customFormat="1" ht="15" customHeight="1" x14ac:dyDescent="0.2">
      <c r="B293" s="2"/>
      <c r="C293" s="2"/>
      <c r="D293" s="2"/>
      <c r="E293" s="2"/>
      <c r="F293" s="2"/>
      <c r="G293" s="2"/>
      <c r="H293"/>
      <c r="I293" s="1"/>
    </row>
    <row r="294" spans="2:9" s="155" customFormat="1" ht="15" customHeight="1" x14ac:dyDescent="0.2">
      <c r="B294" s="2"/>
      <c r="C294" s="2"/>
      <c r="D294" s="2"/>
      <c r="E294" s="2"/>
      <c r="F294" s="2"/>
      <c r="G294" s="2"/>
      <c r="H294"/>
      <c r="I294" s="1"/>
    </row>
    <row r="295" spans="2:9" s="155" customFormat="1" ht="15" customHeight="1" x14ac:dyDescent="0.2">
      <c r="B295" s="2"/>
      <c r="C295" s="2"/>
      <c r="D295" s="2"/>
      <c r="E295" s="2"/>
      <c r="F295" s="2"/>
      <c r="G295" s="2"/>
      <c r="H295"/>
      <c r="I295" s="1"/>
    </row>
    <row r="296" spans="2:9" s="155" customFormat="1" ht="15" customHeight="1" x14ac:dyDescent="0.2">
      <c r="B296" s="2"/>
      <c r="C296" s="2"/>
      <c r="D296" s="2"/>
      <c r="E296" s="2"/>
      <c r="F296" s="2"/>
      <c r="G296" s="2"/>
      <c r="H296"/>
      <c r="I296" s="1"/>
    </row>
    <row r="297" spans="2:9" s="155" customFormat="1" ht="15" customHeight="1" x14ac:dyDescent="0.2">
      <c r="B297" s="2"/>
      <c r="C297" s="2"/>
      <c r="D297" s="2"/>
      <c r="E297" s="2"/>
      <c r="F297" s="2"/>
      <c r="G297" s="2"/>
      <c r="H297"/>
      <c r="I297" s="1"/>
    </row>
    <row r="298" spans="2:9" s="155" customFormat="1" ht="15" customHeight="1" x14ac:dyDescent="0.2">
      <c r="B298" s="2"/>
      <c r="C298" s="2"/>
      <c r="D298" s="2"/>
      <c r="E298" s="2"/>
      <c r="F298" s="2"/>
      <c r="G298" s="2"/>
      <c r="H298"/>
      <c r="I298" s="1"/>
    </row>
    <row r="299" spans="2:9" s="155" customFormat="1" ht="15" customHeight="1" x14ac:dyDescent="0.2">
      <c r="B299" s="2"/>
      <c r="C299" s="2"/>
      <c r="D299" s="2"/>
      <c r="E299" s="2"/>
      <c r="F299" s="2"/>
      <c r="G299" s="2"/>
      <c r="H299"/>
      <c r="I299" s="1"/>
    </row>
    <row r="300" spans="2:9" s="155" customFormat="1" ht="15" customHeight="1" x14ac:dyDescent="0.2">
      <c r="B300" s="2"/>
      <c r="C300" s="2"/>
      <c r="D300" s="2"/>
      <c r="E300" s="2"/>
      <c r="F300" s="2"/>
      <c r="G300" s="2"/>
      <c r="H300"/>
      <c r="I300" s="1"/>
    </row>
    <row r="301" spans="2:9" s="155" customFormat="1" ht="15" customHeight="1" x14ac:dyDescent="0.2">
      <c r="B301" s="2"/>
      <c r="C301" s="2"/>
      <c r="D301" s="2"/>
      <c r="E301" s="2"/>
      <c r="F301" s="2"/>
      <c r="G301" s="2"/>
      <c r="H301"/>
      <c r="I301" s="1"/>
    </row>
    <row r="302" spans="2:9" s="155" customFormat="1" ht="15" customHeight="1" x14ac:dyDescent="0.2">
      <c r="B302" s="2"/>
      <c r="C302" s="2"/>
      <c r="D302" s="2"/>
      <c r="E302" s="2"/>
      <c r="F302" s="2"/>
      <c r="G302" s="2"/>
      <c r="H302"/>
      <c r="I302" s="1"/>
    </row>
    <row r="303" spans="2:9" s="155" customFormat="1" ht="15" customHeight="1" x14ac:dyDescent="0.2">
      <c r="B303" s="2"/>
      <c r="C303" s="2"/>
      <c r="D303" s="2"/>
      <c r="E303" s="2"/>
      <c r="F303" s="2"/>
      <c r="G303" s="2"/>
      <c r="H303"/>
      <c r="I303" s="1"/>
    </row>
    <row r="304" spans="2:9" s="155" customFormat="1" ht="15" customHeight="1" x14ac:dyDescent="0.2">
      <c r="B304" s="2"/>
      <c r="C304" s="2"/>
      <c r="D304" s="2"/>
      <c r="E304" s="2"/>
      <c r="F304" s="2"/>
      <c r="G304" s="2"/>
      <c r="H304"/>
      <c r="I304" s="1"/>
    </row>
    <row r="305" spans="2:9" s="155" customFormat="1" ht="15" customHeight="1" x14ac:dyDescent="0.2">
      <c r="B305" s="2"/>
      <c r="C305" s="2"/>
      <c r="D305" s="2"/>
      <c r="E305" s="2"/>
      <c r="F305" s="2"/>
      <c r="G305" s="2"/>
      <c r="H305"/>
      <c r="I305" s="1"/>
    </row>
    <row r="306" spans="2:9" s="155" customFormat="1" ht="15" customHeight="1" x14ac:dyDescent="0.2">
      <c r="B306" s="2"/>
      <c r="C306" s="2"/>
      <c r="D306" s="2"/>
      <c r="E306" s="2"/>
      <c r="F306" s="2"/>
      <c r="G306" s="2"/>
      <c r="H306"/>
      <c r="I306" s="1"/>
    </row>
    <row r="307" spans="2:9" s="155" customFormat="1" ht="15" customHeight="1" x14ac:dyDescent="0.2">
      <c r="B307" s="2"/>
      <c r="C307" s="2"/>
      <c r="D307" s="2"/>
      <c r="E307" s="2"/>
      <c r="F307" s="2"/>
      <c r="G307" s="2"/>
      <c r="H307"/>
      <c r="I307" s="1"/>
    </row>
    <row r="308" spans="2:9" s="155" customFormat="1" ht="15" customHeight="1" x14ac:dyDescent="0.2">
      <c r="B308" s="2"/>
      <c r="C308" s="2"/>
      <c r="D308" s="2"/>
      <c r="E308" s="2"/>
      <c r="F308" s="2"/>
      <c r="G308" s="2"/>
      <c r="H308"/>
      <c r="I308" s="1"/>
    </row>
    <row r="309" spans="2:9" s="155" customFormat="1" ht="15" customHeight="1" x14ac:dyDescent="0.2">
      <c r="B309" s="2"/>
      <c r="C309" s="2"/>
      <c r="D309" s="2"/>
      <c r="E309" s="2"/>
      <c r="F309" s="2"/>
      <c r="G309" s="2"/>
      <c r="H309"/>
      <c r="I309" s="1"/>
    </row>
    <row r="310" spans="2:9" s="155" customFormat="1" ht="15" customHeight="1" x14ac:dyDescent="0.2">
      <c r="B310" s="2"/>
      <c r="C310" s="2"/>
      <c r="D310" s="2"/>
      <c r="E310" s="2"/>
      <c r="F310" s="2"/>
      <c r="G310" s="2"/>
      <c r="H310"/>
      <c r="I310" s="1"/>
    </row>
    <row r="311" spans="2:9" s="155" customFormat="1" ht="15" customHeight="1" x14ac:dyDescent="0.2">
      <c r="B311" s="2"/>
      <c r="C311" s="2"/>
      <c r="D311" s="2"/>
      <c r="E311" s="2"/>
      <c r="F311" s="2"/>
      <c r="G311" s="2"/>
      <c r="H311"/>
      <c r="I311" s="1"/>
    </row>
    <row r="312" spans="2:9" s="155" customFormat="1" ht="15" customHeight="1" x14ac:dyDescent="0.2">
      <c r="B312" s="2"/>
      <c r="C312" s="2"/>
      <c r="D312" s="2"/>
      <c r="E312" s="2"/>
      <c r="F312" s="2"/>
      <c r="G312" s="2"/>
      <c r="H312"/>
      <c r="I312" s="1"/>
    </row>
    <row r="313" spans="2:9" s="155" customFormat="1" ht="15" customHeight="1" x14ac:dyDescent="0.2">
      <c r="B313" s="2"/>
      <c r="C313" s="2"/>
      <c r="D313" s="2"/>
      <c r="E313" s="2"/>
      <c r="F313" s="2"/>
      <c r="G313" s="2"/>
      <c r="H313"/>
      <c r="I313" s="1"/>
    </row>
    <row r="314" spans="2:9" s="155" customFormat="1" ht="15" customHeight="1" x14ac:dyDescent="0.2">
      <c r="B314" s="2"/>
      <c r="C314" s="2"/>
      <c r="D314" s="2"/>
      <c r="E314" s="2"/>
      <c r="F314" s="2"/>
      <c r="G314" s="2"/>
      <c r="H314"/>
      <c r="I314" s="1"/>
    </row>
    <row r="315" spans="2:9" s="155" customFormat="1" ht="15" customHeight="1" x14ac:dyDescent="0.2">
      <c r="B315" s="2"/>
      <c r="C315" s="2"/>
      <c r="D315" s="2"/>
      <c r="E315" s="2"/>
      <c r="F315" s="2"/>
      <c r="G315" s="2"/>
      <c r="H315"/>
      <c r="I315" s="1"/>
    </row>
    <row r="316" spans="2:9" s="155" customFormat="1" ht="15" customHeight="1" x14ac:dyDescent="0.2">
      <c r="B316" s="2"/>
      <c r="C316" s="2"/>
      <c r="D316" s="2"/>
      <c r="E316" s="2"/>
      <c r="F316" s="2"/>
      <c r="G316" s="2"/>
      <c r="H316"/>
      <c r="I316" s="1"/>
    </row>
    <row r="317" spans="2:9" s="155" customFormat="1" ht="15" customHeight="1" x14ac:dyDescent="0.2">
      <c r="B317" s="2"/>
      <c r="C317" s="2"/>
      <c r="D317" s="2"/>
      <c r="E317" s="2"/>
      <c r="F317" s="2"/>
      <c r="G317" s="2"/>
      <c r="H317"/>
      <c r="I317" s="1"/>
    </row>
    <row r="318" spans="2:9" s="155" customFormat="1" ht="15" customHeight="1" x14ac:dyDescent="0.2">
      <c r="B318" s="2"/>
      <c r="C318" s="2"/>
      <c r="D318" s="2"/>
      <c r="E318" s="2"/>
      <c r="F318" s="2"/>
      <c r="G318" s="2"/>
      <c r="H318"/>
      <c r="I318" s="1"/>
    </row>
    <row r="319" spans="2:9" s="155" customFormat="1" ht="15" customHeight="1" x14ac:dyDescent="0.2">
      <c r="B319" s="2"/>
      <c r="C319" s="2"/>
      <c r="D319" s="2"/>
      <c r="E319" s="2"/>
      <c r="F319" s="2"/>
      <c r="G319" s="2"/>
      <c r="H319"/>
      <c r="I319" s="1"/>
    </row>
    <row r="320" spans="2:9" s="155" customFormat="1" ht="15" customHeight="1" x14ac:dyDescent="0.2">
      <c r="B320" s="2"/>
      <c r="C320" s="2"/>
      <c r="D320" s="2"/>
      <c r="E320" s="2"/>
      <c r="F320" s="2"/>
      <c r="G320" s="2"/>
      <c r="H320"/>
      <c r="I320" s="1"/>
    </row>
    <row r="321" spans="2:9" s="155" customFormat="1" ht="15" customHeight="1" x14ac:dyDescent="0.2">
      <c r="B321" s="2"/>
      <c r="C321" s="2"/>
      <c r="D321" s="2"/>
      <c r="E321" s="2"/>
      <c r="F321" s="2"/>
      <c r="G321" s="2"/>
      <c r="H321"/>
      <c r="I321" s="1"/>
    </row>
    <row r="322" spans="2:9" s="155" customFormat="1" ht="15" customHeight="1" x14ac:dyDescent="0.2">
      <c r="B322" s="2"/>
      <c r="C322" s="2"/>
      <c r="D322" s="2"/>
      <c r="E322" s="2"/>
      <c r="F322" s="2"/>
      <c r="G322" s="2"/>
      <c r="H322"/>
      <c r="I322" s="1"/>
    </row>
    <row r="323" spans="2:9" s="155" customFormat="1" ht="15" customHeight="1" x14ac:dyDescent="0.2">
      <c r="B323" s="2"/>
      <c r="C323" s="2"/>
      <c r="D323" s="2"/>
      <c r="E323" s="2"/>
      <c r="F323" s="2"/>
      <c r="G323" s="2"/>
      <c r="H323"/>
      <c r="I323" s="1"/>
    </row>
    <row r="324" spans="2:9" s="155" customFormat="1" ht="15" customHeight="1" x14ac:dyDescent="0.2">
      <c r="B324" s="2"/>
      <c r="C324" s="2"/>
      <c r="D324" s="2"/>
      <c r="E324" s="2"/>
      <c r="F324" s="2"/>
      <c r="G324" s="2"/>
      <c r="H324"/>
      <c r="I324" s="1"/>
    </row>
    <row r="325" spans="2:9" s="155" customFormat="1" ht="15" customHeight="1" x14ac:dyDescent="0.2">
      <c r="B325" s="2"/>
      <c r="C325" s="2"/>
      <c r="D325" s="2"/>
      <c r="E325" s="2"/>
      <c r="F325" s="2"/>
      <c r="G325" s="2"/>
      <c r="H325"/>
      <c r="I325" s="1"/>
    </row>
    <row r="326" spans="2:9" s="155" customFormat="1" ht="15" customHeight="1" x14ac:dyDescent="0.2">
      <c r="B326" s="2"/>
      <c r="C326" s="2"/>
      <c r="D326" s="2"/>
      <c r="E326" s="2"/>
      <c r="F326" s="2"/>
      <c r="G326" s="2"/>
      <c r="H326"/>
      <c r="I326" s="1"/>
    </row>
    <row r="327" spans="2:9" s="155" customFormat="1" ht="15" customHeight="1" x14ac:dyDescent="0.2">
      <c r="B327" s="2"/>
      <c r="C327" s="2"/>
      <c r="D327" s="2"/>
      <c r="E327" s="2"/>
      <c r="F327" s="2"/>
      <c r="G327" s="2"/>
      <c r="H327"/>
      <c r="I327" s="1"/>
    </row>
    <row r="328" spans="2:9" s="155" customFormat="1" ht="15" customHeight="1" x14ac:dyDescent="0.2">
      <c r="B328" s="2"/>
      <c r="C328" s="2"/>
      <c r="D328" s="2"/>
      <c r="E328" s="2"/>
      <c r="F328" s="2"/>
      <c r="G328" s="2"/>
      <c r="H328"/>
      <c r="I328" s="1"/>
    </row>
    <row r="329" spans="2:9" s="155" customFormat="1" ht="15" customHeight="1" x14ac:dyDescent="0.2">
      <c r="B329" s="2"/>
      <c r="C329" s="2"/>
      <c r="D329" s="2"/>
      <c r="E329" s="2"/>
      <c r="F329" s="2"/>
      <c r="G329" s="2"/>
      <c r="H329"/>
      <c r="I329" s="1"/>
    </row>
    <row r="330" spans="2:9" s="155" customFormat="1" ht="15" customHeight="1" x14ac:dyDescent="0.2">
      <c r="B330" s="2"/>
      <c r="C330" s="2"/>
      <c r="D330" s="2"/>
      <c r="E330" s="2"/>
      <c r="F330" s="2"/>
      <c r="G330" s="2"/>
      <c r="H330"/>
      <c r="I330" s="1"/>
    </row>
    <row r="331" spans="2:9" s="155" customFormat="1" ht="15" customHeight="1" x14ac:dyDescent="0.2">
      <c r="B331" s="2"/>
      <c r="C331" s="2"/>
      <c r="D331" s="2"/>
      <c r="E331" s="2"/>
      <c r="F331" s="2"/>
      <c r="G331" s="2"/>
      <c r="H331"/>
      <c r="I331" s="1"/>
    </row>
    <row r="332" spans="2:9" s="155" customFormat="1" ht="15" customHeight="1" x14ac:dyDescent="0.2">
      <c r="B332" s="2"/>
      <c r="C332" s="2"/>
      <c r="D332" s="2"/>
      <c r="E332" s="2"/>
      <c r="F332" s="2"/>
      <c r="G332" s="2"/>
      <c r="H332"/>
      <c r="I332" s="1"/>
    </row>
    <row r="333" spans="2:9" s="155" customFormat="1" ht="15" customHeight="1" x14ac:dyDescent="0.2">
      <c r="B333" s="2"/>
      <c r="C333" s="2"/>
      <c r="D333" s="2"/>
      <c r="E333" s="2"/>
      <c r="F333" s="2"/>
      <c r="G333" s="2"/>
      <c r="H333"/>
      <c r="I333" s="1"/>
    </row>
    <row r="334" spans="2:9" s="155" customFormat="1" ht="15" customHeight="1" x14ac:dyDescent="0.2">
      <c r="B334" s="2"/>
      <c r="C334" s="2"/>
      <c r="D334" s="2"/>
      <c r="E334" s="2"/>
      <c r="F334" s="2"/>
      <c r="G334" s="2"/>
      <c r="H334"/>
      <c r="I334" s="1"/>
    </row>
    <row r="335" spans="2:9" s="155" customFormat="1" ht="15" customHeight="1" x14ac:dyDescent="0.2">
      <c r="B335" s="2"/>
      <c r="C335" s="2"/>
      <c r="D335" s="2"/>
      <c r="E335" s="2"/>
      <c r="F335" s="2"/>
      <c r="G335" s="2"/>
      <c r="H335"/>
      <c r="I335" s="1"/>
    </row>
    <row r="336" spans="2:9" s="155" customFormat="1" ht="15" customHeight="1" x14ac:dyDescent="0.2">
      <c r="B336" s="2"/>
      <c r="C336" s="2"/>
      <c r="D336" s="2"/>
      <c r="E336" s="2"/>
      <c r="F336" s="2"/>
      <c r="G336" s="2"/>
      <c r="H336"/>
      <c r="I336" s="1"/>
    </row>
    <row r="337" spans="2:9" s="155" customFormat="1" ht="15" customHeight="1" x14ac:dyDescent="0.2">
      <c r="B337" s="2"/>
      <c r="C337" s="2"/>
      <c r="D337" s="2"/>
      <c r="E337" s="2"/>
      <c r="F337" s="2"/>
      <c r="G337" s="2"/>
      <c r="H337"/>
      <c r="I337" s="1"/>
    </row>
    <row r="338" spans="2:9" s="155" customFormat="1" ht="15" customHeight="1" x14ac:dyDescent="0.2">
      <c r="B338" s="2"/>
      <c r="C338" s="2"/>
      <c r="D338" s="2"/>
      <c r="E338" s="2"/>
      <c r="F338" s="2"/>
      <c r="G338" s="2"/>
      <c r="H338"/>
      <c r="I338" s="1"/>
    </row>
    <row r="339" spans="2:9" s="155" customFormat="1" ht="15" customHeight="1" x14ac:dyDescent="0.2">
      <c r="B339" s="2"/>
      <c r="C339" s="2"/>
      <c r="D339" s="2"/>
      <c r="E339" s="2"/>
      <c r="F339" s="2"/>
      <c r="G339" s="2"/>
      <c r="H339"/>
      <c r="I339" s="1"/>
    </row>
    <row r="340" spans="2:9" s="155" customFormat="1" ht="15" customHeight="1" x14ac:dyDescent="0.2">
      <c r="B340" s="2"/>
      <c r="C340" s="2"/>
      <c r="D340" s="2"/>
      <c r="E340" s="2"/>
      <c r="F340" s="2"/>
      <c r="G340" s="2"/>
      <c r="H340"/>
      <c r="I340" s="1"/>
    </row>
    <row r="341" spans="2:9" s="155" customFormat="1" ht="15" customHeight="1" x14ac:dyDescent="0.2">
      <c r="B341" s="2"/>
      <c r="C341" s="2"/>
      <c r="D341" s="2"/>
      <c r="E341" s="2"/>
      <c r="F341" s="2"/>
      <c r="G341" s="2"/>
      <c r="H341"/>
      <c r="I341" s="1"/>
    </row>
    <row r="342" spans="2:9" s="155" customFormat="1" ht="15" customHeight="1" x14ac:dyDescent="0.2">
      <c r="B342" s="2"/>
      <c r="C342" s="2"/>
      <c r="D342" s="2"/>
      <c r="E342" s="2"/>
      <c r="F342" s="2"/>
      <c r="G342" s="2"/>
      <c r="H342"/>
      <c r="I342" s="1"/>
    </row>
    <row r="343" spans="2:9" s="155" customFormat="1" ht="15" customHeight="1" x14ac:dyDescent="0.2">
      <c r="B343" s="2"/>
      <c r="C343" s="2"/>
      <c r="D343" s="2"/>
      <c r="E343" s="2"/>
      <c r="F343" s="2"/>
      <c r="G343" s="2"/>
      <c r="H343"/>
      <c r="I343" s="1"/>
    </row>
    <row r="344" spans="2:9" s="155" customFormat="1" ht="15" customHeight="1" x14ac:dyDescent="0.2">
      <c r="B344" s="2"/>
      <c r="C344" s="2"/>
      <c r="D344" s="2"/>
      <c r="E344" s="2"/>
      <c r="F344" s="2"/>
      <c r="G344" s="2"/>
      <c r="H344"/>
      <c r="I344" s="1"/>
    </row>
    <row r="345" spans="2:9" s="155" customFormat="1" ht="15" customHeight="1" x14ac:dyDescent="0.2">
      <c r="B345" s="2"/>
      <c r="C345" s="2"/>
      <c r="D345" s="2"/>
      <c r="E345" s="2"/>
      <c r="F345" s="2"/>
      <c r="G345" s="2"/>
      <c r="H345"/>
      <c r="I345" s="1"/>
    </row>
    <row r="346" spans="2:9" s="155" customFormat="1" ht="15" customHeight="1" x14ac:dyDescent="0.2">
      <c r="B346" s="2"/>
      <c r="C346" s="2"/>
      <c r="D346" s="2"/>
      <c r="E346" s="2"/>
      <c r="F346" s="2"/>
      <c r="G346" s="2"/>
      <c r="H346"/>
      <c r="I346" s="1"/>
    </row>
    <row r="347" spans="2:9" s="155" customFormat="1" ht="15" customHeight="1" x14ac:dyDescent="0.2">
      <c r="B347" s="2"/>
      <c r="C347" s="2"/>
      <c r="D347" s="2"/>
      <c r="E347" s="2"/>
      <c r="F347" s="2"/>
      <c r="G347" s="2"/>
      <c r="H347"/>
      <c r="I347" s="1"/>
    </row>
    <row r="348" spans="2:9" s="155" customFormat="1" ht="15" customHeight="1" x14ac:dyDescent="0.2">
      <c r="B348" s="2"/>
      <c r="C348" s="2"/>
      <c r="D348" s="2"/>
      <c r="E348" s="2"/>
      <c r="F348" s="2"/>
      <c r="G348" s="2"/>
      <c r="H348"/>
      <c r="I348" s="1"/>
    </row>
    <row r="349" spans="2:9" s="155" customFormat="1" ht="15" customHeight="1" x14ac:dyDescent="0.2">
      <c r="B349" s="2"/>
      <c r="C349" s="2"/>
      <c r="D349" s="2"/>
      <c r="E349" s="2"/>
      <c r="F349" s="2"/>
      <c r="G349" s="2"/>
      <c r="H349"/>
      <c r="I349" s="1"/>
    </row>
    <row r="350" spans="2:9" s="155" customFormat="1" ht="15" customHeight="1" x14ac:dyDescent="0.2">
      <c r="B350" s="2"/>
      <c r="C350" s="2"/>
      <c r="D350" s="2"/>
      <c r="E350" s="2"/>
      <c r="F350" s="2"/>
      <c r="G350" s="2"/>
      <c r="H350"/>
      <c r="I350" s="1"/>
    </row>
    <row r="351" spans="2:9" s="155" customFormat="1" ht="15" customHeight="1" x14ac:dyDescent="0.2">
      <c r="B351" s="2"/>
      <c r="C351" s="2"/>
      <c r="D351" s="2"/>
      <c r="E351" s="2"/>
      <c r="F351" s="2"/>
      <c r="G351" s="2"/>
      <c r="H351"/>
      <c r="I351" s="1"/>
    </row>
    <row r="352" spans="2:9" s="155" customFormat="1" ht="15" customHeight="1" x14ac:dyDescent="0.2">
      <c r="B352" s="2"/>
      <c r="C352" s="2"/>
      <c r="D352" s="2"/>
      <c r="E352" s="2"/>
      <c r="F352" s="2"/>
      <c r="G352" s="2"/>
      <c r="H352"/>
      <c r="I352" s="1"/>
    </row>
    <row r="353" spans="2:9" s="155" customFormat="1" ht="15" customHeight="1" x14ac:dyDescent="0.2">
      <c r="B353" s="2"/>
      <c r="C353" s="2"/>
      <c r="D353" s="2"/>
      <c r="E353" s="2"/>
      <c r="F353" s="2"/>
      <c r="G353" s="2"/>
      <c r="H353"/>
      <c r="I353" s="1"/>
    </row>
    <row r="354" spans="2:9" s="155" customFormat="1" ht="15" customHeight="1" x14ac:dyDescent="0.2">
      <c r="B354" s="2"/>
      <c r="C354" s="2"/>
      <c r="D354" s="2"/>
      <c r="E354" s="2"/>
      <c r="F354" s="2"/>
      <c r="G354" s="2"/>
      <c r="H354"/>
      <c r="I354" s="1"/>
    </row>
    <row r="355" spans="2:9" s="155" customFormat="1" ht="15" customHeight="1" x14ac:dyDescent="0.2">
      <c r="B355" s="2"/>
      <c r="C355" s="2"/>
      <c r="D355" s="2"/>
      <c r="E355" s="2"/>
      <c r="F355" s="2"/>
      <c r="G355" s="2"/>
      <c r="H355"/>
      <c r="I355" s="1"/>
    </row>
    <row r="356" spans="2:9" s="155" customFormat="1" ht="15" customHeight="1" x14ac:dyDescent="0.2">
      <c r="B356" s="2"/>
      <c r="C356" s="2"/>
      <c r="D356" s="2"/>
      <c r="E356" s="2"/>
      <c r="F356" s="2"/>
      <c r="G356" s="2"/>
      <c r="H356"/>
      <c r="I356" s="1"/>
    </row>
    <row r="357" spans="2:9" s="155" customFormat="1" ht="15" customHeight="1" x14ac:dyDescent="0.2">
      <c r="B357" s="2"/>
      <c r="C357" s="2"/>
      <c r="D357" s="2"/>
      <c r="E357" s="2"/>
      <c r="F357" s="2"/>
      <c r="G357" s="2"/>
      <c r="H357"/>
      <c r="I357" s="1"/>
    </row>
    <row r="358" spans="2:9" s="155" customFormat="1" ht="15" customHeight="1" x14ac:dyDescent="0.2">
      <c r="B358" s="2"/>
      <c r="C358" s="2"/>
      <c r="D358" s="2"/>
      <c r="E358" s="2"/>
      <c r="F358" s="2"/>
      <c r="G358" s="2"/>
      <c r="H358"/>
      <c r="I358" s="1"/>
    </row>
    <row r="359" spans="2:9" s="155" customFormat="1" ht="15" customHeight="1" x14ac:dyDescent="0.2">
      <c r="B359" s="2"/>
      <c r="C359" s="2"/>
      <c r="D359" s="2"/>
      <c r="E359" s="2"/>
      <c r="F359" s="2"/>
      <c r="G359" s="2"/>
      <c r="H359"/>
      <c r="I359" s="1"/>
    </row>
    <row r="360" spans="2:9" s="155" customFormat="1" ht="15" customHeight="1" x14ac:dyDescent="0.2">
      <c r="B360" s="2"/>
      <c r="C360" s="2"/>
      <c r="D360" s="2"/>
      <c r="E360" s="2"/>
      <c r="F360" s="2"/>
      <c r="G360" s="2"/>
      <c r="H360"/>
      <c r="I360" s="1"/>
    </row>
    <row r="361" spans="2:9" s="155" customFormat="1" ht="15" customHeight="1" x14ac:dyDescent="0.2">
      <c r="B361" s="2"/>
      <c r="C361" s="2"/>
      <c r="D361" s="2"/>
      <c r="E361" s="2"/>
      <c r="F361" s="2"/>
      <c r="G361" s="2"/>
      <c r="H361"/>
      <c r="I361" s="1"/>
    </row>
    <row r="362" spans="2:9" s="155" customFormat="1" ht="15" customHeight="1" x14ac:dyDescent="0.2">
      <c r="B362" s="2"/>
      <c r="C362" s="2"/>
      <c r="D362" s="2"/>
      <c r="E362" s="2"/>
      <c r="F362" s="2"/>
      <c r="G362" s="2"/>
      <c r="H362"/>
      <c r="I362" s="1"/>
    </row>
    <row r="363" spans="2:9" s="155" customFormat="1" ht="15" customHeight="1" x14ac:dyDescent="0.2">
      <c r="B363" s="2"/>
      <c r="C363" s="2"/>
      <c r="D363" s="2"/>
      <c r="E363" s="2"/>
      <c r="F363" s="2"/>
      <c r="G363" s="2"/>
      <c r="H363"/>
      <c r="I363" s="1"/>
    </row>
    <row r="364" spans="2:9" s="155" customFormat="1" ht="15" customHeight="1" x14ac:dyDescent="0.2">
      <c r="B364" s="2"/>
      <c r="C364" s="2"/>
      <c r="D364" s="2"/>
      <c r="E364" s="2"/>
      <c r="F364" s="2"/>
      <c r="G364" s="2"/>
      <c r="H364"/>
      <c r="I364" s="1"/>
    </row>
    <row r="365" spans="2:9" s="155" customFormat="1" ht="15" customHeight="1" x14ac:dyDescent="0.2">
      <c r="B365" s="2"/>
      <c r="C365" s="2"/>
      <c r="D365" s="2"/>
      <c r="E365" s="2"/>
      <c r="F365" s="2"/>
      <c r="G365" s="2"/>
      <c r="H365"/>
      <c r="I365" s="1"/>
    </row>
    <row r="366" spans="2:9" s="155" customFormat="1" ht="15" customHeight="1" x14ac:dyDescent="0.2">
      <c r="B366" s="2"/>
      <c r="C366" s="2"/>
      <c r="D366" s="2"/>
      <c r="E366" s="2"/>
      <c r="F366" s="2"/>
      <c r="G366" s="2"/>
      <c r="H366"/>
      <c r="I366" s="1"/>
    </row>
    <row r="367" spans="2:9" s="155" customFormat="1" ht="15" customHeight="1" x14ac:dyDescent="0.2">
      <c r="B367" s="2"/>
      <c r="C367" s="2"/>
      <c r="D367" s="2"/>
      <c r="E367" s="2"/>
      <c r="F367" s="2"/>
      <c r="G367" s="2"/>
      <c r="H367"/>
      <c r="I367" s="1"/>
    </row>
    <row r="368" spans="2:9" s="155" customFormat="1" ht="15" customHeight="1" x14ac:dyDescent="0.2">
      <c r="B368" s="2"/>
      <c r="C368" s="2"/>
      <c r="D368" s="2"/>
      <c r="E368" s="2"/>
      <c r="F368" s="2"/>
      <c r="G368" s="2"/>
      <c r="H368"/>
      <c r="I368" s="1"/>
    </row>
    <row r="369" spans="2:9" s="155" customFormat="1" ht="15" customHeight="1" x14ac:dyDescent="0.2">
      <c r="B369" s="2"/>
      <c r="C369" s="2"/>
      <c r="D369" s="2"/>
      <c r="E369" s="2"/>
      <c r="F369" s="2"/>
      <c r="G369" s="2"/>
      <c r="H369"/>
      <c r="I369" s="1"/>
    </row>
    <row r="370" spans="2:9" s="155" customFormat="1" ht="15" customHeight="1" x14ac:dyDescent="0.2">
      <c r="B370" s="2"/>
      <c r="C370" s="2"/>
      <c r="D370" s="2"/>
      <c r="E370" s="2"/>
      <c r="F370" s="2"/>
      <c r="G370" s="2"/>
      <c r="H370"/>
      <c r="I370" s="1"/>
    </row>
    <row r="371" spans="2:9" s="155" customFormat="1" ht="15" customHeight="1" x14ac:dyDescent="0.2">
      <c r="B371" s="2"/>
      <c r="C371" s="2"/>
      <c r="D371" s="2"/>
      <c r="E371" s="2"/>
      <c r="F371" s="2"/>
      <c r="G371" s="2"/>
      <c r="H371"/>
      <c r="I371" s="1"/>
    </row>
    <row r="372" spans="2:9" s="155" customFormat="1" ht="15" customHeight="1" x14ac:dyDescent="0.2">
      <c r="B372" s="2"/>
      <c r="C372" s="2"/>
      <c r="D372" s="2"/>
      <c r="E372" s="2"/>
      <c r="F372" s="2"/>
      <c r="G372" s="2"/>
      <c r="H372"/>
      <c r="I372" s="1"/>
    </row>
    <row r="373" spans="2:9" s="155" customFormat="1" ht="15" customHeight="1" x14ac:dyDescent="0.2">
      <c r="B373" s="2"/>
      <c r="C373" s="2"/>
      <c r="D373" s="2"/>
      <c r="E373" s="2"/>
      <c r="F373" s="2"/>
      <c r="G373" s="2"/>
      <c r="H373"/>
      <c r="I373" s="1"/>
    </row>
    <row r="374" spans="2:9" s="155" customFormat="1" ht="15" customHeight="1" x14ac:dyDescent="0.2">
      <c r="B374" s="2"/>
      <c r="C374" s="2"/>
      <c r="D374" s="2"/>
      <c r="E374" s="2"/>
      <c r="F374" s="2"/>
      <c r="G374" s="2"/>
      <c r="H374"/>
      <c r="I374" s="1"/>
    </row>
    <row r="375" spans="2:9" s="155" customFormat="1" ht="15" customHeight="1" x14ac:dyDescent="0.2">
      <c r="B375" s="2"/>
      <c r="C375" s="2"/>
      <c r="D375" s="2"/>
      <c r="E375" s="2"/>
      <c r="F375" s="2"/>
      <c r="G375" s="2"/>
      <c r="H375"/>
      <c r="I375" s="1"/>
    </row>
    <row r="376" spans="2:9" s="155" customFormat="1" ht="15" customHeight="1" x14ac:dyDescent="0.2">
      <c r="B376" s="2"/>
      <c r="C376" s="2"/>
      <c r="D376" s="2"/>
      <c r="E376" s="2"/>
      <c r="F376" s="2"/>
      <c r="G376" s="2"/>
      <c r="H376"/>
      <c r="I376" s="1"/>
    </row>
    <row r="377" spans="2:9" s="155" customFormat="1" ht="15" customHeight="1" x14ac:dyDescent="0.2">
      <c r="B377" s="2"/>
      <c r="C377" s="2"/>
      <c r="D377" s="2"/>
      <c r="E377" s="2"/>
      <c r="F377" s="2"/>
      <c r="G377" s="2"/>
      <c r="H377"/>
      <c r="I377" s="1"/>
    </row>
    <row r="378" spans="2:9" s="155" customFormat="1" ht="15" customHeight="1" x14ac:dyDescent="0.2">
      <c r="B378" s="2"/>
      <c r="C378" s="2"/>
      <c r="D378" s="2"/>
      <c r="E378" s="2"/>
      <c r="F378" s="2"/>
      <c r="G378" s="2"/>
      <c r="H378"/>
      <c r="I378" s="1"/>
    </row>
    <row r="379" spans="2:9" s="155" customFormat="1" ht="15" customHeight="1" x14ac:dyDescent="0.2">
      <c r="B379" s="2"/>
      <c r="C379" s="2"/>
      <c r="D379" s="2"/>
      <c r="E379" s="2"/>
      <c r="F379" s="2"/>
      <c r="G379" s="2"/>
      <c r="H379"/>
      <c r="I379" s="1"/>
    </row>
    <row r="380" spans="2:9" s="155" customFormat="1" ht="15" customHeight="1" x14ac:dyDescent="0.2">
      <c r="B380" s="2"/>
      <c r="C380" s="2"/>
      <c r="D380" s="2"/>
      <c r="E380" s="2"/>
      <c r="F380" s="2"/>
      <c r="G380" s="2"/>
      <c r="H380"/>
      <c r="I380" s="1"/>
    </row>
    <row r="381" spans="2:9" s="155" customFormat="1" ht="15" customHeight="1" x14ac:dyDescent="0.2">
      <c r="B381" s="2"/>
      <c r="C381" s="2"/>
      <c r="D381" s="2"/>
      <c r="E381" s="2"/>
      <c r="F381" s="2"/>
      <c r="G381" s="2"/>
      <c r="H381"/>
      <c r="I381" s="1"/>
    </row>
    <row r="382" spans="2:9" s="155" customFormat="1" ht="15" customHeight="1" x14ac:dyDescent="0.2">
      <c r="B382" s="2"/>
      <c r="C382" s="2"/>
      <c r="D382" s="2"/>
      <c r="E382" s="2"/>
      <c r="F382" s="2"/>
      <c r="G382" s="2"/>
      <c r="H382"/>
      <c r="I382" s="1"/>
    </row>
    <row r="383" spans="2:9" s="155" customFormat="1" ht="15" customHeight="1" x14ac:dyDescent="0.2">
      <c r="B383" s="2"/>
      <c r="C383" s="2"/>
      <c r="D383" s="2"/>
      <c r="E383" s="2"/>
      <c r="F383" s="2"/>
      <c r="G383" s="2"/>
      <c r="H383"/>
      <c r="I383" s="1"/>
    </row>
    <row r="384" spans="2:9" s="155" customFormat="1" ht="15" customHeight="1" x14ac:dyDescent="0.2">
      <c r="B384" s="2"/>
      <c r="C384" s="2"/>
      <c r="D384" s="2"/>
      <c r="E384" s="2"/>
      <c r="F384" s="2"/>
      <c r="G384" s="2"/>
      <c r="H384"/>
      <c r="I384" s="1"/>
    </row>
    <row r="385" spans="2:9" s="155" customFormat="1" ht="15" customHeight="1" x14ac:dyDescent="0.2">
      <c r="B385" s="2"/>
      <c r="C385" s="2"/>
      <c r="D385" s="2"/>
      <c r="E385" s="2"/>
      <c r="F385" s="2"/>
      <c r="G385" s="2"/>
      <c r="H385"/>
      <c r="I385" s="1"/>
    </row>
    <row r="386" spans="2:9" s="155" customFormat="1" ht="15" customHeight="1" x14ac:dyDescent="0.2">
      <c r="B386" s="2"/>
      <c r="C386" s="2"/>
      <c r="D386" s="2"/>
      <c r="E386" s="2"/>
      <c r="F386" s="2"/>
      <c r="G386" s="2"/>
      <c r="H386"/>
      <c r="I386" s="1"/>
    </row>
    <row r="387" spans="2:9" s="155" customFormat="1" ht="15" customHeight="1" x14ac:dyDescent="0.2">
      <c r="B387" s="2"/>
      <c r="C387" s="2"/>
      <c r="D387" s="2"/>
      <c r="E387" s="2"/>
      <c r="F387" s="2"/>
      <c r="G387" s="2"/>
      <c r="H387"/>
      <c r="I387" s="1"/>
    </row>
    <row r="388" spans="2:9" s="155" customFormat="1" ht="15" customHeight="1" x14ac:dyDescent="0.2">
      <c r="B388" s="2"/>
      <c r="C388" s="2"/>
      <c r="D388" s="2"/>
      <c r="E388" s="2"/>
      <c r="F388" s="2"/>
      <c r="G388" s="2"/>
      <c r="H388"/>
      <c r="I388" s="1"/>
    </row>
    <row r="389" spans="2:9" s="155" customFormat="1" ht="15" customHeight="1" x14ac:dyDescent="0.2">
      <c r="B389" s="2"/>
      <c r="C389" s="2"/>
      <c r="D389" s="2"/>
      <c r="E389" s="2"/>
      <c r="F389" s="2"/>
      <c r="G389" s="2"/>
      <c r="H389"/>
      <c r="I389" s="1"/>
    </row>
    <row r="390" spans="2:9" s="155" customFormat="1" ht="15" customHeight="1" x14ac:dyDescent="0.2">
      <c r="B390" s="2"/>
      <c r="C390" s="2"/>
      <c r="D390" s="2"/>
      <c r="E390" s="2"/>
      <c r="F390" s="2"/>
      <c r="G390" s="2"/>
      <c r="H390"/>
      <c r="I390" s="1"/>
    </row>
    <row r="391" spans="2:9" s="155" customFormat="1" ht="15" customHeight="1" x14ac:dyDescent="0.2">
      <c r="B391" s="2"/>
      <c r="C391" s="2"/>
      <c r="D391" s="2"/>
      <c r="E391" s="2"/>
      <c r="F391" s="2"/>
      <c r="G391" s="2"/>
      <c r="H391"/>
      <c r="I391" s="1"/>
    </row>
    <row r="392" spans="2:9" s="155" customFormat="1" ht="15" customHeight="1" x14ac:dyDescent="0.2">
      <c r="B392" s="2"/>
      <c r="C392" s="2"/>
      <c r="D392" s="2"/>
      <c r="E392" s="2"/>
      <c r="F392" s="2"/>
      <c r="G392" s="2"/>
      <c r="H392"/>
      <c r="I392" s="1"/>
    </row>
    <row r="393" spans="2:9" s="155" customFormat="1" ht="15" customHeight="1" x14ac:dyDescent="0.2">
      <c r="B393" s="2"/>
      <c r="C393" s="2"/>
      <c r="D393" s="2"/>
      <c r="E393" s="2"/>
      <c r="F393" s="2"/>
      <c r="G393" s="2"/>
      <c r="H393"/>
      <c r="I393" s="1"/>
    </row>
    <row r="394" spans="2:9" s="155" customFormat="1" ht="15" customHeight="1" x14ac:dyDescent="0.2">
      <c r="B394" s="2"/>
      <c r="C394" s="2"/>
      <c r="D394" s="2"/>
      <c r="E394" s="2"/>
      <c r="F394" s="2"/>
      <c r="G394" s="2"/>
      <c r="H394"/>
      <c r="I394" s="1"/>
    </row>
    <row r="395" spans="2:9" s="155" customFormat="1" ht="15" customHeight="1" x14ac:dyDescent="0.2">
      <c r="B395" s="2"/>
      <c r="C395" s="2"/>
      <c r="D395" s="2"/>
      <c r="E395" s="2"/>
      <c r="F395" s="2"/>
      <c r="G395" s="2"/>
      <c r="H395"/>
      <c r="I395" s="1"/>
    </row>
    <row r="396" spans="2:9" s="155" customFormat="1" ht="15" customHeight="1" x14ac:dyDescent="0.2">
      <c r="B396" s="2"/>
      <c r="C396" s="2"/>
      <c r="D396" s="2"/>
      <c r="E396" s="2"/>
      <c r="F396" s="2"/>
      <c r="G396" s="2"/>
      <c r="H396"/>
      <c r="I396" s="1"/>
    </row>
    <row r="397" spans="2:9" s="155" customFormat="1" ht="15" customHeight="1" x14ac:dyDescent="0.2">
      <c r="B397" s="2"/>
      <c r="C397" s="2"/>
      <c r="D397" s="2"/>
      <c r="E397" s="2"/>
      <c r="F397" s="2"/>
      <c r="G397" s="2"/>
      <c r="H397"/>
      <c r="I397" s="1"/>
    </row>
    <row r="398" spans="2:9" s="155" customFormat="1" ht="15" customHeight="1" x14ac:dyDescent="0.2">
      <c r="B398" s="2"/>
      <c r="C398" s="2"/>
      <c r="D398" s="2"/>
      <c r="E398" s="2"/>
      <c r="F398" s="2"/>
      <c r="G398" s="2"/>
      <c r="H398"/>
      <c r="I398" s="1"/>
    </row>
    <row r="399" spans="2:9" s="155" customFormat="1" ht="15" customHeight="1" x14ac:dyDescent="0.2">
      <c r="B399" s="2"/>
      <c r="C399" s="2"/>
      <c r="D399" s="2"/>
      <c r="E399" s="2"/>
      <c r="F399" s="2"/>
      <c r="G399" s="2"/>
      <c r="H399"/>
      <c r="I399" s="1"/>
    </row>
    <row r="400" spans="2:9" s="155" customFormat="1" ht="15" customHeight="1" x14ac:dyDescent="0.2">
      <c r="B400" s="2"/>
      <c r="C400" s="2"/>
      <c r="D400" s="2"/>
      <c r="E400" s="2"/>
      <c r="F400" s="2"/>
      <c r="G400" s="2"/>
      <c r="H400"/>
      <c r="I400" s="1"/>
    </row>
    <row r="401" spans="2:9" s="155" customFormat="1" ht="15" customHeight="1" x14ac:dyDescent="0.2">
      <c r="B401" s="2"/>
      <c r="C401" s="2"/>
      <c r="D401" s="2"/>
      <c r="E401" s="2"/>
      <c r="F401" s="2"/>
      <c r="G401" s="2"/>
      <c r="H401"/>
      <c r="I401" s="1"/>
    </row>
    <row r="402" spans="2:9" s="155" customFormat="1" ht="15" customHeight="1" x14ac:dyDescent="0.2">
      <c r="B402" s="2"/>
      <c r="C402" s="2"/>
      <c r="D402" s="2"/>
      <c r="E402" s="2"/>
      <c r="F402" s="2"/>
      <c r="G402" s="2"/>
      <c r="H402"/>
      <c r="I402" s="1"/>
    </row>
    <row r="403" spans="2:9" s="155" customFormat="1" ht="15" customHeight="1" x14ac:dyDescent="0.2">
      <c r="B403" s="2"/>
      <c r="C403" s="2"/>
      <c r="D403" s="2"/>
      <c r="E403" s="2"/>
      <c r="F403" s="2"/>
      <c r="G403" s="2"/>
      <c r="H403"/>
      <c r="I403" s="1"/>
    </row>
    <row r="404" spans="2:9" s="155" customFormat="1" ht="15" customHeight="1" x14ac:dyDescent="0.2">
      <c r="B404" s="2"/>
      <c r="C404" s="2"/>
      <c r="D404" s="2"/>
      <c r="E404" s="2"/>
      <c r="F404" s="2"/>
      <c r="G404" s="2"/>
      <c r="H404"/>
      <c r="I404" s="1"/>
    </row>
    <row r="405" spans="2:9" s="155" customFormat="1" ht="15" customHeight="1" x14ac:dyDescent="0.2">
      <c r="B405" s="2"/>
      <c r="C405" s="2"/>
      <c r="D405" s="2"/>
      <c r="E405" s="2"/>
      <c r="F405" s="2"/>
      <c r="G405" s="2"/>
      <c r="H405"/>
      <c r="I405" s="1"/>
    </row>
    <row r="406" spans="2:9" s="155" customFormat="1" ht="15" customHeight="1" x14ac:dyDescent="0.2">
      <c r="B406" s="2"/>
      <c r="C406" s="2"/>
      <c r="D406" s="2"/>
      <c r="E406" s="2"/>
      <c r="F406" s="2"/>
      <c r="G406" s="2"/>
      <c r="H406"/>
      <c r="I406" s="1"/>
    </row>
    <row r="407" spans="2:9" s="155" customFormat="1" ht="15" customHeight="1" x14ac:dyDescent="0.2">
      <c r="B407" s="2"/>
      <c r="C407" s="2"/>
      <c r="D407" s="2"/>
      <c r="E407" s="2"/>
      <c r="F407" s="2"/>
      <c r="G407" s="2"/>
      <c r="H407"/>
      <c r="I407" s="1"/>
    </row>
    <row r="408" spans="2:9" s="155" customFormat="1" ht="15" customHeight="1" x14ac:dyDescent="0.2">
      <c r="B408" s="2"/>
      <c r="C408" s="2"/>
      <c r="D408" s="2"/>
      <c r="E408" s="2"/>
      <c r="F408" s="2"/>
      <c r="G408" s="2"/>
      <c r="H408"/>
      <c r="I408" s="1"/>
    </row>
    <row r="409" spans="2:9" s="155" customFormat="1" ht="15" customHeight="1" x14ac:dyDescent="0.2">
      <c r="B409" s="2"/>
      <c r="C409" s="2"/>
      <c r="D409" s="2"/>
      <c r="E409" s="2"/>
      <c r="F409" s="2"/>
      <c r="G409" s="2"/>
      <c r="H409"/>
      <c r="I409" s="1"/>
    </row>
    <row r="410" spans="2:9" s="155" customFormat="1" ht="15" customHeight="1" x14ac:dyDescent="0.2">
      <c r="B410" s="2"/>
      <c r="C410" s="2"/>
      <c r="D410" s="2"/>
      <c r="E410" s="2"/>
      <c r="F410" s="2"/>
      <c r="G410" s="2"/>
      <c r="H410"/>
      <c r="I410" s="1"/>
    </row>
    <row r="411" spans="2:9" s="155" customFormat="1" ht="15" customHeight="1" x14ac:dyDescent="0.2">
      <c r="B411" s="2"/>
      <c r="C411" s="2"/>
      <c r="D411" s="2"/>
      <c r="E411" s="2"/>
      <c r="F411" s="2"/>
      <c r="G411" s="2"/>
      <c r="H411"/>
      <c r="I411" s="1"/>
    </row>
    <row r="412" spans="2:9" s="155" customFormat="1" ht="15" customHeight="1" x14ac:dyDescent="0.2">
      <c r="B412" s="2"/>
      <c r="C412" s="2"/>
      <c r="D412" s="2"/>
      <c r="E412" s="2"/>
      <c r="F412" s="2"/>
      <c r="G412" s="2"/>
      <c r="H412"/>
      <c r="I412" s="1"/>
    </row>
    <row r="413" spans="2:9" s="155" customFormat="1" ht="15" customHeight="1" x14ac:dyDescent="0.2">
      <c r="B413" s="2"/>
      <c r="C413" s="2"/>
      <c r="D413" s="2"/>
      <c r="E413" s="2"/>
      <c r="F413" s="2"/>
      <c r="G413" s="2"/>
      <c r="H413"/>
      <c r="I413" s="1"/>
    </row>
    <row r="414" spans="2:9" s="155" customFormat="1" ht="15" customHeight="1" x14ac:dyDescent="0.2">
      <c r="B414" s="2"/>
      <c r="C414" s="2"/>
      <c r="D414" s="2"/>
      <c r="E414" s="2"/>
      <c r="F414" s="2"/>
      <c r="G414" s="2"/>
      <c r="H414"/>
      <c r="I414" s="1"/>
    </row>
    <row r="415" spans="2:9" s="155" customFormat="1" ht="15" customHeight="1" x14ac:dyDescent="0.2">
      <c r="B415" s="2"/>
      <c r="C415" s="2"/>
      <c r="D415" s="2"/>
      <c r="E415" s="2"/>
      <c r="F415" s="2"/>
      <c r="G415" s="2"/>
      <c r="H415"/>
      <c r="I415" s="1"/>
    </row>
    <row r="416" spans="2:9" s="155" customFormat="1" ht="15" customHeight="1" x14ac:dyDescent="0.2">
      <c r="B416" s="2"/>
      <c r="C416" s="2"/>
      <c r="D416" s="2"/>
      <c r="E416" s="2"/>
      <c r="F416" s="2"/>
      <c r="G416" s="2"/>
      <c r="H416"/>
      <c r="I416" s="1"/>
    </row>
    <row r="417" spans="2:9" s="155" customFormat="1" ht="15" customHeight="1" x14ac:dyDescent="0.2">
      <c r="B417" s="2"/>
      <c r="C417" s="2"/>
      <c r="D417" s="2"/>
      <c r="E417" s="2"/>
      <c r="F417" s="2"/>
      <c r="G417" s="2"/>
      <c r="H417"/>
      <c r="I417" s="1"/>
    </row>
    <row r="418" spans="2:9" s="155" customFormat="1" ht="15" customHeight="1" x14ac:dyDescent="0.2">
      <c r="B418" s="2"/>
      <c r="C418" s="2"/>
      <c r="D418" s="2"/>
      <c r="E418" s="2"/>
      <c r="F418" s="2"/>
      <c r="G418" s="2"/>
      <c r="H418"/>
      <c r="I418" s="1"/>
    </row>
    <row r="419" spans="2:9" s="155" customFormat="1" ht="15" customHeight="1" x14ac:dyDescent="0.2">
      <c r="B419" s="2"/>
      <c r="C419" s="2"/>
      <c r="D419" s="2"/>
      <c r="E419" s="2"/>
      <c r="F419" s="2"/>
      <c r="G419" s="2"/>
      <c r="H419"/>
      <c r="I419" s="1"/>
    </row>
    <row r="420" spans="2:9" s="155" customFormat="1" ht="15" customHeight="1" x14ac:dyDescent="0.2">
      <c r="B420" s="2"/>
      <c r="C420" s="2"/>
      <c r="D420" s="2"/>
      <c r="E420" s="2"/>
      <c r="F420" s="2"/>
      <c r="G420" s="2"/>
      <c r="H420"/>
      <c r="I420" s="1"/>
    </row>
    <row r="421" spans="2:9" s="155" customFormat="1" ht="15" customHeight="1" x14ac:dyDescent="0.2">
      <c r="B421" s="2"/>
      <c r="C421" s="2"/>
      <c r="D421" s="2"/>
      <c r="E421" s="2"/>
      <c r="F421" s="2"/>
      <c r="G421" s="2"/>
      <c r="H421"/>
      <c r="I421" s="1"/>
    </row>
    <row r="422" spans="2:9" s="155" customFormat="1" ht="15" customHeight="1" x14ac:dyDescent="0.2">
      <c r="B422" s="2"/>
      <c r="C422" s="2"/>
      <c r="D422" s="2"/>
      <c r="E422" s="2"/>
      <c r="F422" s="2"/>
      <c r="G422" s="2"/>
      <c r="H422"/>
      <c r="I422" s="1"/>
    </row>
    <row r="423" spans="2:9" s="155" customFormat="1" ht="15" customHeight="1" x14ac:dyDescent="0.2">
      <c r="B423" s="2"/>
      <c r="C423" s="2"/>
      <c r="D423" s="2"/>
      <c r="E423" s="2"/>
      <c r="F423" s="2"/>
      <c r="G423" s="2"/>
      <c r="H423"/>
      <c r="I423" s="1"/>
    </row>
    <row r="424" spans="2:9" s="155" customFormat="1" ht="15" customHeight="1" x14ac:dyDescent="0.2">
      <c r="B424" s="2"/>
      <c r="C424" s="2"/>
      <c r="D424" s="2"/>
      <c r="E424" s="2"/>
      <c r="F424" s="2"/>
      <c r="G424" s="2"/>
      <c r="H424"/>
      <c r="I424" s="1"/>
    </row>
    <row r="425" spans="2:9" s="155" customFormat="1" ht="15" customHeight="1" x14ac:dyDescent="0.2">
      <c r="B425" s="2"/>
      <c r="C425" s="2"/>
      <c r="D425" s="2"/>
      <c r="E425" s="2"/>
      <c r="F425" s="2"/>
      <c r="G425" s="2"/>
      <c r="H425"/>
      <c r="I425" s="1"/>
    </row>
    <row r="426" spans="2:9" s="155" customFormat="1" ht="15" customHeight="1" x14ac:dyDescent="0.2">
      <c r="B426" s="2"/>
      <c r="C426" s="2"/>
      <c r="D426" s="2"/>
      <c r="E426" s="2"/>
      <c r="F426" s="2"/>
      <c r="G426" s="2"/>
      <c r="H426"/>
      <c r="I426" s="1"/>
    </row>
    <row r="427" spans="2:9" s="155" customFormat="1" ht="15" customHeight="1" x14ac:dyDescent="0.2">
      <c r="B427" s="2"/>
      <c r="C427" s="2"/>
      <c r="D427" s="2"/>
      <c r="E427" s="2"/>
      <c r="F427" s="2"/>
      <c r="G427" s="2"/>
      <c r="H427"/>
      <c r="I427" s="1"/>
    </row>
    <row r="428" spans="2:9" s="155" customFormat="1" ht="15" customHeight="1" x14ac:dyDescent="0.2">
      <c r="B428" s="2"/>
      <c r="C428" s="2"/>
      <c r="D428" s="2"/>
      <c r="E428" s="2"/>
      <c r="F428" s="2"/>
      <c r="G428" s="2"/>
      <c r="H428"/>
      <c r="I428" s="1"/>
    </row>
    <row r="429" spans="2:9" s="155" customFormat="1" ht="15" customHeight="1" x14ac:dyDescent="0.2">
      <c r="B429" s="2"/>
      <c r="C429" s="2"/>
      <c r="D429" s="2"/>
      <c r="E429" s="2"/>
      <c r="F429" s="2"/>
      <c r="G429" s="2"/>
      <c r="H429"/>
      <c r="I429" s="1"/>
    </row>
    <row r="430" spans="2:9" s="155" customFormat="1" ht="15" customHeight="1" x14ac:dyDescent="0.2">
      <c r="B430" s="2"/>
      <c r="C430" s="2"/>
      <c r="D430" s="2"/>
      <c r="E430" s="2"/>
      <c r="F430" s="2"/>
      <c r="G430" s="2"/>
      <c r="H430"/>
      <c r="I430" s="1"/>
    </row>
    <row r="431" spans="2:9" s="155" customFormat="1" ht="15" customHeight="1" x14ac:dyDescent="0.2">
      <c r="B431" s="2"/>
      <c r="C431" s="2"/>
      <c r="D431" s="2"/>
      <c r="E431" s="2"/>
      <c r="F431" s="2"/>
      <c r="G431" s="2"/>
      <c r="H431"/>
      <c r="I431" s="1"/>
    </row>
    <row r="432" spans="2:9" s="155" customFormat="1" ht="15" customHeight="1" x14ac:dyDescent="0.2">
      <c r="B432" s="2"/>
      <c r="C432" s="2"/>
      <c r="D432" s="2"/>
      <c r="E432" s="2"/>
      <c r="F432" s="2"/>
      <c r="G432" s="2"/>
      <c r="H432"/>
      <c r="I432" s="1"/>
    </row>
    <row r="433" spans="1:11" s="155" customFormat="1" ht="15" customHeight="1" x14ac:dyDescent="0.2">
      <c r="B433" s="2"/>
      <c r="C433" s="2"/>
      <c r="D433" s="2"/>
      <c r="E433" s="2"/>
      <c r="F433" s="2"/>
      <c r="G433" s="2"/>
      <c r="H433"/>
      <c r="I433" s="1"/>
    </row>
    <row r="434" spans="1:11" s="155" customFormat="1" ht="15" customHeight="1" x14ac:dyDescent="0.2">
      <c r="B434" s="2"/>
      <c r="C434" s="2"/>
      <c r="D434" s="2"/>
      <c r="E434" s="2"/>
      <c r="F434" s="2"/>
      <c r="G434" s="2"/>
      <c r="H434"/>
      <c r="I434" s="1"/>
    </row>
    <row r="435" spans="1:11" s="155" customFormat="1" ht="15" customHeight="1" x14ac:dyDescent="0.2">
      <c r="B435" s="2"/>
      <c r="C435" s="2"/>
      <c r="D435" s="2"/>
      <c r="E435" s="2"/>
      <c r="F435" s="2"/>
      <c r="G435" s="2"/>
      <c r="H435"/>
      <c r="I435" s="1"/>
    </row>
    <row r="436" spans="1:11" s="155" customFormat="1" ht="15" customHeight="1" x14ac:dyDescent="0.2">
      <c r="B436" s="2"/>
      <c r="C436" s="2"/>
      <c r="D436" s="2"/>
      <c r="E436" s="2"/>
      <c r="F436" s="2"/>
      <c r="G436" s="2"/>
      <c r="H436"/>
      <c r="I436" s="1"/>
    </row>
    <row r="437" spans="1:11" s="155" customFormat="1" ht="15" customHeight="1" x14ac:dyDescent="0.2">
      <c r="B437" s="2"/>
      <c r="C437" s="2"/>
      <c r="D437" s="2"/>
      <c r="E437" s="2"/>
      <c r="F437" s="2"/>
      <c r="G437" s="2"/>
      <c r="H437"/>
      <c r="I437" s="1"/>
    </row>
    <row r="438" spans="1:11" s="155" customFormat="1" ht="15" customHeight="1" x14ac:dyDescent="0.2">
      <c r="B438" s="2"/>
      <c r="C438" s="2"/>
      <c r="D438" s="2"/>
      <c r="E438" s="2"/>
      <c r="F438" s="2"/>
      <c r="G438" s="2"/>
      <c r="H438"/>
      <c r="I438" s="1"/>
    </row>
    <row r="439" spans="1:11" s="155" customFormat="1" ht="15" customHeight="1" x14ac:dyDescent="0.2">
      <c r="B439" s="2"/>
      <c r="C439" s="2"/>
      <c r="D439" s="2"/>
      <c r="E439" s="2"/>
      <c r="F439" s="2"/>
      <c r="G439" s="2"/>
      <c r="H439"/>
      <c r="I439" s="1"/>
    </row>
    <row r="440" spans="1:11" s="155" customFormat="1" ht="15" customHeight="1" x14ac:dyDescent="0.2">
      <c r="B440" s="2"/>
      <c r="C440" s="2"/>
      <c r="D440" s="2"/>
      <c r="E440" s="2"/>
      <c r="F440" s="2"/>
      <c r="G440" s="2"/>
      <c r="H440"/>
      <c r="I440" s="1"/>
    </row>
    <row r="441" spans="1:11" s="155" customFormat="1" ht="15" customHeight="1" x14ac:dyDescent="0.2">
      <c r="B441" s="2"/>
      <c r="C441" s="2"/>
      <c r="D441" s="2"/>
      <c r="E441" s="2"/>
      <c r="F441" s="2"/>
      <c r="G441" s="2"/>
      <c r="H441"/>
      <c r="I441" s="1"/>
    </row>
    <row r="442" spans="1:11" s="155" customFormat="1" ht="15" customHeight="1" x14ac:dyDescent="0.2">
      <c r="B442" s="2"/>
      <c r="C442" s="2"/>
      <c r="D442" s="2"/>
      <c r="E442" s="2"/>
      <c r="F442" s="2"/>
      <c r="G442" s="2"/>
      <c r="H442"/>
      <c r="I442" s="1"/>
    </row>
    <row r="443" spans="1:11" s="155" customFormat="1" ht="15" customHeight="1" x14ac:dyDescent="0.2">
      <c r="B443" s="2"/>
      <c r="C443" s="2"/>
      <c r="D443" s="2"/>
      <c r="E443" s="2"/>
      <c r="F443" s="2"/>
      <c r="G443" s="2"/>
      <c r="H443"/>
      <c r="I443" s="1"/>
    </row>
    <row r="444" spans="1:11" ht="15" customHeight="1" x14ac:dyDescent="0.2">
      <c r="J444" s="156"/>
    </row>
    <row r="445" spans="1:11" ht="15" customHeight="1" x14ac:dyDescent="0.2">
      <c r="K445" s="155"/>
    </row>
    <row r="446" spans="1:11" ht="15" customHeight="1" x14ac:dyDescent="0.2"/>
    <row r="447" spans="1:11" s="67" customFormat="1" ht="15" customHeight="1" x14ac:dyDescent="0.2">
      <c r="A447" s="155"/>
      <c r="B447" s="2"/>
      <c r="C447" s="2"/>
      <c r="D447" s="2"/>
      <c r="E447" s="2"/>
      <c r="F447" s="2"/>
      <c r="G447" s="2"/>
      <c r="H447"/>
      <c r="I447" s="1"/>
      <c r="K447" s="155"/>
    </row>
    <row r="448" spans="1:11" s="67" customFormat="1" ht="15" customHeight="1" x14ac:dyDescent="0.2">
      <c r="A448" s="155"/>
      <c r="B448" s="2"/>
      <c r="C448" s="2"/>
      <c r="D448" s="2"/>
      <c r="E448" s="2"/>
      <c r="F448" s="2"/>
      <c r="G448" s="2"/>
      <c r="H448"/>
      <c r="I448" s="1"/>
      <c r="K448" s="1"/>
    </row>
    <row r="449" spans="11:11" ht="15" customHeight="1" x14ac:dyDescent="0.2">
      <c r="K449" s="155"/>
    </row>
    <row r="450" spans="11:11" ht="15" customHeight="1" x14ac:dyDescent="0.2"/>
    <row r="451" spans="11:11" ht="15" customHeight="1" x14ac:dyDescent="0.2"/>
    <row r="452" spans="11:11" ht="15" customHeight="1" x14ac:dyDescent="0.2">
      <c r="K452" s="155"/>
    </row>
    <row r="453" spans="11:11" ht="15" customHeight="1" x14ac:dyDescent="0.2"/>
    <row r="454" spans="11:11" ht="15" customHeight="1" x14ac:dyDescent="0.2">
      <c r="K454" s="155"/>
    </row>
    <row r="455" spans="11:11" ht="15" customHeight="1" x14ac:dyDescent="0.2"/>
    <row r="456" spans="11:11" ht="15" customHeight="1" x14ac:dyDescent="0.2">
      <c r="K456" s="155"/>
    </row>
    <row r="457" spans="11:11" ht="15" customHeight="1" x14ac:dyDescent="0.2"/>
    <row r="458" spans="11:11" ht="15" customHeight="1" x14ac:dyDescent="0.2">
      <c r="K458" s="155"/>
    </row>
    <row r="459" spans="11:11" ht="15" customHeight="1" x14ac:dyDescent="0.2"/>
    <row r="460" spans="11:11" ht="15" customHeight="1" x14ac:dyDescent="0.2"/>
    <row r="461" spans="11:11" ht="15" customHeight="1" x14ac:dyDescent="0.2">
      <c r="K461" s="155"/>
    </row>
    <row r="462" spans="11:11" ht="15" customHeight="1" x14ac:dyDescent="0.2"/>
    <row r="463" spans="11:11" ht="15" customHeight="1" x14ac:dyDescent="0.2">
      <c r="K463" s="155"/>
    </row>
    <row r="464" spans="11:11" ht="15" customHeight="1" x14ac:dyDescent="0.2"/>
    <row r="465" spans="11:11" ht="15" customHeight="1" x14ac:dyDescent="0.2">
      <c r="K465" s="155"/>
    </row>
    <row r="466" spans="11:11" ht="15" customHeight="1" x14ac:dyDescent="0.2"/>
    <row r="467" spans="11:11" ht="15" customHeight="1" x14ac:dyDescent="0.2">
      <c r="K467" s="155"/>
    </row>
    <row r="468" spans="11:11" ht="15" customHeight="1" x14ac:dyDescent="0.2"/>
    <row r="469" spans="11:11" ht="15" customHeight="1" x14ac:dyDescent="0.2"/>
    <row r="470" spans="11:11" ht="15" customHeight="1" x14ac:dyDescent="0.2">
      <c r="K470" s="155"/>
    </row>
    <row r="471" spans="11:11" ht="15" customHeight="1" x14ac:dyDescent="0.2"/>
    <row r="472" spans="11:11" ht="15" customHeight="1" x14ac:dyDescent="0.2">
      <c r="K472" s="155"/>
    </row>
    <row r="473" spans="11:11" ht="15" customHeight="1" x14ac:dyDescent="0.2"/>
    <row r="474" spans="11:11" ht="15" customHeight="1" x14ac:dyDescent="0.2">
      <c r="K474" s="155"/>
    </row>
    <row r="475" spans="11:11" ht="15" customHeight="1" x14ac:dyDescent="0.2"/>
    <row r="476" spans="11:11" ht="15" customHeight="1" x14ac:dyDescent="0.2">
      <c r="K476" s="155"/>
    </row>
    <row r="477" spans="11:11" ht="15" customHeight="1" x14ac:dyDescent="0.2"/>
    <row r="478" spans="11:11" ht="15" customHeight="1" x14ac:dyDescent="0.2"/>
    <row r="479" spans="11:11" ht="15" customHeight="1" x14ac:dyDescent="0.2">
      <c r="K479" s="155"/>
    </row>
    <row r="480" spans="11:11" ht="15" customHeight="1" x14ac:dyDescent="0.2"/>
    <row r="481" spans="11:11" ht="15" customHeight="1" x14ac:dyDescent="0.2">
      <c r="K481" s="155"/>
    </row>
    <row r="482" spans="11:11" ht="15" customHeight="1" x14ac:dyDescent="0.2"/>
    <row r="483" spans="11:11" ht="15" customHeight="1" x14ac:dyDescent="0.2">
      <c r="K483" s="155"/>
    </row>
    <row r="484" spans="11:11" ht="15" customHeight="1" x14ac:dyDescent="0.2"/>
    <row r="485" spans="11:11" ht="15" customHeight="1" x14ac:dyDescent="0.2">
      <c r="K485" s="155"/>
    </row>
    <row r="486" spans="11:11" ht="15" customHeight="1" x14ac:dyDescent="0.2"/>
    <row r="487" spans="11:11" ht="15" customHeight="1" x14ac:dyDescent="0.2"/>
    <row r="488" spans="11:11" ht="15" customHeight="1" x14ac:dyDescent="0.2">
      <c r="K488" s="155"/>
    </row>
    <row r="489" spans="11:11" ht="15" customHeight="1" x14ac:dyDescent="0.2"/>
    <row r="490" spans="11:11" ht="15" customHeight="1" x14ac:dyDescent="0.2">
      <c r="K490" s="155"/>
    </row>
    <row r="491" spans="11:11" ht="15" customHeight="1" x14ac:dyDescent="0.2"/>
    <row r="492" spans="11:11" ht="15" customHeight="1" x14ac:dyDescent="0.2">
      <c r="K492" s="155"/>
    </row>
    <row r="493" spans="11:11" ht="15" customHeight="1" x14ac:dyDescent="0.2"/>
    <row r="494" spans="11:11" ht="15" customHeight="1" x14ac:dyDescent="0.2">
      <c r="K494" s="155"/>
    </row>
    <row r="495" spans="11:11" ht="15" customHeight="1" x14ac:dyDescent="0.2"/>
    <row r="496" spans="11:11" ht="15" customHeight="1" x14ac:dyDescent="0.2"/>
    <row r="497" spans="11:11" ht="15" customHeight="1" x14ac:dyDescent="0.2">
      <c r="K497" s="155"/>
    </row>
    <row r="498" spans="11:11" ht="15" customHeight="1" x14ac:dyDescent="0.2"/>
    <row r="499" spans="11:11" ht="15" customHeight="1" x14ac:dyDescent="0.2">
      <c r="K499" s="155"/>
    </row>
    <row r="500" spans="11:11" ht="15" customHeight="1" x14ac:dyDescent="0.2"/>
    <row r="501" spans="11:11" ht="15" customHeight="1" x14ac:dyDescent="0.2">
      <c r="K501" s="155"/>
    </row>
    <row r="502" spans="11:11" ht="15" customHeight="1" x14ac:dyDescent="0.2"/>
    <row r="503" spans="11:11" ht="15" customHeight="1" x14ac:dyDescent="0.2">
      <c r="K503" s="155"/>
    </row>
    <row r="504" spans="11:11" ht="15" customHeight="1" x14ac:dyDescent="0.2"/>
    <row r="505" spans="11:11" ht="15" customHeight="1" x14ac:dyDescent="0.2"/>
    <row r="506" spans="11:11" ht="15" customHeight="1" x14ac:dyDescent="0.2">
      <c r="K506" s="155"/>
    </row>
    <row r="507" spans="11:11" ht="15" customHeight="1" x14ac:dyDescent="0.2"/>
    <row r="508" spans="11:11" ht="15" customHeight="1" x14ac:dyDescent="0.2">
      <c r="K508" s="155"/>
    </row>
    <row r="509" spans="11:11" ht="15" customHeight="1" x14ac:dyDescent="0.2"/>
    <row r="510" spans="11:11" ht="15" customHeight="1" x14ac:dyDescent="0.2">
      <c r="K510" s="155"/>
    </row>
    <row r="511" spans="11:11" ht="15" customHeight="1" x14ac:dyDescent="0.2"/>
    <row r="512" spans="11:11" ht="15" customHeight="1" x14ac:dyDescent="0.2">
      <c r="K512" s="155"/>
    </row>
    <row r="513" spans="11:11" ht="15" customHeight="1" x14ac:dyDescent="0.2"/>
    <row r="514" spans="11:11" ht="15" customHeight="1" x14ac:dyDescent="0.2"/>
    <row r="515" spans="11:11" ht="15" customHeight="1" x14ac:dyDescent="0.2">
      <c r="K515" s="155"/>
    </row>
    <row r="516" spans="11:11" ht="15" customHeight="1" x14ac:dyDescent="0.2"/>
    <row r="517" spans="11:11" ht="15" customHeight="1" x14ac:dyDescent="0.2">
      <c r="K517" s="155"/>
    </row>
    <row r="518" spans="11:11" ht="15" customHeight="1" x14ac:dyDescent="0.2"/>
    <row r="519" spans="11:11" ht="15" customHeight="1" x14ac:dyDescent="0.2">
      <c r="K519" s="155"/>
    </row>
    <row r="520" spans="11:11" ht="15" customHeight="1" x14ac:dyDescent="0.2"/>
    <row r="521" spans="11:11" ht="15" customHeight="1" x14ac:dyDescent="0.2">
      <c r="K521" s="155"/>
    </row>
    <row r="522" spans="11:11" ht="15" customHeight="1" x14ac:dyDescent="0.2"/>
    <row r="523" spans="11:11" ht="15" customHeight="1" x14ac:dyDescent="0.2"/>
    <row r="524" spans="11:11" ht="15" customHeight="1" x14ac:dyDescent="0.2">
      <c r="K524" s="155"/>
    </row>
    <row r="525" spans="11:11" ht="15" customHeight="1" x14ac:dyDescent="0.2"/>
    <row r="526" spans="11:11" ht="15" customHeight="1" x14ac:dyDescent="0.2"/>
    <row r="527" spans="11:11" ht="15" customHeight="1" x14ac:dyDescent="0.2"/>
    <row r="528" spans="11:11"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sheetData>
  <sheetProtection algorithmName="SHA-512" hashValue="Cja82mUA54EtIVfWaFuxop8Ihj97jXYdNJg4hDZ2jfmxB57BPmQ6x9zgLrIMX1FIWbHf+GU4WPWpGpvjNYnRiQ==" saltValue="Hi4paQmfARyeCyVJx2MqCA==" spinCount="100000" sheet="1" objects="1" scenarios="1"/>
  <protectedRanges>
    <protectedRange sqref="A448" name="Range1"/>
    <protectedRange sqref="A47" name="Range1_1"/>
  </protectedRanges>
  <mergeCells count="5">
    <mergeCell ref="B2:D2"/>
    <mergeCell ref="E2:G2"/>
    <mergeCell ref="A5:I5"/>
    <mergeCell ref="A46:I46"/>
    <mergeCell ref="E1:G1"/>
  </mergeCells>
  <hyperlinks>
    <hyperlink ref="C1" location="'BE Template'!A84" tooltip="Go to &quot;Summary&quot; section" display="View Summary" xr:uid="{00000000-0004-0000-0E00-000000000000}"/>
  </hyperlinks>
  <pageMargins left="0.25" right="0.25" top="0.75" bottom="0.75" header="0.3" footer="0.3"/>
  <pageSetup paperSize="9" scale="64" fitToHeight="0"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ColWidth="8.83203125"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320</v>
      </c>
      <c r="B1" s="91"/>
      <c r="C1" s="204" t="s">
        <v>120</v>
      </c>
      <c r="D1" s="93"/>
    </row>
    <row r="2" spans="1:4" ht="19" x14ac:dyDescent="0.2">
      <c r="A2" s="146"/>
      <c r="B2" s="281" t="s">
        <v>447</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list'!D4,CountryList!A2:B164,2,FALSE)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list'!D4,CountryList!A2:B164,2,FALSE)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list'!D4,CountryList!A2:B164,2,FALSE)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list'!D4,CountryList!A2:B164,2,FALSE)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list'!D4,CountryList!A2:B164,2,FALSE)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list'!D4,CountryList!A2:B164,2,FALSE)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list'!D4,CountryList!A2:B164,2,FALSE)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list'!D4,CountryList!A2:B164,2,FALSE)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list'!D4,CountryList!A2:B164,2,FALSE)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list'!D4,CountryList!A2:B164,2,FALSE)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list'!D4,CountryList!A2:B164,2,FALSE)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list'!D4,CountryList!A2:B164,2,FALSE)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list'!D4,CountryList!A2:B164,2,FALSE)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list'!D4,CountryList!A2:B164,2,FALSE)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list'!D4,CountryList!A2:B164,2,FALSE)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list'!D4,CountryList!A2:B164,2,FALSE)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list'!D4,CountryList!A2:B164,2,FALSE)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list'!D4,CountryList!A2:B164,2,FALSE)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list'!D4,CountryList!A2:B164,2,FALSE)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P8MFG8S9GoZ8ZJJSpA/RH4nigYzDehkNtoBA7txjjHAmNsKeq0HYy0upndCPFqf8CvSiBWdUCsqcRO5UwDZiUg==" saltValue="D9S4MiZmAM264WbQvIZArA==" spinCount="100000" sheet="1" objects="1" scenarios="1"/>
  <mergeCells count="21">
    <mergeCell ref="A46:D46"/>
    <mergeCell ref="B2:D2"/>
    <mergeCell ref="A5:D5"/>
    <mergeCell ref="A87:D87"/>
    <mergeCell ref="A128:D128"/>
    <mergeCell ref="A169:D169"/>
    <mergeCell ref="A210:D210"/>
    <mergeCell ref="A251:D251"/>
    <mergeCell ref="A292:D292"/>
    <mergeCell ref="A333:D333"/>
    <mergeCell ref="A374:D374"/>
    <mergeCell ref="A415:D415"/>
    <mergeCell ref="A456:D456"/>
    <mergeCell ref="A497:D497"/>
    <mergeCell ref="A538:D538"/>
    <mergeCell ref="A784:D784"/>
    <mergeCell ref="A579:D579"/>
    <mergeCell ref="A620:D620"/>
    <mergeCell ref="A661:D661"/>
    <mergeCell ref="A702:D702"/>
    <mergeCell ref="A743:D743"/>
  </mergeCells>
  <hyperlinks>
    <hyperlink ref="C1" location="BE1!A822" tooltip="Go to Summary section" display="BE1!A822" xr:uid="{00000000-0004-0000-0F00-000000000000}"/>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0859E-9586-4207-AEE2-24FC40DC1128}">
  <sheetPr>
    <tabColor rgb="FFCCFF66"/>
  </sheetPr>
  <dimension ref="A1:D822"/>
  <sheetViews>
    <sheetView zoomScale="75" zoomScaleNormal="75" workbookViewId="0">
      <pane ySplit="3" topLeftCell="A704" activePane="bottomLeft" state="frozenSplit"/>
      <selection pane="bottomLeft" activeCell="B143" sqref="B143"/>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548</v>
      </c>
      <c r="B1" s="91"/>
      <c r="C1" s="204" t="s">
        <v>120</v>
      </c>
      <c r="D1" s="93"/>
    </row>
    <row r="2" spans="1:4" ht="19" x14ac:dyDescent="0.2">
      <c r="A2" s="146"/>
      <c r="B2" s="281" t="s">
        <v>452</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list'!D5,CountryList!A2:B164,2,FALSE)</f>
        <v>5400.04</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v>2</v>
      </c>
      <c r="C20" s="130">
        <v>800</v>
      </c>
      <c r="D20" s="86">
        <f>B20*C20</f>
        <v>1600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1600</v>
      </c>
    </row>
    <row r="39" spans="1:4" ht="16" x14ac:dyDescent="0.2">
      <c r="A39" s="142" t="s">
        <v>111</v>
      </c>
      <c r="B39" s="79"/>
      <c r="C39" s="79"/>
      <c r="D39" s="82">
        <f>SUM(D8:D36)</f>
        <v>1600</v>
      </c>
    </row>
    <row r="40" spans="1:4" x14ac:dyDescent="0.2">
      <c r="A40" s="140"/>
      <c r="B40" s="84"/>
      <c r="C40" s="85"/>
      <c r="D40" s="86"/>
    </row>
    <row r="41" spans="1:4" ht="16" x14ac:dyDescent="0.2">
      <c r="A41" s="79" t="s">
        <v>112</v>
      </c>
      <c r="B41" s="80"/>
      <c r="C41" s="81"/>
      <c r="D41" s="82">
        <f>D38*0.25</f>
        <v>400</v>
      </c>
    </row>
    <row r="42" spans="1:4" x14ac:dyDescent="0.2">
      <c r="A42" s="141"/>
      <c r="B42" s="84"/>
      <c r="C42" s="85"/>
      <c r="D42" s="86"/>
    </row>
    <row r="43" spans="1:4" ht="16" x14ac:dyDescent="0.2">
      <c r="A43" s="79" t="s">
        <v>113</v>
      </c>
      <c r="B43" s="79"/>
      <c r="C43" s="79"/>
      <c r="D43" s="82">
        <f>D39+D41</f>
        <v>2000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list'!D5,CountryList!A2:B164,2,FALSE)</f>
        <v>5400.04</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v>1</v>
      </c>
      <c r="C61" s="130">
        <v>800</v>
      </c>
      <c r="D61" s="86">
        <f>B61*C61</f>
        <v>800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800</v>
      </c>
    </row>
    <row r="80" spans="1:4" ht="16" x14ac:dyDescent="0.2">
      <c r="A80" s="142" t="s">
        <v>111</v>
      </c>
      <c r="B80" s="79"/>
      <c r="C80" s="79"/>
      <c r="D80" s="82">
        <f>SUM(D49:D77)</f>
        <v>800</v>
      </c>
    </row>
    <row r="81" spans="1:4" x14ac:dyDescent="0.2">
      <c r="A81" s="140"/>
      <c r="B81" s="84"/>
      <c r="C81" s="85"/>
      <c r="D81" s="86"/>
    </row>
    <row r="82" spans="1:4" ht="16" x14ac:dyDescent="0.2">
      <c r="A82" s="79" t="s">
        <v>112</v>
      </c>
      <c r="B82" s="80"/>
      <c r="C82" s="81"/>
      <c r="D82" s="82">
        <f>D79*0.25</f>
        <v>200</v>
      </c>
    </row>
    <row r="83" spans="1:4" x14ac:dyDescent="0.2">
      <c r="A83" s="141"/>
      <c r="B83" s="84"/>
      <c r="C83" s="85"/>
      <c r="D83" s="86"/>
    </row>
    <row r="84" spans="1:4" ht="16" x14ac:dyDescent="0.2">
      <c r="A84" s="79" t="s">
        <v>113</v>
      </c>
      <c r="B84" s="79"/>
      <c r="C84" s="79"/>
      <c r="D84" s="82">
        <f>D80+D82</f>
        <v>1000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list'!D5,CountryList!A2:B164,2,FALSE)</f>
        <v>5400.04</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v>1</v>
      </c>
      <c r="C102" s="130">
        <v>4800</v>
      </c>
      <c r="D102" s="86">
        <f>B102*C102</f>
        <v>4800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4800</v>
      </c>
    </row>
    <row r="121" spans="1:4" ht="16" x14ac:dyDescent="0.2">
      <c r="A121" s="142" t="s">
        <v>111</v>
      </c>
      <c r="B121" s="79"/>
      <c r="C121" s="79"/>
      <c r="D121" s="82">
        <f>SUM(D90:D118)</f>
        <v>4800</v>
      </c>
    </row>
    <row r="122" spans="1:4" x14ac:dyDescent="0.2">
      <c r="A122" s="140"/>
      <c r="B122" s="84"/>
      <c r="C122" s="85"/>
      <c r="D122" s="86"/>
    </row>
    <row r="123" spans="1:4" ht="16" x14ac:dyDescent="0.2">
      <c r="A123" s="79" t="s">
        <v>112</v>
      </c>
      <c r="B123" s="80"/>
      <c r="C123" s="81"/>
      <c r="D123" s="82">
        <f>D120*0.25</f>
        <v>1200</v>
      </c>
    </row>
    <row r="124" spans="1:4" x14ac:dyDescent="0.2">
      <c r="A124" s="141"/>
      <c r="B124" s="84"/>
      <c r="C124" s="85"/>
      <c r="D124" s="86"/>
    </row>
    <row r="125" spans="1:4" ht="16" x14ac:dyDescent="0.2">
      <c r="A125" s="79" t="s">
        <v>113</v>
      </c>
      <c r="B125" s="79"/>
      <c r="C125" s="79"/>
      <c r="D125" s="82">
        <f>D121+D123</f>
        <v>6000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list'!D5,CountryList!A2:B164,2,FALSE)</f>
        <v>5400.04</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v>1</v>
      </c>
      <c r="C143" s="130">
        <v>1000</v>
      </c>
      <c r="D143" s="86">
        <f>B143*C143</f>
        <v>1000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1000</v>
      </c>
    </row>
    <row r="162" spans="1:4" ht="16" x14ac:dyDescent="0.2">
      <c r="A162" s="142" t="s">
        <v>111</v>
      </c>
      <c r="B162" s="79"/>
      <c r="C162" s="79"/>
      <c r="D162" s="82">
        <f>SUM(D131:D159)</f>
        <v>1000</v>
      </c>
    </row>
    <row r="163" spans="1:4" x14ac:dyDescent="0.2">
      <c r="A163" s="140"/>
      <c r="B163" s="84"/>
      <c r="C163" s="85"/>
      <c r="D163" s="86"/>
    </row>
    <row r="164" spans="1:4" ht="16" x14ac:dyDescent="0.2">
      <c r="A164" s="79" t="s">
        <v>112</v>
      </c>
      <c r="B164" s="80"/>
      <c r="C164" s="81"/>
      <c r="D164" s="82">
        <f>D161*0.25</f>
        <v>250</v>
      </c>
    </row>
    <row r="165" spans="1:4" x14ac:dyDescent="0.2">
      <c r="A165" s="141"/>
      <c r="B165" s="84"/>
      <c r="C165" s="85"/>
      <c r="D165" s="86"/>
    </row>
    <row r="166" spans="1:4" ht="16" x14ac:dyDescent="0.2">
      <c r="A166" s="79" t="s">
        <v>113</v>
      </c>
      <c r="B166" s="79"/>
      <c r="C166" s="79"/>
      <c r="D166" s="82">
        <f>D162+D164</f>
        <v>1250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list'!D5,CountryList!A2:B164,2,FALSE)</f>
        <v>5400.04</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list'!D5,CountryList!A2:B164,2,FALSE)</f>
        <v>5400.04</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list'!D5,CountryList!A2:B164,2,FALSE)</f>
        <v>5400.04</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list'!D5,CountryList!A2:B164,2,FALSE)</f>
        <v>5400.04</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list'!D5,CountryList!A2:B164,2,FALSE)</f>
        <v>5400.04</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list'!D5,CountryList!A2:B164,2,FALSE)</f>
        <v>5400.04</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list'!D5,CountryList!A2:B164,2,FALSE)</f>
        <v>5400.04</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list'!D5,CountryList!A2:B164,2,FALSE)</f>
        <v>5400.04</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list'!D5,CountryList!A2:B164,2,FALSE)</f>
        <v>5400.04</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8277.5</v>
      </c>
      <c r="D543" s="86">
        <f t="shared" si="27"/>
        <v>119196</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list'!D5,CountryList!A2:B164,2,FALSE)</f>
        <v>5400.04</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v>20</v>
      </c>
      <c r="C553" s="130">
        <v>100</v>
      </c>
      <c r="D553" s="86">
        <f>B553*C553</f>
        <v>2000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v>1</v>
      </c>
      <c r="C563" s="130">
        <v>6220</v>
      </c>
      <c r="D563" s="86">
        <f>B563*C563</f>
        <v>6220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127416</v>
      </c>
    </row>
    <row r="572" spans="1:4" ht="16" x14ac:dyDescent="0.2">
      <c r="A572" s="142" t="s">
        <v>111</v>
      </c>
      <c r="B572" s="79"/>
      <c r="C572" s="79"/>
      <c r="D572" s="82">
        <f>SUM(D541:D569)</f>
        <v>127416</v>
      </c>
    </row>
    <row r="573" spans="1:4" x14ac:dyDescent="0.2">
      <c r="A573" s="140"/>
      <c r="B573" s="84"/>
      <c r="C573" s="85"/>
      <c r="D573" s="86"/>
    </row>
    <row r="574" spans="1:4" ht="16" x14ac:dyDescent="0.2">
      <c r="A574" s="79" t="s">
        <v>112</v>
      </c>
      <c r="B574" s="80"/>
      <c r="C574" s="81"/>
      <c r="D574" s="82">
        <f>D571*0.25</f>
        <v>31854</v>
      </c>
    </row>
    <row r="575" spans="1:4" x14ac:dyDescent="0.2">
      <c r="A575" s="141"/>
      <c r="B575" s="84"/>
      <c r="C575" s="85"/>
      <c r="D575" s="86"/>
    </row>
    <row r="576" spans="1:4" ht="16" x14ac:dyDescent="0.2">
      <c r="A576" s="79" t="s">
        <v>113</v>
      </c>
      <c r="B576" s="79"/>
      <c r="C576" s="79"/>
      <c r="D576" s="82">
        <f>D572+D574</f>
        <v>159270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list'!D5,CountryList!A2:B164,2,FALSE)</f>
        <v>5400.04</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list'!D5,CountryList!A2:B164,2,FALSE)</f>
        <v>5400.04</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list'!D5,CountryList!A2:B164,2,FALSE)</f>
        <v>5400.04</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list'!D5,CountryList!A2:B164,2,FALSE)</f>
        <v>5400.04</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v>1</v>
      </c>
      <c r="C717" s="130">
        <v>1000</v>
      </c>
      <c r="D717" s="86">
        <f>B717*C717</f>
        <v>1000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v>1</v>
      </c>
      <c r="C726" s="130">
        <v>2500</v>
      </c>
      <c r="D726" s="86">
        <f>B726*C726</f>
        <v>2500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3500</v>
      </c>
    </row>
    <row r="736" spans="1:4" ht="16" x14ac:dyDescent="0.2">
      <c r="A736" s="142" t="s">
        <v>111</v>
      </c>
      <c r="B736" s="79"/>
      <c r="C736" s="79"/>
      <c r="D736" s="82">
        <f>SUM(D705:D733)</f>
        <v>3500</v>
      </c>
    </row>
    <row r="737" spans="1:4" x14ac:dyDescent="0.2">
      <c r="A737" s="140"/>
      <c r="B737" s="84"/>
      <c r="C737" s="85"/>
      <c r="D737" s="86"/>
    </row>
    <row r="738" spans="1:4" ht="16" x14ac:dyDescent="0.2">
      <c r="A738" s="79" t="s">
        <v>112</v>
      </c>
      <c r="B738" s="80"/>
      <c r="C738" s="81"/>
      <c r="D738" s="82">
        <f>D735*0.25</f>
        <v>875</v>
      </c>
    </row>
    <row r="739" spans="1:4" x14ac:dyDescent="0.2">
      <c r="A739" s="141"/>
      <c r="B739" s="84"/>
      <c r="C739" s="85"/>
      <c r="D739" s="86"/>
    </row>
    <row r="740" spans="1:4" ht="16" x14ac:dyDescent="0.2">
      <c r="A740" s="79" t="s">
        <v>113</v>
      </c>
      <c r="B740" s="79"/>
      <c r="C740" s="79"/>
      <c r="D740" s="82">
        <f>D736+D738</f>
        <v>4375</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list'!D5,CountryList!A2:B164,2,FALSE)</f>
        <v>5400.04</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14.4</v>
      </c>
      <c r="C789" s="85">
        <f t="shared" si="39"/>
        <v>8277.5</v>
      </c>
      <c r="D789" s="86">
        <f t="shared" si="40"/>
        <v>119196</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26</v>
      </c>
      <c r="C799" s="85">
        <f>IF(B799&gt;0,D799/B799," ")</f>
        <v>430.76923076923077</v>
      </c>
      <c r="D799" s="86">
        <f>D20+D61+D102+D143+D184+D225+D266+D307+D348+D389+D430+D471+D512+D553+D594+D635+D676+D717+D758</f>
        <v>11200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1</v>
      </c>
      <c r="C808" s="85">
        <f t="shared" si="41"/>
        <v>2500</v>
      </c>
      <c r="D808" s="86">
        <f>D29+D70+D111+D152+D193+D234+D275+D316+D357+D398+D439+D480+D521+D562+D603+D644+D685+D726+D767</f>
        <v>2500</v>
      </c>
    </row>
    <row r="809" spans="1:4" ht="16" x14ac:dyDescent="0.2">
      <c r="A809" s="139" t="s">
        <v>125</v>
      </c>
      <c r="B809" s="203">
        <f>B30+B71+B112+B153+B194+B235+B276+B317+B358+B399+B440+B481+B522+B563+B604+B645+B686+B727+B768</f>
        <v>1</v>
      </c>
      <c r="C809" s="85">
        <f t="shared" si="41"/>
        <v>6220</v>
      </c>
      <c r="D809" s="86">
        <f>D30+D71+D112+D153+D194+D235+D276+D317+D358+D399+D440+D481+D522+D563+D604+D645+D686+D727+D768</f>
        <v>6220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139116</v>
      </c>
    </row>
    <row r="818" spans="1:4" ht="16" x14ac:dyDescent="0.2">
      <c r="A818" s="142" t="s">
        <v>111</v>
      </c>
      <c r="B818" s="79"/>
      <c r="C818" s="79"/>
      <c r="D818" s="154">
        <f>D39+D80+D121+D162+D203+D244+D285+D326+D367+D408+D449+D490+D531+D572+D613+D654+D695+D736+D777</f>
        <v>139116</v>
      </c>
    </row>
    <row r="819" spans="1:4" x14ac:dyDescent="0.2">
      <c r="A819" s="140"/>
      <c r="B819" s="84"/>
      <c r="C819" s="85"/>
      <c r="D819" s="86"/>
    </row>
    <row r="820" spans="1:4" ht="16" x14ac:dyDescent="0.2">
      <c r="A820" s="79" t="s">
        <v>112</v>
      </c>
      <c r="B820" s="79"/>
      <c r="C820" s="79"/>
      <c r="D820" s="154">
        <f>D41+D82+D123+D164+D205+D246+D287+D328+D369+D410+D451+D492+D533+D574+D615+D656+D697+D738+D779</f>
        <v>34779</v>
      </c>
    </row>
    <row r="821" spans="1:4" x14ac:dyDescent="0.2">
      <c r="A821" s="141"/>
      <c r="B821" s="84"/>
      <c r="C821" s="85"/>
      <c r="D821" s="86"/>
    </row>
    <row r="822" spans="1:4" ht="16" x14ac:dyDescent="0.2">
      <c r="A822" s="79" t="s">
        <v>113</v>
      </c>
      <c r="B822" s="79"/>
      <c r="C822" s="79"/>
      <c r="D822" s="154">
        <f>D43+D84+D125+D166+D207+D248+D289+D330+D371+D412+D453+D494+D535+D576+D617+D658+D699+D740+D781</f>
        <v>173895</v>
      </c>
    </row>
  </sheetData>
  <sheetProtection algorithmName="SHA-512" hashValue="HSgSecCSEBkIY1btHokZCD/A8MoWJV31NJx86pXOz2io34t3tr/b9B3jwLTo5PUZuomHPc5IqpnJOYgSk6BwFQ==" saltValue="LBnI7MXXtS0gSZfZYCFjnA=="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2!A822" tooltip="Go to Summary section" display="BE2!A822" xr:uid="{C59046BD-ED84-4046-8841-711701230ACB}"/>
  </hyperlink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C955B-E243-4577-92EB-525582EB745A}">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549</v>
      </c>
      <c r="B1" s="91"/>
      <c r="C1" s="204" t="s">
        <v>120</v>
      </c>
      <c r="D1" s="93"/>
    </row>
    <row r="2" spans="1:4" ht="19" x14ac:dyDescent="0.2">
      <c r="A2" s="146"/>
      <c r="B2" s="281" t="s">
        <v>457</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list'!D6,CountryList!A2:B164,2,FALSE)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list'!D6,CountryList!A2:B164,2,FALSE)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list'!D6,CountryList!A2:B164,2,FALSE)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list'!D6,CountryList!A2:B164,2,FALSE)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list'!D6,CountryList!A2:B164,2,FALSE)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list'!D6,CountryList!A2:B164,2,FALSE)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list'!D6,CountryList!A2:B164,2,FALSE)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list'!D6,CountryList!A2:B164,2,FALSE)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list'!D6,CountryList!A2:B164,2,FALSE)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list'!D6,CountryList!A2:B164,2,FALSE)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list'!D6,CountryList!A2:B164,2,FALSE)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list'!D6,CountryList!A2:B164,2,FALSE)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list'!D6,CountryList!A2:B164,2,FALSE)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list'!D6,CountryList!A2:B164,2,FALSE)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list'!D6,CountryList!A2:B164,2,FALSE)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list'!D6,CountryList!A2:B164,2,FALSE)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list'!D6,CountryList!A2:B164,2,FALSE)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list'!D6,CountryList!A2:B164,2,FALSE)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list'!D6,CountryList!A2:B164,2,FALSE)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zYdjsnV73z2TsL7novx79cDozKvglzNusZk1G1wwHPx99QDhmoNfda9BXZ/wkpfSjwXzgfym8VRLPWfDWcCSPw==" saltValue="EI8xy/6iZ+sOK70Kce1b7g=="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3!A822" tooltip="Go to Summary section" display="BE3!A822" xr:uid="{BABB03CE-F925-4CDE-8DFA-60AA3901EDE4}"/>
  </hyperlink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328EC-CCB9-4E7A-A10B-992E78C1B3A9}">
  <sheetPr>
    <tabColor rgb="FFCCFF66"/>
  </sheetPr>
  <dimension ref="A1:D822"/>
  <sheetViews>
    <sheetView zoomScale="72" zoomScaleNormal="72" workbookViewId="0">
      <pane ySplit="3" topLeftCell="A530" activePane="bottomLeft" state="frozenSplit"/>
      <selection pane="bottomLeft" activeCell="C561" sqref="C56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550</v>
      </c>
      <c r="B1" s="91"/>
      <c r="C1" s="204" t="s">
        <v>120</v>
      </c>
      <c r="D1" s="93"/>
    </row>
    <row r="2" spans="1:4" ht="19" x14ac:dyDescent="0.2">
      <c r="A2" s="146"/>
      <c r="B2" s="281" t="s">
        <v>462</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list'!D7,CountryList!A2:B164,2,FALSE)</f>
        <v>6954.5199999999995</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v>2</v>
      </c>
      <c r="C20" s="130">
        <v>800</v>
      </c>
      <c r="D20" s="86">
        <f>B20*C20</f>
        <v>1600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1600</v>
      </c>
    </row>
    <row r="39" spans="1:4" ht="16" x14ac:dyDescent="0.2">
      <c r="A39" s="142" t="s">
        <v>111</v>
      </c>
      <c r="B39" s="79"/>
      <c r="C39" s="79"/>
      <c r="D39" s="82">
        <f>SUM(D8:D36)</f>
        <v>1600</v>
      </c>
    </row>
    <row r="40" spans="1:4" x14ac:dyDescent="0.2">
      <c r="A40" s="140"/>
      <c r="B40" s="84"/>
      <c r="C40" s="85"/>
      <c r="D40" s="86"/>
    </row>
    <row r="41" spans="1:4" ht="16" x14ac:dyDescent="0.2">
      <c r="A41" s="79" t="s">
        <v>112</v>
      </c>
      <c r="B41" s="80"/>
      <c r="C41" s="81"/>
      <c r="D41" s="82">
        <f>D38*0.25</f>
        <v>400</v>
      </c>
    </row>
    <row r="42" spans="1:4" x14ac:dyDescent="0.2">
      <c r="A42" s="141"/>
      <c r="B42" s="84"/>
      <c r="C42" s="85"/>
      <c r="D42" s="86"/>
    </row>
    <row r="43" spans="1:4" ht="16" x14ac:dyDescent="0.2">
      <c r="A43" s="79" t="s">
        <v>113</v>
      </c>
      <c r="B43" s="79"/>
      <c r="C43" s="79"/>
      <c r="D43" s="82">
        <f>D39+D41</f>
        <v>2000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list'!D7,CountryList!A2:B164,2,FALSE)</f>
        <v>6954.5199999999995</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v>1</v>
      </c>
      <c r="C61" s="130">
        <v>800</v>
      </c>
      <c r="D61" s="86">
        <f>B61*C61</f>
        <v>800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800</v>
      </c>
    </row>
    <row r="80" spans="1:4" ht="16" x14ac:dyDescent="0.2">
      <c r="A80" s="142" t="s">
        <v>111</v>
      </c>
      <c r="B80" s="79"/>
      <c r="C80" s="79"/>
      <c r="D80" s="82">
        <f>SUM(D49:D77)</f>
        <v>800</v>
      </c>
    </row>
    <row r="81" spans="1:4" x14ac:dyDescent="0.2">
      <c r="A81" s="140"/>
      <c r="B81" s="84"/>
      <c r="C81" s="85"/>
      <c r="D81" s="86"/>
    </row>
    <row r="82" spans="1:4" ht="16" x14ac:dyDescent="0.2">
      <c r="A82" s="79" t="s">
        <v>112</v>
      </c>
      <c r="B82" s="80"/>
      <c r="C82" s="81"/>
      <c r="D82" s="82">
        <f>D79*0.25</f>
        <v>200</v>
      </c>
    </row>
    <row r="83" spans="1:4" x14ac:dyDescent="0.2">
      <c r="A83" s="141"/>
      <c r="B83" s="84"/>
      <c r="C83" s="85"/>
      <c r="D83" s="86"/>
    </row>
    <row r="84" spans="1:4" ht="16" x14ac:dyDescent="0.2">
      <c r="A84" s="79" t="s">
        <v>113</v>
      </c>
      <c r="B84" s="79"/>
      <c r="C84" s="79"/>
      <c r="D84" s="82">
        <f>D80+D82</f>
        <v>1000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list'!D7,CountryList!A2:B164,2,FALSE)</f>
        <v>6954.5199999999995</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v>1</v>
      </c>
      <c r="C102" s="130">
        <v>4800</v>
      </c>
      <c r="D102" s="86">
        <f>B102*C102</f>
        <v>4800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4800</v>
      </c>
    </row>
    <row r="121" spans="1:4" ht="16" x14ac:dyDescent="0.2">
      <c r="A121" s="142" t="s">
        <v>111</v>
      </c>
      <c r="B121" s="79"/>
      <c r="C121" s="79"/>
      <c r="D121" s="82">
        <f>SUM(D90:D118)</f>
        <v>4800</v>
      </c>
    </row>
    <row r="122" spans="1:4" x14ac:dyDescent="0.2">
      <c r="A122" s="140"/>
      <c r="B122" s="84"/>
      <c r="C122" s="85"/>
      <c r="D122" s="86"/>
    </row>
    <row r="123" spans="1:4" ht="16" x14ac:dyDescent="0.2">
      <c r="A123" s="79" t="s">
        <v>112</v>
      </c>
      <c r="B123" s="80"/>
      <c r="C123" s="81"/>
      <c r="D123" s="82">
        <f>D120*0.25</f>
        <v>1200</v>
      </c>
    </row>
    <row r="124" spans="1:4" x14ac:dyDescent="0.2">
      <c r="A124" s="141"/>
      <c r="B124" s="84"/>
      <c r="C124" s="85"/>
      <c r="D124" s="86"/>
    </row>
    <row r="125" spans="1:4" ht="16" x14ac:dyDescent="0.2">
      <c r="A125" s="79" t="s">
        <v>113</v>
      </c>
      <c r="B125" s="79"/>
      <c r="C125" s="79"/>
      <c r="D125" s="82">
        <f>D121+D123</f>
        <v>6000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list'!D7,CountryList!A2:B164,2,FALSE)</f>
        <v>6954.5199999999995</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v>1</v>
      </c>
      <c r="C143" s="130">
        <v>1000</v>
      </c>
      <c r="D143" s="86">
        <f>B143*C143</f>
        <v>1000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1000</v>
      </c>
    </row>
    <row r="162" spans="1:4" ht="16" x14ac:dyDescent="0.2">
      <c r="A162" s="142" t="s">
        <v>111</v>
      </c>
      <c r="B162" s="79"/>
      <c r="C162" s="79"/>
      <c r="D162" s="82">
        <f>SUM(D131:D159)</f>
        <v>1000</v>
      </c>
    </row>
    <row r="163" spans="1:4" x14ac:dyDescent="0.2">
      <c r="A163" s="140"/>
      <c r="B163" s="84"/>
      <c r="C163" s="85"/>
      <c r="D163" s="86"/>
    </row>
    <row r="164" spans="1:4" ht="16" x14ac:dyDescent="0.2">
      <c r="A164" s="79" t="s">
        <v>112</v>
      </c>
      <c r="B164" s="80"/>
      <c r="C164" s="81"/>
      <c r="D164" s="82">
        <f>D161*0.25</f>
        <v>250</v>
      </c>
    </row>
    <row r="165" spans="1:4" x14ac:dyDescent="0.2">
      <c r="A165" s="141"/>
      <c r="B165" s="84"/>
      <c r="C165" s="85"/>
      <c r="D165" s="86"/>
    </row>
    <row r="166" spans="1:4" ht="16" x14ac:dyDescent="0.2">
      <c r="A166" s="79" t="s">
        <v>113</v>
      </c>
      <c r="B166" s="79"/>
      <c r="C166" s="79"/>
      <c r="D166" s="82">
        <f>D162+D164</f>
        <v>1250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list'!D7,CountryList!A2:B164,2,FALSE)</f>
        <v>6954.5199999999995</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list'!D7,CountryList!A2:B164,2,FALSE)</f>
        <v>6954.5199999999995</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list'!D7,CountryList!A2:B164,2,FALSE)</f>
        <v>6954.5199999999995</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3.6</v>
      </c>
      <c r="C297" s="130">
        <v>5570.12</v>
      </c>
      <c r="D297" s="86">
        <f t="shared" si="15"/>
        <v>20052.432000000001</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list'!D7,CountryList!A2:B164,2,FALSE)</f>
        <v>6954.5199999999995</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20052.432000000001</v>
      </c>
    </row>
    <row r="326" spans="1:4" ht="16" x14ac:dyDescent="0.2">
      <c r="A326" s="142" t="s">
        <v>111</v>
      </c>
      <c r="B326" s="79"/>
      <c r="C326" s="79"/>
      <c r="D326" s="82">
        <f>SUM(D295:D323)</f>
        <v>20052.432000000001</v>
      </c>
    </row>
    <row r="327" spans="1:4" x14ac:dyDescent="0.2">
      <c r="A327" s="140"/>
      <c r="B327" s="84"/>
      <c r="C327" s="85"/>
      <c r="D327" s="86"/>
    </row>
    <row r="328" spans="1:4" ht="16" x14ac:dyDescent="0.2">
      <c r="A328" s="79" t="s">
        <v>112</v>
      </c>
      <c r="B328" s="80"/>
      <c r="C328" s="81"/>
      <c r="D328" s="82">
        <f>D325*0.25</f>
        <v>5013.1080000000002</v>
      </c>
    </row>
    <row r="329" spans="1:4" x14ac:dyDescent="0.2">
      <c r="A329" s="141"/>
      <c r="B329" s="84"/>
      <c r="C329" s="85"/>
      <c r="D329" s="86"/>
    </row>
    <row r="330" spans="1:4" ht="16" x14ac:dyDescent="0.2">
      <c r="A330" s="79" t="s">
        <v>113</v>
      </c>
      <c r="B330" s="79"/>
      <c r="C330" s="79"/>
      <c r="D330" s="82">
        <f>D326+D328</f>
        <v>25065.54</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7.6</v>
      </c>
      <c r="C338" s="130">
        <v>5570.12</v>
      </c>
      <c r="D338" s="86">
        <f t="shared" si="17"/>
        <v>42332.911999999997</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list'!D7,CountryList!A2:B164,2,FALSE)</f>
        <v>6954.5199999999995</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42332.911999999997</v>
      </c>
    </row>
    <row r="367" spans="1:4" ht="16" x14ac:dyDescent="0.2">
      <c r="A367" s="142" t="s">
        <v>111</v>
      </c>
      <c r="B367" s="79"/>
      <c r="C367" s="79"/>
      <c r="D367" s="82">
        <f>SUM(D336:D364)</f>
        <v>42332.911999999997</v>
      </c>
    </row>
    <row r="368" spans="1:4" x14ac:dyDescent="0.2">
      <c r="A368" s="140"/>
      <c r="B368" s="84"/>
      <c r="C368" s="85"/>
      <c r="D368" s="86"/>
    </row>
    <row r="369" spans="1:4" ht="16" x14ac:dyDescent="0.2">
      <c r="A369" s="79" t="s">
        <v>112</v>
      </c>
      <c r="B369" s="80"/>
      <c r="C369" s="81"/>
      <c r="D369" s="82">
        <f>D366*0.25</f>
        <v>10583.227999999999</v>
      </c>
    </row>
    <row r="370" spans="1:4" x14ac:dyDescent="0.2">
      <c r="A370" s="141"/>
      <c r="B370" s="84"/>
      <c r="C370" s="85"/>
      <c r="D370" s="86"/>
    </row>
    <row r="371" spans="1:4" ht="16" x14ac:dyDescent="0.2">
      <c r="A371" s="79" t="s">
        <v>113</v>
      </c>
      <c r="B371" s="79"/>
      <c r="C371" s="79"/>
      <c r="D371" s="82">
        <f>D367+D369</f>
        <v>52916.14</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0.5</v>
      </c>
      <c r="C379" s="130">
        <v>5570.12</v>
      </c>
      <c r="D379" s="86">
        <f t="shared" si="19"/>
        <v>2785.06</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list'!D7,CountryList!A2:B164,2,FALSE)</f>
        <v>6954.5199999999995</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2785.06</v>
      </c>
    </row>
    <row r="408" spans="1:4" ht="16" x14ac:dyDescent="0.2">
      <c r="A408" s="142" t="s">
        <v>111</v>
      </c>
      <c r="B408" s="79"/>
      <c r="C408" s="79"/>
      <c r="D408" s="82">
        <f>SUM(D377:D405)</f>
        <v>2785.06</v>
      </c>
    </row>
    <row r="409" spans="1:4" x14ac:dyDescent="0.2">
      <c r="A409" s="140"/>
      <c r="B409" s="84"/>
      <c r="C409" s="85"/>
      <c r="D409" s="86"/>
    </row>
    <row r="410" spans="1:4" ht="16" x14ac:dyDescent="0.2">
      <c r="A410" s="79" t="s">
        <v>112</v>
      </c>
      <c r="B410" s="80"/>
      <c r="C410" s="81"/>
      <c r="D410" s="82">
        <f>D407*0.25</f>
        <v>696.26499999999999</v>
      </c>
    </row>
    <row r="411" spans="1:4" x14ac:dyDescent="0.2">
      <c r="A411" s="141"/>
      <c r="B411" s="84"/>
      <c r="C411" s="85"/>
      <c r="D411" s="86"/>
    </row>
    <row r="412" spans="1:4" ht="16" x14ac:dyDescent="0.2">
      <c r="A412" s="79" t="s">
        <v>113</v>
      </c>
      <c r="B412" s="79"/>
      <c r="C412" s="79"/>
      <c r="D412" s="82">
        <f>D408+D410</f>
        <v>3481.3249999999998</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list'!D7,CountryList!A2:B164,2,FALSE)</f>
        <v>6954.5199999999995</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v>10.8</v>
      </c>
      <c r="C461" s="130">
        <v>5570.12</v>
      </c>
      <c r="D461" s="86">
        <f t="shared" si="23"/>
        <v>60157.296000000002</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list'!D7,CountryList!A2:B164,2,FALSE)</f>
        <v>6954.5199999999995</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60157.296000000002</v>
      </c>
    </row>
    <row r="490" spans="1:4" ht="16" x14ac:dyDescent="0.2">
      <c r="A490" s="142" t="s">
        <v>111</v>
      </c>
      <c r="B490" s="79"/>
      <c r="C490" s="79"/>
      <c r="D490" s="82">
        <f>SUM(D459:D487)</f>
        <v>60157.296000000002</v>
      </c>
    </row>
    <row r="491" spans="1:4" x14ac:dyDescent="0.2">
      <c r="A491" s="140"/>
      <c r="B491" s="84"/>
      <c r="C491" s="85"/>
      <c r="D491" s="86"/>
    </row>
    <row r="492" spans="1:4" ht="16" x14ac:dyDescent="0.2">
      <c r="A492" s="79" t="s">
        <v>112</v>
      </c>
      <c r="B492" s="80"/>
      <c r="C492" s="81"/>
      <c r="D492" s="82">
        <f>D489*0.25</f>
        <v>15039.324000000001</v>
      </c>
    </row>
    <row r="493" spans="1:4" x14ac:dyDescent="0.2">
      <c r="A493" s="141"/>
      <c r="B493" s="84"/>
      <c r="C493" s="85"/>
      <c r="D493" s="86"/>
    </row>
    <row r="494" spans="1:4" ht="16" x14ac:dyDescent="0.2">
      <c r="A494" s="79" t="s">
        <v>113</v>
      </c>
      <c r="B494" s="79"/>
      <c r="C494" s="79"/>
      <c r="D494" s="82">
        <f>D490+D492</f>
        <v>75196.62</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list'!D7,CountryList!A2:B164,2,FALSE)</f>
        <v>6954.5199999999995</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5570.12</v>
      </c>
      <c r="D543" s="86">
        <f t="shared" si="27"/>
        <v>80209.728000000003</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list'!D7,CountryList!A2:B164,2,FALSE)</f>
        <v>6954.5199999999995</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v>20</v>
      </c>
      <c r="C553" s="130">
        <v>100</v>
      </c>
      <c r="D553" s="86">
        <f>B553*C553</f>
        <v>2000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v>1</v>
      </c>
      <c r="C563" s="130">
        <v>7720</v>
      </c>
      <c r="D563" s="86">
        <f>B563*C563</f>
        <v>7720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89929.728000000003</v>
      </c>
    </row>
    <row r="572" spans="1:4" ht="16" x14ac:dyDescent="0.2">
      <c r="A572" s="142" t="s">
        <v>111</v>
      </c>
      <c r="B572" s="79"/>
      <c r="C572" s="79"/>
      <c r="D572" s="82">
        <f>SUM(D541:D569)</f>
        <v>89929.728000000003</v>
      </c>
    </row>
    <row r="573" spans="1:4" x14ac:dyDescent="0.2">
      <c r="A573" s="140"/>
      <c r="B573" s="84"/>
      <c r="C573" s="85"/>
      <c r="D573" s="86"/>
    </row>
    <row r="574" spans="1:4" ht="16" x14ac:dyDescent="0.2">
      <c r="A574" s="79" t="s">
        <v>112</v>
      </c>
      <c r="B574" s="80"/>
      <c r="C574" s="81"/>
      <c r="D574" s="82">
        <f>D571*0.25</f>
        <v>22482.432000000001</v>
      </c>
    </row>
    <row r="575" spans="1:4" x14ac:dyDescent="0.2">
      <c r="A575" s="141"/>
      <c r="B575" s="84"/>
      <c r="C575" s="85"/>
      <c r="D575" s="86"/>
    </row>
    <row r="576" spans="1:4" ht="16" x14ac:dyDescent="0.2">
      <c r="A576" s="79" t="s">
        <v>113</v>
      </c>
      <c r="B576" s="79"/>
      <c r="C576" s="79"/>
      <c r="D576" s="82">
        <f>D572+D574</f>
        <v>112412.16</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list'!D7,CountryList!A2:B164,2,FALSE)</f>
        <v>6954.5199999999995</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list'!D7,CountryList!A2:B164,2,FALSE)</f>
        <v>6954.5199999999995</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list'!D7,CountryList!A2:B164,2,FALSE)</f>
        <v>6954.5199999999995</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list'!D7,CountryList!A2:B164,2,FALSE)</f>
        <v>6954.5199999999995</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v>1</v>
      </c>
      <c r="C717" s="130">
        <v>1000</v>
      </c>
      <c r="D717" s="86">
        <f>B717*C717</f>
        <v>1000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v>1</v>
      </c>
      <c r="C726" s="130">
        <v>2500</v>
      </c>
      <c r="D726" s="86">
        <f>B726*C726</f>
        <v>2500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3500</v>
      </c>
    </row>
    <row r="736" spans="1:4" ht="16" x14ac:dyDescent="0.2">
      <c r="A736" s="142" t="s">
        <v>111</v>
      </c>
      <c r="B736" s="79"/>
      <c r="C736" s="79"/>
      <c r="D736" s="82">
        <f>SUM(D705:D733)</f>
        <v>3500</v>
      </c>
    </row>
    <row r="737" spans="1:4" x14ac:dyDescent="0.2">
      <c r="A737" s="140"/>
      <c r="B737" s="84"/>
      <c r="C737" s="85"/>
      <c r="D737" s="86"/>
    </row>
    <row r="738" spans="1:4" ht="16" x14ac:dyDescent="0.2">
      <c r="A738" s="79" t="s">
        <v>112</v>
      </c>
      <c r="B738" s="80"/>
      <c r="C738" s="81"/>
      <c r="D738" s="82">
        <f>D735*0.25</f>
        <v>875</v>
      </c>
    </row>
    <row r="739" spans="1:4" x14ac:dyDescent="0.2">
      <c r="A739" s="141"/>
      <c r="B739" s="84"/>
      <c r="C739" s="85"/>
      <c r="D739" s="86"/>
    </row>
    <row r="740" spans="1:4" ht="16" x14ac:dyDescent="0.2">
      <c r="A740" s="79" t="s">
        <v>113</v>
      </c>
      <c r="B740" s="79"/>
      <c r="C740" s="79"/>
      <c r="D740" s="82">
        <f>D736+D738</f>
        <v>4375</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list'!D7,CountryList!A2:B164,2,FALSE)</f>
        <v>6954.5199999999995</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36.9</v>
      </c>
      <c r="C789" s="85">
        <f t="shared" si="39"/>
        <v>5570.1200000000008</v>
      </c>
      <c r="D789" s="86">
        <f t="shared" si="40"/>
        <v>205537.42800000001</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26</v>
      </c>
      <c r="C799" s="85">
        <f>IF(B799&gt;0,D799/B799," ")</f>
        <v>430.76923076923077</v>
      </c>
      <c r="D799" s="86">
        <f>D20+D61+D102+D143+D184+D225+D266+D307+D348+D389+D430+D471+D512+D553+D594+D635+D676+D717+D758</f>
        <v>11200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1</v>
      </c>
      <c r="C808" s="85">
        <f t="shared" si="41"/>
        <v>2500</v>
      </c>
      <c r="D808" s="86">
        <f>D29+D70+D111+D152+D193+D234+D275+D316+D357+D398+D439+D480+D521+D562+D603+D644+D685+D726+D767</f>
        <v>2500</v>
      </c>
    </row>
    <row r="809" spans="1:4" ht="16" x14ac:dyDescent="0.2">
      <c r="A809" s="139" t="s">
        <v>125</v>
      </c>
      <c r="B809" s="203">
        <f>B30+B71+B112+B153+B194+B235+B276+B317+B358+B399+B440+B481+B522+B563+B604+B645+B686+B727+B768</f>
        <v>1</v>
      </c>
      <c r="C809" s="85">
        <f t="shared" si="41"/>
        <v>7720</v>
      </c>
      <c r="D809" s="86">
        <f>D30+D71+D112+D153+D194+D235+D276+D317+D358+D399+D440+D481+D522+D563+D604+D645+D686+D727+D768</f>
        <v>7720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226957.42800000001</v>
      </c>
    </row>
    <row r="818" spans="1:4" ht="16" x14ac:dyDescent="0.2">
      <c r="A818" s="142" t="s">
        <v>111</v>
      </c>
      <c r="B818" s="79"/>
      <c r="C818" s="79"/>
      <c r="D818" s="154">
        <f>D39+D80+D121+D162+D203+D244+D285+D326+D367+D408+D449+D490+D531+D572+D613+D654+D695+D736+D777</f>
        <v>226957.42800000001</v>
      </c>
    </row>
    <row r="819" spans="1:4" x14ac:dyDescent="0.2">
      <c r="A819" s="140"/>
      <c r="B819" s="84"/>
      <c r="C819" s="85"/>
      <c r="D819" s="86"/>
    </row>
    <row r="820" spans="1:4" ht="16" x14ac:dyDescent="0.2">
      <c r="A820" s="79" t="s">
        <v>112</v>
      </c>
      <c r="B820" s="79"/>
      <c r="C820" s="79"/>
      <c r="D820" s="154">
        <f>D41+D82+D123+D164+D205+D246+D287+D328+D369+D410+D451+D492+D533+D574+D615+D656+D697+D738+D779</f>
        <v>56739.357000000004</v>
      </c>
    </row>
    <row r="821" spans="1:4" x14ac:dyDescent="0.2">
      <c r="A821" s="141"/>
      <c r="B821" s="84"/>
      <c r="C821" s="85"/>
      <c r="D821" s="86"/>
    </row>
    <row r="822" spans="1:4" ht="16" x14ac:dyDescent="0.2">
      <c r="A822" s="79" t="s">
        <v>113</v>
      </c>
      <c r="B822" s="79"/>
      <c r="C822" s="79"/>
      <c r="D822" s="154">
        <f>D43+D84+D125+D166+D207+D248+D289+D330+D371+D412+D453+D494+D535+D576+D617+D658+D699+D740+D781</f>
        <v>283696.78500000003</v>
      </c>
    </row>
  </sheetData>
  <sheetProtection algorithmName="SHA-512" hashValue="M0QgeMgoowJ7tVg3BF8o7VxsTQwpQnP6PdcFwKFihtnhojlr+Z01C+r9ExKoZcd7ClxUjEvxTvh7RRQORMqXhQ==" saltValue="o+vDfUD8q7GbH8I5HWx9hg=="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4!A822" tooltip="Go to Summary section" display="BE4!A822" xr:uid="{5D893902-072B-482B-BEF9-376512B1C616}"/>
  </hyperlink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B02B1-263F-481F-A8CD-0D87B341A813}">
  <sheetPr>
    <tabColor rgb="FFCCFF66"/>
  </sheetPr>
  <dimension ref="A1:D822"/>
  <sheetViews>
    <sheetView zoomScale="73" zoomScaleNormal="73" workbookViewId="0">
      <pane ySplit="3" topLeftCell="A361" activePane="bottomLeft" state="frozenSplit"/>
      <selection pane="bottomLeft" activeCell="C315" sqref="C315"/>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551</v>
      </c>
      <c r="B1" s="91"/>
      <c r="C1" s="204" t="s">
        <v>120</v>
      </c>
      <c r="D1" s="93"/>
    </row>
    <row r="2" spans="1:4" ht="19" x14ac:dyDescent="0.2">
      <c r="A2" s="146"/>
      <c r="B2" s="281" t="s">
        <v>467</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list'!D8,CountryList!A2:B164,2,FALSE)</f>
        <v>3581.3999999999996</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v>2</v>
      </c>
      <c r="C20" s="130">
        <v>800</v>
      </c>
      <c r="D20" s="86">
        <f>B20*C20</f>
        <v>1600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1600</v>
      </c>
    </row>
    <row r="39" spans="1:4" ht="16" x14ac:dyDescent="0.2">
      <c r="A39" s="142" t="s">
        <v>111</v>
      </c>
      <c r="B39" s="79"/>
      <c r="C39" s="79"/>
      <c r="D39" s="82">
        <f>SUM(D8:D36)</f>
        <v>1600</v>
      </c>
    </row>
    <row r="40" spans="1:4" x14ac:dyDescent="0.2">
      <c r="A40" s="140"/>
      <c r="B40" s="84"/>
      <c r="C40" s="85"/>
      <c r="D40" s="86"/>
    </row>
    <row r="41" spans="1:4" ht="16" x14ac:dyDescent="0.2">
      <c r="A41" s="79" t="s">
        <v>112</v>
      </c>
      <c r="B41" s="80"/>
      <c r="C41" s="81"/>
      <c r="D41" s="82">
        <f>D38*0.25</f>
        <v>400</v>
      </c>
    </row>
    <row r="42" spans="1:4" x14ac:dyDescent="0.2">
      <c r="A42" s="141"/>
      <c r="B42" s="84"/>
      <c r="C42" s="85"/>
      <c r="D42" s="86"/>
    </row>
    <row r="43" spans="1:4" ht="16" x14ac:dyDescent="0.2">
      <c r="A43" s="79" t="s">
        <v>113</v>
      </c>
      <c r="B43" s="79"/>
      <c r="C43" s="79"/>
      <c r="D43" s="82">
        <f>D39+D41</f>
        <v>2000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list'!D8,CountryList!A2:B164,2,FALSE)</f>
        <v>3581.3999999999996</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v>1</v>
      </c>
      <c r="C61" s="130">
        <v>800</v>
      </c>
      <c r="D61" s="86">
        <f>B61*C61</f>
        <v>800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800</v>
      </c>
    </row>
    <row r="80" spans="1:4" ht="16" x14ac:dyDescent="0.2">
      <c r="A80" s="142" t="s">
        <v>111</v>
      </c>
      <c r="B80" s="79"/>
      <c r="C80" s="79"/>
      <c r="D80" s="82">
        <f>SUM(D49:D77)</f>
        <v>800</v>
      </c>
    </row>
    <row r="81" spans="1:4" x14ac:dyDescent="0.2">
      <c r="A81" s="140"/>
      <c r="B81" s="84"/>
      <c r="C81" s="85"/>
      <c r="D81" s="86"/>
    </row>
    <row r="82" spans="1:4" ht="16" x14ac:dyDescent="0.2">
      <c r="A82" s="79" t="s">
        <v>112</v>
      </c>
      <c r="B82" s="80"/>
      <c r="C82" s="81"/>
      <c r="D82" s="82">
        <f>D79*0.25</f>
        <v>200</v>
      </c>
    </row>
    <row r="83" spans="1:4" x14ac:dyDescent="0.2">
      <c r="A83" s="141"/>
      <c r="B83" s="84"/>
      <c r="C83" s="85"/>
      <c r="D83" s="86"/>
    </row>
    <row r="84" spans="1:4" ht="16" x14ac:dyDescent="0.2">
      <c r="A84" s="79" t="s">
        <v>113</v>
      </c>
      <c r="B84" s="79"/>
      <c r="C84" s="79"/>
      <c r="D84" s="82">
        <f>D80+D82</f>
        <v>1000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list'!D8,CountryList!A2:B164,2,FALSE)</f>
        <v>3581.3999999999996</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v>1</v>
      </c>
      <c r="C102" s="130">
        <v>4800</v>
      </c>
      <c r="D102" s="86">
        <f>B102*C102</f>
        <v>4800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4800</v>
      </c>
    </row>
    <row r="121" spans="1:4" ht="16" x14ac:dyDescent="0.2">
      <c r="A121" s="142" t="s">
        <v>111</v>
      </c>
      <c r="B121" s="79"/>
      <c r="C121" s="79"/>
      <c r="D121" s="82">
        <f>SUM(D90:D118)</f>
        <v>4800</v>
      </c>
    </row>
    <row r="122" spans="1:4" x14ac:dyDescent="0.2">
      <c r="A122" s="140"/>
      <c r="B122" s="84"/>
      <c r="C122" s="85"/>
      <c r="D122" s="86"/>
    </row>
    <row r="123" spans="1:4" ht="16" x14ac:dyDescent="0.2">
      <c r="A123" s="79" t="s">
        <v>112</v>
      </c>
      <c r="B123" s="80"/>
      <c r="C123" s="81"/>
      <c r="D123" s="82">
        <f>D120*0.25</f>
        <v>1200</v>
      </c>
    </row>
    <row r="124" spans="1:4" x14ac:dyDescent="0.2">
      <c r="A124" s="141"/>
      <c r="B124" s="84"/>
      <c r="C124" s="85"/>
      <c r="D124" s="86"/>
    </row>
    <row r="125" spans="1:4" ht="16" x14ac:dyDescent="0.2">
      <c r="A125" s="79" t="s">
        <v>113</v>
      </c>
      <c r="B125" s="79"/>
      <c r="C125" s="79"/>
      <c r="D125" s="82">
        <f>D121+D123</f>
        <v>6000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list'!D8,CountryList!A2:B164,2,FALSE)</f>
        <v>3581.3999999999996</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v>1</v>
      </c>
      <c r="C143" s="130">
        <v>1000</v>
      </c>
      <c r="D143" s="86">
        <f>B143*C143</f>
        <v>1000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1000</v>
      </c>
    </row>
    <row r="162" spans="1:4" ht="16" x14ac:dyDescent="0.2">
      <c r="A162" s="142" t="s">
        <v>111</v>
      </c>
      <c r="B162" s="79"/>
      <c r="C162" s="79"/>
      <c r="D162" s="82">
        <f>SUM(D131:D159)</f>
        <v>1000</v>
      </c>
    </row>
    <row r="163" spans="1:4" x14ac:dyDescent="0.2">
      <c r="A163" s="140"/>
      <c r="B163" s="84"/>
      <c r="C163" s="85"/>
      <c r="D163" s="86"/>
    </row>
    <row r="164" spans="1:4" ht="16" x14ac:dyDescent="0.2">
      <c r="A164" s="79" t="s">
        <v>112</v>
      </c>
      <c r="B164" s="80"/>
      <c r="C164" s="81"/>
      <c r="D164" s="82">
        <f>D161*0.25</f>
        <v>250</v>
      </c>
    </row>
    <row r="165" spans="1:4" x14ac:dyDescent="0.2">
      <c r="A165" s="141"/>
      <c r="B165" s="84"/>
      <c r="C165" s="85"/>
      <c r="D165" s="86"/>
    </row>
    <row r="166" spans="1:4" ht="16" x14ac:dyDescent="0.2">
      <c r="A166" s="79" t="s">
        <v>113</v>
      </c>
      <c r="B166" s="79"/>
      <c r="C166" s="79"/>
      <c r="D166" s="82">
        <f>D162+D164</f>
        <v>1250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0.6</v>
      </c>
      <c r="C174" s="130">
        <v>3000</v>
      </c>
      <c r="D174" s="86">
        <f t="shared" si="9"/>
        <v>1800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list'!D8,CountryList!A2:B164,2,FALSE)</f>
        <v>3581.3999999999996</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1800</v>
      </c>
    </row>
    <row r="203" spans="1:4" ht="16" x14ac:dyDescent="0.2">
      <c r="A203" s="142" t="s">
        <v>111</v>
      </c>
      <c r="B203" s="79"/>
      <c r="C203" s="79"/>
      <c r="D203" s="82">
        <f>SUM(D172:D200)</f>
        <v>1800</v>
      </c>
    </row>
    <row r="204" spans="1:4" x14ac:dyDescent="0.2">
      <c r="A204" s="140"/>
      <c r="B204" s="84"/>
      <c r="C204" s="85"/>
      <c r="D204" s="86"/>
    </row>
    <row r="205" spans="1:4" ht="16" x14ac:dyDescent="0.2">
      <c r="A205" s="79" t="s">
        <v>112</v>
      </c>
      <c r="B205" s="80"/>
      <c r="C205" s="81"/>
      <c r="D205" s="82">
        <f>D202*0.25</f>
        <v>450</v>
      </c>
    </row>
    <row r="206" spans="1:4" x14ac:dyDescent="0.2">
      <c r="A206" s="141"/>
      <c r="B206" s="84"/>
      <c r="C206" s="85"/>
      <c r="D206" s="86"/>
    </row>
    <row r="207" spans="1:4" ht="16" x14ac:dyDescent="0.2">
      <c r="A207" s="79" t="s">
        <v>113</v>
      </c>
      <c r="B207" s="79"/>
      <c r="C207" s="79"/>
      <c r="D207" s="82">
        <f>D203+D205</f>
        <v>2250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list'!D8,CountryList!A2:B164,2,FALSE)</f>
        <v>3581.3999999999996</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list'!D8,CountryList!A2:B164,2,FALSE)</f>
        <v>3581.3999999999996</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3000</v>
      </c>
      <c r="D297" s="86">
        <f t="shared" si="15"/>
        <v>6750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list'!D8,CountryList!A2:B164,2,FALSE)</f>
        <v>3581.3999999999996</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v>1</v>
      </c>
      <c r="C317" s="130">
        <v>9180</v>
      </c>
      <c r="D317" s="86">
        <f>B317*C317</f>
        <v>9180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15930</v>
      </c>
    </row>
    <row r="326" spans="1:4" ht="16" x14ac:dyDescent="0.2">
      <c r="A326" s="142" t="s">
        <v>111</v>
      </c>
      <c r="B326" s="79"/>
      <c r="C326" s="79"/>
      <c r="D326" s="82">
        <f>SUM(D295:D323)</f>
        <v>15930</v>
      </c>
    </row>
    <row r="327" spans="1:4" x14ac:dyDescent="0.2">
      <c r="A327" s="140"/>
      <c r="B327" s="84"/>
      <c r="C327" s="85"/>
      <c r="D327" s="86"/>
    </row>
    <row r="328" spans="1:4" ht="16" x14ac:dyDescent="0.2">
      <c r="A328" s="79" t="s">
        <v>112</v>
      </c>
      <c r="B328" s="80"/>
      <c r="C328" s="81"/>
      <c r="D328" s="82">
        <f>D325*0.25</f>
        <v>3982.5</v>
      </c>
    </row>
    <row r="329" spans="1:4" x14ac:dyDescent="0.2">
      <c r="A329" s="141"/>
      <c r="B329" s="84"/>
      <c r="C329" s="85"/>
      <c r="D329" s="86"/>
    </row>
    <row r="330" spans="1:4" ht="16" x14ac:dyDescent="0.2">
      <c r="A330" s="79" t="s">
        <v>113</v>
      </c>
      <c r="B330" s="79"/>
      <c r="C330" s="79"/>
      <c r="D330" s="82">
        <f>D326+D328</f>
        <v>19912.5</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3000</v>
      </c>
      <c r="D338" s="86">
        <f t="shared" si="17"/>
        <v>11250</v>
      </c>
    </row>
    <row r="339" spans="1:4" ht="16" x14ac:dyDescent="0.2">
      <c r="A339" s="138" t="s">
        <v>85</v>
      </c>
      <c r="B339" s="130">
        <f>10.5+8.5</f>
        <v>19</v>
      </c>
      <c r="C339" s="130">
        <v>1600</v>
      </c>
      <c r="D339" s="86">
        <f t="shared" si="17"/>
        <v>30400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list'!D8,CountryList!A2:B164,2,FALSE)</f>
        <v>3581.3999999999996</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v>1</v>
      </c>
      <c r="C348" s="130">
        <v>2650</v>
      </c>
      <c r="D348" s="86">
        <f>B348*C348</f>
        <v>2650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v>1</v>
      </c>
      <c r="C358" s="130">
        <v>10500</v>
      </c>
      <c r="D358" s="86">
        <f>B358*C358</f>
        <v>10500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54800</v>
      </c>
    </row>
    <row r="367" spans="1:4" ht="16" x14ac:dyDescent="0.2">
      <c r="A367" s="142" t="s">
        <v>111</v>
      </c>
      <c r="B367" s="79"/>
      <c r="C367" s="79"/>
      <c r="D367" s="82">
        <f>SUM(D336:D364)</f>
        <v>54800</v>
      </c>
    </row>
    <row r="368" spans="1:4" x14ac:dyDescent="0.2">
      <c r="A368" s="140"/>
      <c r="B368" s="84"/>
      <c r="C368" s="85"/>
      <c r="D368" s="86"/>
    </row>
    <row r="369" spans="1:4" ht="16" x14ac:dyDescent="0.2">
      <c r="A369" s="79" t="s">
        <v>112</v>
      </c>
      <c r="B369" s="80"/>
      <c r="C369" s="81"/>
      <c r="D369" s="82">
        <f>D366*0.25</f>
        <v>13700</v>
      </c>
    </row>
    <row r="370" spans="1:4" x14ac:dyDescent="0.2">
      <c r="A370" s="141"/>
      <c r="B370" s="84"/>
      <c r="C370" s="85"/>
      <c r="D370" s="86"/>
    </row>
    <row r="371" spans="1:4" ht="16" x14ac:dyDescent="0.2">
      <c r="A371" s="79" t="s">
        <v>113</v>
      </c>
      <c r="B371" s="79"/>
      <c r="C371" s="79"/>
      <c r="D371" s="82">
        <f>D367+D369</f>
        <v>68500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3000</v>
      </c>
      <c r="D379" s="86">
        <f t="shared" si="19"/>
        <v>9000</v>
      </c>
    </row>
    <row r="380" spans="1:4" ht="16" x14ac:dyDescent="0.2">
      <c r="A380" s="138" t="s">
        <v>85</v>
      </c>
      <c r="B380" s="130">
        <f>1.5+6.5</f>
        <v>8</v>
      </c>
      <c r="C380" s="130">
        <v>1600</v>
      </c>
      <c r="D380" s="86">
        <f t="shared" si="19"/>
        <v>12800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list'!D8,CountryList!A2:B164,2,FALSE)</f>
        <v>3581.3999999999996</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v>100</v>
      </c>
      <c r="C389" s="130">
        <v>10</v>
      </c>
      <c r="D389" s="86">
        <f>B389*C389</f>
        <v>1000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22800</v>
      </c>
    </row>
    <row r="408" spans="1:4" ht="16" x14ac:dyDescent="0.2">
      <c r="A408" s="142" t="s">
        <v>111</v>
      </c>
      <c r="B408" s="79"/>
      <c r="C408" s="79"/>
      <c r="D408" s="82">
        <f>SUM(D377:D405)</f>
        <v>22800</v>
      </c>
    </row>
    <row r="409" spans="1:4" x14ac:dyDescent="0.2">
      <c r="A409" s="140"/>
      <c r="B409" s="84"/>
      <c r="C409" s="85"/>
      <c r="D409" s="86"/>
    </row>
    <row r="410" spans="1:4" ht="16" x14ac:dyDescent="0.2">
      <c r="A410" s="79" t="s">
        <v>112</v>
      </c>
      <c r="B410" s="80"/>
      <c r="C410" s="81"/>
      <c r="D410" s="82">
        <f>D407*0.25</f>
        <v>5700</v>
      </c>
    </row>
    <row r="411" spans="1:4" x14ac:dyDescent="0.2">
      <c r="A411" s="141"/>
      <c r="B411" s="84"/>
      <c r="C411" s="85"/>
      <c r="D411" s="86"/>
    </row>
    <row r="412" spans="1:4" ht="16" x14ac:dyDescent="0.2">
      <c r="A412" s="79" t="s">
        <v>113</v>
      </c>
      <c r="B412" s="79"/>
      <c r="C412" s="79"/>
      <c r="D412" s="82">
        <f>D408+D410</f>
        <v>28500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list'!D8,CountryList!A2:B164,2,FALSE)</f>
        <v>3581.3999999999996</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list'!D8,CountryList!A2:B164,2,FALSE)</f>
        <v>3581.3999999999996</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list'!D8,CountryList!A2:B164,2,FALSE)</f>
        <v>3581.3999999999996</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3000</v>
      </c>
      <c r="D543" s="86">
        <f t="shared" si="27"/>
        <v>43200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list'!D8,CountryList!A2:B164,2,FALSE)</f>
        <v>3581.3999999999996</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v>20</v>
      </c>
      <c r="C553" s="130">
        <v>100</v>
      </c>
      <c r="D553" s="86">
        <f>B553*C553</f>
        <v>2000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v>1</v>
      </c>
      <c r="C563" s="130">
        <v>7720</v>
      </c>
      <c r="D563" s="86">
        <f>B563*C563</f>
        <v>7720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52920</v>
      </c>
    </row>
    <row r="572" spans="1:4" ht="16" x14ac:dyDescent="0.2">
      <c r="A572" s="142" t="s">
        <v>111</v>
      </c>
      <c r="B572" s="79"/>
      <c r="C572" s="79"/>
      <c r="D572" s="82">
        <f>SUM(D541:D569)</f>
        <v>52920</v>
      </c>
    </row>
    <row r="573" spans="1:4" x14ac:dyDescent="0.2">
      <c r="A573" s="140"/>
      <c r="B573" s="84"/>
      <c r="C573" s="85"/>
      <c r="D573" s="86"/>
    </row>
    <row r="574" spans="1:4" ht="16" x14ac:dyDescent="0.2">
      <c r="A574" s="79" t="s">
        <v>112</v>
      </c>
      <c r="B574" s="80"/>
      <c r="C574" s="81"/>
      <c r="D574" s="82">
        <f>D571*0.25</f>
        <v>13230</v>
      </c>
    </row>
    <row r="575" spans="1:4" x14ac:dyDescent="0.2">
      <c r="A575" s="141"/>
      <c r="B575" s="84"/>
      <c r="C575" s="85"/>
      <c r="D575" s="86"/>
    </row>
    <row r="576" spans="1:4" ht="16" x14ac:dyDescent="0.2">
      <c r="A576" s="79" t="s">
        <v>113</v>
      </c>
      <c r="B576" s="79"/>
      <c r="C576" s="79"/>
      <c r="D576" s="82">
        <f>D572+D574</f>
        <v>66150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list'!D8,CountryList!A2:B164,2,FALSE)</f>
        <v>3581.3999999999996</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list'!D8,CountryList!A2:B164,2,FALSE)</f>
        <v>3581.3999999999996</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list'!D8,CountryList!A2:B164,2,FALSE)</f>
        <v>3581.3999999999996</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list'!D8,CountryList!A2:B164,2,FALSE)</f>
        <v>3581.3999999999996</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v>1</v>
      </c>
      <c r="C717" s="130">
        <v>1000</v>
      </c>
      <c r="D717" s="86">
        <f>B717*C717</f>
        <v>1000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v>1</v>
      </c>
      <c r="C726" s="130">
        <v>2500</v>
      </c>
      <c r="D726" s="86">
        <f>B726*C726</f>
        <v>2500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3500</v>
      </c>
    </row>
    <row r="736" spans="1:4" ht="16" x14ac:dyDescent="0.2">
      <c r="A736" s="142" t="s">
        <v>111</v>
      </c>
      <c r="B736" s="79"/>
      <c r="C736" s="79"/>
      <c r="D736" s="82">
        <f>SUM(D705:D733)</f>
        <v>3500</v>
      </c>
    </row>
    <row r="737" spans="1:4" x14ac:dyDescent="0.2">
      <c r="A737" s="140"/>
      <c r="B737" s="84"/>
      <c r="C737" s="85"/>
      <c r="D737" s="86"/>
    </row>
    <row r="738" spans="1:4" ht="16" x14ac:dyDescent="0.2">
      <c r="A738" s="79" t="s">
        <v>112</v>
      </c>
      <c r="B738" s="80"/>
      <c r="C738" s="81"/>
      <c r="D738" s="82">
        <f>D735*0.25</f>
        <v>875</v>
      </c>
    </row>
    <row r="739" spans="1:4" x14ac:dyDescent="0.2">
      <c r="A739" s="141"/>
      <c r="B739" s="84"/>
      <c r="C739" s="85"/>
      <c r="D739" s="86"/>
    </row>
    <row r="740" spans="1:4" ht="16" x14ac:dyDescent="0.2">
      <c r="A740" s="79" t="s">
        <v>113</v>
      </c>
      <c r="B740" s="79"/>
      <c r="C740" s="79"/>
      <c r="D740" s="82">
        <f>D736+D738</f>
        <v>4375</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list'!D8,CountryList!A2:B164,2,FALSE)</f>
        <v>3581.3999999999996</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24</v>
      </c>
      <c r="C789" s="85">
        <f t="shared" si="39"/>
        <v>3000</v>
      </c>
      <c r="D789" s="86">
        <f t="shared" si="40"/>
        <v>72000</v>
      </c>
    </row>
    <row r="790" spans="1:4" ht="16" x14ac:dyDescent="0.2">
      <c r="A790" s="138" t="s">
        <v>85</v>
      </c>
      <c r="B790" s="203">
        <f t="shared" si="38"/>
        <v>27</v>
      </c>
      <c r="C790" s="85">
        <f t="shared" si="39"/>
        <v>1600</v>
      </c>
      <c r="D790" s="86">
        <f t="shared" si="40"/>
        <v>43200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127</v>
      </c>
      <c r="C799" s="85">
        <f>IF(B799&gt;0,D799/B799," ")</f>
        <v>116.92913385826772</v>
      </c>
      <c r="D799" s="86">
        <f>D20+D61+D102+D143+D184+D225+D266+D307+D348+D389+D430+D471+D512+D553+D594+D635+D676+D717+D758</f>
        <v>14850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1</v>
      </c>
      <c r="C808" s="85">
        <f t="shared" si="41"/>
        <v>2500</v>
      </c>
      <c r="D808" s="86">
        <f>D29+D70+D111+D152+D193+D234+D275+D316+D357+D398+D439+D480+D521+D562+D603+D644+D685+D726+D767</f>
        <v>2500</v>
      </c>
    </row>
    <row r="809" spans="1:4" ht="16" x14ac:dyDescent="0.2">
      <c r="A809" s="139" t="s">
        <v>125</v>
      </c>
      <c r="B809" s="203">
        <f>B30+B71+B112+B153+B194+B235+B276+B317+B358+B399+B440+B481+B522+B563+B604+B645+B686+B727+B768</f>
        <v>3</v>
      </c>
      <c r="C809" s="85">
        <f t="shared" si="41"/>
        <v>9133.3333333333339</v>
      </c>
      <c r="D809" s="86">
        <f>D30+D71+D112+D153+D194+D235+D276+D317+D358+D399+D440+D481+D522+D563+D604+D645+D686+D727+D768</f>
        <v>27400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159950</v>
      </c>
    </row>
    <row r="818" spans="1:4" ht="16" x14ac:dyDescent="0.2">
      <c r="A818" s="142" t="s">
        <v>111</v>
      </c>
      <c r="B818" s="79"/>
      <c r="C818" s="79"/>
      <c r="D818" s="154">
        <f>D39+D80+D121+D162+D203+D244+D285+D326+D367+D408+D449+D490+D531+D572+D613+D654+D695+D736+D777</f>
        <v>159950</v>
      </c>
    </row>
    <row r="819" spans="1:4" x14ac:dyDescent="0.2">
      <c r="A819" s="140"/>
      <c r="B819" s="84"/>
      <c r="C819" s="85"/>
      <c r="D819" s="86"/>
    </row>
    <row r="820" spans="1:4" ht="16" x14ac:dyDescent="0.2">
      <c r="A820" s="79" t="s">
        <v>112</v>
      </c>
      <c r="B820" s="79"/>
      <c r="C820" s="79"/>
      <c r="D820" s="154">
        <f>D41+D82+D123+D164+D205+D246+D287+D328+D369+D410+D451+D492+D533+D574+D615+D656+D697+D738+D779</f>
        <v>39987.5</v>
      </c>
    </row>
    <row r="821" spans="1:4" x14ac:dyDescent="0.2">
      <c r="A821" s="141"/>
      <c r="B821" s="84"/>
      <c r="C821" s="85"/>
      <c r="D821" s="86"/>
    </row>
    <row r="822" spans="1:4" ht="16" x14ac:dyDescent="0.2">
      <c r="A822" s="79" t="s">
        <v>113</v>
      </c>
      <c r="B822" s="79"/>
      <c r="C822" s="79"/>
      <c r="D822" s="154">
        <f>D43+D84+D125+D166+D207+D248+D289+D330+D371+D412+D453+D494+D535+D576+D617+D658+D699+D740+D781</f>
        <v>199937.5</v>
      </c>
    </row>
  </sheetData>
  <sheetProtection algorithmName="SHA-512" hashValue="YbCflEc1GIxJ+kQ9FklvoYaavI+D6DrPRspK09wsaLgnpGftwNJROax6elg81EEVc3pHu4lCpVfDrIGi+EclAg==" saltValue="JRS/jYqPxxLvm4kIuUtdVQ=="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5!A822" tooltip="Go to Summary section" display="BE5!A822" xr:uid="{CDBED970-8365-4B5B-96EB-B49703BAEB2E}"/>
  </hyperlinks>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4BCB3-305F-4B8B-BACF-9D6250139FCE}">
  <sheetPr>
    <tabColor rgb="FFCCFF66"/>
  </sheetPr>
  <dimension ref="A1:H822"/>
  <sheetViews>
    <sheetView zoomScale="70" zoomScaleNormal="70" workbookViewId="0">
      <pane ySplit="3" topLeftCell="A4" activePane="bottomLeft" state="frozenSplit"/>
      <selection pane="bottomLeft" activeCell="C392" sqref="C392"/>
    </sheetView>
  </sheetViews>
  <sheetFormatPr baseColWidth="10" defaultRowHeight="15" x14ac:dyDescent="0.2"/>
  <cols>
    <col min="1" max="1" width="111.6640625" customWidth="1"/>
    <col min="2" max="2" width="8.6640625" customWidth="1"/>
    <col min="3" max="3" width="15.33203125" customWidth="1"/>
    <col min="4" max="4" width="16.33203125" bestFit="1" customWidth="1"/>
    <col min="5" max="5" width="8.6640625" customWidth="1"/>
    <col min="6" max="6" width="15.33203125" customWidth="1"/>
    <col min="7" max="7" width="16" customWidth="1"/>
    <col min="8" max="8" width="19.5" bestFit="1" customWidth="1"/>
  </cols>
  <sheetData>
    <row r="1" spans="1:8" ht="25" thickBot="1" x14ac:dyDescent="0.25">
      <c r="A1" s="144" t="s">
        <v>552</v>
      </c>
      <c r="B1" s="91"/>
      <c r="C1" s="204" t="s">
        <v>120</v>
      </c>
      <c r="D1" s="93"/>
      <c r="E1" s="290" t="s">
        <v>553</v>
      </c>
      <c r="F1" s="291"/>
      <c r="G1" s="292"/>
      <c r="H1" s="90"/>
    </row>
    <row r="2" spans="1:8" ht="19" x14ac:dyDescent="0.2">
      <c r="A2" s="146"/>
      <c r="B2" s="281" t="s">
        <v>472</v>
      </c>
      <c r="C2" s="282"/>
      <c r="D2" s="283"/>
      <c r="E2" s="284" t="s">
        <v>479</v>
      </c>
      <c r="F2" s="285"/>
      <c r="G2" s="286"/>
      <c r="H2" s="147"/>
    </row>
    <row r="3" spans="1:8" ht="20" x14ac:dyDescent="0.2">
      <c r="A3" s="148" t="s">
        <v>121</v>
      </c>
      <c r="B3" s="149" t="s">
        <v>342</v>
      </c>
      <c r="C3" s="150" t="s">
        <v>343</v>
      </c>
      <c r="D3" s="149" t="s">
        <v>77</v>
      </c>
      <c r="E3" s="151" t="s">
        <v>342</v>
      </c>
      <c r="F3" s="152" t="s">
        <v>343</v>
      </c>
      <c r="G3" s="151" t="s">
        <v>78</v>
      </c>
      <c r="H3" s="147" t="s">
        <v>122</v>
      </c>
    </row>
    <row r="4" spans="1:8" x14ac:dyDescent="0.2">
      <c r="A4" s="71"/>
      <c r="B4" s="72"/>
      <c r="C4" s="73"/>
      <c r="D4" s="74"/>
      <c r="E4" s="72"/>
      <c r="F4" s="73"/>
      <c r="G4" s="74"/>
      <c r="H4" s="76"/>
    </row>
    <row r="5" spans="1:8" ht="21" x14ac:dyDescent="0.2">
      <c r="A5" s="287" t="str">
        <f t="shared" ref="A5" si="0">CONCATENATE("COSTS WORK PACKAGE 1: ","      ","Coordination, project and data management (1/4)")</f>
        <v>COSTS WORK PACKAGE 1:       Coordination, project and data management (1/4)</v>
      </c>
      <c r="B5" s="288"/>
      <c r="C5" s="288"/>
      <c r="D5" s="288"/>
      <c r="E5" s="229"/>
      <c r="F5" s="229"/>
      <c r="G5" s="229"/>
      <c r="H5" s="230"/>
    </row>
    <row r="6" spans="1:8" x14ac:dyDescent="0.2">
      <c r="A6" s="77"/>
      <c r="B6" s="78"/>
      <c r="C6" s="78"/>
      <c r="D6" s="78"/>
      <c r="E6" s="78"/>
      <c r="F6" s="78"/>
      <c r="G6" s="78"/>
      <c r="H6" s="78"/>
    </row>
    <row r="7" spans="1:8" ht="16" x14ac:dyDescent="0.2">
      <c r="A7" s="79" t="s">
        <v>81</v>
      </c>
      <c r="B7" s="80"/>
      <c r="C7" s="81"/>
      <c r="D7" s="82"/>
      <c r="E7" s="80"/>
      <c r="F7" s="81"/>
      <c r="G7" s="82"/>
      <c r="H7" s="83"/>
    </row>
    <row r="8" spans="1:8" ht="16" x14ac:dyDescent="0.2">
      <c r="A8" s="77" t="s">
        <v>82</v>
      </c>
      <c r="B8" s="84"/>
      <c r="C8" s="85"/>
      <c r="D8" s="86"/>
      <c r="E8" s="87"/>
      <c r="F8" s="88"/>
      <c r="G8" s="89"/>
      <c r="H8" s="83"/>
    </row>
    <row r="9" spans="1:8" ht="16" x14ac:dyDescent="0.2">
      <c r="A9" s="138" t="s">
        <v>83</v>
      </c>
      <c r="B9" s="130"/>
      <c r="C9" s="130"/>
      <c r="D9" s="86">
        <f t="shared" ref="D9:D16" si="1">B9*C9</f>
        <v>0</v>
      </c>
      <c r="E9" s="130"/>
      <c r="F9" s="130"/>
      <c r="G9" s="89">
        <f t="shared" ref="G9:G16" si="2">E9*F9</f>
        <v>0</v>
      </c>
      <c r="H9" s="83">
        <f t="shared" ref="H9:H16" si="3">D9+G9</f>
        <v>0</v>
      </c>
    </row>
    <row r="10" spans="1:8" ht="16" x14ac:dyDescent="0.2">
      <c r="A10" s="138" t="s">
        <v>84</v>
      </c>
      <c r="B10" s="130"/>
      <c r="C10" s="130"/>
      <c r="D10" s="86">
        <f t="shared" si="1"/>
        <v>0</v>
      </c>
      <c r="E10" s="130"/>
      <c r="F10" s="130"/>
      <c r="G10" s="89">
        <f t="shared" si="2"/>
        <v>0</v>
      </c>
      <c r="H10" s="83">
        <f t="shared" si="3"/>
        <v>0</v>
      </c>
    </row>
    <row r="11" spans="1:8" ht="16" x14ac:dyDescent="0.2">
      <c r="A11" s="138" t="s">
        <v>85</v>
      </c>
      <c r="B11" s="130"/>
      <c r="C11" s="130"/>
      <c r="D11" s="86">
        <f t="shared" si="1"/>
        <v>0</v>
      </c>
      <c r="E11" s="130"/>
      <c r="F11" s="130"/>
      <c r="G11" s="89">
        <f t="shared" si="2"/>
        <v>0</v>
      </c>
      <c r="H11" s="83">
        <f t="shared" si="3"/>
        <v>0</v>
      </c>
    </row>
    <row r="12" spans="1:8" ht="16" x14ac:dyDescent="0.2">
      <c r="A12" s="138" t="s">
        <v>86</v>
      </c>
      <c r="B12" s="130"/>
      <c r="C12" s="130"/>
      <c r="D12" s="86">
        <f t="shared" si="1"/>
        <v>0</v>
      </c>
      <c r="E12" s="130"/>
      <c r="F12" s="130"/>
      <c r="G12" s="89">
        <f t="shared" si="2"/>
        <v>0</v>
      </c>
      <c r="H12" s="83">
        <f t="shared" si="3"/>
        <v>0</v>
      </c>
    </row>
    <row r="13" spans="1:8" ht="16" x14ac:dyDescent="0.2">
      <c r="A13" s="138" t="s">
        <v>87</v>
      </c>
      <c r="B13" s="130"/>
      <c r="C13" s="130"/>
      <c r="D13" s="86">
        <f t="shared" si="1"/>
        <v>0</v>
      </c>
      <c r="E13" s="130"/>
      <c r="F13" s="130"/>
      <c r="G13" s="89">
        <f t="shared" si="2"/>
        <v>0</v>
      </c>
      <c r="H13" s="83">
        <f t="shared" si="3"/>
        <v>0</v>
      </c>
    </row>
    <row r="14" spans="1:8" ht="16" x14ac:dyDescent="0.2">
      <c r="A14" s="77" t="s">
        <v>88</v>
      </c>
      <c r="B14" s="130"/>
      <c r="C14" s="130"/>
      <c r="D14" s="86">
        <f t="shared" si="1"/>
        <v>0</v>
      </c>
      <c r="E14" s="130"/>
      <c r="F14" s="130"/>
      <c r="G14" s="89">
        <f t="shared" si="2"/>
        <v>0</v>
      </c>
      <c r="H14" s="83">
        <f t="shared" si="3"/>
        <v>0</v>
      </c>
    </row>
    <row r="15" spans="1:8" ht="16" x14ac:dyDescent="0.2">
      <c r="A15" s="77" t="s">
        <v>89</v>
      </c>
      <c r="B15" s="130"/>
      <c r="C15" s="130"/>
      <c r="D15" s="86">
        <f t="shared" si="1"/>
        <v>0</v>
      </c>
      <c r="E15" s="130"/>
      <c r="F15" s="130"/>
      <c r="G15" s="89">
        <f t="shared" si="2"/>
        <v>0</v>
      </c>
      <c r="H15" s="83">
        <f t="shared" si="3"/>
        <v>0</v>
      </c>
    </row>
    <row r="16" spans="1:8" ht="16" x14ac:dyDescent="0.2">
      <c r="A16" s="77" t="s">
        <v>90</v>
      </c>
      <c r="B16" s="130"/>
      <c r="C16" s="85">
        <f>5080*VLOOKUP('BE list'!D9,CountryList!A2:B164,2,FALSE)</f>
        <v>4638.04</v>
      </c>
      <c r="D16" s="86">
        <f t="shared" si="1"/>
        <v>0</v>
      </c>
      <c r="E16" s="130"/>
      <c r="F16" s="88">
        <f>5080*VLOOKUP('BE list'!D10,CountryList!A2:B164,2,FALSE)</f>
        <v>4638.04</v>
      </c>
      <c r="G16" s="89">
        <f t="shared" si="2"/>
        <v>0</v>
      </c>
      <c r="H16" s="83">
        <f t="shared" si="3"/>
        <v>0</v>
      </c>
    </row>
    <row r="17" spans="1:8" ht="16" x14ac:dyDescent="0.2">
      <c r="A17" s="79" t="s">
        <v>91</v>
      </c>
      <c r="B17" s="80"/>
      <c r="C17" s="81"/>
      <c r="D17" s="82"/>
      <c r="E17" s="80"/>
      <c r="F17" s="81"/>
      <c r="G17" s="82"/>
      <c r="H17" s="83"/>
    </row>
    <row r="18" spans="1:8" x14ac:dyDescent="0.2">
      <c r="A18" s="143"/>
      <c r="B18" s="130"/>
      <c r="C18" s="130"/>
      <c r="D18" s="86">
        <f>B18*C18</f>
        <v>0</v>
      </c>
      <c r="E18" s="130"/>
      <c r="F18" s="130"/>
      <c r="G18" s="89">
        <f>E18*F18</f>
        <v>0</v>
      </c>
      <c r="H18" s="83">
        <f>D18+G18</f>
        <v>0</v>
      </c>
    </row>
    <row r="19" spans="1:8" ht="16" x14ac:dyDescent="0.2">
      <c r="A19" s="79" t="s">
        <v>92</v>
      </c>
      <c r="B19" s="80"/>
      <c r="C19" s="81"/>
      <c r="D19" s="82"/>
      <c r="E19" s="131"/>
      <c r="F19" s="131"/>
      <c r="G19" s="82"/>
      <c r="H19" s="83"/>
    </row>
    <row r="20" spans="1:8" ht="16" x14ac:dyDescent="0.2">
      <c r="A20" s="77" t="s">
        <v>93</v>
      </c>
      <c r="B20" s="130">
        <v>2</v>
      </c>
      <c r="C20" s="130">
        <v>800</v>
      </c>
      <c r="D20" s="86">
        <f>B20*C20</f>
        <v>1600</v>
      </c>
      <c r="E20" s="130"/>
      <c r="F20" s="130"/>
      <c r="G20" s="89">
        <f>E20*F20</f>
        <v>0</v>
      </c>
      <c r="H20" s="83">
        <f>D20+G20</f>
        <v>1600</v>
      </c>
    </row>
    <row r="21" spans="1:8" ht="16" x14ac:dyDescent="0.2">
      <c r="A21" s="77" t="s">
        <v>124</v>
      </c>
      <c r="B21" s="84"/>
      <c r="C21" s="85"/>
      <c r="D21" s="86"/>
      <c r="E21" s="87"/>
      <c r="F21" s="88"/>
      <c r="G21" s="89"/>
      <c r="H21" s="83"/>
    </row>
    <row r="22" spans="1:8" ht="16" x14ac:dyDescent="0.2">
      <c r="A22" s="139" t="s">
        <v>95</v>
      </c>
      <c r="B22" s="130"/>
      <c r="C22" s="130"/>
      <c r="D22" s="86">
        <f>B22*C22</f>
        <v>0</v>
      </c>
      <c r="E22" s="130"/>
      <c r="F22" s="130"/>
      <c r="G22" s="89">
        <f>E22*F22</f>
        <v>0</v>
      </c>
      <c r="H22" s="83">
        <f>D22+G22</f>
        <v>0</v>
      </c>
    </row>
    <row r="23" spans="1:8" ht="16" x14ac:dyDescent="0.2">
      <c r="A23" s="139" t="s">
        <v>96</v>
      </c>
      <c r="B23" s="130"/>
      <c r="C23" s="130"/>
      <c r="D23" s="86">
        <f>B23*C23</f>
        <v>0</v>
      </c>
      <c r="E23" s="130"/>
      <c r="F23" s="130"/>
      <c r="G23" s="89">
        <f>E23*F23</f>
        <v>0</v>
      </c>
      <c r="H23" s="83">
        <f>D23+G23</f>
        <v>0</v>
      </c>
    </row>
    <row r="24" spans="1:8" ht="16" x14ac:dyDescent="0.2">
      <c r="A24" s="139" t="s">
        <v>97</v>
      </c>
      <c r="B24" s="130"/>
      <c r="C24" s="130"/>
      <c r="D24" s="86">
        <f>B24*C24</f>
        <v>0</v>
      </c>
      <c r="E24" s="130"/>
      <c r="F24" s="130"/>
      <c r="G24" s="89">
        <f>E24*F24</f>
        <v>0</v>
      </c>
      <c r="H24" s="83">
        <f>D24+G24</f>
        <v>0</v>
      </c>
    </row>
    <row r="25" spans="1:8" ht="16" x14ac:dyDescent="0.2">
      <c r="A25" s="77" t="s">
        <v>98</v>
      </c>
      <c r="B25" s="84"/>
      <c r="C25" s="85"/>
      <c r="D25" s="86"/>
      <c r="E25" s="87"/>
      <c r="F25" s="88"/>
      <c r="G25" s="89"/>
      <c r="H25" s="83"/>
    </row>
    <row r="26" spans="1:8" ht="16" x14ac:dyDescent="0.2">
      <c r="A26" s="139" t="s">
        <v>99</v>
      </c>
      <c r="B26" s="130"/>
      <c r="C26" s="130"/>
      <c r="D26" s="86">
        <f>B26*C26</f>
        <v>0</v>
      </c>
      <c r="E26" s="130"/>
      <c r="F26" s="130"/>
      <c r="G26" s="89">
        <f>E26*F26</f>
        <v>0</v>
      </c>
      <c r="H26" s="83">
        <f>D26+G26</f>
        <v>0</v>
      </c>
    </row>
    <row r="27" spans="1:8" ht="16" x14ac:dyDescent="0.2">
      <c r="A27" s="139" t="s">
        <v>100</v>
      </c>
      <c r="B27" s="130"/>
      <c r="C27" s="130"/>
      <c r="D27" s="86">
        <f>B27*C27</f>
        <v>0</v>
      </c>
      <c r="E27" s="130"/>
      <c r="F27" s="130"/>
      <c r="G27" s="89">
        <f>E27*F27</f>
        <v>0</v>
      </c>
      <c r="H27" s="83">
        <f>D27+G27</f>
        <v>0</v>
      </c>
    </row>
    <row r="28" spans="1:8" ht="16" x14ac:dyDescent="0.2">
      <c r="A28" s="139" t="s">
        <v>101</v>
      </c>
      <c r="B28" s="130"/>
      <c r="C28" s="130"/>
      <c r="D28" s="86">
        <f>B28*C28</f>
        <v>0</v>
      </c>
      <c r="E28" s="130"/>
      <c r="F28" s="130"/>
      <c r="G28" s="89">
        <f>E28*F28</f>
        <v>0</v>
      </c>
      <c r="H28" s="83">
        <f>D28+G28</f>
        <v>0</v>
      </c>
    </row>
    <row r="29" spans="1:8" ht="16" x14ac:dyDescent="0.2">
      <c r="A29" s="139" t="s">
        <v>102</v>
      </c>
      <c r="B29" s="130"/>
      <c r="C29" s="130"/>
      <c r="D29" s="86">
        <f>B29*C29</f>
        <v>0</v>
      </c>
      <c r="E29" s="130"/>
      <c r="F29" s="130"/>
      <c r="G29" s="89">
        <f>E29*F29</f>
        <v>0</v>
      </c>
      <c r="H29" s="83">
        <f>D29+G29</f>
        <v>0</v>
      </c>
    </row>
    <row r="30" spans="1:8" ht="16" x14ac:dyDescent="0.2">
      <c r="A30" s="139" t="s">
        <v>125</v>
      </c>
      <c r="B30" s="130"/>
      <c r="C30" s="130"/>
      <c r="D30" s="86">
        <f>B30*C30</f>
        <v>0</v>
      </c>
      <c r="E30" s="130"/>
      <c r="F30" s="130"/>
      <c r="G30" s="89">
        <f>E30*F30</f>
        <v>0</v>
      </c>
      <c r="H30" s="83">
        <f>D30+G30</f>
        <v>0</v>
      </c>
    </row>
    <row r="31" spans="1:8" ht="16" x14ac:dyDescent="0.2">
      <c r="A31" s="79" t="s">
        <v>104</v>
      </c>
      <c r="B31" s="80"/>
      <c r="C31" s="81"/>
      <c r="D31" s="82"/>
      <c r="E31" s="80"/>
      <c r="F31" s="81"/>
      <c r="G31" s="82"/>
      <c r="H31" s="83"/>
    </row>
    <row r="32" spans="1:8" ht="16" x14ac:dyDescent="0.2">
      <c r="A32" s="140" t="s">
        <v>105</v>
      </c>
      <c r="B32" s="130"/>
      <c r="C32" s="130"/>
      <c r="D32" s="86">
        <f>B32*C32</f>
        <v>0</v>
      </c>
      <c r="E32" s="130"/>
      <c r="F32" s="130"/>
      <c r="G32" s="89">
        <f>E32*F32</f>
        <v>0</v>
      </c>
      <c r="H32" s="83">
        <f>D32+G32</f>
        <v>0</v>
      </c>
    </row>
    <row r="33" spans="1:8" ht="16" x14ac:dyDescent="0.2">
      <c r="A33" s="140" t="s">
        <v>106</v>
      </c>
      <c r="B33" s="130"/>
      <c r="C33" s="130"/>
      <c r="D33" s="86">
        <f>B33*C33</f>
        <v>0</v>
      </c>
      <c r="E33" s="130"/>
      <c r="F33" s="130"/>
      <c r="G33" s="89">
        <f>E33*F33</f>
        <v>0</v>
      </c>
      <c r="H33" s="83">
        <f>D33+G33</f>
        <v>0</v>
      </c>
    </row>
    <row r="34" spans="1:8" ht="16" x14ac:dyDescent="0.2">
      <c r="A34" s="140" t="s">
        <v>321</v>
      </c>
      <c r="B34" s="130"/>
      <c r="C34" s="130"/>
      <c r="D34" s="86">
        <f>B34*C34</f>
        <v>0</v>
      </c>
      <c r="E34" s="130"/>
      <c r="F34" s="130"/>
      <c r="G34" s="89">
        <f>E34*F34</f>
        <v>0</v>
      </c>
      <c r="H34" s="83">
        <f>D34+G34</f>
        <v>0</v>
      </c>
    </row>
    <row r="35" spans="1:8" ht="16" x14ac:dyDescent="0.2">
      <c r="A35" s="140" t="s">
        <v>322</v>
      </c>
      <c r="B35" s="130"/>
      <c r="C35" s="130"/>
      <c r="D35" s="86">
        <f>B35*C35</f>
        <v>0</v>
      </c>
      <c r="E35" s="130"/>
      <c r="F35" s="130"/>
      <c r="G35" s="89">
        <f>E35*F35</f>
        <v>0</v>
      </c>
      <c r="H35" s="83">
        <f>D35+G35</f>
        <v>0</v>
      </c>
    </row>
    <row r="36" spans="1:8" ht="16" x14ac:dyDescent="0.2">
      <c r="A36" s="140" t="s">
        <v>109</v>
      </c>
      <c r="B36" s="130"/>
      <c r="C36" s="130"/>
      <c r="D36" s="86">
        <f>B36*C36</f>
        <v>0</v>
      </c>
      <c r="E36" s="130"/>
      <c r="F36" s="130"/>
      <c r="G36" s="89">
        <f>E36*F36</f>
        <v>0</v>
      </c>
      <c r="H36" s="83">
        <f>D36+G36</f>
        <v>0</v>
      </c>
    </row>
    <row r="37" spans="1:8" x14ac:dyDescent="0.2">
      <c r="A37" s="140"/>
      <c r="B37" s="84"/>
      <c r="C37" s="85"/>
      <c r="D37" s="86"/>
      <c r="E37" s="118"/>
      <c r="F37" s="119"/>
      <c r="G37" s="89"/>
      <c r="H37" s="115"/>
    </row>
    <row r="38" spans="1:8" ht="16" x14ac:dyDescent="0.2">
      <c r="A38" s="142" t="s">
        <v>110</v>
      </c>
      <c r="B38" s="79"/>
      <c r="C38" s="79"/>
      <c r="D38" s="82">
        <f>SUM(D9:D16)+SUM(D20:D30)</f>
        <v>1600</v>
      </c>
      <c r="E38" s="113"/>
      <c r="F38" s="113"/>
      <c r="G38" s="82">
        <f>SUM(G9:G16)+SUM(G20:G30)</f>
        <v>0</v>
      </c>
      <c r="H38" s="115">
        <f>D38+G38</f>
        <v>1600</v>
      </c>
    </row>
    <row r="39" spans="1:8" ht="16" x14ac:dyDescent="0.2">
      <c r="A39" s="142" t="s">
        <v>111</v>
      </c>
      <c r="B39" s="79"/>
      <c r="C39" s="79"/>
      <c r="D39" s="82">
        <f>SUM(D8:D36)</f>
        <v>1600</v>
      </c>
      <c r="E39" s="113"/>
      <c r="F39" s="113"/>
      <c r="G39" s="82">
        <f>SUM(G8:G36)</f>
        <v>0</v>
      </c>
      <c r="H39" s="115">
        <f>D39+G39</f>
        <v>1600</v>
      </c>
    </row>
    <row r="40" spans="1:8" x14ac:dyDescent="0.2">
      <c r="A40" s="140"/>
      <c r="B40" s="84"/>
      <c r="C40" s="85"/>
      <c r="D40" s="86"/>
      <c r="E40" s="118"/>
      <c r="F40" s="119"/>
      <c r="G40" s="89"/>
      <c r="H40" s="115"/>
    </row>
    <row r="41" spans="1:8" ht="16" x14ac:dyDescent="0.2">
      <c r="A41" s="79" t="s">
        <v>112</v>
      </c>
      <c r="B41" s="80"/>
      <c r="C41" s="81"/>
      <c r="D41" s="82">
        <f>D38*0.25</f>
        <v>400</v>
      </c>
      <c r="E41" s="116"/>
      <c r="F41" s="117"/>
      <c r="G41" s="82">
        <f>G38*0.25</f>
        <v>0</v>
      </c>
      <c r="H41" s="115">
        <f>D41+G41</f>
        <v>400</v>
      </c>
    </row>
    <row r="42" spans="1:8" x14ac:dyDescent="0.2">
      <c r="A42" s="141"/>
      <c r="B42" s="84"/>
      <c r="C42" s="85"/>
      <c r="D42" s="86"/>
      <c r="E42" s="118"/>
      <c r="F42" s="119"/>
      <c r="G42" s="89"/>
      <c r="H42" s="115"/>
    </row>
    <row r="43" spans="1:8" ht="16" x14ac:dyDescent="0.2">
      <c r="A43" s="79" t="s">
        <v>113</v>
      </c>
      <c r="B43" s="79"/>
      <c r="C43" s="79"/>
      <c r="D43" s="82">
        <f>D39+D41</f>
        <v>2000</v>
      </c>
      <c r="E43" s="113"/>
      <c r="F43" s="113"/>
      <c r="G43" s="82">
        <f>G39+G41</f>
        <v>0</v>
      </c>
      <c r="H43" s="115">
        <f>D43+G43</f>
        <v>2000</v>
      </c>
    </row>
    <row r="44" spans="1:8" ht="24" x14ac:dyDescent="0.2">
      <c r="A44" s="144"/>
      <c r="B44" s="91"/>
      <c r="C44" s="92"/>
      <c r="D44" s="93"/>
      <c r="E44" s="91"/>
      <c r="F44" s="92"/>
      <c r="G44" s="93"/>
      <c r="H44" s="90"/>
    </row>
    <row r="45" spans="1:8" x14ac:dyDescent="0.2">
      <c r="A45" s="71"/>
      <c r="B45" s="72"/>
      <c r="C45" s="73"/>
      <c r="D45" s="74"/>
      <c r="E45" s="72"/>
      <c r="F45" s="73"/>
      <c r="G45" s="74"/>
      <c r="H45" s="76"/>
    </row>
    <row r="46" spans="1:8" ht="21" x14ac:dyDescent="0.2">
      <c r="A46" s="287" t="str">
        <f t="shared" ref="A46" si="4">CONCATENATE("COSTS WORK PACKAGE 2: ","      ","Coordination, project and data management (2/4)")</f>
        <v>COSTS WORK PACKAGE 2:       Coordination, project and data management (2/4)</v>
      </c>
      <c r="B46" s="288"/>
      <c r="C46" s="288"/>
      <c r="D46" s="288"/>
      <c r="E46" s="229"/>
      <c r="F46" s="229"/>
      <c r="G46" s="229"/>
      <c r="H46" s="230"/>
    </row>
    <row r="47" spans="1:8" x14ac:dyDescent="0.2">
      <c r="A47" s="77"/>
      <c r="B47" s="78"/>
      <c r="C47" s="78"/>
      <c r="D47" s="78"/>
      <c r="E47" s="78"/>
      <c r="F47" s="78"/>
      <c r="G47" s="78"/>
      <c r="H47" s="78"/>
    </row>
    <row r="48" spans="1:8" ht="16" x14ac:dyDescent="0.2">
      <c r="A48" s="79" t="s">
        <v>81</v>
      </c>
      <c r="B48" s="80"/>
      <c r="C48" s="81"/>
      <c r="D48" s="82"/>
      <c r="E48" s="80"/>
      <c r="F48" s="81"/>
      <c r="G48" s="82"/>
      <c r="H48" s="83"/>
    </row>
    <row r="49" spans="1:8" ht="16" x14ac:dyDescent="0.2">
      <c r="A49" s="77" t="s">
        <v>82</v>
      </c>
      <c r="B49" s="84"/>
      <c r="C49" s="85"/>
      <c r="D49" s="86"/>
      <c r="E49" s="87"/>
      <c r="F49" s="88"/>
      <c r="G49" s="89"/>
      <c r="H49" s="83"/>
    </row>
    <row r="50" spans="1:8" ht="16" x14ac:dyDescent="0.2">
      <c r="A50" s="138" t="s">
        <v>83</v>
      </c>
      <c r="B50" s="130"/>
      <c r="C50" s="130"/>
      <c r="D50" s="86">
        <f t="shared" ref="D50:D57" si="5">B50*C50</f>
        <v>0</v>
      </c>
      <c r="E50" s="130"/>
      <c r="F50" s="130"/>
      <c r="G50" s="89">
        <f t="shared" ref="G50:G57" si="6">E50*F50</f>
        <v>0</v>
      </c>
      <c r="H50" s="83">
        <f t="shared" ref="H50:H57" si="7">D50+G50</f>
        <v>0</v>
      </c>
    </row>
    <row r="51" spans="1:8" ht="16" x14ac:dyDescent="0.2">
      <c r="A51" s="138" t="s">
        <v>84</v>
      </c>
      <c r="B51" s="130"/>
      <c r="C51" s="130"/>
      <c r="D51" s="86">
        <f t="shared" si="5"/>
        <v>0</v>
      </c>
      <c r="E51" s="130"/>
      <c r="F51" s="130"/>
      <c r="G51" s="89">
        <f t="shared" si="6"/>
        <v>0</v>
      </c>
      <c r="H51" s="83">
        <f t="shared" si="7"/>
        <v>0</v>
      </c>
    </row>
    <row r="52" spans="1:8" ht="16" x14ac:dyDescent="0.2">
      <c r="A52" s="138" t="s">
        <v>85</v>
      </c>
      <c r="B52" s="130"/>
      <c r="C52" s="130"/>
      <c r="D52" s="86">
        <f t="shared" si="5"/>
        <v>0</v>
      </c>
      <c r="E52" s="130"/>
      <c r="F52" s="130"/>
      <c r="G52" s="89">
        <f t="shared" si="6"/>
        <v>0</v>
      </c>
      <c r="H52" s="83">
        <f t="shared" si="7"/>
        <v>0</v>
      </c>
    </row>
    <row r="53" spans="1:8" ht="16" x14ac:dyDescent="0.2">
      <c r="A53" s="138" t="s">
        <v>86</v>
      </c>
      <c r="B53" s="130"/>
      <c r="C53" s="130"/>
      <c r="D53" s="86">
        <f t="shared" si="5"/>
        <v>0</v>
      </c>
      <c r="E53" s="130"/>
      <c r="F53" s="130"/>
      <c r="G53" s="89">
        <f t="shared" si="6"/>
        <v>0</v>
      </c>
      <c r="H53" s="83">
        <f t="shared" si="7"/>
        <v>0</v>
      </c>
    </row>
    <row r="54" spans="1:8" ht="16" x14ac:dyDescent="0.2">
      <c r="A54" s="138" t="s">
        <v>87</v>
      </c>
      <c r="B54" s="130"/>
      <c r="C54" s="130"/>
      <c r="D54" s="86">
        <f t="shared" si="5"/>
        <v>0</v>
      </c>
      <c r="E54" s="130"/>
      <c r="F54" s="130"/>
      <c r="G54" s="89">
        <f t="shared" si="6"/>
        <v>0</v>
      </c>
      <c r="H54" s="83">
        <f t="shared" si="7"/>
        <v>0</v>
      </c>
    </row>
    <row r="55" spans="1:8" ht="16" x14ac:dyDescent="0.2">
      <c r="A55" s="77" t="s">
        <v>88</v>
      </c>
      <c r="B55" s="130"/>
      <c r="C55" s="130"/>
      <c r="D55" s="86">
        <f t="shared" si="5"/>
        <v>0</v>
      </c>
      <c r="E55" s="130"/>
      <c r="F55" s="130"/>
      <c r="G55" s="89">
        <f t="shared" si="6"/>
        <v>0</v>
      </c>
      <c r="H55" s="83">
        <f t="shared" si="7"/>
        <v>0</v>
      </c>
    </row>
    <row r="56" spans="1:8" ht="16" x14ac:dyDescent="0.2">
      <c r="A56" s="77" t="s">
        <v>89</v>
      </c>
      <c r="B56" s="130"/>
      <c r="C56" s="130"/>
      <c r="D56" s="86">
        <f t="shared" si="5"/>
        <v>0</v>
      </c>
      <c r="E56" s="130"/>
      <c r="F56" s="130"/>
      <c r="G56" s="89">
        <f t="shared" si="6"/>
        <v>0</v>
      </c>
      <c r="H56" s="83">
        <f t="shared" si="7"/>
        <v>0</v>
      </c>
    </row>
    <row r="57" spans="1:8" ht="16" x14ac:dyDescent="0.2">
      <c r="A57" s="77" t="s">
        <v>90</v>
      </c>
      <c r="B57" s="130"/>
      <c r="C57" s="85">
        <f>5080*VLOOKUP('BE list'!D9,CountryList!A2:B164,2,FALSE)</f>
        <v>4638.04</v>
      </c>
      <c r="D57" s="86">
        <f t="shared" si="5"/>
        <v>0</v>
      </c>
      <c r="E57" s="130"/>
      <c r="F57" s="88">
        <f>5080*VLOOKUP('BE list'!D10,CountryList!A2:B164,2,FALSE)</f>
        <v>4638.04</v>
      </c>
      <c r="G57" s="89">
        <f t="shared" si="6"/>
        <v>0</v>
      </c>
      <c r="H57" s="83">
        <f t="shared" si="7"/>
        <v>0</v>
      </c>
    </row>
    <row r="58" spans="1:8" ht="16" x14ac:dyDescent="0.2">
      <c r="A58" s="79" t="s">
        <v>91</v>
      </c>
      <c r="B58" s="80"/>
      <c r="C58" s="81"/>
      <c r="D58" s="82"/>
      <c r="E58" s="80"/>
      <c r="F58" s="81"/>
      <c r="G58" s="82"/>
      <c r="H58" s="83"/>
    </row>
    <row r="59" spans="1:8" x14ac:dyDescent="0.2">
      <c r="A59" s="143"/>
      <c r="B59" s="130"/>
      <c r="C59" s="130"/>
      <c r="D59" s="86">
        <f>B59*C59</f>
        <v>0</v>
      </c>
      <c r="E59" s="130"/>
      <c r="F59" s="130"/>
      <c r="G59" s="89">
        <f>E59*F59</f>
        <v>0</v>
      </c>
      <c r="H59" s="83">
        <f>D59+G59</f>
        <v>0</v>
      </c>
    </row>
    <row r="60" spans="1:8" ht="16" x14ac:dyDescent="0.2">
      <c r="A60" s="79" t="s">
        <v>92</v>
      </c>
      <c r="B60" s="80"/>
      <c r="C60" s="81"/>
      <c r="D60" s="82"/>
      <c r="E60" s="131"/>
      <c r="F60" s="131"/>
      <c r="G60" s="82"/>
      <c r="H60" s="83"/>
    </row>
    <row r="61" spans="1:8" ht="16" x14ac:dyDescent="0.2">
      <c r="A61" s="77" t="s">
        <v>93</v>
      </c>
      <c r="B61" s="130">
        <v>1</v>
      </c>
      <c r="C61" s="130">
        <v>800</v>
      </c>
      <c r="D61" s="86">
        <f>B61*C61</f>
        <v>800</v>
      </c>
      <c r="E61" s="130"/>
      <c r="F61" s="130"/>
      <c r="G61" s="89">
        <f>E61*F61</f>
        <v>0</v>
      </c>
      <c r="H61" s="83">
        <f>D61+G61</f>
        <v>800</v>
      </c>
    </row>
    <row r="62" spans="1:8" ht="16" x14ac:dyDescent="0.2">
      <c r="A62" s="77" t="s">
        <v>124</v>
      </c>
      <c r="B62" s="84"/>
      <c r="C62" s="85"/>
      <c r="D62" s="86"/>
      <c r="E62" s="87"/>
      <c r="F62" s="88"/>
      <c r="G62" s="89"/>
      <c r="H62" s="83"/>
    </row>
    <row r="63" spans="1:8" ht="16" x14ac:dyDescent="0.2">
      <c r="A63" s="139" t="s">
        <v>95</v>
      </c>
      <c r="B63" s="130"/>
      <c r="C63" s="130"/>
      <c r="D63" s="86">
        <f>B63*C63</f>
        <v>0</v>
      </c>
      <c r="E63" s="130"/>
      <c r="F63" s="130"/>
      <c r="G63" s="89">
        <f>E63*F63</f>
        <v>0</v>
      </c>
      <c r="H63" s="83">
        <f>D63+G63</f>
        <v>0</v>
      </c>
    </row>
    <row r="64" spans="1:8" ht="16" x14ac:dyDescent="0.2">
      <c r="A64" s="139" t="s">
        <v>96</v>
      </c>
      <c r="B64" s="130"/>
      <c r="C64" s="130"/>
      <c r="D64" s="86">
        <f>B64*C64</f>
        <v>0</v>
      </c>
      <c r="E64" s="130"/>
      <c r="F64" s="130"/>
      <c r="G64" s="89">
        <f>E64*F64</f>
        <v>0</v>
      </c>
      <c r="H64" s="83">
        <f>D64+G64</f>
        <v>0</v>
      </c>
    </row>
    <row r="65" spans="1:8" ht="16" x14ac:dyDescent="0.2">
      <c r="A65" s="139" t="s">
        <v>97</v>
      </c>
      <c r="B65" s="130"/>
      <c r="C65" s="130"/>
      <c r="D65" s="86">
        <f>B65*C65</f>
        <v>0</v>
      </c>
      <c r="E65" s="130"/>
      <c r="F65" s="130"/>
      <c r="G65" s="89">
        <f>E65*F65</f>
        <v>0</v>
      </c>
      <c r="H65" s="83">
        <f>D65+G65</f>
        <v>0</v>
      </c>
    </row>
    <row r="66" spans="1:8" ht="16" x14ac:dyDescent="0.2">
      <c r="A66" s="77" t="s">
        <v>98</v>
      </c>
      <c r="B66" s="84"/>
      <c r="C66" s="85"/>
      <c r="D66" s="86"/>
      <c r="E66" s="87"/>
      <c r="F66" s="88"/>
      <c r="G66" s="89"/>
      <c r="H66" s="83"/>
    </row>
    <row r="67" spans="1:8" ht="16" x14ac:dyDescent="0.2">
      <c r="A67" s="139" t="s">
        <v>99</v>
      </c>
      <c r="B67" s="130"/>
      <c r="C67" s="130"/>
      <c r="D67" s="86">
        <f>B67*C67</f>
        <v>0</v>
      </c>
      <c r="E67" s="130"/>
      <c r="F67" s="130"/>
      <c r="G67" s="89">
        <f>E67*F67</f>
        <v>0</v>
      </c>
      <c r="H67" s="83">
        <f>D67+G67</f>
        <v>0</v>
      </c>
    </row>
    <row r="68" spans="1:8" ht="16" x14ac:dyDescent="0.2">
      <c r="A68" s="139" t="s">
        <v>100</v>
      </c>
      <c r="B68" s="130"/>
      <c r="C68" s="130"/>
      <c r="D68" s="86">
        <f>B68*C68</f>
        <v>0</v>
      </c>
      <c r="E68" s="130"/>
      <c r="F68" s="130"/>
      <c r="G68" s="89">
        <f>E68*F68</f>
        <v>0</v>
      </c>
      <c r="H68" s="83">
        <f>D68+G68</f>
        <v>0</v>
      </c>
    </row>
    <row r="69" spans="1:8" ht="16" x14ac:dyDescent="0.2">
      <c r="A69" s="139" t="s">
        <v>101</v>
      </c>
      <c r="B69" s="130"/>
      <c r="C69" s="130"/>
      <c r="D69" s="86">
        <f>B69*C69</f>
        <v>0</v>
      </c>
      <c r="E69" s="130"/>
      <c r="F69" s="130"/>
      <c r="G69" s="89">
        <f>E69*F69</f>
        <v>0</v>
      </c>
      <c r="H69" s="83">
        <f>D69+G69</f>
        <v>0</v>
      </c>
    </row>
    <row r="70" spans="1:8" ht="16" x14ac:dyDescent="0.2">
      <c r="A70" s="139" t="s">
        <v>102</v>
      </c>
      <c r="B70" s="130"/>
      <c r="C70" s="130"/>
      <c r="D70" s="86">
        <f>B70*C70</f>
        <v>0</v>
      </c>
      <c r="E70" s="130"/>
      <c r="F70" s="130"/>
      <c r="G70" s="89">
        <f>E70*F70</f>
        <v>0</v>
      </c>
      <c r="H70" s="83">
        <f>D70+G70</f>
        <v>0</v>
      </c>
    </row>
    <row r="71" spans="1:8" ht="16" x14ac:dyDescent="0.2">
      <c r="A71" s="139" t="s">
        <v>125</v>
      </c>
      <c r="B71" s="130"/>
      <c r="C71" s="130"/>
      <c r="D71" s="86">
        <f>B71*C71</f>
        <v>0</v>
      </c>
      <c r="E71" s="130"/>
      <c r="F71" s="130"/>
      <c r="G71" s="89">
        <f>E71*F71</f>
        <v>0</v>
      </c>
      <c r="H71" s="83">
        <f>D71+G71</f>
        <v>0</v>
      </c>
    </row>
    <row r="72" spans="1:8" ht="16" x14ac:dyDescent="0.2">
      <c r="A72" s="79" t="s">
        <v>104</v>
      </c>
      <c r="B72" s="80"/>
      <c r="C72" s="81"/>
      <c r="D72" s="82"/>
      <c r="E72" s="80"/>
      <c r="F72" s="81"/>
      <c r="G72" s="82"/>
      <c r="H72" s="83"/>
    </row>
    <row r="73" spans="1:8" ht="16" x14ac:dyDescent="0.2">
      <c r="A73" s="140" t="s">
        <v>105</v>
      </c>
      <c r="B73" s="130"/>
      <c r="C73" s="130"/>
      <c r="D73" s="86">
        <f>B73*C73</f>
        <v>0</v>
      </c>
      <c r="E73" s="130"/>
      <c r="F73" s="130"/>
      <c r="G73" s="89">
        <f>E73*F73</f>
        <v>0</v>
      </c>
      <c r="H73" s="83">
        <f>D73+G73</f>
        <v>0</v>
      </c>
    </row>
    <row r="74" spans="1:8" ht="16" x14ac:dyDescent="0.2">
      <c r="A74" s="140" t="s">
        <v>106</v>
      </c>
      <c r="B74" s="130"/>
      <c r="C74" s="130"/>
      <c r="D74" s="86">
        <f>B74*C74</f>
        <v>0</v>
      </c>
      <c r="E74" s="130"/>
      <c r="F74" s="130"/>
      <c r="G74" s="89">
        <f>E74*F74</f>
        <v>0</v>
      </c>
      <c r="H74" s="83">
        <f>D74+G74</f>
        <v>0</v>
      </c>
    </row>
    <row r="75" spans="1:8" ht="16" x14ac:dyDescent="0.2">
      <c r="A75" s="140" t="s">
        <v>321</v>
      </c>
      <c r="B75" s="130"/>
      <c r="C75" s="130"/>
      <c r="D75" s="86">
        <f>B75*C75</f>
        <v>0</v>
      </c>
      <c r="E75" s="130"/>
      <c r="F75" s="130"/>
      <c r="G75" s="89">
        <f>E75*F75</f>
        <v>0</v>
      </c>
      <c r="H75" s="83">
        <f>D75+G75</f>
        <v>0</v>
      </c>
    </row>
    <row r="76" spans="1:8" ht="16" x14ac:dyDescent="0.2">
      <c r="A76" s="140" t="s">
        <v>322</v>
      </c>
      <c r="B76" s="130"/>
      <c r="C76" s="130"/>
      <c r="D76" s="86">
        <f>B76*C76</f>
        <v>0</v>
      </c>
      <c r="E76" s="130"/>
      <c r="F76" s="130"/>
      <c r="G76" s="89">
        <f>E76*F76</f>
        <v>0</v>
      </c>
      <c r="H76" s="83">
        <f>D76+G76</f>
        <v>0</v>
      </c>
    </row>
    <row r="77" spans="1:8" ht="16" x14ac:dyDescent="0.2">
      <c r="A77" s="140" t="s">
        <v>109</v>
      </c>
      <c r="B77" s="130"/>
      <c r="C77" s="130"/>
      <c r="D77" s="86">
        <f>B77*C77</f>
        <v>0</v>
      </c>
      <c r="E77" s="130"/>
      <c r="F77" s="130"/>
      <c r="G77" s="89">
        <f>E77*F77</f>
        <v>0</v>
      </c>
      <c r="H77" s="83">
        <f>D77+G77</f>
        <v>0</v>
      </c>
    </row>
    <row r="78" spans="1:8" x14ac:dyDescent="0.2">
      <c r="A78" s="140"/>
      <c r="B78" s="84"/>
      <c r="C78" s="85"/>
      <c r="D78" s="86"/>
      <c r="E78" s="118"/>
      <c r="F78" s="119"/>
      <c r="G78" s="89"/>
      <c r="H78" s="115"/>
    </row>
    <row r="79" spans="1:8" ht="16" x14ac:dyDescent="0.2">
      <c r="A79" s="142" t="s">
        <v>110</v>
      </c>
      <c r="B79" s="79"/>
      <c r="C79" s="79"/>
      <c r="D79" s="82">
        <f>SUM(D50:D57)+SUM(D61:D71)</f>
        <v>800</v>
      </c>
      <c r="E79" s="113"/>
      <c r="F79" s="113"/>
      <c r="G79" s="82">
        <f>SUM(G50:G57)+SUM(G61:G71)</f>
        <v>0</v>
      </c>
      <c r="H79" s="115">
        <f>D79+G79</f>
        <v>800</v>
      </c>
    </row>
    <row r="80" spans="1:8" ht="16" x14ac:dyDescent="0.2">
      <c r="A80" s="142" t="s">
        <v>111</v>
      </c>
      <c r="B80" s="79"/>
      <c r="C80" s="79"/>
      <c r="D80" s="82">
        <f>SUM(D49:D77)</f>
        <v>800</v>
      </c>
      <c r="E80" s="113"/>
      <c r="F80" s="113"/>
      <c r="G80" s="82">
        <f>SUM(G49:G77)</f>
        <v>0</v>
      </c>
      <c r="H80" s="115">
        <f>D80+G80</f>
        <v>800</v>
      </c>
    </row>
    <row r="81" spans="1:8" x14ac:dyDescent="0.2">
      <c r="A81" s="140"/>
      <c r="B81" s="84"/>
      <c r="C81" s="85"/>
      <c r="D81" s="86"/>
      <c r="E81" s="118"/>
      <c r="F81" s="119"/>
      <c r="G81" s="89"/>
      <c r="H81" s="115"/>
    </row>
    <row r="82" spans="1:8" ht="16" x14ac:dyDescent="0.2">
      <c r="A82" s="79" t="s">
        <v>112</v>
      </c>
      <c r="B82" s="80"/>
      <c r="C82" s="81"/>
      <c r="D82" s="82">
        <f>D79*0.25</f>
        <v>200</v>
      </c>
      <c r="E82" s="116"/>
      <c r="F82" s="117"/>
      <c r="G82" s="82">
        <f>G79*0.25</f>
        <v>0</v>
      </c>
      <c r="H82" s="115">
        <f>D82+G82</f>
        <v>200</v>
      </c>
    </row>
    <row r="83" spans="1:8" x14ac:dyDescent="0.2">
      <c r="A83" s="141"/>
      <c r="B83" s="84"/>
      <c r="C83" s="85"/>
      <c r="D83" s="86"/>
      <c r="E83" s="118"/>
      <c r="F83" s="119"/>
      <c r="G83" s="89"/>
      <c r="H83" s="115"/>
    </row>
    <row r="84" spans="1:8" ht="16" x14ac:dyDescent="0.2">
      <c r="A84" s="79" t="s">
        <v>113</v>
      </c>
      <c r="B84" s="79"/>
      <c r="C84" s="79"/>
      <c r="D84" s="82">
        <f>D80+D82</f>
        <v>1000</v>
      </c>
      <c r="E84" s="113"/>
      <c r="F84" s="113"/>
      <c r="G84" s="82">
        <f>G80+G82</f>
        <v>0</v>
      </c>
      <c r="H84" s="115">
        <f>D84+G84</f>
        <v>1000</v>
      </c>
    </row>
    <row r="85" spans="1:8" ht="24" x14ac:dyDescent="0.2">
      <c r="A85" s="144"/>
      <c r="B85" s="91"/>
      <c r="C85" s="92"/>
      <c r="D85" s="93"/>
      <c r="E85" s="91"/>
      <c r="F85" s="92"/>
      <c r="G85" s="93"/>
      <c r="H85" s="90"/>
    </row>
    <row r="86" spans="1:8" x14ac:dyDescent="0.2">
      <c r="A86" s="71"/>
      <c r="B86" s="72"/>
      <c r="C86" s="73"/>
      <c r="D86" s="74"/>
      <c r="E86" s="72"/>
      <c r="F86" s="73"/>
      <c r="G86" s="74"/>
      <c r="H86" s="76"/>
    </row>
    <row r="87" spans="1:8" ht="21" x14ac:dyDescent="0.2">
      <c r="A87" s="287" t="str">
        <f t="shared" ref="A87" si="8">CONCATENATE("COSTS WORK PACKAGE 3: ","      ","Coordination, project and data management (3/4)")</f>
        <v>COSTS WORK PACKAGE 3:       Coordination, project and data management (3/4)</v>
      </c>
      <c r="B87" s="288"/>
      <c r="C87" s="288"/>
      <c r="D87" s="288"/>
      <c r="E87" s="229"/>
      <c r="F87" s="229"/>
      <c r="G87" s="229"/>
      <c r="H87" s="230"/>
    </row>
    <row r="88" spans="1:8" x14ac:dyDescent="0.2">
      <c r="A88" s="77"/>
      <c r="B88" s="78"/>
      <c r="C88" s="78"/>
      <c r="D88" s="78"/>
      <c r="E88" s="78"/>
      <c r="F88" s="78"/>
      <c r="G88" s="78"/>
      <c r="H88" s="78"/>
    </row>
    <row r="89" spans="1:8" ht="16" x14ac:dyDescent="0.2">
      <c r="A89" s="79" t="s">
        <v>81</v>
      </c>
      <c r="B89" s="80"/>
      <c r="C89" s="81"/>
      <c r="D89" s="82"/>
      <c r="E89" s="80"/>
      <c r="F89" s="81"/>
      <c r="G89" s="82"/>
      <c r="H89" s="83"/>
    </row>
    <row r="90" spans="1:8" ht="16" x14ac:dyDescent="0.2">
      <c r="A90" s="77" t="s">
        <v>82</v>
      </c>
      <c r="B90" s="84"/>
      <c r="C90" s="85"/>
      <c r="D90" s="86"/>
      <c r="E90" s="87"/>
      <c r="F90" s="88"/>
      <c r="G90" s="89"/>
      <c r="H90" s="83"/>
    </row>
    <row r="91" spans="1:8" ht="16" x14ac:dyDescent="0.2">
      <c r="A91" s="138" t="s">
        <v>83</v>
      </c>
      <c r="B91" s="130"/>
      <c r="C91" s="130"/>
      <c r="D91" s="86">
        <f t="shared" ref="D91:D98" si="9">B91*C91</f>
        <v>0</v>
      </c>
      <c r="E91" s="130"/>
      <c r="F91" s="130"/>
      <c r="G91" s="89">
        <f t="shared" ref="G91:G98" si="10">E91*F91</f>
        <v>0</v>
      </c>
      <c r="H91" s="83">
        <f t="shared" ref="H91:H98" si="11">D91+G91</f>
        <v>0</v>
      </c>
    </row>
    <row r="92" spans="1:8" ht="16" x14ac:dyDescent="0.2">
      <c r="A92" s="138" t="s">
        <v>84</v>
      </c>
      <c r="B92" s="130"/>
      <c r="C92" s="130"/>
      <c r="D92" s="86">
        <f t="shared" si="9"/>
        <v>0</v>
      </c>
      <c r="E92" s="130"/>
      <c r="F92" s="130"/>
      <c r="G92" s="89">
        <f t="shared" si="10"/>
        <v>0</v>
      </c>
      <c r="H92" s="83">
        <f t="shared" si="11"/>
        <v>0</v>
      </c>
    </row>
    <row r="93" spans="1:8" ht="16" x14ac:dyDescent="0.2">
      <c r="A93" s="138" t="s">
        <v>85</v>
      </c>
      <c r="B93" s="130"/>
      <c r="C93" s="130"/>
      <c r="D93" s="86">
        <f t="shared" si="9"/>
        <v>0</v>
      </c>
      <c r="E93" s="130"/>
      <c r="F93" s="130"/>
      <c r="G93" s="89">
        <f t="shared" si="10"/>
        <v>0</v>
      </c>
      <c r="H93" s="83">
        <f t="shared" si="11"/>
        <v>0</v>
      </c>
    </row>
    <row r="94" spans="1:8" ht="16" x14ac:dyDescent="0.2">
      <c r="A94" s="138" t="s">
        <v>86</v>
      </c>
      <c r="B94" s="130"/>
      <c r="C94" s="130"/>
      <c r="D94" s="86">
        <f t="shared" si="9"/>
        <v>0</v>
      </c>
      <c r="E94" s="130"/>
      <c r="F94" s="130"/>
      <c r="G94" s="89">
        <f t="shared" si="10"/>
        <v>0</v>
      </c>
      <c r="H94" s="83">
        <f t="shared" si="11"/>
        <v>0</v>
      </c>
    </row>
    <row r="95" spans="1:8" ht="16" x14ac:dyDescent="0.2">
      <c r="A95" s="138" t="s">
        <v>87</v>
      </c>
      <c r="B95" s="130"/>
      <c r="C95" s="130"/>
      <c r="D95" s="86">
        <f t="shared" si="9"/>
        <v>0</v>
      </c>
      <c r="E95" s="130"/>
      <c r="F95" s="130"/>
      <c r="G95" s="89">
        <f t="shared" si="10"/>
        <v>0</v>
      </c>
      <c r="H95" s="83">
        <f t="shared" si="11"/>
        <v>0</v>
      </c>
    </row>
    <row r="96" spans="1:8" ht="16" x14ac:dyDescent="0.2">
      <c r="A96" s="77" t="s">
        <v>88</v>
      </c>
      <c r="B96" s="130"/>
      <c r="C96" s="130"/>
      <c r="D96" s="86">
        <f t="shared" si="9"/>
        <v>0</v>
      </c>
      <c r="E96" s="130"/>
      <c r="F96" s="130"/>
      <c r="G96" s="89">
        <f t="shared" si="10"/>
        <v>0</v>
      </c>
      <c r="H96" s="83">
        <f t="shared" si="11"/>
        <v>0</v>
      </c>
    </row>
    <row r="97" spans="1:8" ht="16" x14ac:dyDescent="0.2">
      <c r="A97" s="77" t="s">
        <v>89</v>
      </c>
      <c r="B97" s="130"/>
      <c r="C97" s="130"/>
      <c r="D97" s="86">
        <f t="shared" si="9"/>
        <v>0</v>
      </c>
      <c r="E97" s="130"/>
      <c r="F97" s="130"/>
      <c r="G97" s="89">
        <f t="shared" si="10"/>
        <v>0</v>
      </c>
      <c r="H97" s="83">
        <f t="shared" si="11"/>
        <v>0</v>
      </c>
    </row>
    <row r="98" spans="1:8" ht="16" x14ac:dyDescent="0.2">
      <c r="A98" s="77" t="s">
        <v>90</v>
      </c>
      <c r="B98" s="130"/>
      <c r="C98" s="85">
        <f>5080*VLOOKUP('BE list'!D9,CountryList!A2:B164,2,FALSE)</f>
        <v>4638.04</v>
      </c>
      <c r="D98" s="86">
        <f t="shared" si="9"/>
        <v>0</v>
      </c>
      <c r="E98" s="130"/>
      <c r="F98" s="88">
        <f>5080*VLOOKUP('BE list'!D10,CountryList!A2:B164,2,FALSE)</f>
        <v>4638.04</v>
      </c>
      <c r="G98" s="89">
        <f t="shared" si="10"/>
        <v>0</v>
      </c>
      <c r="H98" s="83">
        <f t="shared" si="11"/>
        <v>0</v>
      </c>
    </row>
    <row r="99" spans="1:8" ht="16" x14ac:dyDescent="0.2">
      <c r="A99" s="79" t="s">
        <v>91</v>
      </c>
      <c r="B99" s="80"/>
      <c r="C99" s="81"/>
      <c r="D99" s="82"/>
      <c r="E99" s="80"/>
      <c r="F99" s="81"/>
      <c r="G99" s="82"/>
      <c r="H99" s="83"/>
    </row>
    <row r="100" spans="1:8" x14ac:dyDescent="0.2">
      <c r="A100" s="143"/>
      <c r="B100" s="130"/>
      <c r="C100" s="130"/>
      <c r="D100" s="86">
        <f>B100*C100</f>
        <v>0</v>
      </c>
      <c r="E100" s="130"/>
      <c r="F100" s="130"/>
      <c r="G100" s="89">
        <f>E100*F100</f>
        <v>0</v>
      </c>
      <c r="H100" s="83">
        <f>D100+G100</f>
        <v>0</v>
      </c>
    </row>
    <row r="101" spans="1:8" ht="16" x14ac:dyDescent="0.2">
      <c r="A101" s="79" t="s">
        <v>92</v>
      </c>
      <c r="B101" s="80"/>
      <c r="C101" s="81"/>
      <c r="D101" s="82"/>
      <c r="E101" s="131"/>
      <c r="F101" s="131"/>
      <c r="G101" s="82"/>
      <c r="H101" s="83"/>
    </row>
    <row r="102" spans="1:8" ht="16" x14ac:dyDescent="0.2">
      <c r="A102" s="77" t="s">
        <v>93</v>
      </c>
      <c r="B102" s="130">
        <v>1</v>
      </c>
      <c r="C102" s="130">
        <v>4800</v>
      </c>
      <c r="D102" s="86">
        <f>B102*C102</f>
        <v>4800</v>
      </c>
      <c r="E102" s="130"/>
      <c r="F102" s="130"/>
      <c r="G102" s="89">
        <f>E102*F102</f>
        <v>0</v>
      </c>
      <c r="H102" s="83">
        <f>D102+G102</f>
        <v>4800</v>
      </c>
    </row>
    <row r="103" spans="1:8" ht="16" x14ac:dyDescent="0.2">
      <c r="A103" s="77" t="s">
        <v>124</v>
      </c>
      <c r="B103" s="84"/>
      <c r="C103" s="85"/>
      <c r="D103" s="86"/>
      <c r="E103" s="87"/>
      <c r="F103" s="88"/>
      <c r="G103" s="89"/>
      <c r="H103" s="83"/>
    </row>
    <row r="104" spans="1:8" ht="16" x14ac:dyDescent="0.2">
      <c r="A104" s="139" t="s">
        <v>95</v>
      </c>
      <c r="B104" s="130"/>
      <c r="C104" s="130"/>
      <c r="D104" s="86">
        <f>B104*C104</f>
        <v>0</v>
      </c>
      <c r="E104" s="130"/>
      <c r="F104" s="130"/>
      <c r="G104" s="89">
        <f>E104*F104</f>
        <v>0</v>
      </c>
      <c r="H104" s="83">
        <f>D104+G104</f>
        <v>0</v>
      </c>
    </row>
    <row r="105" spans="1:8" ht="16" x14ac:dyDescent="0.2">
      <c r="A105" s="139" t="s">
        <v>96</v>
      </c>
      <c r="B105" s="130"/>
      <c r="C105" s="130"/>
      <c r="D105" s="86">
        <f>B105*C105</f>
        <v>0</v>
      </c>
      <c r="E105" s="130"/>
      <c r="F105" s="130"/>
      <c r="G105" s="89">
        <f>E105*F105</f>
        <v>0</v>
      </c>
      <c r="H105" s="83">
        <f>D105+G105</f>
        <v>0</v>
      </c>
    </row>
    <row r="106" spans="1:8" ht="16" x14ac:dyDescent="0.2">
      <c r="A106" s="139" t="s">
        <v>97</v>
      </c>
      <c r="B106" s="130"/>
      <c r="C106" s="130"/>
      <c r="D106" s="86">
        <f>B106*C106</f>
        <v>0</v>
      </c>
      <c r="E106" s="130"/>
      <c r="F106" s="130"/>
      <c r="G106" s="89">
        <f>E106*F106</f>
        <v>0</v>
      </c>
      <c r="H106" s="83">
        <f>D106+G106</f>
        <v>0</v>
      </c>
    </row>
    <row r="107" spans="1:8" ht="16" x14ac:dyDescent="0.2">
      <c r="A107" s="77" t="s">
        <v>98</v>
      </c>
      <c r="B107" s="84"/>
      <c r="C107" s="85"/>
      <c r="D107" s="86"/>
      <c r="E107" s="87"/>
      <c r="F107" s="88"/>
      <c r="G107" s="89"/>
      <c r="H107" s="83"/>
    </row>
    <row r="108" spans="1:8" ht="16" x14ac:dyDescent="0.2">
      <c r="A108" s="139" t="s">
        <v>99</v>
      </c>
      <c r="B108" s="130"/>
      <c r="C108" s="130"/>
      <c r="D108" s="86">
        <f>B108*C108</f>
        <v>0</v>
      </c>
      <c r="E108" s="130"/>
      <c r="F108" s="130"/>
      <c r="G108" s="89">
        <f>E108*F108</f>
        <v>0</v>
      </c>
      <c r="H108" s="83">
        <f>D108+G108</f>
        <v>0</v>
      </c>
    </row>
    <row r="109" spans="1:8" ht="16" x14ac:dyDescent="0.2">
      <c r="A109" s="139" t="s">
        <v>100</v>
      </c>
      <c r="B109" s="130"/>
      <c r="C109" s="130"/>
      <c r="D109" s="86">
        <f>B109*C109</f>
        <v>0</v>
      </c>
      <c r="E109" s="130"/>
      <c r="F109" s="130"/>
      <c r="G109" s="89">
        <f>E109*F109</f>
        <v>0</v>
      </c>
      <c r="H109" s="83">
        <f>D109+G109</f>
        <v>0</v>
      </c>
    </row>
    <row r="110" spans="1:8" ht="16" x14ac:dyDescent="0.2">
      <c r="A110" s="139" t="s">
        <v>101</v>
      </c>
      <c r="B110" s="130"/>
      <c r="C110" s="130"/>
      <c r="D110" s="86">
        <f>B110*C110</f>
        <v>0</v>
      </c>
      <c r="E110" s="130"/>
      <c r="F110" s="130"/>
      <c r="G110" s="89">
        <f>E110*F110</f>
        <v>0</v>
      </c>
      <c r="H110" s="83">
        <f>D110+G110</f>
        <v>0</v>
      </c>
    </row>
    <row r="111" spans="1:8" ht="16" x14ac:dyDescent="0.2">
      <c r="A111" s="139" t="s">
        <v>102</v>
      </c>
      <c r="B111" s="130"/>
      <c r="C111" s="130"/>
      <c r="D111" s="86">
        <f>B111*C111</f>
        <v>0</v>
      </c>
      <c r="E111" s="130"/>
      <c r="F111" s="130"/>
      <c r="G111" s="89">
        <f>E111*F111</f>
        <v>0</v>
      </c>
      <c r="H111" s="83">
        <f>D111+G111</f>
        <v>0</v>
      </c>
    </row>
    <row r="112" spans="1:8" ht="16" x14ac:dyDescent="0.2">
      <c r="A112" s="139" t="s">
        <v>125</v>
      </c>
      <c r="B112" s="130"/>
      <c r="C112" s="130"/>
      <c r="D112" s="86">
        <f>B112*C112</f>
        <v>0</v>
      </c>
      <c r="E112" s="130"/>
      <c r="F112" s="130"/>
      <c r="G112" s="89">
        <f>E112*F112</f>
        <v>0</v>
      </c>
      <c r="H112" s="83">
        <f>D112+G112</f>
        <v>0</v>
      </c>
    </row>
    <row r="113" spans="1:8" ht="16" x14ac:dyDescent="0.2">
      <c r="A113" s="79" t="s">
        <v>104</v>
      </c>
      <c r="B113" s="80"/>
      <c r="C113" s="81"/>
      <c r="D113" s="82"/>
      <c r="E113" s="80"/>
      <c r="F113" s="81"/>
      <c r="G113" s="82"/>
      <c r="H113" s="83"/>
    </row>
    <row r="114" spans="1:8" ht="16" x14ac:dyDescent="0.2">
      <c r="A114" s="140" t="s">
        <v>105</v>
      </c>
      <c r="B114" s="130"/>
      <c r="C114" s="130"/>
      <c r="D114" s="86">
        <f>B114*C114</f>
        <v>0</v>
      </c>
      <c r="E114" s="130"/>
      <c r="F114" s="130"/>
      <c r="G114" s="89">
        <f>E114*F114</f>
        <v>0</v>
      </c>
      <c r="H114" s="83">
        <f>D114+G114</f>
        <v>0</v>
      </c>
    </row>
    <row r="115" spans="1:8" ht="16" x14ac:dyDescent="0.2">
      <c r="A115" s="140" t="s">
        <v>106</v>
      </c>
      <c r="B115" s="130"/>
      <c r="C115" s="130"/>
      <c r="D115" s="86">
        <f>B115*C115</f>
        <v>0</v>
      </c>
      <c r="E115" s="130"/>
      <c r="F115" s="130"/>
      <c r="G115" s="89">
        <f>E115*F115</f>
        <v>0</v>
      </c>
      <c r="H115" s="83">
        <f>D115+G115</f>
        <v>0</v>
      </c>
    </row>
    <row r="116" spans="1:8" ht="16" x14ac:dyDescent="0.2">
      <c r="A116" s="140" t="s">
        <v>321</v>
      </c>
      <c r="B116" s="130"/>
      <c r="C116" s="130"/>
      <c r="D116" s="86">
        <f>B116*C116</f>
        <v>0</v>
      </c>
      <c r="E116" s="130"/>
      <c r="F116" s="130"/>
      <c r="G116" s="89">
        <f>E116*F116</f>
        <v>0</v>
      </c>
      <c r="H116" s="83">
        <f>D116+G116</f>
        <v>0</v>
      </c>
    </row>
    <row r="117" spans="1:8" ht="16" x14ac:dyDescent="0.2">
      <c r="A117" s="140" t="s">
        <v>322</v>
      </c>
      <c r="B117" s="130"/>
      <c r="C117" s="130"/>
      <c r="D117" s="86">
        <f>B117*C117</f>
        <v>0</v>
      </c>
      <c r="E117" s="130"/>
      <c r="F117" s="130"/>
      <c r="G117" s="89">
        <f>E117*F117</f>
        <v>0</v>
      </c>
      <c r="H117" s="83">
        <f>D117+G117</f>
        <v>0</v>
      </c>
    </row>
    <row r="118" spans="1:8" ht="16" x14ac:dyDescent="0.2">
      <c r="A118" s="140" t="s">
        <v>109</v>
      </c>
      <c r="B118" s="130"/>
      <c r="C118" s="130"/>
      <c r="D118" s="86">
        <f>B118*C118</f>
        <v>0</v>
      </c>
      <c r="E118" s="130"/>
      <c r="F118" s="130"/>
      <c r="G118" s="89">
        <f>E118*F118</f>
        <v>0</v>
      </c>
      <c r="H118" s="83">
        <f>D118+G118</f>
        <v>0</v>
      </c>
    </row>
    <row r="119" spans="1:8" x14ac:dyDescent="0.2">
      <c r="A119" s="140"/>
      <c r="B119" s="84"/>
      <c r="C119" s="85"/>
      <c r="D119" s="86"/>
      <c r="E119" s="118"/>
      <c r="F119" s="119"/>
      <c r="G119" s="89"/>
      <c r="H119" s="115"/>
    </row>
    <row r="120" spans="1:8" ht="16" x14ac:dyDescent="0.2">
      <c r="A120" s="142" t="s">
        <v>110</v>
      </c>
      <c r="B120" s="79"/>
      <c r="C120" s="79"/>
      <c r="D120" s="82">
        <f>SUM(D91:D98)+SUM(D102:D112)</f>
        <v>4800</v>
      </c>
      <c r="E120" s="113"/>
      <c r="F120" s="113"/>
      <c r="G120" s="82">
        <f>SUM(G91:G98)+SUM(G102:G112)</f>
        <v>0</v>
      </c>
      <c r="H120" s="115">
        <f>D120+G120</f>
        <v>4800</v>
      </c>
    </row>
    <row r="121" spans="1:8" ht="16" x14ac:dyDescent="0.2">
      <c r="A121" s="142" t="s">
        <v>111</v>
      </c>
      <c r="B121" s="79"/>
      <c r="C121" s="79"/>
      <c r="D121" s="82">
        <f>SUM(D90:D118)</f>
        <v>4800</v>
      </c>
      <c r="E121" s="113"/>
      <c r="F121" s="113"/>
      <c r="G121" s="82">
        <f>SUM(G90:G118)</f>
        <v>0</v>
      </c>
      <c r="H121" s="115">
        <f>D121+G121</f>
        <v>4800</v>
      </c>
    </row>
    <row r="122" spans="1:8" x14ac:dyDescent="0.2">
      <c r="A122" s="140"/>
      <c r="B122" s="84"/>
      <c r="C122" s="85"/>
      <c r="D122" s="86"/>
      <c r="E122" s="118"/>
      <c r="F122" s="119"/>
      <c r="G122" s="89"/>
      <c r="H122" s="115"/>
    </row>
    <row r="123" spans="1:8" ht="16" x14ac:dyDescent="0.2">
      <c r="A123" s="79" t="s">
        <v>112</v>
      </c>
      <c r="B123" s="80"/>
      <c r="C123" s="81"/>
      <c r="D123" s="82">
        <f>D120*0.25</f>
        <v>1200</v>
      </c>
      <c r="E123" s="116"/>
      <c r="F123" s="117"/>
      <c r="G123" s="82">
        <f>G120*0.25</f>
        <v>0</v>
      </c>
      <c r="H123" s="115">
        <f>D123+G123</f>
        <v>1200</v>
      </c>
    </row>
    <row r="124" spans="1:8" x14ac:dyDescent="0.2">
      <c r="A124" s="141"/>
      <c r="B124" s="84"/>
      <c r="C124" s="85"/>
      <c r="D124" s="86"/>
      <c r="E124" s="118"/>
      <c r="F124" s="119"/>
      <c r="G124" s="89"/>
      <c r="H124" s="115"/>
    </row>
    <row r="125" spans="1:8" ht="16" x14ac:dyDescent="0.2">
      <c r="A125" s="79" t="s">
        <v>113</v>
      </c>
      <c r="B125" s="79"/>
      <c r="C125" s="79"/>
      <c r="D125" s="82">
        <f>D121+D123</f>
        <v>6000</v>
      </c>
      <c r="E125" s="113"/>
      <c r="F125" s="113"/>
      <c r="G125" s="82">
        <f>G121+G123</f>
        <v>0</v>
      </c>
      <c r="H125" s="115">
        <f>D125+G125</f>
        <v>6000</v>
      </c>
    </row>
    <row r="126" spans="1:8" ht="24" x14ac:dyDescent="0.2">
      <c r="A126" s="144"/>
      <c r="B126" s="91"/>
      <c r="C126" s="92"/>
      <c r="D126" s="93"/>
      <c r="E126" s="91"/>
      <c r="F126" s="92"/>
      <c r="G126" s="93"/>
      <c r="H126" s="90"/>
    </row>
    <row r="127" spans="1:8" x14ac:dyDescent="0.2">
      <c r="A127" s="71"/>
      <c r="B127" s="72"/>
      <c r="C127" s="73"/>
      <c r="D127" s="74"/>
      <c r="E127" s="72"/>
      <c r="F127" s="73"/>
      <c r="G127" s="74"/>
      <c r="H127" s="76"/>
    </row>
    <row r="128" spans="1:8" ht="21" x14ac:dyDescent="0.2">
      <c r="A128" s="287" t="str">
        <f t="shared" ref="A128" si="12">CONCATENATE("COSTS WORK PACKAGE 4: ","      ","Coordination, project and data management (4/4)")</f>
        <v>COSTS WORK PACKAGE 4:       Coordination, project and data management (4/4)</v>
      </c>
      <c r="B128" s="288"/>
      <c r="C128" s="288"/>
      <c r="D128" s="288"/>
      <c r="E128" s="229"/>
      <c r="F128" s="229"/>
      <c r="G128" s="229"/>
      <c r="H128" s="230"/>
    </row>
    <row r="129" spans="1:8" x14ac:dyDescent="0.2">
      <c r="A129" s="77"/>
      <c r="B129" s="78"/>
      <c r="C129" s="78"/>
      <c r="D129" s="78"/>
      <c r="E129" s="78"/>
      <c r="F129" s="78"/>
      <c r="G129" s="78"/>
      <c r="H129" s="78"/>
    </row>
    <row r="130" spans="1:8" ht="16" x14ac:dyDescent="0.2">
      <c r="A130" s="79" t="s">
        <v>81</v>
      </c>
      <c r="B130" s="80"/>
      <c r="C130" s="81"/>
      <c r="D130" s="82"/>
      <c r="E130" s="80"/>
      <c r="F130" s="81"/>
      <c r="G130" s="82"/>
      <c r="H130" s="83"/>
    </row>
    <row r="131" spans="1:8" ht="16" x14ac:dyDescent="0.2">
      <c r="A131" s="77" t="s">
        <v>82</v>
      </c>
      <c r="B131" s="84"/>
      <c r="C131" s="85"/>
      <c r="D131" s="86"/>
      <c r="E131" s="87"/>
      <c r="F131" s="88"/>
      <c r="G131" s="89"/>
      <c r="H131" s="83"/>
    </row>
    <row r="132" spans="1:8" ht="16" x14ac:dyDescent="0.2">
      <c r="A132" s="138" t="s">
        <v>83</v>
      </c>
      <c r="B132" s="130"/>
      <c r="C132" s="130"/>
      <c r="D132" s="86">
        <f t="shared" ref="D132:D139" si="13">B132*C132</f>
        <v>0</v>
      </c>
      <c r="E132" s="130"/>
      <c r="F132" s="130"/>
      <c r="G132" s="89">
        <f t="shared" ref="G132:G139" si="14">E132*F132</f>
        <v>0</v>
      </c>
      <c r="H132" s="83">
        <f t="shared" ref="H132:H139" si="15">D132+G132</f>
        <v>0</v>
      </c>
    </row>
    <row r="133" spans="1:8" ht="16" x14ac:dyDescent="0.2">
      <c r="A133" s="138" t="s">
        <v>84</v>
      </c>
      <c r="B133" s="130"/>
      <c r="C133" s="130"/>
      <c r="D133" s="86">
        <f t="shared" si="13"/>
        <v>0</v>
      </c>
      <c r="E133" s="130"/>
      <c r="F133" s="130"/>
      <c r="G133" s="89">
        <f t="shared" si="14"/>
        <v>0</v>
      </c>
      <c r="H133" s="83">
        <f t="shared" si="15"/>
        <v>0</v>
      </c>
    </row>
    <row r="134" spans="1:8" ht="16" x14ac:dyDescent="0.2">
      <c r="A134" s="138" t="s">
        <v>85</v>
      </c>
      <c r="B134" s="130"/>
      <c r="C134" s="130"/>
      <c r="D134" s="86">
        <f t="shared" si="13"/>
        <v>0</v>
      </c>
      <c r="E134" s="130"/>
      <c r="F134" s="130"/>
      <c r="G134" s="89">
        <f t="shared" si="14"/>
        <v>0</v>
      </c>
      <c r="H134" s="83">
        <f t="shared" si="15"/>
        <v>0</v>
      </c>
    </row>
    <row r="135" spans="1:8" ht="16" x14ac:dyDescent="0.2">
      <c r="A135" s="138" t="s">
        <v>86</v>
      </c>
      <c r="B135" s="130"/>
      <c r="C135" s="130"/>
      <c r="D135" s="86">
        <f t="shared" si="13"/>
        <v>0</v>
      </c>
      <c r="E135" s="130"/>
      <c r="F135" s="130"/>
      <c r="G135" s="89">
        <f t="shared" si="14"/>
        <v>0</v>
      </c>
      <c r="H135" s="83">
        <f t="shared" si="15"/>
        <v>0</v>
      </c>
    </row>
    <row r="136" spans="1:8" ht="16" x14ac:dyDescent="0.2">
      <c r="A136" s="138" t="s">
        <v>87</v>
      </c>
      <c r="B136" s="130"/>
      <c r="C136" s="130"/>
      <c r="D136" s="86">
        <f t="shared" si="13"/>
        <v>0</v>
      </c>
      <c r="E136" s="130"/>
      <c r="F136" s="130"/>
      <c r="G136" s="89">
        <f t="shared" si="14"/>
        <v>0</v>
      </c>
      <c r="H136" s="83">
        <f t="shared" si="15"/>
        <v>0</v>
      </c>
    </row>
    <row r="137" spans="1:8" ht="16" x14ac:dyDescent="0.2">
      <c r="A137" s="77" t="s">
        <v>88</v>
      </c>
      <c r="B137" s="130"/>
      <c r="C137" s="130"/>
      <c r="D137" s="86">
        <f t="shared" si="13"/>
        <v>0</v>
      </c>
      <c r="E137" s="130"/>
      <c r="F137" s="130"/>
      <c r="G137" s="89">
        <f t="shared" si="14"/>
        <v>0</v>
      </c>
      <c r="H137" s="83">
        <f t="shared" si="15"/>
        <v>0</v>
      </c>
    </row>
    <row r="138" spans="1:8" ht="16" x14ac:dyDescent="0.2">
      <c r="A138" s="77" t="s">
        <v>89</v>
      </c>
      <c r="B138" s="130"/>
      <c r="C138" s="130"/>
      <c r="D138" s="86">
        <f t="shared" si="13"/>
        <v>0</v>
      </c>
      <c r="E138" s="130"/>
      <c r="F138" s="130"/>
      <c r="G138" s="89">
        <f t="shared" si="14"/>
        <v>0</v>
      </c>
      <c r="H138" s="83">
        <f t="shared" si="15"/>
        <v>0</v>
      </c>
    </row>
    <row r="139" spans="1:8" ht="16" x14ac:dyDescent="0.2">
      <c r="A139" s="77" t="s">
        <v>90</v>
      </c>
      <c r="B139" s="130"/>
      <c r="C139" s="85">
        <f>5080*VLOOKUP('BE list'!D9,CountryList!A2:B164,2,FALSE)</f>
        <v>4638.04</v>
      </c>
      <c r="D139" s="86">
        <f t="shared" si="13"/>
        <v>0</v>
      </c>
      <c r="E139" s="130"/>
      <c r="F139" s="88">
        <f>5080*VLOOKUP('BE list'!D10,CountryList!A2:B164,2,FALSE)</f>
        <v>4638.04</v>
      </c>
      <c r="G139" s="89">
        <f t="shared" si="14"/>
        <v>0</v>
      </c>
      <c r="H139" s="83">
        <f t="shared" si="15"/>
        <v>0</v>
      </c>
    </row>
    <row r="140" spans="1:8" ht="16" x14ac:dyDescent="0.2">
      <c r="A140" s="79" t="s">
        <v>91</v>
      </c>
      <c r="B140" s="80"/>
      <c r="C140" s="81"/>
      <c r="D140" s="82"/>
      <c r="E140" s="80"/>
      <c r="F140" s="81"/>
      <c r="G140" s="82"/>
      <c r="H140" s="83"/>
    </row>
    <row r="141" spans="1:8" x14ac:dyDescent="0.2">
      <c r="A141" s="143"/>
      <c r="B141" s="130"/>
      <c r="C141" s="130"/>
      <c r="D141" s="86">
        <f>B141*C141</f>
        <v>0</v>
      </c>
      <c r="E141" s="130"/>
      <c r="F141" s="130"/>
      <c r="G141" s="89">
        <f>E141*F141</f>
        <v>0</v>
      </c>
      <c r="H141" s="83">
        <f>D141+G141</f>
        <v>0</v>
      </c>
    </row>
    <row r="142" spans="1:8" ht="16" x14ac:dyDescent="0.2">
      <c r="A142" s="79" t="s">
        <v>92</v>
      </c>
      <c r="B142" s="80"/>
      <c r="C142" s="81"/>
      <c r="D142" s="82"/>
      <c r="E142" s="131"/>
      <c r="F142" s="131"/>
      <c r="G142" s="82"/>
      <c r="H142" s="83"/>
    </row>
    <row r="143" spans="1:8" ht="16" x14ac:dyDescent="0.2">
      <c r="A143" s="77" t="s">
        <v>93</v>
      </c>
      <c r="B143" s="130">
        <v>1</v>
      </c>
      <c r="C143" s="130">
        <v>1000</v>
      </c>
      <c r="D143" s="86">
        <f>B143*C143</f>
        <v>1000</v>
      </c>
      <c r="E143" s="130"/>
      <c r="F143" s="130"/>
      <c r="G143" s="89">
        <f>E143*F143</f>
        <v>0</v>
      </c>
      <c r="H143" s="83">
        <f>D143+G143</f>
        <v>1000</v>
      </c>
    </row>
    <row r="144" spans="1:8" ht="16" x14ac:dyDescent="0.2">
      <c r="A144" s="77" t="s">
        <v>124</v>
      </c>
      <c r="B144" s="84"/>
      <c r="C144" s="85"/>
      <c r="D144" s="86"/>
      <c r="E144" s="87"/>
      <c r="F144" s="88"/>
      <c r="G144" s="89"/>
      <c r="H144" s="83"/>
    </row>
    <row r="145" spans="1:8" ht="16" x14ac:dyDescent="0.2">
      <c r="A145" s="139" t="s">
        <v>95</v>
      </c>
      <c r="B145" s="130"/>
      <c r="C145" s="130"/>
      <c r="D145" s="86">
        <f>B145*C145</f>
        <v>0</v>
      </c>
      <c r="E145" s="130"/>
      <c r="F145" s="130"/>
      <c r="G145" s="89">
        <f>E145*F145</f>
        <v>0</v>
      </c>
      <c r="H145" s="83">
        <f>D145+G145</f>
        <v>0</v>
      </c>
    </row>
    <row r="146" spans="1:8" ht="16" x14ac:dyDescent="0.2">
      <c r="A146" s="139" t="s">
        <v>96</v>
      </c>
      <c r="B146" s="130"/>
      <c r="C146" s="130"/>
      <c r="D146" s="86">
        <f>B146*C146</f>
        <v>0</v>
      </c>
      <c r="E146" s="130"/>
      <c r="F146" s="130"/>
      <c r="G146" s="89">
        <f>E146*F146</f>
        <v>0</v>
      </c>
      <c r="H146" s="83">
        <f>D146+G146</f>
        <v>0</v>
      </c>
    </row>
    <row r="147" spans="1:8" ht="16" x14ac:dyDescent="0.2">
      <c r="A147" s="139" t="s">
        <v>97</v>
      </c>
      <c r="B147" s="130"/>
      <c r="C147" s="130"/>
      <c r="D147" s="86">
        <f>B147*C147</f>
        <v>0</v>
      </c>
      <c r="E147" s="130"/>
      <c r="F147" s="130"/>
      <c r="G147" s="89">
        <f>E147*F147</f>
        <v>0</v>
      </c>
      <c r="H147" s="83">
        <f>D147+G147</f>
        <v>0</v>
      </c>
    </row>
    <row r="148" spans="1:8" ht="16" x14ac:dyDescent="0.2">
      <c r="A148" s="77" t="s">
        <v>98</v>
      </c>
      <c r="B148" s="84"/>
      <c r="C148" s="85"/>
      <c r="D148" s="86"/>
      <c r="E148" s="87"/>
      <c r="F148" s="88"/>
      <c r="G148" s="89"/>
      <c r="H148" s="83"/>
    </row>
    <row r="149" spans="1:8" ht="16" x14ac:dyDescent="0.2">
      <c r="A149" s="139" t="s">
        <v>99</v>
      </c>
      <c r="B149" s="130"/>
      <c r="C149" s="130"/>
      <c r="D149" s="86">
        <f>B149*C149</f>
        <v>0</v>
      </c>
      <c r="E149" s="130"/>
      <c r="F149" s="130"/>
      <c r="G149" s="89">
        <f>E149*F149</f>
        <v>0</v>
      </c>
      <c r="H149" s="83">
        <f>D149+G149</f>
        <v>0</v>
      </c>
    </row>
    <row r="150" spans="1:8" ht="16" x14ac:dyDescent="0.2">
      <c r="A150" s="139" t="s">
        <v>100</v>
      </c>
      <c r="B150" s="130"/>
      <c r="C150" s="130"/>
      <c r="D150" s="86">
        <f>B150*C150</f>
        <v>0</v>
      </c>
      <c r="E150" s="130"/>
      <c r="F150" s="130"/>
      <c r="G150" s="89">
        <f>E150*F150</f>
        <v>0</v>
      </c>
      <c r="H150" s="83">
        <f>D150+G150</f>
        <v>0</v>
      </c>
    </row>
    <row r="151" spans="1:8" ht="16" x14ac:dyDescent="0.2">
      <c r="A151" s="139" t="s">
        <v>101</v>
      </c>
      <c r="B151" s="130"/>
      <c r="C151" s="130"/>
      <c r="D151" s="86">
        <f>B151*C151</f>
        <v>0</v>
      </c>
      <c r="E151" s="130"/>
      <c r="F151" s="130"/>
      <c r="G151" s="89">
        <f>E151*F151</f>
        <v>0</v>
      </c>
      <c r="H151" s="83">
        <f>D151+G151</f>
        <v>0</v>
      </c>
    </row>
    <row r="152" spans="1:8" ht="16" x14ac:dyDescent="0.2">
      <c r="A152" s="139" t="s">
        <v>102</v>
      </c>
      <c r="B152" s="130"/>
      <c r="C152" s="130"/>
      <c r="D152" s="86">
        <f>B152*C152</f>
        <v>0</v>
      </c>
      <c r="E152" s="130"/>
      <c r="F152" s="130"/>
      <c r="G152" s="89">
        <f>E152*F152</f>
        <v>0</v>
      </c>
      <c r="H152" s="83">
        <f>D152+G152</f>
        <v>0</v>
      </c>
    </row>
    <row r="153" spans="1:8" ht="16" x14ac:dyDescent="0.2">
      <c r="A153" s="139" t="s">
        <v>125</v>
      </c>
      <c r="B153" s="130"/>
      <c r="C153" s="130"/>
      <c r="D153" s="86">
        <f>B153*C153</f>
        <v>0</v>
      </c>
      <c r="E153" s="130"/>
      <c r="F153" s="130"/>
      <c r="G153" s="89">
        <f>E153*F153</f>
        <v>0</v>
      </c>
      <c r="H153" s="83">
        <f>D153+G153</f>
        <v>0</v>
      </c>
    </row>
    <row r="154" spans="1:8" ht="16" x14ac:dyDescent="0.2">
      <c r="A154" s="79" t="s">
        <v>104</v>
      </c>
      <c r="B154" s="80"/>
      <c r="C154" s="81"/>
      <c r="D154" s="82"/>
      <c r="E154" s="80"/>
      <c r="F154" s="81"/>
      <c r="G154" s="82"/>
      <c r="H154" s="83"/>
    </row>
    <row r="155" spans="1:8" ht="16" x14ac:dyDescent="0.2">
      <c r="A155" s="140" t="s">
        <v>105</v>
      </c>
      <c r="B155" s="130"/>
      <c r="C155" s="130"/>
      <c r="D155" s="86">
        <f>B155*C155</f>
        <v>0</v>
      </c>
      <c r="E155" s="130"/>
      <c r="F155" s="130"/>
      <c r="G155" s="89">
        <f>E155*F155</f>
        <v>0</v>
      </c>
      <c r="H155" s="83">
        <f>D155+G155</f>
        <v>0</v>
      </c>
    </row>
    <row r="156" spans="1:8" ht="16" x14ac:dyDescent="0.2">
      <c r="A156" s="140" t="s">
        <v>106</v>
      </c>
      <c r="B156" s="130"/>
      <c r="C156" s="130"/>
      <c r="D156" s="86">
        <f>B156*C156</f>
        <v>0</v>
      </c>
      <c r="E156" s="130"/>
      <c r="F156" s="130"/>
      <c r="G156" s="89">
        <f>E156*F156</f>
        <v>0</v>
      </c>
      <c r="H156" s="83">
        <f>D156+G156</f>
        <v>0</v>
      </c>
    </row>
    <row r="157" spans="1:8" ht="16" x14ac:dyDescent="0.2">
      <c r="A157" s="140" t="s">
        <v>321</v>
      </c>
      <c r="B157" s="130"/>
      <c r="C157" s="130"/>
      <c r="D157" s="86">
        <f>B157*C157</f>
        <v>0</v>
      </c>
      <c r="E157" s="130"/>
      <c r="F157" s="130"/>
      <c r="G157" s="89">
        <f>E157*F157</f>
        <v>0</v>
      </c>
      <c r="H157" s="83">
        <f>D157+G157</f>
        <v>0</v>
      </c>
    </row>
    <row r="158" spans="1:8" ht="16" x14ac:dyDescent="0.2">
      <c r="A158" s="140" t="s">
        <v>322</v>
      </c>
      <c r="B158" s="130"/>
      <c r="C158" s="130"/>
      <c r="D158" s="86">
        <f>B158*C158</f>
        <v>0</v>
      </c>
      <c r="E158" s="130"/>
      <c r="F158" s="130"/>
      <c r="G158" s="89">
        <f>E158*F158</f>
        <v>0</v>
      </c>
      <c r="H158" s="83">
        <f>D158+G158</f>
        <v>0</v>
      </c>
    </row>
    <row r="159" spans="1:8" ht="16" x14ac:dyDescent="0.2">
      <c r="A159" s="140" t="s">
        <v>109</v>
      </c>
      <c r="B159" s="130"/>
      <c r="C159" s="130"/>
      <c r="D159" s="86">
        <f>B159*C159</f>
        <v>0</v>
      </c>
      <c r="E159" s="130"/>
      <c r="F159" s="130"/>
      <c r="G159" s="89">
        <f>E159*F159</f>
        <v>0</v>
      </c>
      <c r="H159" s="83">
        <f>D159+G159</f>
        <v>0</v>
      </c>
    </row>
    <row r="160" spans="1:8" x14ac:dyDescent="0.2">
      <c r="A160" s="140"/>
      <c r="B160" s="84"/>
      <c r="C160" s="85"/>
      <c r="D160" s="86"/>
      <c r="E160" s="118"/>
      <c r="F160" s="119"/>
      <c r="G160" s="89"/>
      <c r="H160" s="115"/>
    </row>
    <row r="161" spans="1:8" ht="16" x14ac:dyDescent="0.2">
      <c r="A161" s="142" t="s">
        <v>110</v>
      </c>
      <c r="B161" s="79"/>
      <c r="C161" s="79"/>
      <c r="D161" s="82">
        <f>SUM(D132:D139)+SUM(D143:D153)</f>
        <v>1000</v>
      </c>
      <c r="E161" s="113"/>
      <c r="F161" s="113"/>
      <c r="G161" s="82">
        <f>SUM(G132:G139)+SUM(G143:G153)</f>
        <v>0</v>
      </c>
      <c r="H161" s="115">
        <f>D161+G161</f>
        <v>1000</v>
      </c>
    </row>
    <row r="162" spans="1:8" ht="16" x14ac:dyDescent="0.2">
      <c r="A162" s="142" t="s">
        <v>111</v>
      </c>
      <c r="B162" s="79"/>
      <c r="C162" s="79"/>
      <c r="D162" s="82">
        <f>SUM(D131:D159)</f>
        <v>1000</v>
      </c>
      <c r="E162" s="113"/>
      <c r="F162" s="113"/>
      <c r="G162" s="82">
        <f>SUM(G131:G159)</f>
        <v>0</v>
      </c>
      <c r="H162" s="115">
        <f>D162+G162</f>
        <v>1000</v>
      </c>
    </row>
    <row r="163" spans="1:8" x14ac:dyDescent="0.2">
      <c r="A163" s="140"/>
      <c r="B163" s="84"/>
      <c r="C163" s="85"/>
      <c r="D163" s="86"/>
      <c r="E163" s="118"/>
      <c r="F163" s="119"/>
      <c r="G163" s="89"/>
      <c r="H163" s="115"/>
    </row>
    <row r="164" spans="1:8" ht="16" x14ac:dyDescent="0.2">
      <c r="A164" s="79" t="s">
        <v>112</v>
      </c>
      <c r="B164" s="80"/>
      <c r="C164" s="81"/>
      <c r="D164" s="82">
        <f>D161*0.25</f>
        <v>250</v>
      </c>
      <c r="E164" s="116"/>
      <c r="F164" s="117"/>
      <c r="G164" s="82">
        <f>G161*0.25</f>
        <v>0</v>
      </c>
      <c r="H164" s="115">
        <f>D164+G164</f>
        <v>250</v>
      </c>
    </row>
    <row r="165" spans="1:8" x14ac:dyDescent="0.2">
      <c r="A165" s="141"/>
      <c r="B165" s="84"/>
      <c r="C165" s="85"/>
      <c r="D165" s="86"/>
      <c r="E165" s="118"/>
      <c r="F165" s="119"/>
      <c r="G165" s="89"/>
      <c r="H165" s="115"/>
    </row>
    <row r="166" spans="1:8" ht="16" x14ac:dyDescent="0.2">
      <c r="A166" s="79" t="s">
        <v>113</v>
      </c>
      <c r="B166" s="79"/>
      <c r="C166" s="79"/>
      <c r="D166" s="82">
        <f>D162+D164</f>
        <v>1250</v>
      </c>
      <c r="E166" s="113"/>
      <c r="F166" s="113"/>
      <c r="G166" s="82">
        <f>G162+G164</f>
        <v>0</v>
      </c>
      <c r="H166" s="115">
        <f>D166+G166</f>
        <v>1250</v>
      </c>
    </row>
    <row r="167" spans="1:8" ht="24" x14ac:dyDescent="0.2">
      <c r="A167" s="144"/>
      <c r="B167" s="91"/>
      <c r="C167" s="92"/>
      <c r="D167" s="93"/>
      <c r="E167" s="91"/>
      <c r="F167" s="92"/>
      <c r="G167" s="93"/>
      <c r="H167" s="90"/>
    </row>
    <row r="168" spans="1:8" x14ac:dyDescent="0.2">
      <c r="A168" s="71"/>
      <c r="B168" s="72"/>
      <c r="C168" s="73"/>
      <c r="D168" s="74"/>
      <c r="E168" s="72"/>
      <c r="F168" s="73"/>
      <c r="G168" s="74"/>
      <c r="H168" s="76"/>
    </row>
    <row r="169" spans="1:8" ht="21" x14ac:dyDescent="0.2">
      <c r="A169" s="287" t="str">
        <f t="shared" ref="A169" si="16">CONCATENATE("COSTS WORK PACKAGE 5: ","      ","Co-Creation of social prescribing intervention")</f>
        <v>COSTS WORK PACKAGE 5:       Co-Creation of social prescribing intervention</v>
      </c>
      <c r="B169" s="288"/>
      <c r="C169" s="288"/>
      <c r="D169" s="288"/>
      <c r="E169" s="229"/>
      <c r="F169" s="229"/>
      <c r="G169" s="229"/>
      <c r="H169" s="230"/>
    </row>
    <row r="170" spans="1:8" x14ac:dyDescent="0.2">
      <c r="A170" s="77"/>
      <c r="B170" s="78"/>
      <c r="C170" s="78"/>
      <c r="D170" s="78"/>
      <c r="E170" s="78"/>
      <c r="F170" s="78"/>
      <c r="G170" s="78"/>
      <c r="H170" s="78"/>
    </row>
    <row r="171" spans="1:8" ht="16" x14ac:dyDescent="0.2">
      <c r="A171" s="79" t="s">
        <v>81</v>
      </c>
      <c r="B171" s="80"/>
      <c r="C171" s="81"/>
      <c r="D171" s="82"/>
      <c r="E171" s="80"/>
      <c r="F171" s="81"/>
      <c r="G171" s="82"/>
      <c r="H171" s="83"/>
    </row>
    <row r="172" spans="1:8" ht="16" x14ac:dyDescent="0.2">
      <c r="A172" s="77" t="s">
        <v>82</v>
      </c>
      <c r="B172" s="84"/>
      <c r="C172" s="85"/>
      <c r="D172" s="86"/>
      <c r="E172" s="87"/>
      <c r="F172" s="88"/>
      <c r="G172" s="89"/>
      <c r="H172" s="83"/>
    </row>
    <row r="173" spans="1:8" ht="16" x14ac:dyDescent="0.2">
      <c r="A173" s="138" t="s">
        <v>83</v>
      </c>
      <c r="B173" s="130"/>
      <c r="C173" s="130"/>
      <c r="D173" s="86">
        <f t="shared" ref="D173:D180" si="17">B173*C173</f>
        <v>0</v>
      </c>
      <c r="E173" s="130"/>
      <c r="F173" s="130"/>
      <c r="G173" s="89">
        <f t="shared" ref="G173:G180" si="18">E173*F173</f>
        <v>0</v>
      </c>
      <c r="H173" s="83">
        <f t="shared" ref="H173:H180" si="19">D173+G173</f>
        <v>0</v>
      </c>
    </row>
    <row r="174" spans="1:8" ht="16" x14ac:dyDescent="0.2">
      <c r="A174" s="138" t="s">
        <v>84</v>
      </c>
      <c r="B174" s="130">
        <v>0.6</v>
      </c>
      <c r="C174" s="130">
        <v>5500</v>
      </c>
      <c r="D174" s="86">
        <f t="shared" si="17"/>
        <v>3300</v>
      </c>
      <c r="E174" s="130"/>
      <c r="F174" s="130"/>
      <c r="G174" s="89">
        <f t="shared" si="18"/>
        <v>0</v>
      </c>
      <c r="H174" s="83">
        <f t="shared" si="19"/>
        <v>3300</v>
      </c>
    </row>
    <row r="175" spans="1:8" ht="16" x14ac:dyDescent="0.2">
      <c r="A175" s="138" t="s">
        <v>85</v>
      </c>
      <c r="B175" s="130"/>
      <c r="C175" s="130"/>
      <c r="D175" s="86">
        <f t="shared" si="17"/>
        <v>0</v>
      </c>
      <c r="E175" s="130"/>
      <c r="F175" s="130"/>
      <c r="G175" s="89">
        <f t="shared" si="18"/>
        <v>0</v>
      </c>
      <c r="H175" s="83">
        <f t="shared" si="19"/>
        <v>0</v>
      </c>
    </row>
    <row r="176" spans="1:8" ht="16" x14ac:dyDescent="0.2">
      <c r="A176" s="138" t="s">
        <v>86</v>
      </c>
      <c r="B176" s="130"/>
      <c r="C176" s="130"/>
      <c r="D176" s="86">
        <f t="shared" si="17"/>
        <v>0</v>
      </c>
      <c r="E176" s="130"/>
      <c r="F176" s="130"/>
      <c r="G176" s="89">
        <f t="shared" si="18"/>
        <v>0</v>
      </c>
      <c r="H176" s="83">
        <f t="shared" si="19"/>
        <v>0</v>
      </c>
    </row>
    <row r="177" spans="1:8" ht="16" x14ac:dyDescent="0.2">
      <c r="A177" s="138" t="s">
        <v>87</v>
      </c>
      <c r="B177" s="130"/>
      <c r="C177" s="130"/>
      <c r="D177" s="86">
        <f t="shared" si="17"/>
        <v>0</v>
      </c>
      <c r="E177" s="130"/>
      <c r="F177" s="130"/>
      <c r="G177" s="89">
        <f t="shared" si="18"/>
        <v>0</v>
      </c>
      <c r="H177" s="83">
        <f t="shared" si="19"/>
        <v>0</v>
      </c>
    </row>
    <row r="178" spans="1:8" ht="16" x14ac:dyDescent="0.2">
      <c r="A178" s="77" t="s">
        <v>88</v>
      </c>
      <c r="B178" s="130"/>
      <c r="C178" s="130"/>
      <c r="D178" s="86">
        <f t="shared" si="17"/>
        <v>0</v>
      </c>
      <c r="E178" s="130"/>
      <c r="F178" s="130"/>
      <c r="G178" s="89">
        <f t="shared" si="18"/>
        <v>0</v>
      </c>
      <c r="H178" s="83">
        <f t="shared" si="19"/>
        <v>0</v>
      </c>
    </row>
    <row r="179" spans="1:8" ht="16" x14ac:dyDescent="0.2">
      <c r="A179" s="77" t="s">
        <v>89</v>
      </c>
      <c r="B179" s="130"/>
      <c r="C179" s="130"/>
      <c r="D179" s="86">
        <f t="shared" si="17"/>
        <v>0</v>
      </c>
      <c r="E179" s="130"/>
      <c r="F179" s="130"/>
      <c r="G179" s="89">
        <f t="shared" si="18"/>
        <v>0</v>
      </c>
      <c r="H179" s="83">
        <f t="shared" si="19"/>
        <v>0</v>
      </c>
    </row>
    <row r="180" spans="1:8" ht="16" x14ac:dyDescent="0.2">
      <c r="A180" s="77" t="s">
        <v>90</v>
      </c>
      <c r="B180" s="130"/>
      <c r="C180" s="85">
        <f>5080*VLOOKUP('BE list'!D9,CountryList!A2:B164,2,FALSE)</f>
        <v>4638.04</v>
      </c>
      <c r="D180" s="86">
        <f t="shared" si="17"/>
        <v>0</v>
      </c>
      <c r="E180" s="130"/>
      <c r="F180" s="88">
        <f>5080*VLOOKUP('BE list'!D10,CountryList!A2:B164,2,FALSE)</f>
        <v>4638.04</v>
      </c>
      <c r="G180" s="89">
        <f t="shared" si="18"/>
        <v>0</v>
      </c>
      <c r="H180" s="83">
        <f t="shared" si="19"/>
        <v>0</v>
      </c>
    </row>
    <row r="181" spans="1:8" ht="16" x14ac:dyDescent="0.2">
      <c r="A181" s="79" t="s">
        <v>91</v>
      </c>
      <c r="B181" s="80"/>
      <c r="C181" s="81"/>
      <c r="D181" s="82"/>
      <c r="E181" s="80"/>
      <c r="F181" s="81"/>
      <c r="G181" s="82"/>
      <c r="H181" s="83"/>
    </row>
    <row r="182" spans="1:8" x14ac:dyDescent="0.2">
      <c r="A182" s="143"/>
      <c r="B182" s="130"/>
      <c r="C182" s="130"/>
      <c r="D182" s="86">
        <f>B182*C182</f>
        <v>0</v>
      </c>
      <c r="E182" s="130"/>
      <c r="F182" s="130"/>
      <c r="G182" s="89">
        <f>E182*F182</f>
        <v>0</v>
      </c>
      <c r="H182" s="83">
        <f>D182+G182</f>
        <v>0</v>
      </c>
    </row>
    <row r="183" spans="1:8" ht="16" x14ac:dyDescent="0.2">
      <c r="A183" s="79" t="s">
        <v>92</v>
      </c>
      <c r="B183" s="80"/>
      <c r="C183" s="81"/>
      <c r="D183" s="82"/>
      <c r="E183" s="131"/>
      <c r="F183" s="131"/>
      <c r="G183" s="82"/>
      <c r="H183" s="83"/>
    </row>
    <row r="184" spans="1:8" ht="16" x14ac:dyDescent="0.2">
      <c r="A184" s="77" t="s">
        <v>93</v>
      </c>
      <c r="B184" s="130"/>
      <c r="C184" s="130"/>
      <c r="D184" s="86">
        <f>B184*C184</f>
        <v>0</v>
      </c>
      <c r="E184" s="130"/>
      <c r="F184" s="130"/>
      <c r="G184" s="89">
        <f>E184*F184</f>
        <v>0</v>
      </c>
      <c r="H184" s="83">
        <f>D184+G184</f>
        <v>0</v>
      </c>
    </row>
    <row r="185" spans="1:8" ht="16" x14ac:dyDescent="0.2">
      <c r="A185" s="77" t="s">
        <v>124</v>
      </c>
      <c r="B185" s="84"/>
      <c r="C185" s="85"/>
      <c r="D185" s="86"/>
      <c r="E185" s="87"/>
      <c r="F185" s="88"/>
      <c r="G185" s="89"/>
      <c r="H185" s="83"/>
    </row>
    <row r="186" spans="1:8" ht="16" x14ac:dyDescent="0.2">
      <c r="A186" s="139" t="s">
        <v>95</v>
      </c>
      <c r="B186" s="130"/>
      <c r="C186" s="130"/>
      <c r="D186" s="86">
        <f>B186*C186</f>
        <v>0</v>
      </c>
      <c r="E186" s="130"/>
      <c r="F186" s="130"/>
      <c r="G186" s="89">
        <f>E186*F186</f>
        <v>0</v>
      </c>
      <c r="H186" s="83">
        <f>D186+G186</f>
        <v>0</v>
      </c>
    </row>
    <row r="187" spans="1:8" ht="16" x14ac:dyDescent="0.2">
      <c r="A187" s="139" t="s">
        <v>96</v>
      </c>
      <c r="B187" s="130"/>
      <c r="C187" s="130"/>
      <c r="D187" s="86">
        <f>B187*C187</f>
        <v>0</v>
      </c>
      <c r="E187" s="130"/>
      <c r="F187" s="130"/>
      <c r="G187" s="89">
        <f>E187*F187</f>
        <v>0</v>
      </c>
      <c r="H187" s="83">
        <f>D187+G187</f>
        <v>0</v>
      </c>
    </row>
    <row r="188" spans="1:8" ht="16" x14ac:dyDescent="0.2">
      <c r="A188" s="139" t="s">
        <v>97</v>
      </c>
      <c r="B188" s="130"/>
      <c r="C188" s="130"/>
      <c r="D188" s="86">
        <f>B188*C188</f>
        <v>0</v>
      </c>
      <c r="E188" s="130"/>
      <c r="F188" s="130"/>
      <c r="G188" s="89">
        <f>E188*F188</f>
        <v>0</v>
      </c>
      <c r="H188" s="83">
        <f>D188+G188</f>
        <v>0</v>
      </c>
    </row>
    <row r="189" spans="1:8" ht="16" x14ac:dyDescent="0.2">
      <c r="A189" s="77" t="s">
        <v>98</v>
      </c>
      <c r="B189" s="84"/>
      <c r="C189" s="85"/>
      <c r="D189" s="86"/>
      <c r="E189" s="87"/>
      <c r="F189" s="88"/>
      <c r="G189" s="89"/>
      <c r="H189" s="83"/>
    </row>
    <row r="190" spans="1:8" ht="16" x14ac:dyDescent="0.2">
      <c r="A190" s="139" t="s">
        <v>99</v>
      </c>
      <c r="B190" s="130"/>
      <c r="C190" s="130"/>
      <c r="D190" s="86">
        <f>B190*C190</f>
        <v>0</v>
      </c>
      <c r="E190" s="130"/>
      <c r="F190" s="130"/>
      <c r="G190" s="89">
        <f>E190*F190</f>
        <v>0</v>
      </c>
      <c r="H190" s="83">
        <f>D190+G190</f>
        <v>0</v>
      </c>
    </row>
    <row r="191" spans="1:8" ht="16" x14ac:dyDescent="0.2">
      <c r="A191" s="139" t="s">
        <v>100</v>
      </c>
      <c r="B191" s="130"/>
      <c r="C191" s="130"/>
      <c r="D191" s="86">
        <f>B191*C191</f>
        <v>0</v>
      </c>
      <c r="E191" s="130"/>
      <c r="F191" s="130"/>
      <c r="G191" s="89">
        <f>E191*F191</f>
        <v>0</v>
      </c>
      <c r="H191" s="83">
        <f>D191+G191</f>
        <v>0</v>
      </c>
    </row>
    <row r="192" spans="1:8" ht="16" x14ac:dyDescent="0.2">
      <c r="A192" s="139" t="s">
        <v>101</v>
      </c>
      <c r="B192" s="130"/>
      <c r="C192" s="130"/>
      <c r="D192" s="86">
        <f>B192*C192</f>
        <v>0</v>
      </c>
      <c r="E192" s="130"/>
      <c r="F192" s="130"/>
      <c r="G192" s="89">
        <f>E192*F192</f>
        <v>0</v>
      </c>
      <c r="H192" s="83">
        <f>D192+G192</f>
        <v>0</v>
      </c>
    </row>
    <row r="193" spans="1:8" ht="16" x14ac:dyDescent="0.2">
      <c r="A193" s="139" t="s">
        <v>102</v>
      </c>
      <c r="B193" s="130"/>
      <c r="C193" s="130"/>
      <c r="D193" s="86">
        <f>B193*C193</f>
        <v>0</v>
      </c>
      <c r="E193" s="130"/>
      <c r="F193" s="130"/>
      <c r="G193" s="89">
        <f>E193*F193</f>
        <v>0</v>
      </c>
      <c r="H193" s="83">
        <f>D193+G193</f>
        <v>0</v>
      </c>
    </row>
    <row r="194" spans="1:8" ht="16" x14ac:dyDescent="0.2">
      <c r="A194" s="139" t="s">
        <v>125</v>
      </c>
      <c r="B194" s="130"/>
      <c r="C194" s="130"/>
      <c r="D194" s="86">
        <f>B194*C194</f>
        <v>0</v>
      </c>
      <c r="E194" s="130"/>
      <c r="F194" s="130"/>
      <c r="G194" s="89">
        <f>E194*F194</f>
        <v>0</v>
      </c>
      <c r="H194" s="83">
        <f>D194+G194</f>
        <v>0</v>
      </c>
    </row>
    <row r="195" spans="1:8" ht="16" x14ac:dyDescent="0.2">
      <c r="A195" s="79" t="s">
        <v>104</v>
      </c>
      <c r="B195" s="80"/>
      <c r="C195" s="81"/>
      <c r="D195" s="82"/>
      <c r="E195" s="80"/>
      <c r="F195" s="81"/>
      <c r="G195" s="82"/>
      <c r="H195" s="83"/>
    </row>
    <row r="196" spans="1:8" ht="16" x14ac:dyDescent="0.2">
      <c r="A196" s="140" t="s">
        <v>105</v>
      </c>
      <c r="B196" s="130"/>
      <c r="C196" s="130"/>
      <c r="D196" s="86">
        <f>B196*C196</f>
        <v>0</v>
      </c>
      <c r="E196" s="130"/>
      <c r="F196" s="130"/>
      <c r="G196" s="89">
        <f>E196*F196</f>
        <v>0</v>
      </c>
      <c r="H196" s="83">
        <f>D196+G196</f>
        <v>0</v>
      </c>
    </row>
    <row r="197" spans="1:8" ht="16" x14ac:dyDescent="0.2">
      <c r="A197" s="140" t="s">
        <v>106</v>
      </c>
      <c r="B197" s="130"/>
      <c r="C197" s="130"/>
      <c r="D197" s="86">
        <f>B197*C197</f>
        <v>0</v>
      </c>
      <c r="E197" s="130"/>
      <c r="F197" s="130"/>
      <c r="G197" s="89">
        <f>E197*F197</f>
        <v>0</v>
      </c>
      <c r="H197" s="83">
        <f>D197+G197</f>
        <v>0</v>
      </c>
    </row>
    <row r="198" spans="1:8" ht="16" x14ac:dyDescent="0.2">
      <c r="A198" s="140" t="s">
        <v>321</v>
      </c>
      <c r="B198" s="130"/>
      <c r="C198" s="130"/>
      <c r="D198" s="86">
        <f>B198*C198</f>
        <v>0</v>
      </c>
      <c r="E198" s="130"/>
      <c r="F198" s="130"/>
      <c r="G198" s="89">
        <f>E198*F198</f>
        <v>0</v>
      </c>
      <c r="H198" s="83">
        <f>D198+G198</f>
        <v>0</v>
      </c>
    </row>
    <row r="199" spans="1:8" ht="16" x14ac:dyDescent="0.2">
      <c r="A199" s="140" t="s">
        <v>322</v>
      </c>
      <c r="B199" s="130"/>
      <c r="C199" s="130"/>
      <c r="D199" s="86">
        <f>B199*C199</f>
        <v>0</v>
      </c>
      <c r="E199" s="130"/>
      <c r="F199" s="130"/>
      <c r="G199" s="89">
        <f>E199*F199</f>
        <v>0</v>
      </c>
      <c r="H199" s="83">
        <f>D199+G199</f>
        <v>0</v>
      </c>
    </row>
    <row r="200" spans="1:8" ht="16" x14ac:dyDescent="0.2">
      <c r="A200" s="140" t="s">
        <v>109</v>
      </c>
      <c r="B200" s="130"/>
      <c r="C200" s="130"/>
      <c r="D200" s="86">
        <f>B200*C200</f>
        <v>0</v>
      </c>
      <c r="E200" s="130"/>
      <c r="F200" s="130"/>
      <c r="G200" s="89">
        <f>E200*F200</f>
        <v>0</v>
      </c>
      <c r="H200" s="83">
        <f>D200+G200</f>
        <v>0</v>
      </c>
    </row>
    <row r="201" spans="1:8" x14ac:dyDescent="0.2">
      <c r="A201" s="140"/>
      <c r="B201" s="84"/>
      <c r="C201" s="85"/>
      <c r="D201" s="86"/>
      <c r="E201" s="118"/>
      <c r="F201" s="119"/>
      <c r="G201" s="89"/>
      <c r="H201" s="115"/>
    </row>
    <row r="202" spans="1:8" ht="16" x14ac:dyDescent="0.2">
      <c r="A202" s="142" t="s">
        <v>110</v>
      </c>
      <c r="B202" s="79"/>
      <c r="C202" s="79"/>
      <c r="D202" s="82">
        <f>SUM(D173:D180)+SUM(D184:D194)</f>
        <v>3300</v>
      </c>
      <c r="E202" s="113"/>
      <c r="F202" s="113"/>
      <c r="G202" s="82">
        <f>SUM(G173:G180)+SUM(G184:G194)</f>
        <v>0</v>
      </c>
      <c r="H202" s="115">
        <f>D202+G202</f>
        <v>3300</v>
      </c>
    </row>
    <row r="203" spans="1:8" ht="16" x14ac:dyDescent="0.2">
      <c r="A203" s="142" t="s">
        <v>111</v>
      </c>
      <c r="B203" s="79"/>
      <c r="C203" s="79"/>
      <c r="D203" s="82">
        <f>SUM(D172:D200)</f>
        <v>3300</v>
      </c>
      <c r="E203" s="113"/>
      <c r="F203" s="113"/>
      <c r="G203" s="82">
        <f>SUM(G172:G200)</f>
        <v>0</v>
      </c>
      <c r="H203" s="115">
        <f>D203+G203</f>
        <v>3300</v>
      </c>
    </row>
    <row r="204" spans="1:8" x14ac:dyDescent="0.2">
      <c r="A204" s="140"/>
      <c r="B204" s="84"/>
      <c r="C204" s="85"/>
      <c r="D204" s="86"/>
      <c r="E204" s="118"/>
      <c r="F204" s="119"/>
      <c r="G204" s="89"/>
      <c r="H204" s="115"/>
    </row>
    <row r="205" spans="1:8" ht="16" x14ac:dyDescent="0.2">
      <c r="A205" s="79" t="s">
        <v>112</v>
      </c>
      <c r="B205" s="80"/>
      <c r="C205" s="81"/>
      <c r="D205" s="82">
        <f>D202*0.25</f>
        <v>825</v>
      </c>
      <c r="E205" s="116"/>
      <c r="F205" s="117"/>
      <c r="G205" s="82">
        <f>G202*0.25</f>
        <v>0</v>
      </c>
      <c r="H205" s="115">
        <f>D205+G205</f>
        <v>825</v>
      </c>
    </row>
    <row r="206" spans="1:8" x14ac:dyDescent="0.2">
      <c r="A206" s="141"/>
      <c r="B206" s="84"/>
      <c r="C206" s="85"/>
      <c r="D206" s="86"/>
      <c r="E206" s="118"/>
      <c r="F206" s="119"/>
      <c r="G206" s="89"/>
      <c r="H206" s="115"/>
    </row>
    <row r="207" spans="1:8" ht="16" x14ac:dyDescent="0.2">
      <c r="A207" s="79" t="s">
        <v>113</v>
      </c>
      <c r="B207" s="79"/>
      <c r="C207" s="79"/>
      <c r="D207" s="82">
        <f>D203+D205</f>
        <v>4125</v>
      </c>
      <c r="E207" s="113"/>
      <c r="F207" s="113"/>
      <c r="G207" s="82">
        <f>G203+G205</f>
        <v>0</v>
      </c>
      <c r="H207" s="115">
        <f>D207+G207</f>
        <v>4125</v>
      </c>
    </row>
    <row r="208" spans="1:8" ht="24" x14ac:dyDescent="0.2">
      <c r="A208" s="144"/>
      <c r="B208" s="91"/>
      <c r="C208" s="92"/>
      <c r="D208" s="93"/>
      <c r="E208" s="91"/>
      <c r="F208" s="92"/>
      <c r="G208" s="93"/>
      <c r="H208" s="90"/>
    </row>
    <row r="209" spans="1:8" x14ac:dyDescent="0.2">
      <c r="A209" s="71"/>
      <c r="B209" s="72"/>
      <c r="C209" s="73"/>
      <c r="D209" s="74"/>
      <c r="E209" s="72"/>
      <c r="F209" s="73"/>
      <c r="G209" s="74"/>
      <c r="H209" s="76"/>
    </row>
    <row r="210" spans="1:8" ht="21" x14ac:dyDescent="0.2">
      <c r="A210" s="287" t="str">
        <f t="shared" ref="A210" si="20">CONCATENATE("COSTS WORK PACKAGE 6: ","      ","Digital Linkworking Tool Development")</f>
        <v>COSTS WORK PACKAGE 6:       Digital Linkworking Tool Development</v>
      </c>
      <c r="B210" s="288"/>
      <c r="C210" s="288"/>
      <c r="D210" s="288"/>
      <c r="E210" s="229"/>
      <c r="F210" s="229"/>
      <c r="G210" s="229"/>
      <c r="H210" s="230"/>
    </row>
    <row r="211" spans="1:8" x14ac:dyDescent="0.2">
      <c r="A211" s="77"/>
      <c r="B211" s="78"/>
      <c r="C211" s="78"/>
      <c r="D211" s="78"/>
      <c r="E211" s="78"/>
      <c r="F211" s="78"/>
      <c r="G211" s="78"/>
      <c r="H211" s="78"/>
    </row>
    <row r="212" spans="1:8" ht="16" x14ac:dyDescent="0.2">
      <c r="A212" s="79" t="s">
        <v>81</v>
      </c>
      <c r="B212" s="80"/>
      <c r="C212" s="81"/>
      <c r="D212" s="82"/>
      <c r="E212" s="80"/>
      <c r="F212" s="81"/>
      <c r="G212" s="82"/>
      <c r="H212" s="83"/>
    </row>
    <row r="213" spans="1:8" ht="16" x14ac:dyDescent="0.2">
      <c r="A213" s="77" t="s">
        <v>82</v>
      </c>
      <c r="B213" s="84"/>
      <c r="C213" s="85"/>
      <c r="D213" s="86"/>
      <c r="E213" s="87"/>
      <c r="F213" s="88"/>
      <c r="G213" s="89"/>
      <c r="H213" s="83"/>
    </row>
    <row r="214" spans="1:8" ht="16" x14ac:dyDescent="0.2">
      <c r="A214" s="138" t="s">
        <v>83</v>
      </c>
      <c r="B214" s="130"/>
      <c r="C214" s="130"/>
      <c r="D214" s="86">
        <f t="shared" ref="D214:D221" si="21">B214*C214</f>
        <v>0</v>
      </c>
      <c r="E214" s="130"/>
      <c r="F214" s="130"/>
      <c r="G214" s="89">
        <f t="shared" ref="G214:G221" si="22">E214*F214</f>
        <v>0</v>
      </c>
      <c r="H214" s="83">
        <f t="shared" ref="H214:H221" si="23">D214+G214</f>
        <v>0</v>
      </c>
    </row>
    <row r="215" spans="1:8" ht="16" x14ac:dyDescent="0.2">
      <c r="A215" s="138" t="s">
        <v>84</v>
      </c>
      <c r="B215" s="130"/>
      <c r="C215" s="130"/>
      <c r="D215" s="86">
        <f t="shared" si="21"/>
        <v>0</v>
      </c>
      <c r="E215" s="130"/>
      <c r="F215" s="130"/>
      <c r="G215" s="89">
        <f t="shared" si="22"/>
        <v>0</v>
      </c>
      <c r="H215" s="83">
        <f t="shared" si="23"/>
        <v>0</v>
      </c>
    </row>
    <row r="216" spans="1:8" ht="16" x14ac:dyDescent="0.2">
      <c r="A216" s="138" t="s">
        <v>85</v>
      </c>
      <c r="B216" s="130"/>
      <c r="C216" s="130"/>
      <c r="D216" s="86">
        <f t="shared" si="21"/>
        <v>0</v>
      </c>
      <c r="E216" s="130"/>
      <c r="F216" s="130"/>
      <c r="G216" s="89">
        <f t="shared" si="22"/>
        <v>0</v>
      </c>
      <c r="H216" s="83">
        <f t="shared" si="23"/>
        <v>0</v>
      </c>
    </row>
    <row r="217" spans="1:8" ht="16" x14ac:dyDescent="0.2">
      <c r="A217" s="138" t="s">
        <v>86</v>
      </c>
      <c r="B217" s="130"/>
      <c r="C217" s="130"/>
      <c r="D217" s="86">
        <f t="shared" si="21"/>
        <v>0</v>
      </c>
      <c r="E217" s="130"/>
      <c r="F217" s="130"/>
      <c r="G217" s="89">
        <f t="shared" si="22"/>
        <v>0</v>
      </c>
      <c r="H217" s="83">
        <f t="shared" si="23"/>
        <v>0</v>
      </c>
    </row>
    <row r="218" spans="1:8" ht="16" x14ac:dyDescent="0.2">
      <c r="A218" s="138" t="s">
        <v>87</v>
      </c>
      <c r="B218" s="130"/>
      <c r="C218" s="130"/>
      <c r="D218" s="86">
        <f t="shared" si="21"/>
        <v>0</v>
      </c>
      <c r="E218" s="130"/>
      <c r="F218" s="130"/>
      <c r="G218" s="89">
        <f t="shared" si="22"/>
        <v>0</v>
      </c>
      <c r="H218" s="83">
        <f t="shared" si="23"/>
        <v>0</v>
      </c>
    </row>
    <row r="219" spans="1:8" ht="16" x14ac:dyDescent="0.2">
      <c r="A219" s="77" t="s">
        <v>88</v>
      </c>
      <c r="B219" s="130"/>
      <c r="C219" s="130"/>
      <c r="D219" s="86">
        <f t="shared" si="21"/>
        <v>0</v>
      </c>
      <c r="E219" s="130"/>
      <c r="F219" s="130"/>
      <c r="G219" s="89">
        <f t="shared" si="22"/>
        <v>0</v>
      </c>
      <c r="H219" s="83">
        <f t="shared" si="23"/>
        <v>0</v>
      </c>
    </row>
    <row r="220" spans="1:8" ht="16" x14ac:dyDescent="0.2">
      <c r="A220" s="77" t="s">
        <v>89</v>
      </c>
      <c r="B220" s="130"/>
      <c r="C220" s="130"/>
      <c r="D220" s="86">
        <f t="shared" si="21"/>
        <v>0</v>
      </c>
      <c r="E220" s="130"/>
      <c r="F220" s="130"/>
      <c r="G220" s="89">
        <f t="shared" si="22"/>
        <v>0</v>
      </c>
      <c r="H220" s="83">
        <f t="shared" si="23"/>
        <v>0</v>
      </c>
    </row>
    <row r="221" spans="1:8" ht="16" x14ac:dyDescent="0.2">
      <c r="A221" s="77" t="s">
        <v>90</v>
      </c>
      <c r="B221" s="130"/>
      <c r="C221" s="85">
        <f>5080*VLOOKUP('BE list'!D9,CountryList!A2:B164,2,FALSE)</f>
        <v>4638.04</v>
      </c>
      <c r="D221" s="86">
        <f t="shared" si="21"/>
        <v>0</v>
      </c>
      <c r="E221" s="130"/>
      <c r="F221" s="88">
        <f>5080*VLOOKUP('BE list'!D10,CountryList!A2:B164,2,FALSE)</f>
        <v>4638.04</v>
      </c>
      <c r="G221" s="89">
        <f t="shared" si="22"/>
        <v>0</v>
      </c>
      <c r="H221" s="83">
        <f t="shared" si="23"/>
        <v>0</v>
      </c>
    </row>
    <row r="222" spans="1:8" ht="16" x14ac:dyDescent="0.2">
      <c r="A222" s="79" t="s">
        <v>91</v>
      </c>
      <c r="B222" s="80"/>
      <c r="C222" s="81"/>
      <c r="D222" s="82"/>
      <c r="E222" s="80"/>
      <c r="F222" s="81"/>
      <c r="G222" s="82"/>
      <c r="H222" s="83"/>
    </row>
    <row r="223" spans="1:8" x14ac:dyDescent="0.2">
      <c r="A223" s="143"/>
      <c r="B223" s="130"/>
      <c r="C223" s="130"/>
      <c r="D223" s="86">
        <f>B223*C223</f>
        <v>0</v>
      </c>
      <c r="E223" s="130"/>
      <c r="F223" s="130"/>
      <c r="G223" s="89">
        <f>E223*F223</f>
        <v>0</v>
      </c>
      <c r="H223" s="83">
        <f>D223+G223</f>
        <v>0</v>
      </c>
    </row>
    <row r="224" spans="1:8" ht="16" x14ac:dyDescent="0.2">
      <c r="A224" s="79" t="s">
        <v>92</v>
      </c>
      <c r="B224" s="80"/>
      <c r="C224" s="81"/>
      <c r="D224" s="82"/>
      <c r="E224" s="131"/>
      <c r="F224" s="131"/>
      <c r="G224" s="82"/>
      <c r="H224" s="83"/>
    </row>
    <row r="225" spans="1:8" ht="16" x14ac:dyDescent="0.2">
      <c r="A225" s="77" t="s">
        <v>93</v>
      </c>
      <c r="B225" s="130"/>
      <c r="C225" s="130"/>
      <c r="D225" s="86">
        <f>B225*C225</f>
        <v>0</v>
      </c>
      <c r="E225" s="130"/>
      <c r="F225" s="130"/>
      <c r="G225" s="89">
        <f>E225*F225</f>
        <v>0</v>
      </c>
      <c r="H225" s="83">
        <f>D225+G225</f>
        <v>0</v>
      </c>
    </row>
    <row r="226" spans="1:8" ht="16" x14ac:dyDescent="0.2">
      <c r="A226" s="77" t="s">
        <v>124</v>
      </c>
      <c r="B226" s="84"/>
      <c r="C226" s="85"/>
      <c r="D226" s="86"/>
      <c r="E226" s="87"/>
      <c r="F226" s="88"/>
      <c r="G226" s="89"/>
      <c r="H226" s="83"/>
    </row>
    <row r="227" spans="1:8" ht="16" x14ac:dyDescent="0.2">
      <c r="A227" s="139" t="s">
        <v>95</v>
      </c>
      <c r="B227" s="130"/>
      <c r="C227" s="130"/>
      <c r="D227" s="86">
        <f>B227*C227</f>
        <v>0</v>
      </c>
      <c r="E227" s="130"/>
      <c r="F227" s="130"/>
      <c r="G227" s="89">
        <f>E227*F227</f>
        <v>0</v>
      </c>
      <c r="H227" s="83">
        <f>D227+G227</f>
        <v>0</v>
      </c>
    </row>
    <row r="228" spans="1:8" ht="16" x14ac:dyDescent="0.2">
      <c r="A228" s="139" t="s">
        <v>96</v>
      </c>
      <c r="B228" s="130"/>
      <c r="C228" s="130"/>
      <c r="D228" s="86">
        <f>B228*C228</f>
        <v>0</v>
      </c>
      <c r="E228" s="130"/>
      <c r="F228" s="130"/>
      <c r="G228" s="89">
        <f>E228*F228</f>
        <v>0</v>
      </c>
      <c r="H228" s="83">
        <f>D228+G228</f>
        <v>0</v>
      </c>
    </row>
    <row r="229" spans="1:8" ht="16" x14ac:dyDescent="0.2">
      <c r="A229" s="139" t="s">
        <v>97</v>
      </c>
      <c r="B229" s="130"/>
      <c r="C229" s="130"/>
      <c r="D229" s="86">
        <f>B229*C229</f>
        <v>0</v>
      </c>
      <c r="E229" s="130"/>
      <c r="F229" s="130"/>
      <c r="G229" s="89">
        <f>E229*F229</f>
        <v>0</v>
      </c>
      <c r="H229" s="83">
        <f>D229+G229</f>
        <v>0</v>
      </c>
    </row>
    <row r="230" spans="1:8" ht="16" x14ac:dyDescent="0.2">
      <c r="A230" s="77" t="s">
        <v>98</v>
      </c>
      <c r="B230" s="84"/>
      <c r="C230" s="85"/>
      <c r="D230" s="86"/>
      <c r="E230" s="87"/>
      <c r="F230" s="88"/>
      <c r="G230" s="89"/>
      <c r="H230" s="83"/>
    </row>
    <row r="231" spans="1:8" ht="16" x14ac:dyDescent="0.2">
      <c r="A231" s="139" t="s">
        <v>99</v>
      </c>
      <c r="B231" s="130"/>
      <c r="C231" s="130"/>
      <c r="D231" s="86">
        <f>B231*C231</f>
        <v>0</v>
      </c>
      <c r="E231" s="130"/>
      <c r="F231" s="130"/>
      <c r="G231" s="89">
        <f>E231*F231</f>
        <v>0</v>
      </c>
      <c r="H231" s="83">
        <f>D231+G231</f>
        <v>0</v>
      </c>
    </row>
    <row r="232" spans="1:8" ht="16" x14ac:dyDescent="0.2">
      <c r="A232" s="139" t="s">
        <v>100</v>
      </c>
      <c r="B232" s="130"/>
      <c r="C232" s="130"/>
      <c r="D232" s="86">
        <f>B232*C232</f>
        <v>0</v>
      </c>
      <c r="E232" s="130"/>
      <c r="F232" s="130"/>
      <c r="G232" s="89">
        <f>E232*F232</f>
        <v>0</v>
      </c>
      <c r="H232" s="83">
        <f>D232+G232</f>
        <v>0</v>
      </c>
    </row>
    <row r="233" spans="1:8" ht="16" x14ac:dyDescent="0.2">
      <c r="A233" s="139" t="s">
        <v>101</v>
      </c>
      <c r="B233" s="130"/>
      <c r="C233" s="130"/>
      <c r="D233" s="86">
        <f>B233*C233</f>
        <v>0</v>
      </c>
      <c r="E233" s="130"/>
      <c r="F233" s="130"/>
      <c r="G233" s="89">
        <f>E233*F233</f>
        <v>0</v>
      </c>
      <c r="H233" s="83">
        <f>D233+G233</f>
        <v>0</v>
      </c>
    </row>
    <row r="234" spans="1:8" ht="16" x14ac:dyDescent="0.2">
      <c r="A234" s="139" t="s">
        <v>102</v>
      </c>
      <c r="B234" s="130"/>
      <c r="C234" s="130"/>
      <c r="D234" s="86">
        <f>B234*C234</f>
        <v>0</v>
      </c>
      <c r="E234" s="130"/>
      <c r="F234" s="130"/>
      <c r="G234" s="89">
        <f>E234*F234</f>
        <v>0</v>
      </c>
      <c r="H234" s="83">
        <f>D234+G234</f>
        <v>0</v>
      </c>
    </row>
    <row r="235" spans="1:8" ht="16" x14ac:dyDescent="0.2">
      <c r="A235" s="139" t="s">
        <v>125</v>
      </c>
      <c r="B235" s="130"/>
      <c r="C235" s="130"/>
      <c r="D235" s="86">
        <f>B235*C235</f>
        <v>0</v>
      </c>
      <c r="E235" s="130"/>
      <c r="F235" s="130"/>
      <c r="G235" s="89">
        <f>E235*F235</f>
        <v>0</v>
      </c>
      <c r="H235" s="83">
        <f>D235+G235</f>
        <v>0</v>
      </c>
    </row>
    <row r="236" spans="1:8" ht="16" x14ac:dyDescent="0.2">
      <c r="A236" s="79" t="s">
        <v>104</v>
      </c>
      <c r="B236" s="80"/>
      <c r="C236" s="81"/>
      <c r="D236" s="82"/>
      <c r="E236" s="80"/>
      <c r="F236" s="81"/>
      <c r="G236" s="82"/>
      <c r="H236" s="83"/>
    </row>
    <row r="237" spans="1:8" ht="16" x14ac:dyDescent="0.2">
      <c r="A237" s="140" t="s">
        <v>105</v>
      </c>
      <c r="B237" s="130"/>
      <c r="C237" s="130"/>
      <c r="D237" s="86">
        <f>B237*C237</f>
        <v>0</v>
      </c>
      <c r="E237" s="130"/>
      <c r="F237" s="130"/>
      <c r="G237" s="89">
        <f>E237*F237</f>
        <v>0</v>
      </c>
      <c r="H237" s="83">
        <f>D237+G237</f>
        <v>0</v>
      </c>
    </row>
    <row r="238" spans="1:8" ht="16" x14ac:dyDescent="0.2">
      <c r="A238" s="140" t="s">
        <v>106</v>
      </c>
      <c r="B238" s="130"/>
      <c r="C238" s="130"/>
      <c r="D238" s="86">
        <f>B238*C238</f>
        <v>0</v>
      </c>
      <c r="E238" s="130"/>
      <c r="F238" s="130"/>
      <c r="G238" s="89">
        <f>E238*F238</f>
        <v>0</v>
      </c>
      <c r="H238" s="83">
        <f>D238+G238</f>
        <v>0</v>
      </c>
    </row>
    <row r="239" spans="1:8" ht="16" x14ac:dyDescent="0.2">
      <c r="A239" s="140" t="s">
        <v>321</v>
      </c>
      <c r="B239" s="130"/>
      <c r="C239" s="130"/>
      <c r="D239" s="86">
        <f>B239*C239</f>
        <v>0</v>
      </c>
      <c r="E239" s="130"/>
      <c r="F239" s="130"/>
      <c r="G239" s="89">
        <f>E239*F239</f>
        <v>0</v>
      </c>
      <c r="H239" s="83">
        <f>D239+G239</f>
        <v>0</v>
      </c>
    </row>
    <row r="240" spans="1:8" ht="16" x14ac:dyDescent="0.2">
      <c r="A240" s="140" t="s">
        <v>322</v>
      </c>
      <c r="B240" s="130"/>
      <c r="C240" s="130"/>
      <c r="D240" s="86">
        <f>B240*C240</f>
        <v>0</v>
      </c>
      <c r="E240" s="130"/>
      <c r="F240" s="130"/>
      <c r="G240" s="89">
        <f>E240*F240</f>
        <v>0</v>
      </c>
      <c r="H240" s="83">
        <f>D240+G240</f>
        <v>0</v>
      </c>
    </row>
    <row r="241" spans="1:8" ht="16" x14ac:dyDescent="0.2">
      <c r="A241" s="140" t="s">
        <v>109</v>
      </c>
      <c r="B241" s="130"/>
      <c r="C241" s="130"/>
      <c r="D241" s="86">
        <f>B241*C241</f>
        <v>0</v>
      </c>
      <c r="E241" s="130"/>
      <c r="F241" s="130"/>
      <c r="G241" s="89">
        <f>E241*F241</f>
        <v>0</v>
      </c>
      <c r="H241" s="83">
        <f>D241+G241</f>
        <v>0</v>
      </c>
    </row>
    <row r="242" spans="1:8" x14ac:dyDescent="0.2">
      <c r="A242" s="140"/>
      <c r="B242" s="84"/>
      <c r="C242" s="85"/>
      <c r="D242" s="86"/>
      <c r="E242" s="118"/>
      <c r="F242" s="119"/>
      <c r="G242" s="89"/>
      <c r="H242" s="115"/>
    </row>
    <row r="243" spans="1:8" ht="16" x14ac:dyDescent="0.2">
      <c r="A243" s="142" t="s">
        <v>110</v>
      </c>
      <c r="B243" s="79"/>
      <c r="C243" s="79"/>
      <c r="D243" s="82">
        <f>SUM(D214:D221)+SUM(D225:D235)</f>
        <v>0</v>
      </c>
      <c r="E243" s="113"/>
      <c r="F243" s="113"/>
      <c r="G243" s="82">
        <f>SUM(G214:G221)+SUM(G225:G235)</f>
        <v>0</v>
      </c>
      <c r="H243" s="115">
        <f>D243+G243</f>
        <v>0</v>
      </c>
    </row>
    <row r="244" spans="1:8" ht="16" x14ac:dyDescent="0.2">
      <c r="A244" s="142" t="s">
        <v>111</v>
      </c>
      <c r="B244" s="79"/>
      <c r="C244" s="79"/>
      <c r="D244" s="82">
        <f>SUM(D213:D241)</f>
        <v>0</v>
      </c>
      <c r="E244" s="113"/>
      <c r="F244" s="113"/>
      <c r="G244" s="82">
        <f>SUM(G213:G241)</f>
        <v>0</v>
      </c>
      <c r="H244" s="115">
        <f>D244+G244</f>
        <v>0</v>
      </c>
    </row>
    <row r="245" spans="1:8" x14ac:dyDescent="0.2">
      <c r="A245" s="140"/>
      <c r="B245" s="84"/>
      <c r="C245" s="85"/>
      <c r="D245" s="86"/>
      <c r="E245" s="118"/>
      <c r="F245" s="119"/>
      <c r="G245" s="89"/>
      <c r="H245" s="115"/>
    </row>
    <row r="246" spans="1:8" ht="16" x14ac:dyDescent="0.2">
      <c r="A246" s="79" t="s">
        <v>112</v>
      </c>
      <c r="B246" s="80"/>
      <c r="C246" s="81"/>
      <c r="D246" s="82">
        <f>D243*0.25</f>
        <v>0</v>
      </c>
      <c r="E246" s="116"/>
      <c r="F246" s="117"/>
      <c r="G246" s="82">
        <f>G243*0.25</f>
        <v>0</v>
      </c>
      <c r="H246" s="115">
        <f>D246+G246</f>
        <v>0</v>
      </c>
    </row>
    <row r="247" spans="1:8" x14ac:dyDescent="0.2">
      <c r="A247" s="141"/>
      <c r="B247" s="84"/>
      <c r="C247" s="85"/>
      <c r="D247" s="86"/>
      <c r="E247" s="118"/>
      <c r="F247" s="119"/>
      <c r="G247" s="89"/>
      <c r="H247" s="115"/>
    </row>
    <row r="248" spans="1:8" ht="16" x14ac:dyDescent="0.2">
      <c r="A248" s="79" t="s">
        <v>113</v>
      </c>
      <c r="B248" s="79"/>
      <c r="C248" s="79"/>
      <c r="D248" s="82">
        <f>D244+D246</f>
        <v>0</v>
      </c>
      <c r="E248" s="113"/>
      <c r="F248" s="113"/>
      <c r="G248" s="82">
        <f>G244+G246</f>
        <v>0</v>
      </c>
      <c r="H248" s="115">
        <f>D248+G248</f>
        <v>0</v>
      </c>
    </row>
    <row r="249" spans="1:8" ht="24" x14ac:dyDescent="0.2">
      <c r="A249" s="144"/>
      <c r="B249" s="91"/>
      <c r="C249" s="92"/>
      <c r="D249" s="93"/>
      <c r="E249" s="91"/>
      <c r="F249" s="92"/>
      <c r="G249" s="93"/>
      <c r="H249" s="90"/>
    </row>
    <row r="250" spans="1:8" x14ac:dyDescent="0.2">
      <c r="A250" s="71"/>
      <c r="B250" s="72"/>
      <c r="C250" s="73"/>
      <c r="D250" s="74"/>
      <c r="E250" s="72"/>
      <c r="F250" s="73"/>
      <c r="G250" s="74"/>
      <c r="H250" s="76"/>
    </row>
    <row r="251" spans="1:8" ht="21" x14ac:dyDescent="0.2">
      <c r="A251" s="287" t="str">
        <f t="shared" ref="A251" si="24">CONCATENATE("COSTS WORK PACKAGE 7: ","      ","Digital Linkworking Tool Support")</f>
        <v>COSTS WORK PACKAGE 7:       Digital Linkworking Tool Support</v>
      </c>
      <c r="B251" s="288"/>
      <c r="C251" s="288"/>
      <c r="D251" s="288"/>
      <c r="E251" s="229"/>
      <c r="F251" s="229"/>
      <c r="G251" s="229"/>
      <c r="H251" s="230"/>
    </row>
    <row r="252" spans="1:8" x14ac:dyDescent="0.2">
      <c r="A252" s="77"/>
      <c r="B252" s="78"/>
      <c r="C252" s="78"/>
      <c r="D252" s="78"/>
      <c r="E252" s="78"/>
      <c r="F252" s="78"/>
      <c r="G252" s="78"/>
      <c r="H252" s="78"/>
    </row>
    <row r="253" spans="1:8" ht="16" x14ac:dyDescent="0.2">
      <c r="A253" s="79" t="s">
        <v>81</v>
      </c>
      <c r="B253" s="80"/>
      <c r="C253" s="81"/>
      <c r="D253" s="82"/>
      <c r="E253" s="80"/>
      <c r="F253" s="81"/>
      <c r="G253" s="82"/>
      <c r="H253" s="83"/>
    </row>
    <row r="254" spans="1:8" ht="16" x14ac:dyDescent="0.2">
      <c r="A254" s="77" t="s">
        <v>82</v>
      </c>
      <c r="B254" s="84"/>
      <c r="C254" s="85"/>
      <c r="D254" s="86"/>
      <c r="E254" s="87"/>
      <c r="F254" s="88"/>
      <c r="G254" s="89"/>
      <c r="H254" s="83"/>
    </row>
    <row r="255" spans="1:8" ht="16" x14ac:dyDescent="0.2">
      <c r="A255" s="138" t="s">
        <v>83</v>
      </c>
      <c r="B255" s="130"/>
      <c r="C255" s="130"/>
      <c r="D255" s="86">
        <f t="shared" ref="D255:D262" si="25">B255*C255</f>
        <v>0</v>
      </c>
      <c r="E255" s="130"/>
      <c r="F255" s="130"/>
      <c r="G255" s="89">
        <f t="shared" ref="G255:G262" si="26">E255*F255</f>
        <v>0</v>
      </c>
      <c r="H255" s="83">
        <f t="shared" ref="H255:H262" si="27">D255+G255</f>
        <v>0</v>
      </c>
    </row>
    <row r="256" spans="1:8" ht="16" x14ac:dyDescent="0.2">
      <c r="A256" s="138" t="s">
        <v>84</v>
      </c>
      <c r="B256" s="130"/>
      <c r="C256" s="130"/>
      <c r="D256" s="86">
        <f t="shared" si="25"/>
        <v>0</v>
      </c>
      <c r="E256" s="130"/>
      <c r="F256" s="130"/>
      <c r="G256" s="89">
        <f t="shared" si="26"/>
        <v>0</v>
      </c>
      <c r="H256" s="83">
        <f t="shared" si="27"/>
        <v>0</v>
      </c>
    </row>
    <row r="257" spans="1:8" ht="16" x14ac:dyDescent="0.2">
      <c r="A257" s="138" t="s">
        <v>85</v>
      </c>
      <c r="B257" s="130"/>
      <c r="C257" s="130"/>
      <c r="D257" s="86">
        <f t="shared" si="25"/>
        <v>0</v>
      </c>
      <c r="E257" s="130"/>
      <c r="F257" s="130"/>
      <c r="G257" s="89">
        <f t="shared" si="26"/>
        <v>0</v>
      </c>
      <c r="H257" s="83">
        <f t="shared" si="27"/>
        <v>0</v>
      </c>
    </row>
    <row r="258" spans="1:8" ht="16" x14ac:dyDescent="0.2">
      <c r="A258" s="138" t="s">
        <v>86</v>
      </c>
      <c r="B258" s="130"/>
      <c r="C258" s="130"/>
      <c r="D258" s="86">
        <f t="shared" si="25"/>
        <v>0</v>
      </c>
      <c r="E258" s="130"/>
      <c r="F258" s="130"/>
      <c r="G258" s="89">
        <f t="shared" si="26"/>
        <v>0</v>
      </c>
      <c r="H258" s="83">
        <f t="shared" si="27"/>
        <v>0</v>
      </c>
    </row>
    <row r="259" spans="1:8" ht="16" x14ac:dyDescent="0.2">
      <c r="A259" s="138" t="s">
        <v>87</v>
      </c>
      <c r="B259" s="130"/>
      <c r="C259" s="130"/>
      <c r="D259" s="86">
        <f t="shared" si="25"/>
        <v>0</v>
      </c>
      <c r="E259" s="130"/>
      <c r="F259" s="130"/>
      <c r="G259" s="89">
        <f t="shared" si="26"/>
        <v>0</v>
      </c>
      <c r="H259" s="83">
        <f t="shared" si="27"/>
        <v>0</v>
      </c>
    </row>
    <row r="260" spans="1:8" ht="16" x14ac:dyDescent="0.2">
      <c r="A260" s="77" t="s">
        <v>88</v>
      </c>
      <c r="B260" s="130"/>
      <c r="C260" s="130"/>
      <c r="D260" s="86">
        <f t="shared" si="25"/>
        <v>0</v>
      </c>
      <c r="E260" s="130"/>
      <c r="F260" s="130"/>
      <c r="G260" s="89">
        <f t="shared" si="26"/>
        <v>0</v>
      </c>
      <c r="H260" s="83">
        <f t="shared" si="27"/>
        <v>0</v>
      </c>
    </row>
    <row r="261" spans="1:8" ht="16" x14ac:dyDescent="0.2">
      <c r="A261" s="77" t="s">
        <v>89</v>
      </c>
      <c r="B261" s="130"/>
      <c r="C261" s="130"/>
      <c r="D261" s="86">
        <f t="shared" si="25"/>
        <v>0</v>
      </c>
      <c r="E261" s="130"/>
      <c r="F261" s="130"/>
      <c r="G261" s="89">
        <f t="shared" si="26"/>
        <v>0</v>
      </c>
      <c r="H261" s="83">
        <f t="shared" si="27"/>
        <v>0</v>
      </c>
    </row>
    <row r="262" spans="1:8" ht="16" x14ac:dyDescent="0.2">
      <c r="A262" s="77" t="s">
        <v>90</v>
      </c>
      <c r="B262" s="130"/>
      <c r="C262" s="85">
        <f>5080*VLOOKUP('BE list'!D9,CountryList!A2:B164,2,FALSE)</f>
        <v>4638.04</v>
      </c>
      <c r="D262" s="86">
        <f t="shared" si="25"/>
        <v>0</v>
      </c>
      <c r="E262" s="130"/>
      <c r="F262" s="88">
        <f>5080*VLOOKUP('BE list'!D10,CountryList!A2:B164,2,FALSE)</f>
        <v>4638.04</v>
      </c>
      <c r="G262" s="89">
        <f t="shared" si="26"/>
        <v>0</v>
      </c>
      <c r="H262" s="83">
        <f t="shared" si="27"/>
        <v>0</v>
      </c>
    </row>
    <row r="263" spans="1:8" ht="16" x14ac:dyDescent="0.2">
      <c r="A263" s="79" t="s">
        <v>91</v>
      </c>
      <c r="B263" s="80"/>
      <c r="C263" s="81"/>
      <c r="D263" s="82"/>
      <c r="E263" s="80"/>
      <c r="F263" s="81"/>
      <c r="G263" s="82"/>
      <c r="H263" s="83"/>
    </row>
    <row r="264" spans="1:8" x14ac:dyDescent="0.2">
      <c r="A264" s="143"/>
      <c r="B264" s="130"/>
      <c r="C264" s="130"/>
      <c r="D264" s="86">
        <f>B264*C264</f>
        <v>0</v>
      </c>
      <c r="E264" s="130"/>
      <c r="F264" s="130"/>
      <c r="G264" s="89">
        <f>E264*F264</f>
        <v>0</v>
      </c>
      <c r="H264" s="83">
        <f>D264+G264</f>
        <v>0</v>
      </c>
    </row>
    <row r="265" spans="1:8" ht="16" x14ac:dyDescent="0.2">
      <c r="A265" s="79" t="s">
        <v>92</v>
      </c>
      <c r="B265" s="80"/>
      <c r="C265" s="81"/>
      <c r="D265" s="82"/>
      <c r="E265" s="131"/>
      <c r="F265" s="131"/>
      <c r="G265" s="82"/>
      <c r="H265" s="83"/>
    </row>
    <row r="266" spans="1:8" ht="16" x14ac:dyDescent="0.2">
      <c r="A266" s="77" t="s">
        <v>93</v>
      </c>
      <c r="B266" s="130"/>
      <c r="C266" s="130"/>
      <c r="D266" s="86">
        <f>B266*C266</f>
        <v>0</v>
      </c>
      <c r="E266" s="130"/>
      <c r="F266" s="130"/>
      <c r="G266" s="89">
        <f>E266*F266</f>
        <v>0</v>
      </c>
      <c r="H266" s="83">
        <f>D266+G266</f>
        <v>0</v>
      </c>
    </row>
    <row r="267" spans="1:8" ht="16" x14ac:dyDescent="0.2">
      <c r="A267" s="77" t="s">
        <v>124</v>
      </c>
      <c r="B267" s="84"/>
      <c r="C267" s="85"/>
      <c r="D267" s="86"/>
      <c r="E267" s="87"/>
      <c r="F267" s="88"/>
      <c r="G267" s="89"/>
      <c r="H267" s="83"/>
    </row>
    <row r="268" spans="1:8" ht="16" x14ac:dyDescent="0.2">
      <c r="A268" s="139" t="s">
        <v>95</v>
      </c>
      <c r="B268" s="130"/>
      <c r="C268" s="130"/>
      <c r="D268" s="86">
        <f>B268*C268</f>
        <v>0</v>
      </c>
      <c r="E268" s="130"/>
      <c r="F268" s="130"/>
      <c r="G268" s="89">
        <f>E268*F268</f>
        <v>0</v>
      </c>
      <c r="H268" s="83">
        <f>D268+G268</f>
        <v>0</v>
      </c>
    </row>
    <row r="269" spans="1:8" ht="16" x14ac:dyDescent="0.2">
      <c r="A269" s="139" t="s">
        <v>96</v>
      </c>
      <c r="B269" s="130"/>
      <c r="C269" s="130"/>
      <c r="D269" s="86">
        <f>B269*C269</f>
        <v>0</v>
      </c>
      <c r="E269" s="130"/>
      <c r="F269" s="130"/>
      <c r="G269" s="89">
        <f>E269*F269</f>
        <v>0</v>
      </c>
      <c r="H269" s="83">
        <f>D269+G269</f>
        <v>0</v>
      </c>
    </row>
    <row r="270" spans="1:8" ht="16" x14ac:dyDescent="0.2">
      <c r="A270" s="139" t="s">
        <v>97</v>
      </c>
      <c r="B270" s="130"/>
      <c r="C270" s="130"/>
      <c r="D270" s="86">
        <f>B270*C270</f>
        <v>0</v>
      </c>
      <c r="E270" s="130"/>
      <c r="F270" s="130"/>
      <c r="G270" s="89">
        <f>E270*F270</f>
        <v>0</v>
      </c>
      <c r="H270" s="83">
        <f>D270+G270</f>
        <v>0</v>
      </c>
    </row>
    <row r="271" spans="1:8" ht="16" x14ac:dyDescent="0.2">
      <c r="A271" s="77" t="s">
        <v>98</v>
      </c>
      <c r="B271" s="84"/>
      <c r="C271" s="85"/>
      <c r="D271" s="86"/>
      <c r="E271" s="87"/>
      <c r="F271" s="88"/>
      <c r="G271" s="89"/>
      <c r="H271" s="83"/>
    </row>
    <row r="272" spans="1:8" ht="16" x14ac:dyDescent="0.2">
      <c r="A272" s="139" t="s">
        <v>99</v>
      </c>
      <c r="B272" s="130"/>
      <c r="C272" s="130"/>
      <c r="D272" s="86">
        <f>B272*C272</f>
        <v>0</v>
      </c>
      <c r="E272" s="130"/>
      <c r="F272" s="130"/>
      <c r="G272" s="89">
        <f>E272*F272</f>
        <v>0</v>
      </c>
      <c r="H272" s="83">
        <f>D272+G272</f>
        <v>0</v>
      </c>
    </row>
    <row r="273" spans="1:8" ht="16" x14ac:dyDescent="0.2">
      <c r="A273" s="139" t="s">
        <v>100</v>
      </c>
      <c r="B273" s="130"/>
      <c r="C273" s="130"/>
      <c r="D273" s="86">
        <f>B273*C273</f>
        <v>0</v>
      </c>
      <c r="E273" s="130"/>
      <c r="F273" s="130"/>
      <c r="G273" s="89">
        <f>E273*F273</f>
        <v>0</v>
      </c>
      <c r="H273" s="83">
        <f>D273+G273</f>
        <v>0</v>
      </c>
    </row>
    <row r="274" spans="1:8" ht="16" x14ac:dyDescent="0.2">
      <c r="A274" s="139" t="s">
        <v>101</v>
      </c>
      <c r="B274" s="130"/>
      <c r="C274" s="130"/>
      <c r="D274" s="86">
        <f>B274*C274</f>
        <v>0</v>
      </c>
      <c r="E274" s="130"/>
      <c r="F274" s="130"/>
      <c r="G274" s="89">
        <f>E274*F274</f>
        <v>0</v>
      </c>
      <c r="H274" s="83">
        <f>D274+G274</f>
        <v>0</v>
      </c>
    </row>
    <row r="275" spans="1:8" ht="16" x14ac:dyDescent="0.2">
      <c r="A275" s="139" t="s">
        <v>102</v>
      </c>
      <c r="B275" s="130"/>
      <c r="C275" s="130"/>
      <c r="D275" s="86">
        <f>B275*C275</f>
        <v>0</v>
      </c>
      <c r="E275" s="130"/>
      <c r="F275" s="130"/>
      <c r="G275" s="89">
        <f>E275*F275</f>
        <v>0</v>
      </c>
      <c r="H275" s="83">
        <f>D275+G275</f>
        <v>0</v>
      </c>
    </row>
    <row r="276" spans="1:8" ht="16" x14ac:dyDescent="0.2">
      <c r="A276" s="139" t="s">
        <v>125</v>
      </c>
      <c r="B276" s="130"/>
      <c r="C276" s="130"/>
      <c r="D276" s="86">
        <f>B276*C276</f>
        <v>0</v>
      </c>
      <c r="E276" s="130"/>
      <c r="F276" s="130"/>
      <c r="G276" s="89">
        <f>E276*F276</f>
        <v>0</v>
      </c>
      <c r="H276" s="83">
        <f>D276+G276</f>
        <v>0</v>
      </c>
    </row>
    <row r="277" spans="1:8" ht="16" x14ac:dyDescent="0.2">
      <c r="A277" s="79" t="s">
        <v>104</v>
      </c>
      <c r="B277" s="80"/>
      <c r="C277" s="81"/>
      <c r="D277" s="82"/>
      <c r="E277" s="80"/>
      <c r="F277" s="81"/>
      <c r="G277" s="82"/>
      <c r="H277" s="83"/>
    </row>
    <row r="278" spans="1:8" ht="16" x14ac:dyDescent="0.2">
      <c r="A278" s="140" t="s">
        <v>105</v>
      </c>
      <c r="B278" s="130"/>
      <c r="C278" s="130"/>
      <c r="D278" s="86">
        <f>B278*C278</f>
        <v>0</v>
      </c>
      <c r="E278" s="130"/>
      <c r="F278" s="130"/>
      <c r="G278" s="89">
        <f>E278*F278</f>
        <v>0</v>
      </c>
      <c r="H278" s="83">
        <f>D278+G278</f>
        <v>0</v>
      </c>
    </row>
    <row r="279" spans="1:8" ht="16" x14ac:dyDescent="0.2">
      <c r="A279" s="140" t="s">
        <v>106</v>
      </c>
      <c r="B279" s="130"/>
      <c r="C279" s="130"/>
      <c r="D279" s="86">
        <f>B279*C279</f>
        <v>0</v>
      </c>
      <c r="E279" s="130"/>
      <c r="F279" s="130"/>
      <c r="G279" s="89">
        <f>E279*F279</f>
        <v>0</v>
      </c>
      <c r="H279" s="83">
        <f>D279+G279</f>
        <v>0</v>
      </c>
    </row>
    <row r="280" spans="1:8" ht="16" x14ac:dyDescent="0.2">
      <c r="A280" s="140" t="s">
        <v>321</v>
      </c>
      <c r="B280" s="130"/>
      <c r="C280" s="130"/>
      <c r="D280" s="86">
        <f>B280*C280</f>
        <v>0</v>
      </c>
      <c r="E280" s="130"/>
      <c r="F280" s="130"/>
      <c r="G280" s="89">
        <f>E280*F280</f>
        <v>0</v>
      </c>
      <c r="H280" s="83">
        <f>D280+G280</f>
        <v>0</v>
      </c>
    </row>
    <row r="281" spans="1:8" ht="16" x14ac:dyDescent="0.2">
      <c r="A281" s="140" t="s">
        <v>322</v>
      </c>
      <c r="B281" s="130"/>
      <c r="C281" s="130"/>
      <c r="D281" s="86">
        <f>B281*C281</f>
        <v>0</v>
      </c>
      <c r="E281" s="130"/>
      <c r="F281" s="130"/>
      <c r="G281" s="89">
        <f>E281*F281</f>
        <v>0</v>
      </c>
      <c r="H281" s="83">
        <f>D281+G281</f>
        <v>0</v>
      </c>
    </row>
    <row r="282" spans="1:8" ht="16" x14ac:dyDescent="0.2">
      <c r="A282" s="140" t="s">
        <v>109</v>
      </c>
      <c r="B282" s="130"/>
      <c r="C282" s="130"/>
      <c r="D282" s="86">
        <f>B282*C282</f>
        <v>0</v>
      </c>
      <c r="E282" s="130"/>
      <c r="F282" s="130"/>
      <c r="G282" s="89">
        <f>E282*F282</f>
        <v>0</v>
      </c>
      <c r="H282" s="83">
        <f>D282+G282</f>
        <v>0</v>
      </c>
    </row>
    <row r="283" spans="1:8" x14ac:dyDescent="0.2">
      <c r="A283" s="140"/>
      <c r="B283" s="84"/>
      <c r="C283" s="85"/>
      <c r="D283" s="86"/>
      <c r="E283" s="118"/>
      <c r="F283" s="119"/>
      <c r="G283" s="89"/>
      <c r="H283" s="115"/>
    </row>
    <row r="284" spans="1:8" ht="16" x14ac:dyDescent="0.2">
      <c r="A284" s="142" t="s">
        <v>110</v>
      </c>
      <c r="B284" s="79"/>
      <c r="C284" s="79"/>
      <c r="D284" s="82">
        <f>SUM(D255:D262)+SUM(D266:D276)</f>
        <v>0</v>
      </c>
      <c r="E284" s="113"/>
      <c r="F284" s="113"/>
      <c r="G284" s="82">
        <f>SUM(G255:G262)+SUM(G266:G276)</f>
        <v>0</v>
      </c>
      <c r="H284" s="115">
        <f>D284+G284</f>
        <v>0</v>
      </c>
    </row>
    <row r="285" spans="1:8" ht="16" x14ac:dyDescent="0.2">
      <c r="A285" s="142" t="s">
        <v>111</v>
      </c>
      <c r="B285" s="79"/>
      <c r="C285" s="79"/>
      <c r="D285" s="82">
        <f>SUM(D254:D282)</f>
        <v>0</v>
      </c>
      <c r="E285" s="113"/>
      <c r="F285" s="113"/>
      <c r="G285" s="82">
        <f>SUM(G254:G282)</f>
        <v>0</v>
      </c>
      <c r="H285" s="115">
        <f>D285+G285</f>
        <v>0</v>
      </c>
    </row>
    <row r="286" spans="1:8" x14ac:dyDescent="0.2">
      <c r="A286" s="140"/>
      <c r="B286" s="84"/>
      <c r="C286" s="85"/>
      <c r="D286" s="86"/>
      <c r="E286" s="118"/>
      <c r="F286" s="119"/>
      <c r="G286" s="89"/>
      <c r="H286" s="115"/>
    </row>
    <row r="287" spans="1:8" ht="16" x14ac:dyDescent="0.2">
      <c r="A287" s="79" t="s">
        <v>112</v>
      </c>
      <c r="B287" s="80"/>
      <c r="C287" s="81"/>
      <c r="D287" s="82">
        <f>D284*0.25</f>
        <v>0</v>
      </c>
      <c r="E287" s="116"/>
      <c r="F287" s="117"/>
      <c r="G287" s="82">
        <f>G284*0.25</f>
        <v>0</v>
      </c>
      <c r="H287" s="115">
        <f>D287+G287</f>
        <v>0</v>
      </c>
    </row>
    <row r="288" spans="1:8" x14ac:dyDescent="0.2">
      <c r="A288" s="141"/>
      <c r="B288" s="84"/>
      <c r="C288" s="85"/>
      <c r="D288" s="86"/>
      <c r="E288" s="118"/>
      <c r="F288" s="119"/>
      <c r="G288" s="89"/>
      <c r="H288" s="115"/>
    </row>
    <row r="289" spans="1:8" ht="16" x14ac:dyDescent="0.2">
      <c r="A289" s="79" t="s">
        <v>113</v>
      </c>
      <c r="B289" s="79"/>
      <c r="C289" s="79"/>
      <c r="D289" s="82">
        <f>D285+D287</f>
        <v>0</v>
      </c>
      <c r="E289" s="113"/>
      <c r="F289" s="113"/>
      <c r="G289" s="82">
        <f>G285+G287</f>
        <v>0</v>
      </c>
      <c r="H289" s="115">
        <f>D289+G289</f>
        <v>0</v>
      </c>
    </row>
    <row r="290" spans="1:8" ht="24" x14ac:dyDescent="0.2">
      <c r="A290" s="144"/>
      <c r="B290" s="91"/>
      <c r="C290" s="92"/>
      <c r="D290" s="93"/>
      <c r="E290" s="91"/>
      <c r="F290" s="92"/>
      <c r="G290" s="93"/>
      <c r="H290" s="90"/>
    </row>
    <row r="291" spans="1:8" x14ac:dyDescent="0.2">
      <c r="A291" s="71"/>
      <c r="B291" s="72"/>
      <c r="C291" s="73"/>
      <c r="D291" s="74"/>
      <c r="E291" s="72"/>
      <c r="F291" s="73"/>
      <c r="G291" s="74"/>
      <c r="H291" s="76"/>
    </row>
    <row r="292" spans="1:8" ht="21" x14ac:dyDescent="0.2">
      <c r="A292" s="287" t="str">
        <f t="shared" ref="A292" si="28">CONCATENATE("COSTS WORK PACKAGE 8: ","      ","RCT preparation incl. Ethics")</f>
        <v>COSTS WORK PACKAGE 8:       RCT preparation incl. Ethics</v>
      </c>
      <c r="B292" s="288"/>
      <c r="C292" s="288"/>
      <c r="D292" s="288"/>
      <c r="E292" s="229"/>
      <c r="F292" s="229"/>
      <c r="G292" s="229"/>
      <c r="H292" s="230"/>
    </row>
    <row r="293" spans="1:8" x14ac:dyDescent="0.2">
      <c r="A293" s="77"/>
      <c r="B293" s="78"/>
      <c r="C293" s="78"/>
      <c r="D293" s="78"/>
      <c r="E293" s="78"/>
      <c r="F293" s="78"/>
      <c r="G293" s="78"/>
      <c r="H293" s="78"/>
    </row>
    <row r="294" spans="1:8" ht="16" x14ac:dyDescent="0.2">
      <c r="A294" s="79" t="s">
        <v>81</v>
      </c>
      <c r="B294" s="80"/>
      <c r="C294" s="81"/>
      <c r="D294" s="82"/>
      <c r="E294" s="80"/>
      <c r="F294" s="81"/>
      <c r="G294" s="82"/>
      <c r="H294" s="83"/>
    </row>
    <row r="295" spans="1:8" ht="16" x14ac:dyDescent="0.2">
      <c r="A295" s="77" t="s">
        <v>82</v>
      </c>
      <c r="B295" s="84"/>
      <c r="C295" s="85"/>
      <c r="D295" s="86"/>
      <c r="E295" s="87"/>
      <c r="F295" s="88"/>
      <c r="G295" s="89"/>
      <c r="H295" s="83"/>
    </row>
    <row r="296" spans="1:8" ht="16" x14ac:dyDescent="0.2">
      <c r="A296" s="138" t="s">
        <v>83</v>
      </c>
      <c r="B296" s="130"/>
      <c r="C296" s="130"/>
      <c r="D296" s="86">
        <f t="shared" ref="D296:D303" si="29">B296*C296</f>
        <v>0</v>
      </c>
      <c r="E296" s="130"/>
      <c r="F296" s="130"/>
      <c r="G296" s="89">
        <f t="shared" ref="G296:G303" si="30">E296*F296</f>
        <v>0</v>
      </c>
      <c r="H296" s="83">
        <f t="shared" ref="H296:H303" si="31">D296+G296</f>
        <v>0</v>
      </c>
    </row>
    <row r="297" spans="1:8" ht="16" x14ac:dyDescent="0.2">
      <c r="A297" s="138" t="s">
        <v>84</v>
      </c>
      <c r="B297" s="130">
        <v>2.25</v>
      </c>
      <c r="C297" s="130">
        <v>5500</v>
      </c>
      <c r="D297" s="86">
        <f t="shared" si="29"/>
        <v>12375</v>
      </c>
      <c r="E297" s="130"/>
      <c r="F297" s="130"/>
      <c r="G297" s="89">
        <f t="shared" si="30"/>
        <v>0</v>
      </c>
      <c r="H297" s="83">
        <f t="shared" si="31"/>
        <v>12375</v>
      </c>
    </row>
    <row r="298" spans="1:8" ht="16" x14ac:dyDescent="0.2">
      <c r="A298" s="138" t="s">
        <v>85</v>
      </c>
      <c r="B298" s="130"/>
      <c r="C298" s="130"/>
      <c r="D298" s="86">
        <f t="shared" si="29"/>
        <v>0</v>
      </c>
      <c r="E298" s="130"/>
      <c r="F298" s="130"/>
      <c r="G298" s="89">
        <f t="shared" si="30"/>
        <v>0</v>
      </c>
      <c r="H298" s="83">
        <f t="shared" si="31"/>
        <v>0</v>
      </c>
    </row>
    <row r="299" spans="1:8" ht="16" x14ac:dyDescent="0.2">
      <c r="A299" s="138" t="s">
        <v>86</v>
      </c>
      <c r="B299" s="130"/>
      <c r="C299" s="130"/>
      <c r="D299" s="86">
        <f t="shared" si="29"/>
        <v>0</v>
      </c>
      <c r="E299" s="130"/>
      <c r="F299" s="130"/>
      <c r="G299" s="89">
        <f t="shared" si="30"/>
        <v>0</v>
      </c>
      <c r="H299" s="83">
        <f t="shared" si="31"/>
        <v>0</v>
      </c>
    </row>
    <row r="300" spans="1:8" ht="16" x14ac:dyDescent="0.2">
      <c r="A300" s="138" t="s">
        <v>87</v>
      </c>
      <c r="B300" s="130"/>
      <c r="C300" s="130"/>
      <c r="D300" s="86">
        <f t="shared" si="29"/>
        <v>0</v>
      </c>
      <c r="E300" s="130"/>
      <c r="F300" s="130"/>
      <c r="G300" s="89">
        <f t="shared" si="30"/>
        <v>0</v>
      </c>
      <c r="H300" s="83">
        <f t="shared" si="31"/>
        <v>0</v>
      </c>
    </row>
    <row r="301" spans="1:8" ht="16" x14ac:dyDescent="0.2">
      <c r="A301" s="77" t="s">
        <v>88</v>
      </c>
      <c r="B301" s="130"/>
      <c r="C301" s="130"/>
      <c r="D301" s="86">
        <f t="shared" si="29"/>
        <v>0</v>
      </c>
      <c r="E301" s="130"/>
      <c r="F301" s="130"/>
      <c r="G301" s="89">
        <f t="shared" si="30"/>
        <v>0</v>
      </c>
      <c r="H301" s="83">
        <f t="shared" si="31"/>
        <v>0</v>
      </c>
    </row>
    <row r="302" spans="1:8" ht="16" x14ac:dyDescent="0.2">
      <c r="A302" s="77" t="s">
        <v>89</v>
      </c>
      <c r="B302" s="130"/>
      <c r="C302" s="130"/>
      <c r="D302" s="86">
        <f t="shared" si="29"/>
        <v>0</v>
      </c>
      <c r="E302" s="130"/>
      <c r="F302" s="130"/>
      <c r="G302" s="89">
        <f t="shared" si="30"/>
        <v>0</v>
      </c>
      <c r="H302" s="83">
        <f t="shared" si="31"/>
        <v>0</v>
      </c>
    </row>
    <row r="303" spans="1:8" ht="16" x14ac:dyDescent="0.2">
      <c r="A303" s="77" t="s">
        <v>90</v>
      </c>
      <c r="B303" s="130"/>
      <c r="C303" s="85">
        <f>5080*VLOOKUP('BE list'!D9,CountryList!A2:B164,2,FALSE)</f>
        <v>4638.04</v>
      </c>
      <c r="D303" s="86">
        <f t="shared" si="29"/>
        <v>0</v>
      </c>
      <c r="E303" s="130"/>
      <c r="F303" s="88">
        <f>5080*VLOOKUP('BE list'!D10,CountryList!A2:B164,2,FALSE)</f>
        <v>4638.04</v>
      </c>
      <c r="G303" s="89">
        <f t="shared" si="30"/>
        <v>0</v>
      </c>
      <c r="H303" s="83">
        <f t="shared" si="31"/>
        <v>0</v>
      </c>
    </row>
    <row r="304" spans="1:8" ht="16" x14ac:dyDescent="0.2">
      <c r="A304" s="79" t="s">
        <v>91</v>
      </c>
      <c r="B304" s="80"/>
      <c r="C304" s="81"/>
      <c r="D304" s="82"/>
      <c r="E304" s="80"/>
      <c r="F304" s="81"/>
      <c r="G304" s="82"/>
      <c r="H304" s="83"/>
    </row>
    <row r="305" spans="1:8" x14ac:dyDescent="0.2">
      <c r="A305" s="143"/>
      <c r="B305" s="130"/>
      <c r="C305" s="130"/>
      <c r="D305" s="86">
        <f>B305*C305</f>
        <v>0</v>
      </c>
      <c r="E305" s="130"/>
      <c r="F305" s="130"/>
      <c r="G305" s="89">
        <f>E305*F305</f>
        <v>0</v>
      </c>
      <c r="H305" s="83">
        <f>D305+G305</f>
        <v>0</v>
      </c>
    </row>
    <row r="306" spans="1:8" ht="16" x14ac:dyDescent="0.2">
      <c r="A306" s="79" t="s">
        <v>92</v>
      </c>
      <c r="B306" s="80"/>
      <c r="C306" s="81"/>
      <c r="D306" s="82"/>
      <c r="E306" s="131"/>
      <c r="F306" s="131"/>
      <c r="G306" s="82"/>
      <c r="H306" s="83"/>
    </row>
    <row r="307" spans="1:8" ht="16" x14ac:dyDescent="0.2">
      <c r="A307" s="77" t="s">
        <v>93</v>
      </c>
      <c r="B307" s="130"/>
      <c r="C307" s="130"/>
      <c r="D307" s="86">
        <f>B307*C307</f>
        <v>0</v>
      </c>
      <c r="E307" s="130"/>
      <c r="F307" s="130"/>
      <c r="G307" s="89">
        <f>E307*F307</f>
        <v>0</v>
      </c>
      <c r="H307" s="83">
        <f>D307+G307</f>
        <v>0</v>
      </c>
    </row>
    <row r="308" spans="1:8" ht="16" x14ac:dyDescent="0.2">
      <c r="A308" s="77" t="s">
        <v>124</v>
      </c>
      <c r="B308" s="84"/>
      <c r="C308" s="85"/>
      <c r="D308" s="86"/>
      <c r="E308" s="87"/>
      <c r="F308" s="88"/>
      <c r="G308" s="89"/>
      <c r="H308" s="83"/>
    </row>
    <row r="309" spans="1:8" ht="16" x14ac:dyDescent="0.2">
      <c r="A309" s="139" t="s">
        <v>95</v>
      </c>
      <c r="B309" s="130"/>
      <c r="C309" s="130"/>
      <c r="D309" s="86">
        <f>B309*C309</f>
        <v>0</v>
      </c>
      <c r="E309" s="130"/>
      <c r="F309" s="130"/>
      <c r="G309" s="89">
        <f>E309*F309</f>
        <v>0</v>
      </c>
      <c r="H309" s="83">
        <f>D309+G309</f>
        <v>0</v>
      </c>
    </row>
    <row r="310" spans="1:8" ht="16" x14ac:dyDescent="0.2">
      <c r="A310" s="139" t="s">
        <v>96</v>
      </c>
      <c r="B310" s="130"/>
      <c r="C310" s="130"/>
      <c r="D310" s="86">
        <f>B310*C310</f>
        <v>0</v>
      </c>
      <c r="E310" s="130"/>
      <c r="F310" s="130"/>
      <c r="G310" s="89">
        <f>E310*F310</f>
        <v>0</v>
      </c>
      <c r="H310" s="83">
        <f>D310+G310</f>
        <v>0</v>
      </c>
    </row>
    <row r="311" spans="1:8" ht="16" x14ac:dyDescent="0.2">
      <c r="A311" s="139" t="s">
        <v>97</v>
      </c>
      <c r="B311" s="130"/>
      <c r="C311" s="130"/>
      <c r="D311" s="86">
        <f>B311*C311</f>
        <v>0</v>
      </c>
      <c r="E311" s="130"/>
      <c r="F311" s="130"/>
      <c r="G311" s="89">
        <f>E311*F311</f>
        <v>0</v>
      </c>
      <c r="H311" s="83">
        <f>D311+G311</f>
        <v>0</v>
      </c>
    </row>
    <row r="312" spans="1:8" ht="16" x14ac:dyDescent="0.2">
      <c r="A312" s="77" t="s">
        <v>98</v>
      </c>
      <c r="B312" s="84"/>
      <c r="C312" s="85"/>
      <c r="D312" s="86"/>
      <c r="E312" s="87"/>
      <c r="F312" s="88"/>
      <c r="G312" s="89"/>
      <c r="H312" s="83"/>
    </row>
    <row r="313" spans="1:8" ht="16" x14ac:dyDescent="0.2">
      <c r="A313" s="139" t="s">
        <v>99</v>
      </c>
      <c r="B313" s="130"/>
      <c r="C313" s="130"/>
      <c r="D313" s="86">
        <f>B313*C313</f>
        <v>0</v>
      </c>
      <c r="E313" s="130"/>
      <c r="F313" s="130"/>
      <c r="G313" s="89">
        <f>E313*F313</f>
        <v>0</v>
      </c>
      <c r="H313" s="83">
        <f>D313+G313</f>
        <v>0</v>
      </c>
    </row>
    <row r="314" spans="1:8" ht="16" x14ac:dyDescent="0.2">
      <c r="A314" s="139" t="s">
        <v>100</v>
      </c>
      <c r="B314" s="130"/>
      <c r="C314" s="130"/>
      <c r="D314" s="86">
        <f>B314*C314</f>
        <v>0</v>
      </c>
      <c r="E314" s="130"/>
      <c r="F314" s="130"/>
      <c r="G314" s="89">
        <f>E314*F314</f>
        <v>0</v>
      </c>
      <c r="H314" s="83">
        <f>D314+G314</f>
        <v>0</v>
      </c>
    </row>
    <row r="315" spans="1:8" ht="16" x14ac:dyDescent="0.2">
      <c r="A315" s="139" t="s">
        <v>101</v>
      </c>
      <c r="B315" s="130"/>
      <c r="C315" s="130"/>
      <c r="D315" s="86">
        <f>B315*C315</f>
        <v>0</v>
      </c>
      <c r="E315" s="130"/>
      <c r="F315" s="130"/>
      <c r="G315" s="89">
        <f>E315*F315</f>
        <v>0</v>
      </c>
      <c r="H315" s="83">
        <f>D315+G315</f>
        <v>0</v>
      </c>
    </row>
    <row r="316" spans="1:8" ht="16" x14ac:dyDescent="0.2">
      <c r="A316" s="139" t="s">
        <v>102</v>
      </c>
      <c r="B316" s="130"/>
      <c r="C316" s="130"/>
      <c r="D316" s="86">
        <f>B316*C316</f>
        <v>0</v>
      </c>
      <c r="E316" s="130"/>
      <c r="F316" s="130"/>
      <c r="G316" s="89">
        <f>E316*F316</f>
        <v>0</v>
      </c>
      <c r="H316" s="83">
        <f>D316+G316</f>
        <v>0</v>
      </c>
    </row>
    <row r="317" spans="1:8" ht="16" x14ac:dyDescent="0.2">
      <c r="A317" s="139" t="s">
        <v>125</v>
      </c>
      <c r="B317" s="130">
        <v>1</v>
      </c>
      <c r="C317" s="130">
        <v>7680</v>
      </c>
      <c r="D317" s="86">
        <f>B317*C317</f>
        <v>7680</v>
      </c>
      <c r="E317" s="130"/>
      <c r="F317" s="130"/>
      <c r="G317" s="89">
        <f>E317*F317</f>
        <v>0</v>
      </c>
      <c r="H317" s="83">
        <f>D317+G317</f>
        <v>7680</v>
      </c>
    </row>
    <row r="318" spans="1:8" ht="16" x14ac:dyDescent="0.2">
      <c r="A318" s="79" t="s">
        <v>104</v>
      </c>
      <c r="B318" s="80"/>
      <c r="C318" s="81"/>
      <c r="D318" s="82"/>
      <c r="E318" s="80"/>
      <c r="F318" s="81"/>
      <c r="G318" s="82"/>
      <c r="H318" s="83"/>
    </row>
    <row r="319" spans="1:8" ht="16" x14ac:dyDescent="0.2">
      <c r="A319" s="140" t="s">
        <v>105</v>
      </c>
      <c r="B319" s="130"/>
      <c r="C319" s="130"/>
      <c r="D319" s="86">
        <f>B319*C319</f>
        <v>0</v>
      </c>
      <c r="E319" s="130"/>
      <c r="F319" s="130"/>
      <c r="G319" s="89">
        <f>E319*F319</f>
        <v>0</v>
      </c>
      <c r="H319" s="83">
        <f>D319+G319</f>
        <v>0</v>
      </c>
    </row>
    <row r="320" spans="1:8" ht="16" x14ac:dyDescent="0.2">
      <c r="A320" s="140" t="s">
        <v>106</v>
      </c>
      <c r="B320" s="130"/>
      <c r="C320" s="130"/>
      <c r="D320" s="86">
        <f>B320*C320</f>
        <v>0</v>
      </c>
      <c r="E320" s="130"/>
      <c r="F320" s="130"/>
      <c r="G320" s="89">
        <f>E320*F320</f>
        <v>0</v>
      </c>
      <c r="H320" s="83">
        <f>D320+G320</f>
        <v>0</v>
      </c>
    </row>
    <row r="321" spans="1:8" ht="16" x14ac:dyDescent="0.2">
      <c r="A321" s="140" t="s">
        <v>321</v>
      </c>
      <c r="B321" s="130"/>
      <c r="C321" s="130"/>
      <c r="D321" s="86">
        <f>B321*C321</f>
        <v>0</v>
      </c>
      <c r="E321" s="130"/>
      <c r="F321" s="130"/>
      <c r="G321" s="89">
        <f>E321*F321</f>
        <v>0</v>
      </c>
      <c r="H321" s="83">
        <f>D321+G321</f>
        <v>0</v>
      </c>
    </row>
    <row r="322" spans="1:8" ht="16" x14ac:dyDescent="0.2">
      <c r="A322" s="140" t="s">
        <v>322</v>
      </c>
      <c r="B322" s="130"/>
      <c r="C322" s="130"/>
      <c r="D322" s="86">
        <f>B322*C322</f>
        <v>0</v>
      </c>
      <c r="E322" s="130"/>
      <c r="F322" s="130"/>
      <c r="G322" s="89">
        <f>E322*F322</f>
        <v>0</v>
      </c>
      <c r="H322" s="83">
        <f>D322+G322</f>
        <v>0</v>
      </c>
    </row>
    <row r="323" spans="1:8" ht="16" x14ac:dyDescent="0.2">
      <c r="A323" s="140" t="s">
        <v>109</v>
      </c>
      <c r="B323" s="130"/>
      <c r="C323" s="130"/>
      <c r="D323" s="86">
        <f>B323*C323</f>
        <v>0</v>
      </c>
      <c r="E323" s="130"/>
      <c r="F323" s="130"/>
      <c r="G323" s="89">
        <f>E323*F323</f>
        <v>0</v>
      </c>
      <c r="H323" s="83">
        <f>D323+G323</f>
        <v>0</v>
      </c>
    </row>
    <row r="324" spans="1:8" x14ac:dyDescent="0.2">
      <c r="A324" s="140"/>
      <c r="B324" s="84"/>
      <c r="C324" s="85"/>
      <c r="D324" s="86"/>
      <c r="E324" s="118"/>
      <c r="F324" s="119"/>
      <c r="G324" s="89"/>
      <c r="H324" s="115"/>
    </row>
    <row r="325" spans="1:8" ht="16" x14ac:dyDescent="0.2">
      <c r="A325" s="142" t="s">
        <v>110</v>
      </c>
      <c r="B325" s="79"/>
      <c r="C325" s="79"/>
      <c r="D325" s="82">
        <f>SUM(D296:D303)+SUM(D307:D317)</f>
        <v>20055</v>
      </c>
      <c r="E325" s="113"/>
      <c r="F325" s="113"/>
      <c r="G325" s="82">
        <f>SUM(G296:G303)+SUM(G307:G317)</f>
        <v>0</v>
      </c>
      <c r="H325" s="115">
        <f>D325+G325</f>
        <v>20055</v>
      </c>
    </row>
    <row r="326" spans="1:8" ht="16" x14ac:dyDescent="0.2">
      <c r="A326" s="142" t="s">
        <v>111</v>
      </c>
      <c r="B326" s="79"/>
      <c r="C326" s="79"/>
      <c r="D326" s="82">
        <f>SUM(D295:D323)</f>
        <v>20055</v>
      </c>
      <c r="E326" s="113"/>
      <c r="F326" s="113"/>
      <c r="G326" s="82">
        <f>SUM(G295:G323)</f>
        <v>0</v>
      </c>
      <c r="H326" s="115">
        <f>D326+G326</f>
        <v>20055</v>
      </c>
    </row>
    <row r="327" spans="1:8" x14ac:dyDescent="0.2">
      <c r="A327" s="140"/>
      <c r="B327" s="84"/>
      <c r="C327" s="85"/>
      <c r="D327" s="86"/>
      <c r="E327" s="118"/>
      <c r="F327" s="119"/>
      <c r="G327" s="89"/>
      <c r="H327" s="115"/>
    </row>
    <row r="328" spans="1:8" ht="16" x14ac:dyDescent="0.2">
      <c r="A328" s="79" t="s">
        <v>112</v>
      </c>
      <c r="B328" s="80"/>
      <c r="C328" s="81"/>
      <c r="D328" s="82">
        <f>D325*0.25</f>
        <v>5013.75</v>
      </c>
      <c r="E328" s="116"/>
      <c r="F328" s="117"/>
      <c r="G328" s="82">
        <f>G325*0.25</f>
        <v>0</v>
      </c>
      <c r="H328" s="115">
        <f>D328+G328</f>
        <v>5013.75</v>
      </c>
    </row>
    <row r="329" spans="1:8" x14ac:dyDescent="0.2">
      <c r="A329" s="141"/>
      <c r="B329" s="84"/>
      <c r="C329" s="85"/>
      <c r="D329" s="86"/>
      <c r="E329" s="118"/>
      <c r="F329" s="119"/>
      <c r="G329" s="89"/>
      <c r="H329" s="115"/>
    </row>
    <row r="330" spans="1:8" ht="16" x14ac:dyDescent="0.2">
      <c r="A330" s="79" t="s">
        <v>113</v>
      </c>
      <c r="B330" s="79"/>
      <c r="C330" s="79"/>
      <c r="D330" s="82">
        <f>D326+D328</f>
        <v>25068.75</v>
      </c>
      <c r="E330" s="113"/>
      <c r="F330" s="113"/>
      <c r="G330" s="82">
        <f>G326+G328</f>
        <v>0</v>
      </c>
      <c r="H330" s="115">
        <f>D330+G330</f>
        <v>25068.75</v>
      </c>
    </row>
    <row r="331" spans="1:8" ht="24" x14ac:dyDescent="0.2">
      <c r="A331" s="144"/>
      <c r="B331" s="91"/>
      <c r="C331" s="92"/>
      <c r="D331" s="93"/>
      <c r="E331" s="91"/>
      <c r="F331" s="92"/>
      <c r="G331" s="93"/>
      <c r="H331" s="90"/>
    </row>
    <row r="332" spans="1:8" x14ac:dyDescent="0.2">
      <c r="A332" s="71"/>
      <c r="B332" s="72"/>
      <c r="C332" s="73"/>
      <c r="D332" s="74"/>
      <c r="E332" s="72"/>
      <c r="F332" s="73"/>
      <c r="G332" s="74"/>
      <c r="H332" s="76"/>
    </row>
    <row r="333" spans="1:8" ht="21" x14ac:dyDescent="0.2">
      <c r="A333" s="287" t="str">
        <f t="shared" ref="A333" si="32">CONCATENATE("COSTS WORK PACKAGE 9: ","      ","RCT implementation (1/2)")</f>
        <v>COSTS WORK PACKAGE 9:       RCT implementation (1/2)</v>
      </c>
      <c r="B333" s="288"/>
      <c r="C333" s="288"/>
      <c r="D333" s="288"/>
      <c r="E333" s="229"/>
      <c r="F333" s="229"/>
      <c r="G333" s="229"/>
      <c r="H333" s="230"/>
    </row>
    <row r="334" spans="1:8" x14ac:dyDescent="0.2">
      <c r="A334" s="77"/>
      <c r="B334" s="78"/>
      <c r="C334" s="78"/>
      <c r="D334" s="78"/>
      <c r="E334" s="78"/>
      <c r="F334" s="78"/>
      <c r="G334" s="78"/>
      <c r="H334" s="78"/>
    </row>
    <row r="335" spans="1:8" ht="16" x14ac:dyDescent="0.2">
      <c r="A335" s="79" t="s">
        <v>81</v>
      </c>
      <c r="B335" s="80"/>
      <c r="C335" s="81"/>
      <c r="D335" s="82"/>
      <c r="E335" s="80"/>
      <c r="F335" s="81"/>
      <c r="G335" s="82"/>
      <c r="H335" s="83"/>
    </row>
    <row r="336" spans="1:8" ht="16" x14ac:dyDescent="0.2">
      <c r="A336" s="77" t="s">
        <v>82</v>
      </c>
      <c r="B336" s="84"/>
      <c r="C336" s="85"/>
      <c r="D336" s="86"/>
      <c r="E336" s="87"/>
      <c r="F336" s="88"/>
      <c r="G336" s="89"/>
      <c r="H336" s="83"/>
    </row>
    <row r="337" spans="1:8" ht="16" x14ac:dyDescent="0.2">
      <c r="A337" s="138" t="s">
        <v>83</v>
      </c>
      <c r="B337" s="130"/>
      <c r="C337" s="130"/>
      <c r="D337" s="86">
        <f t="shared" ref="D337:D344" si="33">B337*C337</f>
        <v>0</v>
      </c>
      <c r="E337" s="130"/>
      <c r="F337" s="130"/>
      <c r="G337" s="89">
        <f t="shared" ref="G337:G344" si="34">E337*F337</f>
        <v>0</v>
      </c>
      <c r="H337" s="83">
        <f t="shared" ref="H337:H344" si="35">D337+G337</f>
        <v>0</v>
      </c>
    </row>
    <row r="338" spans="1:8" ht="16" x14ac:dyDescent="0.2">
      <c r="A338" s="138" t="s">
        <v>84</v>
      </c>
      <c r="B338" s="130">
        <v>3.75</v>
      </c>
      <c r="C338" s="130">
        <v>5500</v>
      </c>
      <c r="D338" s="86">
        <f t="shared" si="33"/>
        <v>20625</v>
      </c>
      <c r="E338" s="130"/>
      <c r="F338" s="130"/>
      <c r="G338" s="89">
        <f t="shared" si="34"/>
        <v>0</v>
      </c>
      <c r="H338" s="83">
        <f t="shared" si="35"/>
        <v>20625</v>
      </c>
    </row>
    <row r="339" spans="1:8" ht="16" x14ac:dyDescent="0.2">
      <c r="A339" s="138" t="s">
        <v>85</v>
      </c>
      <c r="B339" s="130">
        <v>19</v>
      </c>
      <c r="C339" s="130">
        <v>4000</v>
      </c>
      <c r="D339" s="86">
        <f t="shared" si="33"/>
        <v>76000</v>
      </c>
      <c r="E339" s="130"/>
      <c r="F339" s="130"/>
      <c r="G339" s="89">
        <f t="shared" si="34"/>
        <v>0</v>
      </c>
      <c r="H339" s="83">
        <f t="shared" si="35"/>
        <v>76000</v>
      </c>
    </row>
    <row r="340" spans="1:8" ht="16" x14ac:dyDescent="0.2">
      <c r="A340" s="138" t="s">
        <v>86</v>
      </c>
      <c r="B340" s="130"/>
      <c r="C340" s="130"/>
      <c r="D340" s="86">
        <f t="shared" si="33"/>
        <v>0</v>
      </c>
      <c r="E340" s="130"/>
      <c r="F340" s="130"/>
      <c r="G340" s="89">
        <f t="shared" si="34"/>
        <v>0</v>
      </c>
      <c r="H340" s="83">
        <f t="shared" si="35"/>
        <v>0</v>
      </c>
    </row>
    <row r="341" spans="1:8" ht="16" x14ac:dyDescent="0.2">
      <c r="A341" s="138" t="s">
        <v>87</v>
      </c>
      <c r="B341" s="130"/>
      <c r="C341" s="130"/>
      <c r="D341" s="86">
        <f t="shared" si="33"/>
        <v>0</v>
      </c>
      <c r="E341" s="130"/>
      <c r="F341" s="130"/>
      <c r="G341" s="89">
        <f t="shared" si="34"/>
        <v>0</v>
      </c>
      <c r="H341" s="83">
        <f t="shared" si="35"/>
        <v>0</v>
      </c>
    </row>
    <row r="342" spans="1:8" ht="16" x14ac:dyDescent="0.2">
      <c r="A342" s="77" t="s">
        <v>88</v>
      </c>
      <c r="B342" s="130"/>
      <c r="C342" s="130"/>
      <c r="D342" s="86">
        <f t="shared" si="33"/>
        <v>0</v>
      </c>
      <c r="E342" s="130"/>
      <c r="F342" s="130"/>
      <c r="G342" s="89">
        <f t="shared" si="34"/>
        <v>0</v>
      </c>
      <c r="H342" s="83">
        <f t="shared" si="35"/>
        <v>0</v>
      </c>
    </row>
    <row r="343" spans="1:8" ht="16" x14ac:dyDescent="0.2">
      <c r="A343" s="77" t="s">
        <v>89</v>
      </c>
      <c r="B343" s="130"/>
      <c r="C343" s="130"/>
      <c r="D343" s="86">
        <f t="shared" si="33"/>
        <v>0</v>
      </c>
      <c r="E343" s="130"/>
      <c r="F343" s="130"/>
      <c r="G343" s="89">
        <f t="shared" si="34"/>
        <v>0</v>
      </c>
      <c r="H343" s="83">
        <f t="shared" si="35"/>
        <v>0</v>
      </c>
    </row>
    <row r="344" spans="1:8" ht="16" x14ac:dyDescent="0.2">
      <c r="A344" s="77" t="s">
        <v>90</v>
      </c>
      <c r="B344" s="130"/>
      <c r="C344" s="85">
        <f>5080*VLOOKUP('BE list'!D9,CountryList!A2:B164,2,FALSE)</f>
        <v>4638.04</v>
      </c>
      <c r="D344" s="86">
        <f t="shared" si="33"/>
        <v>0</v>
      </c>
      <c r="E344" s="130"/>
      <c r="F344" s="88">
        <f>5080*VLOOKUP('BE list'!D10,CountryList!A2:B164,2,FALSE)</f>
        <v>4638.04</v>
      </c>
      <c r="G344" s="89">
        <f t="shared" si="34"/>
        <v>0</v>
      </c>
      <c r="H344" s="83">
        <f t="shared" si="35"/>
        <v>0</v>
      </c>
    </row>
    <row r="345" spans="1:8" ht="16" x14ac:dyDescent="0.2">
      <c r="A345" s="79" t="s">
        <v>91</v>
      </c>
      <c r="B345" s="80"/>
      <c r="C345" s="81"/>
      <c r="D345" s="82"/>
      <c r="E345" s="80"/>
      <c r="F345" s="81"/>
      <c r="G345" s="82"/>
      <c r="H345" s="83"/>
    </row>
    <row r="346" spans="1:8" x14ac:dyDescent="0.2">
      <c r="A346" s="143"/>
      <c r="B346" s="130"/>
      <c r="C346" s="130"/>
      <c r="D346" s="86">
        <f>B346*C346</f>
        <v>0</v>
      </c>
      <c r="E346" s="130"/>
      <c r="F346" s="130"/>
      <c r="G346" s="89">
        <f>E346*F346</f>
        <v>0</v>
      </c>
      <c r="H346" s="83">
        <f>D346+G346</f>
        <v>0</v>
      </c>
    </row>
    <row r="347" spans="1:8" ht="16" x14ac:dyDescent="0.2">
      <c r="A347" s="79" t="s">
        <v>92</v>
      </c>
      <c r="B347" s="80"/>
      <c r="C347" s="81"/>
      <c r="D347" s="82"/>
      <c r="E347" s="131"/>
      <c r="F347" s="131"/>
      <c r="G347" s="82"/>
      <c r="H347" s="83"/>
    </row>
    <row r="348" spans="1:8" ht="16" x14ac:dyDescent="0.2">
      <c r="A348" s="77" t="s">
        <v>93</v>
      </c>
      <c r="B348" s="130">
        <v>1</v>
      </c>
      <c r="C348" s="130">
        <v>2650</v>
      </c>
      <c r="D348" s="86">
        <f>B348*C348</f>
        <v>2650</v>
      </c>
      <c r="E348" s="130"/>
      <c r="F348" s="130"/>
      <c r="G348" s="89">
        <f>E348*F348</f>
        <v>0</v>
      </c>
      <c r="H348" s="83">
        <f>D348+G348</f>
        <v>2650</v>
      </c>
    </row>
    <row r="349" spans="1:8" ht="16" x14ac:dyDescent="0.2">
      <c r="A349" s="77" t="s">
        <v>124</v>
      </c>
      <c r="B349" s="84"/>
      <c r="C349" s="85"/>
      <c r="D349" s="86"/>
      <c r="E349" s="87"/>
      <c r="F349" s="88"/>
      <c r="G349" s="89"/>
      <c r="H349" s="83"/>
    </row>
    <row r="350" spans="1:8" ht="16" x14ac:dyDescent="0.2">
      <c r="A350" s="139" t="s">
        <v>95</v>
      </c>
      <c r="B350" s="130"/>
      <c r="C350" s="130"/>
      <c r="D350" s="86">
        <f>B350*C350</f>
        <v>0</v>
      </c>
      <c r="E350" s="130"/>
      <c r="F350" s="130"/>
      <c r="G350" s="89">
        <f>E350*F350</f>
        <v>0</v>
      </c>
      <c r="H350" s="83">
        <f>D350+G350</f>
        <v>0</v>
      </c>
    </row>
    <row r="351" spans="1:8" ht="16" x14ac:dyDescent="0.2">
      <c r="A351" s="139" t="s">
        <v>96</v>
      </c>
      <c r="B351" s="130"/>
      <c r="C351" s="130"/>
      <c r="D351" s="86">
        <f>B351*C351</f>
        <v>0</v>
      </c>
      <c r="E351" s="130"/>
      <c r="F351" s="130"/>
      <c r="G351" s="89">
        <f>E351*F351</f>
        <v>0</v>
      </c>
      <c r="H351" s="83">
        <f>D351+G351</f>
        <v>0</v>
      </c>
    </row>
    <row r="352" spans="1:8" ht="16" x14ac:dyDescent="0.2">
      <c r="A352" s="139" t="s">
        <v>97</v>
      </c>
      <c r="B352" s="130"/>
      <c r="C352" s="130"/>
      <c r="D352" s="86">
        <f>B352*C352</f>
        <v>0</v>
      </c>
      <c r="E352" s="130"/>
      <c r="F352" s="130"/>
      <c r="G352" s="89">
        <f>E352*F352</f>
        <v>0</v>
      </c>
      <c r="H352" s="83">
        <f>D352+G352</f>
        <v>0</v>
      </c>
    </row>
    <row r="353" spans="1:8" ht="16" x14ac:dyDescent="0.2">
      <c r="A353" s="77" t="s">
        <v>98</v>
      </c>
      <c r="B353" s="84"/>
      <c r="C353" s="85"/>
      <c r="D353" s="86"/>
      <c r="E353" s="87"/>
      <c r="F353" s="88"/>
      <c r="G353" s="89"/>
      <c r="H353" s="83"/>
    </row>
    <row r="354" spans="1:8" ht="16" x14ac:dyDescent="0.2">
      <c r="A354" s="139" t="s">
        <v>99</v>
      </c>
      <c r="B354" s="130"/>
      <c r="C354" s="130"/>
      <c r="D354" s="86">
        <f>B354*C354</f>
        <v>0</v>
      </c>
      <c r="E354" s="130"/>
      <c r="F354" s="130"/>
      <c r="G354" s="89">
        <f>E354*F354</f>
        <v>0</v>
      </c>
      <c r="H354" s="83">
        <f>D354+G354</f>
        <v>0</v>
      </c>
    </row>
    <row r="355" spans="1:8" ht="16" x14ac:dyDescent="0.2">
      <c r="A355" s="139" t="s">
        <v>100</v>
      </c>
      <c r="B355" s="130"/>
      <c r="C355" s="130"/>
      <c r="D355" s="86">
        <f>B355*C355</f>
        <v>0</v>
      </c>
      <c r="E355" s="130"/>
      <c r="F355" s="130"/>
      <c r="G355" s="89">
        <f>E355*F355</f>
        <v>0</v>
      </c>
      <c r="H355" s="83">
        <f>D355+G355</f>
        <v>0</v>
      </c>
    </row>
    <row r="356" spans="1:8" ht="16" x14ac:dyDescent="0.2">
      <c r="A356" s="139" t="s">
        <v>101</v>
      </c>
      <c r="B356" s="130"/>
      <c r="C356" s="130"/>
      <c r="D356" s="86">
        <f>B356*C356</f>
        <v>0</v>
      </c>
      <c r="E356" s="130"/>
      <c r="F356" s="130"/>
      <c r="G356" s="89">
        <f>E356*F356</f>
        <v>0</v>
      </c>
      <c r="H356" s="83">
        <f>D356+G356</f>
        <v>0</v>
      </c>
    </row>
    <row r="357" spans="1:8" ht="16" x14ac:dyDescent="0.2">
      <c r="A357" s="139" t="s">
        <v>102</v>
      </c>
      <c r="B357" s="130"/>
      <c r="C357" s="130"/>
      <c r="D357" s="86">
        <f>B357*C357</f>
        <v>0</v>
      </c>
      <c r="E357" s="130"/>
      <c r="F357" s="130"/>
      <c r="G357" s="89">
        <f>E357*F357</f>
        <v>0</v>
      </c>
      <c r="H357" s="83">
        <f>D357+G357</f>
        <v>0</v>
      </c>
    </row>
    <row r="358" spans="1:8" ht="16" x14ac:dyDescent="0.2">
      <c r="A358" s="139" t="s">
        <v>125</v>
      </c>
      <c r="B358" s="130">
        <v>200</v>
      </c>
      <c r="C358" s="130">
        <v>50</v>
      </c>
      <c r="D358" s="86">
        <f>B358*C358</f>
        <v>10000</v>
      </c>
      <c r="E358" s="130"/>
      <c r="F358" s="130"/>
      <c r="G358" s="89">
        <f>E358*F358</f>
        <v>0</v>
      </c>
      <c r="H358" s="83">
        <f>D358+G358</f>
        <v>10000</v>
      </c>
    </row>
    <row r="359" spans="1:8" ht="16" x14ac:dyDescent="0.2">
      <c r="A359" s="79" t="s">
        <v>104</v>
      </c>
      <c r="B359" s="80"/>
      <c r="C359" s="81"/>
      <c r="D359" s="82"/>
      <c r="E359" s="80"/>
      <c r="F359" s="81"/>
      <c r="G359" s="82"/>
      <c r="H359" s="83"/>
    </row>
    <row r="360" spans="1:8" ht="16" x14ac:dyDescent="0.2">
      <c r="A360" s="140" t="s">
        <v>105</v>
      </c>
      <c r="B360" s="130"/>
      <c r="C360" s="130"/>
      <c r="D360" s="86">
        <f>B360*C360</f>
        <v>0</v>
      </c>
      <c r="E360" s="130"/>
      <c r="F360" s="130"/>
      <c r="G360" s="89">
        <f>E360*F360</f>
        <v>0</v>
      </c>
      <c r="H360" s="83">
        <f>D360+G360</f>
        <v>0</v>
      </c>
    </row>
    <row r="361" spans="1:8" ht="16" x14ac:dyDescent="0.2">
      <c r="A361" s="140" t="s">
        <v>106</v>
      </c>
      <c r="B361" s="130"/>
      <c r="C361" s="130"/>
      <c r="D361" s="86">
        <f>B361*C361</f>
        <v>0</v>
      </c>
      <c r="E361" s="130"/>
      <c r="F361" s="130"/>
      <c r="G361" s="89">
        <f>E361*F361</f>
        <v>0</v>
      </c>
      <c r="H361" s="83">
        <f>D361+G361</f>
        <v>0</v>
      </c>
    </row>
    <row r="362" spans="1:8" ht="16" x14ac:dyDescent="0.2">
      <c r="A362" s="140" t="s">
        <v>321</v>
      </c>
      <c r="B362" s="130"/>
      <c r="C362" s="130"/>
      <c r="D362" s="86">
        <f>B362*C362</f>
        <v>0</v>
      </c>
      <c r="E362" s="130"/>
      <c r="F362" s="130"/>
      <c r="G362" s="89">
        <f>E362*F362</f>
        <v>0</v>
      </c>
      <c r="H362" s="83">
        <f>D362+G362</f>
        <v>0</v>
      </c>
    </row>
    <row r="363" spans="1:8" ht="16" x14ac:dyDescent="0.2">
      <c r="A363" s="140" t="s">
        <v>322</v>
      </c>
      <c r="B363" s="130"/>
      <c r="C363" s="130"/>
      <c r="D363" s="86">
        <f>B363*C363</f>
        <v>0</v>
      </c>
      <c r="E363" s="130"/>
      <c r="F363" s="130"/>
      <c r="G363" s="89">
        <f>E363*F363</f>
        <v>0</v>
      </c>
      <c r="H363" s="83">
        <f>D363+G363</f>
        <v>0</v>
      </c>
    </row>
    <row r="364" spans="1:8" ht="16" x14ac:dyDescent="0.2">
      <c r="A364" s="140" t="s">
        <v>109</v>
      </c>
      <c r="B364" s="130"/>
      <c r="C364" s="130"/>
      <c r="D364" s="86">
        <f>B364*C364</f>
        <v>0</v>
      </c>
      <c r="E364" s="130"/>
      <c r="F364" s="130"/>
      <c r="G364" s="89">
        <f>E364*F364</f>
        <v>0</v>
      </c>
      <c r="H364" s="83">
        <f>D364+G364</f>
        <v>0</v>
      </c>
    </row>
    <row r="365" spans="1:8" x14ac:dyDescent="0.2">
      <c r="A365" s="140"/>
      <c r="B365" s="84"/>
      <c r="C365" s="85"/>
      <c r="D365" s="86"/>
      <c r="E365" s="118"/>
      <c r="F365" s="119"/>
      <c r="G365" s="89"/>
      <c r="H365" s="115"/>
    </row>
    <row r="366" spans="1:8" ht="16" x14ac:dyDescent="0.2">
      <c r="A366" s="142" t="s">
        <v>110</v>
      </c>
      <c r="B366" s="79"/>
      <c r="C366" s="79"/>
      <c r="D366" s="82">
        <f>SUM(D337:D344)+SUM(D348:D358)</f>
        <v>109275</v>
      </c>
      <c r="E366" s="113"/>
      <c r="F366" s="113"/>
      <c r="G366" s="82">
        <f>SUM(G337:G344)+SUM(G348:G358)</f>
        <v>0</v>
      </c>
      <c r="H366" s="115">
        <f>D366+G366</f>
        <v>109275</v>
      </c>
    </row>
    <row r="367" spans="1:8" ht="16" x14ac:dyDescent="0.2">
      <c r="A367" s="142" t="s">
        <v>111</v>
      </c>
      <c r="B367" s="79"/>
      <c r="C367" s="79"/>
      <c r="D367" s="82">
        <f>SUM(D336:D364)</f>
        <v>109275</v>
      </c>
      <c r="E367" s="113"/>
      <c r="F367" s="113"/>
      <c r="G367" s="82">
        <f>SUM(G336:G364)</f>
        <v>0</v>
      </c>
      <c r="H367" s="115">
        <f>D367+G367</f>
        <v>109275</v>
      </c>
    </row>
    <row r="368" spans="1:8" x14ac:dyDescent="0.2">
      <c r="A368" s="140"/>
      <c r="B368" s="84"/>
      <c r="C368" s="85"/>
      <c r="D368" s="86"/>
      <c r="E368" s="118"/>
      <c r="F368" s="119"/>
      <c r="G368" s="89"/>
      <c r="H368" s="115"/>
    </row>
    <row r="369" spans="1:8" ht="16" x14ac:dyDescent="0.2">
      <c r="A369" s="79" t="s">
        <v>112</v>
      </c>
      <c r="B369" s="80"/>
      <c r="C369" s="81"/>
      <c r="D369" s="82">
        <f>D366*0.25</f>
        <v>27318.75</v>
      </c>
      <c r="E369" s="116"/>
      <c r="F369" s="117"/>
      <c r="G369" s="82">
        <f>G366*0.25</f>
        <v>0</v>
      </c>
      <c r="H369" s="115">
        <f>D369+G369</f>
        <v>27318.75</v>
      </c>
    </row>
    <row r="370" spans="1:8" x14ac:dyDescent="0.2">
      <c r="A370" s="141"/>
      <c r="B370" s="84"/>
      <c r="C370" s="85"/>
      <c r="D370" s="86"/>
      <c r="E370" s="118"/>
      <c r="F370" s="119"/>
      <c r="G370" s="89"/>
      <c r="H370" s="115"/>
    </row>
    <row r="371" spans="1:8" ht="16" x14ac:dyDescent="0.2">
      <c r="A371" s="79" t="s">
        <v>113</v>
      </c>
      <c r="B371" s="79"/>
      <c r="C371" s="79"/>
      <c r="D371" s="82">
        <f>D367+D369</f>
        <v>136593.75</v>
      </c>
      <c r="E371" s="113"/>
      <c r="F371" s="113"/>
      <c r="G371" s="82">
        <f>G367+G369</f>
        <v>0</v>
      </c>
      <c r="H371" s="115">
        <f>D371+G371</f>
        <v>136593.75</v>
      </c>
    </row>
    <row r="372" spans="1:8" ht="24" x14ac:dyDescent="0.2">
      <c r="A372" s="144"/>
      <c r="B372" s="91"/>
      <c r="C372" s="92"/>
      <c r="D372" s="93"/>
      <c r="E372" s="91"/>
      <c r="F372" s="92"/>
      <c r="G372" s="93"/>
      <c r="H372" s="90"/>
    </row>
    <row r="373" spans="1:8" x14ac:dyDescent="0.2">
      <c r="A373" s="71"/>
      <c r="B373" s="72"/>
      <c r="C373" s="73"/>
      <c r="D373" s="74"/>
      <c r="E373" s="72"/>
      <c r="F373" s="73"/>
      <c r="G373" s="74"/>
      <c r="H373" s="76"/>
    </row>
    <row r="374" spans="1:8" ht="21" x14ac:dyDescent="0.2">
      <c r="A374" s="287" t="str">
        <f t="shared" ref="A374" si="36">CONCATENATE("COSTS WORK PACKAGE 10: ","      ","RCT implementation (2/2)")</f>
        <v>COSTS WORK PACKAGE 10:       RCT implementation (2/2)</v>
      </c>
      <c r="B374" s="288"/>
      <c r="C374" s="288"/>
      <c r="D374" s="288"/>
      <c r="E374" s="229"/>
      <c r="F374" s="229"/>
      <c r="G374" s="229"/>
      <c r="H374" s="230"/>
    </row>
    <row r="375" spans="1:8" x14ac:dyDescent="0.2">
      <c r="A375" s="77"/>
      <c r="B375" s="78"/>
      <c r="C375" s="78"/>
      <c r="D375" s="78"/>
      <c r="E375" s="78"/>
      <c r="F375" s="78"/>
      <c r="G375" s="78"/>
      <c r="H375" s="78"/>
    </row>
    <row r="376" spans="1:8" ht="16" x14ac:dyDescent="0.2">
      <c r="A376" s="79" t="s">
        <v>81</v>
      </c>
      <c r="B376" s="80"/>
      <c r="C376" s="81"/>
      <c r="D376" s="82"/>
      <c r="E376" s="80"/>
      <c r="F376" s="81"/>
      <c r="G376" s="82"/>
      <c r="H376" s="83"/>
    </row>
    <row r="377" spans="1:8" ht="16" x14ac:dyDescent="0.2">
      <c r="A377" s="77" t="s">
        <v>82</v>
      </c>
      <c r="B377" s="84"/>
      <c r="C377" s="85"/>
      <c r="D377" s="86"/>
      <c r="E377" s="87"/>
      <c r="F377" s="88"/>
      <c r="G377" s="89"/>
      <c r="H377" s="83"/>
    </row>
    <row r="378" spans="1:8" ht="16" x14ac:dyDescent="0.2">
      <c r="A378" s="138" t="s">
        <v>83</v>
      </c>
      <c r="B378" s="130"/>
      <c r="C378" s="130"/>
      <c r="D378" s="86">
        <f t="shared" ref="D378:D385" si="37">B378*C378</f>
        <v>0</v>
      </c>
      <c r="E378" s="130"/>
      <c r="F378" s="130"/>
      <c r="G378" s="89">
        <f t="shared" ref="G378:G385" si="38">E378*F378</f>
        <v>0</v>
      </c>
      <c r="H378" s="83">
        <f t="shared" ref="H378:H385" si="39">D378+G378</f>
        <v>0</v>
      </c>
    </row>
    <row r="379" spans="1:8" ht="16" x14ac:dyDescent="0.2">
      <c r="A379" s="138" t="s">
        <v>84</v>
      </c>
      <c r="B379" s="130">
        <v>3</v>
      </c>
      <c r="C379" s="130">
        <v>5500</v>
      </c>
      <c r="D379" s="86">
        <f t="shared" si="37"/>
        <v>16500</v>
      </c>
      <c r="E379" s="130"/>
      <c r="F379" s="130"/>
      <c r="G379" s="89">
        <f t="shared" si="38"/>
        <v>0</v>
      </c>
      <c r="H379" s="83">
        <f t="shared" si="39"/>
        <v>16500</v>
      </c>
    </row>
    <row r="380" spans="1:8" ht="16" x14ac:dyDescent="0.2">
      <c r="A380" s="138" t="s">
        <v>85</v>
      </c>
      <c r="B380" s="130">
        <v>8</v>
      </c>
      <c r="C380" s="130">
        <v>4000</v>
      </c>
      <c r="D380" s="86">
        <f t="shared" si="37"/>
        <v>32000</v>
      </c>
      <c r="E380" s="130"/>
      <c r="F380" s="130"/>
      <c r="G380" s="89">
        <f t="shared" si="38"/>
        <v>0</v>
      </c>
      <c r="H380" s="83">
        <f t="shared" si="39"/>
        <v>32000</v>
      </c>
    </row>
    <row r="381" spans="1:8" ht="16" x14ac:dyDescent="0.2">
      <c r="A381" s="138" t="s">
        <v>86</v>
      </c>
      <c r="B381" s="130"/>
      <c r="C381" s="130"/>
      <c r="D381" s="86">
        <f t="shared" si="37"/>
        <v>0</v>
      </c>
      <c r="E381" s="130"/>
      <c r="F381" s="130"/>
      <c r="G381" s="89">
        <f t="shared" si="38"/>
        <v>0</v>
      </c>
      <c r="H381" s="83">
        <f t="shared" si="39"/>
        <v>0</v>
      </c>
    </row>
    <row r="382" spans="1:8" ht="16" x14ac:dyDescent="0.2">
      <c r="A382" s="138" t="s">
        <v>87</v>
      </c>
      <c r="B382" s="130"/>
      <c r="C382" s="130"/>
      <c r="D382" s="86">
        <f t="shared" si="37"/>
        <v>0</v>
      </c>
      <c r="E382" s="130"/>
      <c r="F382" s="130"/>
      <c r="G382" s="89">
        <f t="shared" si="38"/>
        <v>0</v>
      </c>
      <c r="H382" s="83">
        <f t="shared" si="39"/>
        <v>0</v>
      </c>
    </row>
    <row r="383" spans="1:8" ht="16" x14ac:dyDescent="0.2">
      <c r="A383" s="77" t="s">
        <v>88</v>
      </c>
      <c r="B383" s="130"/>
      <c r="C383" s="130"/>
      <c r="D383" s="86">
        <f t="shared" si="37"/>
        <v>0</v>
      </c>
      <c r="E383" s="130"/>
      <c r="F383" s="130"/>
      <c r="G383" s="89">
        <f t="shared" si="38"/>
        <v>0</v>
      </c>
      <c r="H383" s="83">
        <f t="shared" si="39"/>
        <v>0</v>
      </c>
    </row>
    <row r="384" spans="1:8" ht="16" x14ac:dyDescent="0.2">
      <c r="A384" s="77" t="s">
        <v>89</v>
      </c>
      <c r="B384" s="130"/>
      <c r="C384" s="130"/>
      <c r="D384" s="86">
        <f t="shared" si="37"/>
        <v>0</v>
      </c>
      <c r="E384" s="130"/>
      <c r="F384" s="130"/>
      <c r="G384" s="89">
        <f t="shared" si="38"/>
        <v>0</v>
      </c>
      <c r="H384" s="83">
        <f t="shared" si="39"/>
        <v>0</v>
      </c>
    </row>
    <row r="385" spans="1:8" ht="16" x14ac:dyDescent="0.2">
      <c r="A385" s="77" t="s">
        <v>90</v>
      </c>
      <c r="B385" s="130"/>
      <c r="C385" s="85">
        <f>5080*VLOOKUP('BE list'!D9,CountryList!A2:B164,2,FALSE)</f>
        <v>4638.04</v>
      </c>
      <c r="D385" s="86">
        <f t="shared" si="37"/>
        <v>0</v>
      </c>
      <c r="E385" s="130"/>
      <c r="F385" s="88">
        <f>5080*VLOOKUP('BE list'!D10,CountryList!A2:B164,2,FALSE)</f>
        <v>4638.04</v>
      </c>
      <c r="G385" s="89">
        <f t="shared" si="38"/>
        <v>0</v>
      </c>
      <c r="H385" s="83">
        <f t="shared" si="39"/>
        <v>0</v>
      </c>
    </row>
    <row r="386" spans="1:8" ht="16" x14ac:dyDescent="0.2">
      <c r="A386" s="79" t="s">
        <v>91</v>
      </c>
      <c r="B386" s="80"/>
      <c r="C386" s="81"/>
      <c r="D386" s="82"/>
      <c r="E386" s="80"/>
      <c r="F386" s="81"/>
      <c r="G386" s="82"/>
      <c r="H386" s="83"/>
    </row>
    <row r="387" spans="1:8" x14ac:dyDescent="0.2">
      <c r="A387" s="143"/>
      <c r="B387" s="130"/>
      <c r="C387" s="130"/>
      <c r="D387" s="86">
        <f>B387*C387</f>
        <v>0</v>
      </c>
      <c r="E387" s="130"/>
      <c r="F387" s="130"/>
      <c r="G387" s="89">
        <f>E387*F387</f>
        <v>0</v>
      </c>
      <c r="H387" s="83">
        <f>D387+G387</f>
        <v>0</v>
      </c>
    </row>
    <row r="388" spans="1:8" ht="16" x14ac:dyDescent="0.2">
      <c r="A388" s="79" t="s">
        <v>92</v>
      </c>
      <c r="B388" s="80"/>
      <c r="C388" s="81"/>
      <c r="D388" s="82"/>
      <c r="E388" s="131"/>
      <c r="F388" s="131"/>
      <c r="G388" s="82"/>
      <c r="H388" s="83"/>
    </row>
    <row r="389" spans="1:8" ht="16" x14ac:dyDescent="0.2">
      <c r="A389" s="77" t="s">
        <v>93</v>
      </c>
      <c r="B389" s="130">
        <v>100</v>
      </c>
      <c r="C389" s="130">
        <v>10</v>
      </c>
      <c r="D389" s="86">
        <f>B389*C389</f>
        <v>1000</v>
      </c>
      <c r="E389" s="130"/>
      <c r="F389" s="130"/>
      <c r="G389" s="89">
        <f>E389*F389</f>
        <v>0</v>
      </c>
      <c r="H389" s="83">
        <f>D389+G389</f>
        <v>1000</v>
      </c>
    </row>
    <row r="390" spans="1:8" ht="16" x14ac:dyDescent="0.2">
      <c r="A390" s="77" t="s">
        <v>124</v>
      </c>
      <c r="B390" s="84"/>
      <c r="C390" s="85"/>
      <c r="D390" s="86"/>
      <c r="E390" s="87"/>
      <c r="F390" s="88"/>
      <c r="G390" s="89"/>
      <c r="H390" s="83"/>
    </row>
    <row r="391" spans="1:8" ht="16" x14ac:dyDescent="0.2">
      <c r="A391" s="139" t="s">
        <v>95</v>
      </c>
      <c r="B391" s="130"/>
      <c r="C391" s="130"/>
      <c r="D391" s="86">
        <f>B391*C391</f>
        <v>0</v>
      </c>
      <c r="E391" s="130"/>
      <c r="F391" s="130"/>
      <c r="G391" s="89">
        <f>E391*F391</f>
        <v>0</v>
      </c>
      <c r="H391" s="83">
        <f>D391+G391</f>
        <v>0</v>
      </c>
    </row>
    <row r="392" spans="1:8" ht="16" x14ac:dyDescent="0.2">
      <c r="A392" s="139" t="s">
        <v>96</v>
      </c>
      <c r="B392" s="130"/>
      <c r="C392" s="130"/>
      <c r="D392" s="86">
        <f>B392*C392</f>
        <v>0</v>
      </c>
      <c r="E392" s="130"/>
      <c r="F392" s="130"/>
      <c r="G392" s="89">
        <f>E392*F392</f>
        <v>0</v>
      </c>
      <c r="H392" s="83">
        <f>D392+G392</f>
        <v>0</v>
      </c>
    </row>
    <row r="393" spans="1:8" ht="16" x14ac:dyDescent="0.2">
      <c r="A393" s="139" t="s">
        <v>97</v>
      </c>
      <c r="B393" s="130"/>
      <c r="C393" s="130"/>
      <c r="D393" s="86">
        <f>B393*C393</f>
        <v>0</v>
      </c>
      <c r="E393" s="130"/>
      <c r="F393" s="130"/>
      <c r="G393" s="89">
        <f>E393*F393</f>
        <v>0</v>
      </c>
      <c r="H393" s="83">
        <f>D393+G393</f>
        <v>0</v>
      </c>
    </row>
    <row r="394" spans="1:8" ht="16" x14ac:dyDescent="0.2">
      <c r="A394" s="77" t="s">
        <v>98</v>
      </c>
      <c r="B394" s="84"/>
      <c r="C394" s="85"/>
      <c r="D394" s="86"/>
      <c r="E394" s="87"/>
      <c r="F394" s="88"/>
      <c r="G394" s="89"/>
      <c r="H394" s="83"/>
    </row>
    <row r="395" spans="1:8" ht="16" x14ac:dyDescent="0.2">
      <c r="A395" s="139" t="s">
        <v>99</v>
      </c>
      <c r="B395" s="130"/>
      <c r="C395" s="130"/>
      <c r="D395" s="86">
        <f>B395*C395</f>
        <v>0</v>
      </c>
      <c r="E395" s="130"/>
      <c r="F395" s="130"/>
      <c r="G395" s="89">
        <f>E395*F395</f>
        <v>0</v>
      </c>
      <c r="H395" s="83">
        <f>D395+G395</f>
        <v>0</v>
      </c>
    </row>
    <row r="396" spans="1:8" ht="16" x14ac:dyDescent="0.2">
      <c r="A396" s="139" t="s">
        <v>100</v>
      </c>
      <c r="B396" s="130"/>
      <c r="C396" s="130"/>
      <c r="D396" s="86">
        <f>B396*C396</f>
        <v>0</v>
      </c>
      <c r="E396" s="130"/>
      <c r="F396" s="130"/>
      <c r="G396" s="89">
        <f>E396*F396</f>
        <v>0</v>
      </c>
      <c r="H396" s="83">
        <f>D396+G396</f>
        <v>0</v>
      </c>
    </row>
    <row r="397" spans="1:8" ht="16" x14ac:dyDescent="0.2">
      <c r="A397" s="139" t="s">
        <v>101</v>
      </c>
      <c r="B397" s="130"/>
      <c r="C397" s="130"/>
      <c r="D397" s="86">
        <f>B397*C397</f>
        <v>0</v>
      </c>
      <c r="E397" s="130"/>
      <c r="F397" s="130"/>
      <c r="G397" s="89">
        <f>E397*F397</f>
        <v>0</v>
      </c>
      <c r="H397" s="83">
        <f>D397+G397</f>
        <v>0</v>
      </c>
    </row>
    <row r="398" spans="1:8" ht="16" x14ac:dyDescent="0.2">
      <c r="A398" s="139" t="s">
        <v>102</v>
      </c>
      <c r="B398" s="130"/>
      <c r="C398" s="130"/>
      <c r="D398" s="86">
        <f>B398*C398</f>
        <v>0</v>
      </c>
      <c r="E398" s="130"/>
      <c r="F398" s="130"/>
      <c r="G398" s="89">
        <f>E398*F398</f>
        <v>0</v>
      </c>
      <c r="H398" s="83">
        <f>D398+G398</f>
        <v>0</v>
      </c>
    </row>
    <row r="399" spans="1:8" ht="16" x14ac:dyDescent="0.2">
      <c r="A399" s="139" t="s">
        <v>125</v>
      </c>
      <c r="B399" s="130"/>
      <c r="C399" s="130"/>
      <c r="D399" s="86">
        <f>B399*C399</f>
        <v>0</v>
      </c>
      <c r="E399" s="130"/>
      <c r="F399" s="130"/>
      <c r="G399" s="89">
        <f>E399*F399</f>
        <v>0</v>
      </c>
      <c r="H399" s="83">
        <f>D399+G399</f>
        <v>0</v>
      </c>
    </row>
    <row r="400" spans="1:8" ht="16" x14ac:dyDescent="0.2">
      <c r="A400" s="79" t="s">
        <v>104</v>
      </c>
      <c r="B400" s="80"/>
      <c r="C400" s="81"/>
      <c r="D400" s="82"/>
      <c r="E400" s="80"/>
      <c r="F400" s="81"/>
      <c r="G400" s="82"/>
      <c r="H400" s="83"/>
    </row>
    <row r="401" spans="1:8" ht="16" x14ac:dyDescent="0.2">
      <c r="A401" s="140" t="s">
        <v>105</v>
      </c>
      <c r="B401" s="130"/>
      <c r="C401" s="130"/>
      <c r="D401" s="86">
        <f>B401*C401</f>
        <v>0</v>
      </c>
      <c r="E401" s="130"/>
      <c r="F401" s="130"/>
      <c r="G401" s="89">
        <f>E401*F401</f>
        <v>0</v>
      </c>
      <c r="H401" s="83">
        <f>D401+G401</f>
        <v>0</v>
      </c>
    </row>
    <row r="402" spans="1:8" ht="16" x14ac:dyDescent="0.2">
      <c r="A402" s="140" t="s">
        <v>106</v>
      </c>
      <c r="B402" s="130"/>
      <c r="C402" s="130"/>
      <c r="D402" s="86">
        <f>B402*C402</f>
        <v>0</v>
      </c>
      <c r="E402" s="130"/>
      <c r="F402" s="130"/>
      <c r="G402" s="89">
        <f>E402*F402</f>
        <v>0</v>
      </c>
      <c r="H402" s="83">
        <f>D402+G402</f>
        <v>0</v>
      </c>
    </row>
    <row r="403" spans="1:8" ht="16" x14ac:dyDescent="0.2">
      <c r="A403" s="140" t="s">
        <v>321</v>
      </c>
      <c r="B403" s="130"/>
      <c r="C403" s="130"/>
      <c r="D403" s="86">
        <f>B403*C403</f>
        <v>0</v>
      </c>
      <c r="E403" s="130"/>
      <c r="F403" s="130"/>
      <c r="G403" s="89">
        <f>E403*F403</f>
        <v>0</v>
      </c>
      <c r="H403" s="83">
        <f>D403+G403</f>
        <v>0</v>
      </c>
    </row>
    <row r="404" spans="1:8" ht="16" x14ac:dyDescent="0.2">
      <c r="A404" s="140" t="s">
        <v>322</v>
      </c>
      <c r="B404" s="130"/>
      <c r="C404" s="130"/>
      <c r="D404" s="86">
        <f>B404*C404</f>
        <v>0</v>
      </c>
      <c r="E404" s="130"/>
      <c r="F404" s="130"/>
      <c r="G404" s="89">
        <f>E404*F404</f>
        <v>0</v>
      </c>
      <c r="H404" s="83">
        <f>D404+G404</f>
        <v>0</v>
      </c>
    </row>
    <row r="405" spans="1:8" ht="16" x14ac:dyDescent="0.2">
      <c r="A405" s="140" t="s">
        <v>109</v>
      </c>
      <c r="B405" s="130"/>
      <c r="C405" s="130"/>
      <c r="D405" s="86">
        <f>B405*C405</f>
        <v>0</v>
      </c>
      <c r="E405" s="130"/>
      <c r="F405" s="130"/>
      <c r="G405" s="89">
        <f>E405*F405</f>
        <v>0</v>
      </c>
      <c r="H405" s="83">
        <f>D405+G405</f>
        <v>0</v>
      </c>
    </row>
    <row r="406" spans="1:8" x14ac:dyDescent="0.2">
      <c r="A406" s="140"/>
      <c r="B406" s="84"/>
      <c r="C406" s="85"/>
      <c r="D406" s="86"/>
      <c r="E406" s="118"/>
      <c r="F406" s="119"/>
      <c r="G406" s="89"/>
      <c r="H406" s="115"/>
    </row>
    <row r="407" spans="1:8" ht="16" x14ac:dyDescent="0.2">
      <c r="A407" s="142" t="s">
        <v>110</v>
      </c>
      <c r="B407" s="79"/>
      <c r="C407" s="79"/>
      <c r="D407" s="82">
        <f>SUM(D378:D385)+SUM(D389:D399)</f>
        <v>49500</v>
      </c>
      <c r="E407" s="113"/>
      <c r="F407" s="113"/>
      <c r="G407" s="82">
        <f>SUM(G378:G385)+SUM(G389:G399)</f>
        <v>0</v>
      </c>
      <c r="H407" s="115">
        <f>D407+G407</f>
        <v>49500</v>
      </c>
    </row>
    <row r="408" spans="1:8" ht="16" x14ac:dyDescent="0.2">
      <c r="A408" s="142" t="s">
        <v>111</v>
      </c>
      <c r="B408" s="79"/>
      <c r="C408" s="79"/>
      <c r="D408" s="82">
        <f>SUM(D377:D405)</f>
        <v>49500</v>
      </c>
      <c r="E408" s="113"/>
      <c r="F408" s="113"/>
      <c r="G408" s="82">
        <f>SUM(G377:G405)</f>
        <v>0</v>
      </c>
      <c r="H408" s="115">
        <f>D408+G408</f>
        <v>49500</v>
      </c>
    </row>
    <row r="409" spans="1:8" x14ac:dyDescent="0.2">
      <c r="A409" s="140"/>
      <c r="B409" s="84"/>
      <c r="C409" s="85"/>
      <c r="D409" s="86"/>
      <c r="E409" s="118"/>
      <c r="F409" s="119"/>
      <c r="G409" s="89"/>
      <c r="H409" s="115"/>
    </row>
    <row r="410" spans="1:8" ht="16" x14ac:dyDescent="0.2">
      <c r="A410" s="79" t="s">
        <v>112</v>
      </c>
      <c r="B410" s="80"/>
      <c r="C410" s="81"/>
      <c r="D410" s="82">
        <f>D407*0.25</f>
        <v>12375</v>
      </c>
      <c r="E410" s="116"/>
      <c r="F410" s="117"/>
      <c r="G410" s="82">
        <f>G407*0.25</f>
        <v>0</v>
      </c>
      <c r="H410" s="115">
        <f>D410+G410</f>
        <v>12375</v>
      </c>
    </row>
    <row r="411" spans="1:8" x14ac:dyDescent="0.2">
      <c r="A411" s="141"/>
      <c r="B411" s="84"/>
      <c r="C411" s="85"/>
      <c r="D411" s="86"/>
      <c r="E411" s="118"/>
      <c r="F411" s="119"/>
      <c r="G411" s="89"/>
      <c r="H411" s="115"/>
    </row>
    <row r="412" spans="1:8" ht="16" x14ac:dyDescent="0.2">
      <c r="A412" s="79" t="s">
        <v>113</v>
      </c>
      <c r="B412" s="79"/>
      <c r="C412" s="79"/>
      <c r="D412" s="82">
        <f>D408+D410</f>
        <v>61875</v>
      </c>
      <c r="E412" s="113"/>
      <c r="F412" s="113"/>
      <c r="G412" s="82">
        <f>G408+G410</f>
        <v>0</v>
      </c>
      <c r="H412" s="115">
        <f>D412+G412</f>
        <v>61875</v>
      </c>
    </row>
    <row r="413" spans="1:8" ht="24" x14ac:dyDescent="0.2">
      <c r="A413" s="144"/>
      <c r="B413" s="91"/>
      <c r="C413" s="92"/>
      <c r="D413" s="93"/>
      <c r="E413" s="91"/>
      <c r="F413" s="92"/>
      <c r="G413" s="93"/>
      <c r="H413" s="90"/>
    </row>
    <row r="414" spans="1:8" x14ac:dyDescent="0.2">
      <c r="A414" s="71"/>
      <c r="B414" s="72"/>
      <c r="C414" s="73"/>
      <c r="D414" s="74"/>
      <c r="E414" s="72"/>
      <c r="F414" s="73"/>
      <c r="G414" s="74"/>
      <c r="H414" s="76"/>
    </row>
    <row r="415" spans="1:8" ht="21" x14ac:dyDescent="0.2">
      <c r="A415" s="287" t="str">
        <f t="shared" ref="A415" si="40">CONCATENATE("COSTS WORK PACKAGE 11: ","      ","RCT Analysis")</f>
        <v>COSTS WORK PACKAGE 11:       RCT Analysis</v>
      </c>
      <c r="B415" s="288"/>
      <c r="C415" s="288"/>
      <c r="D415" s="288"/>
      <c r="E415" s="229"/>
      <c r="F415" s="229"/>
      <c r="G415" s="229"/>
      <c r="H415" s="230"/>
    </row>
    <row r="416" spans="1:8" x14ac:dyDescent="0.2">
      <c r="A416" s="77"/>
      <c r="B416" s="78"/>
      <c r="C416" s="78"/>
      <c r="D416" s="78"/>
      <c r="E416" s="78"/>
      <c r="F416" s="78"/>
      <c r="G416" s="78"/>
      <c r="H416" s="78"/>
    </row>
    <row r="417" spans="1:8" ht="16" x14ac:dyDescent="0.2">
      <c r="A417" s="79" t="s">
        <v>81</v>
      </c>
      <c r="B417" s="80"/>
      <c r="C417" s="81"/>
      <c r="D417" s="82"/>
      <c r="E417" s="80"/>
      <c r="F417" s="81"/>
      <c r="G417" s="82"/>
      <c r="H417" s="83"/>
    </row>
    <row r="418" spans="1:8" ht="16" x14ac:dyDescent="0.2">
      <c r="A418" s="77" t="s">
        <v>82</v>
      </c>
      <c r="B418" s="84"/>
      <c r="C418" s="85"/>
      <c r="D418" s="86"/>
      <c r="E418" s="87"/>
      <c r="F418" s="88"/>
      <c r="G418" s="89"/>
      <c r="H418" s="83"/>
    </row>
    <row r="419" spans="1:8" ht="16" x14ac:dyDescent="0.2">
      <c r="A419" s="138" t="s">
        <v>83</v>
      </c>
      <c r="B419" s="130"/>
      <c r="C419" s="130"/>
      <c r="D419" s="86">
        <f t="shared" ref="D419:D426" si="41">B419*C419</f>
        <v>0</v>
      </c>
      <c r="E419" s="130"/>
      <c r="F419" s="130"/>
      <c r="G419" s="89">
        <f t="shared" ref="G419:G426" si="42">E419*F419</f>
        <v>0</v>
      </c>
      <c r="H419" s="83">
        <f t="shared" ref="H419:H426" si="43">D419+G419</f>
        <v>0</v>
      </c>
    </row>
    <row r="420" spans="1:8" ht="16" x14ac:dyDescent="0.2">
      <c r="A420" s="138" t="s">
        <v>84</v>
      </c>
      <c r="B420" s="130"/>
      <c r="C420" s="130"/>
      <c r="D420" s="86">
        <f t="shared" si="41"/>
        <v>0</v>
      </c>
      <c r="E420" s="130"/>
      <c r="F420" s="130"/>
      <c r="G420" s="89">
        <f t="shared" si="42"/>
        <v>0</v>
      </c>
      <c r="H420" s="83">
        <f t="shared" si="43"/>
        <v>0</v>
      </c>
    </row>
    <row r="421" spans="1:8" ht="16" x14ac:dyDescent="0.2">
      <c r="A421" s="138" t="s">
        <v>85</v>
      </c>
      <c r="B421" s="130"/>
      <c r="C421" s="130"/>
      <c r="D421" s="86">
        <f t="shared" si="41"/>
        <v>0</v>
      </c>
      <c r="E421" s="130"/>
      <c r="F421" s="130"/>
      <c r="G421" s="89">
        <f t="shared" si="42"/>
        <v>0</v>
      </c>
      <c r="H421" s="83">
        <f t="shared" si="43"/>
        <v>0</v>
      </c>
    </row>
    <row r="422" spans="1:8" ht="16" x14ac:dyDescent="0.2">
      <c r="A422" s="138" t="s">
        <v>86</v>
      </c>
      <c r="B422" s="130"/>
      <c r="C422" s="130"/>
      <c r="D422" s="86">
        <f t="shared" si="41"/>
        <v>0</v>
      </c>
      <c r="E422" s="130"/>
      <c r="F422" s="130"/>
      <c r="G422" s="89">
        <f t="shared" si="42"/>
        <v>0</v>
      </c>
      <c r="H422" s="83">
        <f t="shared" si="43"/>
        <v>0</v>
      </c>
    </row>
    <row r="423" spans="1:8" ht="16" x14ac:dyDescent="0.2">
      <c r="A423" s="138" t="s">
        <v>87</v>
      </c>
      <c r="B423" s="130"/>
      <c r="C423" s="130"/>
      <c r="D423" s="86">
        <f t="shared" si="41"/>
        <v>0</v>
      </c>
      <c r="E423" s="130"/>
      <c r="F423" s="130"/>
      <c r="G423" s="89">
        <f t="shared" si="42"/>
        <v>0</v>
      </c>
      <c r="H423" s="83">
        <f t="shared" si="43"/>
        <v>0</v>
      </c>
    </row>
    <row r="424" spans="1:8" ht="16" x14ac:dyDescent="0.2">
      <c r="A424" s="77" t="s">
        <v>88</v>
      </c>
      <c r="B424" s="130"/>
      <c r="C424" s="130"/>
      <c r="D424" s="86">
        <f t="shared" si="41"/>
        <v>0</v>
      </c>
      <c r="E424" s="130"/>
      <c r="F424" s="130"/>
      <c r="G424" s="89">
        <f t="shared" si="42"/>
        <v>0</v>
      </c>
      <c r="H424" s="83">
        <f t="shared" si="43"/>
        <v>0</v>
      </c>
    </row>
    <row r="425" spans="1:8" ht="16" x14ac:dyDescent="0.2">
      <c r="A425" s="77" t="s">
        <v>89</v>
      </c>
      <c r="B425" s="130"/>
      <c r="C425" s="130"/>
      <c r="D425" s="86">
        <f t="shared" si="41"/>
        <v>0</v>
      </c>
      <c r="E425" s="130"/>
      <c r="F425" s="130"/>
      <c r="G425" s="89">
        <f t="shared" si="42"/>
        <v>0</v>
      </c>
      <c r="H425" s="83">
        <f t="shared" si="43"/>
        <v>0</v>
      </c>
    </row>
    <row r="426" spans="1:8" ht="16" x14ac:dyDescent="0.2">
      <c r="A426" s="77" t="s">
        <v>90</v>
      </c>
      <c r="B426" s="130"/>
      <c r="C426" s="85">
        <f>5080*VLOOKUP('BE list'!D9,CountryList!A2:B164,2,FALSE)</f>
        <v>4638.04</v>
      </c>
      <c r="D426" s="86">
        <f t="shared" si="41"/>
        <v>0</v>
      </c>
      <c r="E426" s="130"/>
      <c r="F426" s="88">
        <f>5080*VLOOKUP('BE list'!D10,CountryList!A2:B164,2,FALSE)</f>
        <v>4638.04</v>
      </c>
      <c r="G426" s="89">
        <f t="shared" si="42"/>
        <v>0</v>
      </c>
      <c r="H426" s="83">
        <f t="shared" si="43"/>
        <v>0</v>
      </c>
    </row>
    <row r="427" spans="1:8" ht="16" x14ac:dyDescent="0.2">
      <c r="A427" s="79" t="s">
        <v>91</v>
      </c>
      <c r="B427" s="80"/>
      <c r="C427" s="81"/>
      <c r="D427" s="82"/>
      <c r="E427" s="80"/>
      <c r="F427" s="81"/>
      <c r="G427" s="82"/>
      <c r="H427" s="83"/>
    </row>
    <row r="428" spans="1:8" x14ac:dyDescent="0.2">
      <c r="A428" s="143"/>
      <c r="B428" s="130"/>
      <c r="C428" s="130"/>
      <c r="D428" s="86">
        <f>B428*C428</f>
        <v>0</v>
      </c>
      <c r="E428" s="130"/>
      <c r="F428" s="130"/>
      <c r="G428" s="89">
        <f>E428*F428</f>
        <v>0</v>
      </c>
      <c r="H428" s="83">
        <f>D428+G428</f>
        <v>0</v>
      </c>
    </row>
    <row r="429" spans="1:8" ht="16" x14ac:dyDescent="0.2">
      <c r="A429" s="79" t="s">
        <v>92</v>
      </c>
      <c r="B429" s="80"/>
      <c r="C429" s="81"/>
      <c r="D429" s="82"/>
      <c r="E429" s="131"/>
      <c r="F429" s="131"/>
      <c r="G429" s="82"/>
      <c r="H429" s="83"/>
    </row>
    <row r="430" spans="1:8" ht="16" x14ac:dyDescent="0.2">
      <c r="A430" s="77" t="s">
        <v>93</v>
      </c>
      <c r="B430" s="130"/>
      <c r="C430" s="130"/>
      <c r="D430" s="86">
        <f>B430*C430</f>
        <v>0</v>
      </c>
      <c r="E430" s="130"/>
      <c r="F430" s="130"/>
      <c r="G430" s="89">
        <f>E430*F430</f>
        <v>0</v>
      </c>
      <c r="H430" s="83">
        <f>D430+G430</f>
        <v>0</v>
      </c>
    </row>
    <row r="431" spans="1:8" ht="16" x14ac:dyDescent="0.2">
      <c r="A431" s="77" t="s">
        <v>124</v>
      </c>
      <c r="B431" s="84"/>
      <c r="C431" s="85"/>
      <c r="D431" s="86"/>
      <c r="E431" s="87"/>
      <c r="F431" s="88"/>
      <c r="G431" s="89"/>
      <c r="H431" s="83"/>
    </row>
    <row r="432" spans="1:8" ht="16" x14ac:dyDescent="0.2">
      <c r="A432" s="139" t="s">
        <v>95</v>
      </c>
      <c r="B432" s="130"/>
      <c r="C432" s="130"/>
      <c r="D432" s="86">
        <f>B432*C432</f>
        <v>0</v>
      </c>
      <c r="E432" s="130"/>
      <c r="F432" s="130"/>
      <c r="G432" s="89">
        <f>E432*F432</f>
        <v>0</v>
      </c>
      <c r="H432" s="83">
        <f>D432+G432</f>
        <v>0</v>
      </c>
    </row>
    <row r="433" spans="1:8" ht="16" x14ac:dyDescent="0.2">
      <c r="A433" s="139" t="s">
        <v>96</v>
      </c>
      <c r="B433" s="130"/>
      <c r="C433" s="130"/>
      <c r="D433" s="86">
        <f>B433*C433</f>
        <v>0</v>
      </c>
      <c r="E433" s="130"/>
      <c r="F433" s="130"/>
      <c r="G433" s="89">
        <f>E433*F433</f>
        <v>0</v>
      </c>
      <c r="H433" s="83">
        <f>D433+G433</f>
        <v>0</v>
      </c>
    </row>
    <row r="434" spans="1:8" ht="16" x14ac:dyDescent="0.2">
      <c r="A434" s="139" t="s">
        <v>97</v>
      </c>
      <c r="B434" s="130"/>
      <c r="C434" s="130"/>
      <c r="D434" s="86">
        <f>B434*C434</f>
        <v>0</v>
      </c>
      <c r="E434" s="130"/>
      <c r="F434" s="130"/>
      <c r="G434" s="89">
        <f>E434*F434</f>
        <v>0</v>
      </c>
      <c r="H434" s="83">
        <f>D434+G434</f>
        <v>0</v>
      </c>
    </row>
    <row r="435" spans="1:8" ht="16" x14ac:dyDescent="0.2">
      <c r="A435" s="77" t="s">
        <v>98</v>
      </c>
      <c r="B435" s="84"/>
      <c r="C435" s="85"/>
      <c r="D435" s="86"/>
      <c r="E435" s="87"/>
      <c r="F435" s="88"/>
      <c r="G435" s="89"/>
      <c r="H435" s="83"/>
    </row>
    <row r="436" spans="1:8" ht="16" x14ac:dyDescent="0.2">
      <c r="A436" s="139" t="s">
        <v>99</v>
      </c>
      <c r="B436" s="130"/>
      <c r="C436" s="130"/>
      <c r="D436" s="86">
        <f>B436*C436</f>
        <v>0</v>
      </c>
      <c r="E436" s="130"/>
      <c r="F436" s="130"/>
      <c r="G436" s="89">
        <f>E436*F436</f>
        <v>0</v>
      </c>
      <c r="H436" s="83">
        <f>D436+G436</f>
        <v>0</v>
      </c>
    </row>
    <row r="437" spans="1:8" ht="16" x14ac:dyDescent="0.2">
      <c r="A437" s="139" t="s">
        <v>100</v>
      </c>
      <c r="B437" s="130"/>
      <c r="C437" s="130"/>
      <c r="D437" s="86">
        <f>B437*C437</f>
        <v>0</v>
      </c>
      <c r="E437" s="130"/>
      <c r="F437" s="130"/>
      <c r="G437" s="89">
        <f>E437*F437</f>
        <v>0</v>
      </c>
      <c r="H437" s="83">
        <f>D437+G437</f>
        <v>0</v>
      </c>
    </row>
    <row r="438" spans="1:8" ht="16" x14ac:dyDescent="0.2">
      <c r="A438" s="139" t="s">
        <v>101</v>
      </c>
      <c r="B438" s="130"/>
      <c r="C438" s="130"/>
      <c r="D438" s="86">
        <f>B438*C438</f>
        <v>0</v>
      </c>
      <c r="E438" s="130"/>
      <c r="F438" s="130"/>
      <c r="G438" s="89">
        <f>E438*F438</f>
        <v>0</v>
      </c>
      <c r="H438" s="83">
        <f>D438+G438</f>
        <v>0</v>
      </c>
    </row>
    <row r="439" spans="1:8" ht="16" x14ac:dyDescent="0.2">
      <c r="A439" s="139" t="s">
        <v>102</v>
      </c>
      <c r="B439" s="130"/>
      <c r="C439" s="130"/>
      <c r="D439" s="86">
        <f>B439*C439</f>
        <v>0</v>
      </c>
      <c r="E439" s="130"/>
      <c r="F439" s="130"/>
      <c r="G439" s="89">
        <f>E439*F439</f>
        <v>0</v>
      </c>
      <c r="H439" s="83">
        <f>D439+G439</f>
        <v>0</v>
      </c>
    </row>
    <row r="440" spans="1:8" ht="16" x14ac:dyDescent="0.2">
      <c r="A440" s="139" t="s">
        <v>125</v>
      </c>
      <c r="B440" s="130"/>
      <c r="C440" s="130"/>
      <c r="D440" s="86">
        <f>B440*C440</f>
        <v>0</v>
      </c>
      <c r="E440" s="130"/>
      <c r="F440" s="130"/>
      <c r="G440" s="89">
        <f>E440*F440</f>
        <v>0</v>
      </c>
      <c r="H440" s="83">
        <f>D440+G440</f>
        <v>0</v>
      </c>
    </row>
    <row r="441" spans="1:8" ht="16" x14ac:dyDescent="0.2">
      <c r="A441" s="79" t="s">
        <v>104</v>
      </c>
      <c r="B441" s="80"/>
      <c r="C441" s="81"/>
      <c r="D441" s="82"/>
      <c r="E441" s="80"/>
      <c r="F441" s="81"/>
      <c r="G441" s="82"/>
      <c r="H441" s="83"/>
    </row>
    <row r="442" spans="1:8" ht="16" x14ac:dyDescent="0.2">
      <c r="A442" s="140" t="s">
        <v>105</v>
      </c>
      <c r="B442" s="130"/>
      <c r="C442" s="130"/>
      <c r="D442" s="86">
        <f>B442*C442</f>
        <v>0</v>
      </c>
      <c r="E442" s="130"/>
      <c r="F442" s="130"/>
      <c r="G442" s="89">
        <f>E442*F442</f>
        <v>0</v>
      </c>
      <c r="H442" s="83">
        <f>D442+G442</f>
        <v>0</v>
      </c>
    </row>
    <row r="443" spans="1:8" ht="16" x14ac:dyDescent="0.2">
      <c r="A443" s="140" t="s">
        <v>106</v>
      </c>
      <c r="B443" s="130"/>
      <c r="C443" s="130"/>
      <c r="D443" s="86">
        <f>B443*C443</f>
        <v>0</v>
      </c>
      <c r="E443" s="130"/>
      <c r="F443" s="130"/>
      <c r="G443" s="89">
        <f>E443*F443</f>
        <v>0</v>
      </c>
      <c r="H443" s="83">
        <f>D443+G443</f>
        <v>0</v>
      </c>
    </row>
    <row r="444" spans="1:8" ht="16" x14ac:dyDescent="0.2">
      <c r="A444" s="140" t="s">
        <v>321</v>
      </c>
      <c r="B444" s="130"/>
      <c r="C444" s="130"/>
      <c r="D444" s="86">
        <f>B444*C444</f>
        <v>0</v>
      </c>
      <c r="E444" s="130"/>
      <c r="F444" s="130"/>
      <c r="G444" s="89">
        <f>E444*F444</f>
        <v>0</v>
      </c>
      <c r="H444" s="83">
        <f>D444+G444</f>
        <v>0</v>
      </c>
    </row>
    <row r="445" spans="1:8" ht="16" x14ac:dyDescent="0.2">
      <c r="A445" s="140" t="s">
        <v>322</v>
      </c>
      <c r="B445" s="130"/>
      <c r="C445" s="130"/>
      <c r="D445" s="86">
        <f>B445*C445</f>
        <v>0</v>
      </c>
      <c r="E445" s="130"/>
      <c r="F445" s="130"/>
      <c r="G445" s="89">
        <f>E445*F445</f>
        <v>0</v>
      </c>
      <c r="H445" s="83">
        <f>D445+G445</f>
        <v>0</v>
      </c>
    </row>
    <row r="446" spans="1:8" ht="16" x14ac:dyDescent="0.2">
      <c r="A446" s="140" t="s">
        <v>109</v>
      </c>
      <c r="B446" s="130"/>
      <c r="C446" s="130"/>
      <c r="D446" s="86">
        <f>B446*C446</f>
        <v>0</v>
      </c>
      <c r="E446" s="130"/>
      <c r="F446" s="130"/>
      <c r="G446" s="89">
        <f>E446*F446</f>
        <v>0</v>
      </c>
      <c r="H446" s="83">
        <f>D446+G446</f>
        <v>0</v>
      </c>
    </row>
    <row r="447" spans="1:8" x14ac:dyDescent="0.2">
      <c r="A447" s="140"/>
      <c r="B447" s="84"/>
      <c r="C447" s="85"/>
      <c r="D447" s="86"/>
      <c r="E447" s="118"/>
      <c r="F447" s="119"/>
      <c r="G447" s="89"/>
      <c r="H447" s="115"/>
    </row>
    <row r="448" spans="1:8" ht="16" x14ac:dyDescent="0.2">
      <c r="A448" s="142" t="s">
        <v>110</v>
      </c>
      <c r="B448" s="79"/>
      <c r="C448" s="79"/>
      <c r="D448" s="82">
        <f>SUM(D419:D426)+SUM(D430:D440)</f>
        <v>0</v>
      </c>
      <c r="E448" s="113"/>
      <c r="F448" s="113"/>
      <c r="G448" s="82">
        <f>SUM(G419:G426)+SUM(G430:G440)</f>
        <v>0</v>
      </c>
      <c r="H448" s="115">
        <f>D448+G448</f>
        <v>0</v>
      </c>
    </row>
    <row r="449" spans="1:8" ht="16" x14ac:dyDescent="0.2">
      <c r="A449" s="142" t="s">
        <v>111</v>
      </c>
      <c r="B449" s="79"/>
      <c r="C449" s="79"/>
      <c r="D449" s="82">
        <f>SUM(D418:D446)</f>
        <v>0</v>
      </c>
      <c r="E449" s="113"/>
      <c r="F449" s="113"/>
      <c r="G449" s="82">
        <f>SUM(G418:G446)</f>
        <v>0</v>
      </c>
      <c r="H449" s="115">
        <f>D449+G449</f>
        <v>0</v>
      </c>
    </row>
    <row r="450" spans="1:8" x14ac:dyDescent="0.2">
      <c r="A450" s="140"/>
      <c r="B450" s="84"/>
      <c r="C450" s="85"/>
      <c r="D450" s="86"/>
      <c r="E450" s="118"/>
      <c r="F450" s="119"/>
      <c r="G450" s="89"/>
      <c r="H450" s="115"/>
    </row>
    <row r="451" spans="1:8" ht="16" x14ac:dyDescent="0.2">
      <c r="A451" s="79" t="s">
        <v>112</v>
      </c>
      <c r="B451" s="80"/>
      <c r="C451" s="81"/>
      <c r="D451" s="82">
        <f>D448*0.25</f>
        <v>0</v>
      </c>
      <c r="E451" s="116"/>
      <c r="F451" s="117"/>
      <c r="G451" s="82">
        <f>G448*0.25</f>
        <v>0</v>
      </c>
      <c r="H451" s="115">
        <f>D451+G451</f>
        <v>0</v>
      </c>
    </row>
    <row r="452" spans="1:8" x14ac:dyDescent="0.2">
      <c r="A452" s="141"/>
      <c r="B452" s="84"/>
      <c r="C452" s="85"/>
      <c r="D452" s="86"/>
      <c r="E452" s="118"/>
      <c r="F452" s="119"/>
      <c r="G452" s="89"/>
      <c r="H452" s="115"/>
    </row>
    <row r="453" spans="1:8" ht="16" x14ac:dyDescent="0.2">
      <c r="A453" s="79" t="s">
        <v>113</v>
      </c>
      <c r="B453" s="79"/>
      <c r="C453" s="79"/>
      <c r="D453" s="82">
        <f>D449+D451</f>
        <v>0</v>
      </c>
      <c r="E453" s="113"/>
      <c r="F453" s="113"/>
      <c r="G453" s="82">
        <f>G449+G451</f>
        <v>0</v>
      </c>
      <c r="H453" s="115">
        <f>D453+G453</f>
        <v>0</v>
      </c>
    </row>
    <row r="454" spans="1:8" ht="24" x14ac:dyDescent="0.2">
      <c r="A454" s="144"/>
      <c r="B454" s="91"/>
      <c r="C454" s="92"/>
      <c r="D454" s="93"/>
      <c r="E454" s="91"/>
      <c r="F454" s="92"/>
      <c r="G454" s="93"/>
      <c r="H454" s="90"/>
    </row>
    <row r="455" spans="1:8" x14ac:dyDescent="0.2">
      <c r="A455" s="71"/>
      <c r="B455" s="72"/>
      <c r="C455" s="73"/>
      <c r="D455" s="74"/>
      <c r="E455" s="72"/>
      <c r="F455" s="73"/>
      <c r="G455" s="74"/>
      <c r="H455" s="76"/>
    </row>
    <row r="456" spans="1:8" ht="21" x14ac:dyDescent="0.2">
      <c r="A456" s="287" t="str">
        <f t="shared" ref="A456" si="44">CONCATENATE("COSTS WORK PACKAGE 12: ","      ","RCT Process Evaluation")</f>
        <v>COSTS WORK PACKAGE 12:       RCT Process Evaluation</v>
      </c>
      <c r="B456" s="288"/>
      <c r="C456" s="288"/>
      <c r="D456" s="288"/>
      <c r="E456" s="229"/>
      <c r="F456" s="229"/>
      <c r="G456" s="229"/>
      <c r="H456" s="230"/>
    </row>
    <row r="457" spans="1:8" x14ac:dyDescent="0.2">
      <c r="A457" s="77"/>
      <c r="B457" s="78"/>
      <c r="C457" s="78"/>
      <c r="D457" s="78"/>
      <c r="E457" s="78"/>
      <c r="F457" s="78"/>
      <c r="G457" s="78"/>
      <c r="H457" s="78"/>
    </row>
    <row r="458" spans="1:8" ht="16" x14ac:dyDescent="0.2">
      <c r="A458" s="79" t="s">
        <v>81</v>
      </c>
      <c r="B458" s="80"/>
      <c r="C458" s="81"/>
      <c r="D458" s="82"/>
      <c r="E458" s="80"/>
      <c r="F458" s="81"/>
      <c r="G458" s="82"/>
      <c r="H458" s="83"/>
    </row>
    <row r="459" spans="1:8" ht="16" x14ac:dyDescent="0.2">
      <c r="A459" s="77" t="s">
        <v>82</v>
      </c>
      <c r="B459" s="84"/>
      <c r="C459" s="85"/>
      <c r="D459" s="86"/>
      <c r="E459" s="87"/>
      <c r="F459" s="88"/>
      <c r="G459" s="89"/>
      <c r="H459" s="83"/>
    </row>
    <row r="460" spans="1:8" ht="16" x14ac:dyDescent="0.2">
      <c r="A460" s="138" t="s">
        <v>83</v>
      </c>
      <c r="B460" s="130"/>
      <c r="C460" s="130"/>
      <c r="D460" s="86">
        <f t="shared" ref="D460:D467" si="45">B460*C460</f>
        <v>0</v>
      </c>
      <c r="E460" s="130"/>
      <c r="F460" s="130"/>
      <c r="G460" s="89">
        <f t="shared" ref="G460:G467" si="46">E460*F460</f>
        <v>0</v>
      </c>
      <c r="H460" s="83">
        <f t="shared" ref="H460:H467" si="47">D460+G460</f>
        <v>0</v>
      </c>
    </row>
    <row r="461" spans="1:8" ht="16" x14ac:dyDescent="0.2">
      <c r="A461" s="138" t="s">
        <v>84</v>
      </c>
      <c r="B461" s="130"/>
      <c r="C461" s="130"/>
      <c r="D461" s="86">
        <f t="shared" si="45"/>
        <v>0</v>
      </c>
      <c r="E461" s="130"/>
      <c r="F461" s="130"/>
      <c r="G461" s="89">
        <f t="shared" si="46"/>
        <v>0</v>
      </c>
      <c r="H461" s="83">
        <f t="shared" si="47"/>
        <v>0</v>
      </c>
    </row>
    <row r="462" spans="1:8" ht="16" x14ac:dyDescent="0.2">
      <c r="A462" s="138" t="s">
        <v>85</v>
      </c>
      <c r="B462" s="130"/>
      <c r="C462" s="130"/>
      <c r="D462" s="86">
        <f t="shared" si="45"/>
        <v>0</v>
      </c>
      <c r="E462" s="130"/>
      <c r="F462" s="130"/>
      <c r="G462" s="89">
        <f t="shared" si="46"/>
        <v>0</v>
      </c>
      <c r="H462" s="83">
        <f t="shared" si="47"/>
        <v>0</v>
      </c>
    </row>
    <row r="463" spans="1:8" ht="16" x14ac:dyDescent="0.2">
      <c r="A463" s="138" t="s">
        <v>86</v>
      </c>
      <c r="B463" s="130"/>
      <c r="C463" s="130"/>
      <c r="D463" s="86">
        <f t="shared" si="45"/>
        <v>0</v>
      </c>
      <c r="E463" s="130"/>
      <c r="F463" s="130"/>
      <c r="G463" s="89">
        <f t="shared" si="46"/>
        <v>0</v>
      </c>
      <c r="H463" s="83">
        <f t="shared" si="47"/>
        <v>0</v>
      </c>
    </row>
    <row r="464" spans="1:8" ht="16" x14ac:dyDescent="0.2">
      <c r="A464" s="138" t="s">
        <v>87</v>
      </c>
      <c r="B464" s="130"/>
      <c r="C464" s="130"/>
      <c r="D464" s="86">
        <f t="shared" si="45"/>
        <v>0</v>
      </c>
      <c r="E464" s="130"/>
      <c r="F464" s="130"/>
      <c r="G464" s="89">
        <f t="shared" si="46"/>
        <v>0</v>
      </c>
      <c r="H464" s="83">
        <f t="shared" si="47"/>
        <v>0</v>
      </c>
    </row>
    <row r="465" spans="1:8" ht="16" x14ac:dyDescent="0.2">
      <c r="A465" s="77" t="s">
        <v>88</v>
      </c>
      <c r="B465" s="130"/>
      <c r="C465" s="130"/>
      <c r="D465" s="86">
        <f t="shared" si="45"/>
        <v>0</v>
      </c>
      <c r="E465" s="130"/>
      <c r="F465" s="130"/>
      <c r="G465" s="89">
        <f t="shared" si="46"/>
        <v>0</v>
      </c>
      <c r="H465" s="83">
        <f t="shared" si="47"/>
        <v>0</v>
      </c>
    </row>
    <row r="466" spans="1:8" ht="16" x14ac:dyDescent="0.2">
      <c r="A466" s="77" t="s">
        <v>89</v>
      </c>
      <c r="B466" s="130"/>
      <c r="C466" s="130"/>
      <c r="D466" s="86">
        <f t="shared" si="45"/>
        <v>0</v>
      </c>
      <c r="E466" s="130"/>
      <c r="F466" s="130"/>
      <c r="G466" s="89">
        <f t="shared" si="46"/>
        <v>0</v>
      </c>
      <c r="H466" s="83">
        <f t="shared" si="47"/>
        <v>0</v>
      </c>
    </row>
    <row r="467" spans="1:8" ht="16" x14ac:dyDescent="0.2">
      <c r="A467" s="77" t="s">
        <v>90</v>
      </c>
      <c r="B467" s="130"/>
      <c r="C467" s="85">
        <f>5080*VLOOKUP('BE list'!D9,CountryList!A2:B164,2,FALSE)</f>
        <v>4638.04</v>
      </c>
      <c r="D467" s="86">
        <f t="shared" si="45"/>
        <v>0</v>
      </c>
      <c r="E467" s="130"/>
      <c r="F467" s="88">
        <f>5080*VLOOKUP('BE list'!D10,CountryList!A2:B164,2,FALSE)</f>
        <v>4638.04</v>
      </c>
      <c r="G467" s="89">
        <f t="shared" si="46"/>
        <v>0</v>
      </c>
      <c r="H467" s="83">
        <f t="shared" si="47"/>
        <v>0</v>
      </c>
    </row>
    <row r="468" spans="1:8" ht="16" x14ac:dyDescent="0.2">
      <c r="A468" s="79" t="s">
        <v>91</v>
      </c>
      <c r="B468" s="80"/>
      <c r="C468" s="81"/>
      <c r="D468" s="82"/>
      <c r="E468" s="80"/>
      <c r="F468" s="81"/>
      <c r="G468" s="82"/>
      <c r="H468" s="83"/>
    </row>
    <row r="469" spans="1:8" x14ac:dyDescent="0.2">
      <c r="A469" s="143"/>
      <c r="B469" s="130"/>
      <c r="C469" s="130"/>
      <c r="D469" s="86">
        <f>B469*C469</f>
        <v>0</v>
      </c>
      <c r="E469" s="130"/>
      <c r="F469" s="130"/>
      <c r="G469" s="89">
        <f>E469*F469</f>
        <v>0</v>
      </c>
      <c r="H469" s="83">
        <f>D469+G469</f>
        <v>0</v>
      </c>
    </row>
    <row r="470" spans="1:8" ht="16" x14ac:dyDescent="0.2">
      <c r="A470" s="79" t="s">
        <v>92</v>
      </c>
      <c r="B470" s="80"/>
      <c r="C470" s="81"/>
      <c r="D470" s="82"/>
      <c r="E470" s="131"/>
      <c r="F470" s="131"/>
      <c r="G470" s="82"/>
      <c r="H470" s="83"/>
    </row>
    <row r="471" spans="1:8" ht="16" x14ac:dyDescent="0.2">
      <c r="A471" s="77" t="s">
        <v>93</v>
      </c>
      <c r="B471" s="130"/>
      <c r="C471" s="130"/>
      <c r="D471" s="86">
        <f>B471*C471</f>
        <v>0</v>
      </c>
      <c r="E471" s="130"/>
      <c r="F471" s="130"/>
      <c r="G471" s="89">
        <f>E471*F471</f>
        <v>0</v>
      </c>
      <c r="H471" s="83">
        <f>D471+G471</f>
        <v>0</v>
      </c>
    </row>
    <row r="472" spans="1:8" ht="16" x14ac:dyDescent="0.2">
      <c r="A472" s="77" t="s">
        <v>124</v>
      </c>
      <c r="B472" s="84"/>
      <c r="C472" s="85"/>
      <c r="D472" s="86"/>
      <c r="E472" s="87"/>
      <c r="F472" s="88"/>
      <c r="G472" s="89"/>
      <c r="H472" s="83"/>
    </row>
    <row r="473" spans="1:8" ht="16" x14ac:dyDescent="0.2">
      <c r="A473" s="139" t="s">
        <v>95</v>
      </c>
      <c r="B473" s="130"/>
      <c r="C473" s="130"/>
      <c r="D473" s="86">
        <f>B473*C473</f>
        <v>0</v>
      </c>
      <c r="E473" s="130"/>
      <c r="F473" s="130"/>
      <c r="G473" s="89">
        <f>E473*F473</f>
        <v>0</v>
      </c>
      <c r="H473" s="83">
        <f>D473+G473</f>
        <v>0</v>
      </c>
    </row>
    <row r="474" spans="1:8" ht="16" x14ac:dyDescent="0.2">
      <c r="A474" s="139" t="s">
        <v>96</v>
      </c>
      <c r="B474" s="130"/>
      <c r="C474" s="130"/>
      <c r="D474" s="86">
        <f>B474*C474</f>
        <v>0</v>
      </c>
      <c r="E474" s="130"/>
      <c r="F474" s="130"/>
      <c r="G474" s="89">
        <f>E474*F474</f>
        <v>0</v>
      </c>
      <c r="H474" s="83">
        <f>D474+G474</f>
        <v>0</v>
      </c>
    </row>
    <row r="475" spans="1:8" ht="16" x14ac:dyDescent="0.2">
      <c r="A475" s="139" t="s">
        <v>97</v>
      </c>
      <c r="B475" s="130"/>
      <c r="C475" s="130"/>
      <c r="D475" s="86">
        <f>B475*C475</f>
        <v>0</v>
      </c>
      <c r="E475" s="130"/>
      <c r="F475" s="130"/>
      <c r="G475" s="89">
        <f>E475*F475</f>
        <v>0</v>
      </c>
      <c r="H475" s="83">
        <f>D475+G475</f>
        <v>0</v>
      </c>
    </row>
    <row r="476" spans="1:8" ht="16" x14ac:dyDescent="0.2">
      <c r="A476" s="77" t="s">
        <v>98</v>
      </c>
      <c r="B476" s="84"/>
      <c r="C476" s="85"/>
      <c r="D476" s="86"/>
      <c r="E476" s="87"/>
      <c r="F476" s="88"/>
      <c r="G476" s="89"/>
      <c r="H476" s="83"/>
    </row>
    <row r="477" spans="1:8" ht="16" x14ac:dyDescent="0.2">
      <c r="A477" s="139" t="s">
        <v>99</v>
      </c>
      <c r="B477" s="130"/>
      <c r="C477" s="130"/>
      <c r="D477" s="86">
        <f>B477*C477</f>
        <v>0</v>
      </c>
      <c r="E477" s="130"/>
      <c r="F477" s="130"/>
      <c r="G477" s="89">
        <f>E477*F477</f>
        <v>0</v>
      </c>
      <c r="H477" s="83">
        <f>D477+G477</f>
        <v>0</v>
      </c>
    </row>
    <row r="478" spans="1:8" ht="16" x14ac:dyDescent="0.2">
      <c r="A478" s="139" t="s">
        <v>100</v>
      </c>
      <c r="B478" s="130"/>
      <c r="C478" s="130"/>
      <c r="D478" s="86">
        <f>B478*C478</f>
        <v>0</v>
      </c>
      <c r="E478" s="130"/>
      <c r="F478" s="130"/>
      <c r="G478" s="89">
        <f>E478*F478</f>
        <v>0</v>
      </c>
      <c r="H478" s="83">
        <f>D478+G478</f>
        <v>0</v>
      </c>
    </row>
    <row r="479" spans="1:8" ht="16" x14ac:dyDescent="0.2">
      <c r="A479" s="139" t="s">
        <v>101</v>
      </c>
      <c r="B479" s="130"/>
      <c r="C479" s="130"/>
      <c r="D479" s="86">
        <f>B479*C479</f>
        <v>0</v>
      </c>
      <c r="E479" s="130"/>
      <c r="F479" s="130"/>
      <c r="G479" s="89">
        <f>E479*F479</f>
        <v>0</v>
      </c>
      <c r="H479" s="83">
        <f>D479+G479</f>
        <v>0</v>
      </c>
    </row>
    <row r="480" spans="1:8" ht="16" x14ac:dyDescent="0.2">
      <c r="A480" s="139" t="s">
        <v>102</v>
      </c>
      <c r="B480" s="130"/>
      <c r="C480" s="130"/>
      <c r="D480" s="86">
        <f>B480*C480</f>
        <v>0</v>
      </c>
      <c r="E480" s="130"/>
      <c r="F480" s="130"/>
      <c r="G480" s="89">
        <f>E480*F480</f>
        <v>0</v>
      </c>
      <c r="H480" s="83">
        <f>D480+G480</f>
        <v>0</v>
      </c>
    </row>
    <row r="481" spans="1:8" ht="16" x14ac:dyDescent="0.2">
      <c r="A481" s="139" t="s">
        <v>125</v>
      </c>
      <c r="B481" s="130"/>
      <c r="C481" s="130"/>
      <c r="D481" s="86">
        <f>B481*C481</f>
        <v>0</v>
      </c>
      <c r="E481" s="130"/>
      <c r="F481" s="130"/>
      <c r="G481" s="89">
        <f>E481*F481</f>
        <v>0</v>
      </c>
      <c r="H481" s="83">
        <f>D481+G481</f>
        <v>0</v>
      </c>
    </row>
    <row r="482" spans="1:8" ht="16" x14ac:dyDescent="0.2">
      <c r="A482" s="79" t="s">
        <v>104</v>
      </c>
      <c r="B482" s="80"/>
      <c r="C482" s="81"/>
      <c r="D482" s="82"/>
      <c r="E482" s="80"/>
      <c r="F482" s="81"/>
      <c r="G482" s="82"/>
      <c r="H482" s="83"/>
    </row>
    <row r="483" spans="1:8" ht="16" x14ac:dyDescent="0.2">
      <c r="A483" s="140" t="s">
        <v>105</v>
      </c>
      <c r="B483" s="130"/>
      <c r="C483" s="130"/>
      <c r="D483" s="86">
        <f>B483*C483</f>
        <v>0</v>
      </c>
      <c r="E483" s="130"/>
      <c r="F483" s="130"/>
      <c r="G483" s="89">
        <f>E483*F483</f>
        <v>0</v>
      </c>
      <c r="H483" s="83">
        <f>D483+G483</f>
        <v>0</v>
      </c>
    </row>
    <row r="484" spans="1:8" ht="16" x14ac:dyDescent="0.2">
      <c r="A484" s="140" t="s">
        <v>106</v>
      </c>
      <c r="B484" s="130"/>
      <c r="C484" s="130"/>
      <c r="D484" s="86">
        <f>B484*C484</f>
        <v>0</v>
      </c>
      <c r="E484" s="130"/>
      <c r="F484" s="130"/>
      <c r="G484" s="89">
        <f>E484*F484</f>
        <v>0</v>
      </c>
      <c r="H484" s="83">
        <f>D484+G484</f>
        <v>0</v>
      </c>
    </row>
    <row r="485" spans="1:8" ht="16" x14ac:dyDescent="0.2">
      <c r="A485" s="140" t="s">
        <v>321</v>
      </c>
      <c r="B485" s="130"/>
      <c r="C485" s="130"/>
      <c r="D485" s="86">
        <f>B485*C485</f>
        <v>0</v>
      </c>
      <c r="E485" s="130"/>
      <c r="F485" s="130"/>
      <c r="G485" s="89">
        <f>E485*F485</f>
        <v>0</v>
      </c>
      <c r="H485" s="83">
        <f>D485+G485</f>
        <v>0</v>
      </c>
    </row>
    <row r="486" spans="1:8" ht="16" x14ac:dyDescent="0.2">
      <c r="A486" s="140" t="s">
        <v>322</v>
      </c>
      <c r="B486" s="130"/>
      <c r="C486" s="130"/>
      <c r="D486" s="86">
        <f>B486*C486</f>
        <v>0</v>
      </c>
      <c r="E486" s="130"/>
      <c r="F486" s="130"/>
      <c r="G486" s="89">
        <f>E486*F486</f>
        <v>0</v>
      </c>
      <c r="H486" s="83">
        <f>D486+G486</f>
        <v>0</v>
      </c>
    </row>
    <row r="487" spans="1:8" ht="16" x14ac:dyDescent="0.2">
      <c r="A487" s="140" t="s">
        <v>109</v>
      </c>
      <c r="B487" s="130"/>
      <c r="C487" s="130"/>
      <c r="D487" s="86">
        <f>B487*C487</f>
        <v>0</v>
      </c>
      <c r="E487" s="130"/>
      <c r="F487" s="130"/>
      <c r="G487" s="89">
        <f>E487*F487</f>
        <v>0</v>
      </c>
      <c r="H487" s="83">
        <f>D487+G487</f>
        <v>0</v>
      </c>
    </row>
    <row r="488" spans="1:8" x14ac:dyDescent="0.2">
      <c r="A488" s="140"/>
      <c r="B488" s="84"/>
      <c r="C488" s="85"/>
      <c r="D488" s="86"/>
      <c r="E488" s="118"/>
      <c r="F488" s="119"/>
      <c r="G488" s="89"/>
      <c r="H488" s="115"/>
    </row>
    <row r="489" spans="1:8" ht="16" x14ac:dyDescent="0.2">
      <c r="A489" s="142" t="s">
        <v>110</v>
      </c>
      <c r="B489" s="79"/>
      <c r="C489" s="79"/>
      <c r="D489" s="82">
        <f>SUM(D460:D467)+SUM(D471:D481)</f>
        <v>0</v>
      </c>
      <c r="E489" s="113"/>
      <c r="F489" s="113"/>
      <c r="G489" s="82">
        <f>SUM(G460:G467)+SUM(G471:G481)</f>
        <v>0</v>
      </c>
      <c r="H489" s="115">
        <f>D489+G489</f>
        <v>0</v>
      </c>
    </row>
    <row r="490" spans="1:8" ht="16" x14ac:dyDescent="0.2">
      <c r="A490" s="142" t="s">
        <v>111</v>
      </c>
      <c r="B490" s="79"/>
      <c r="C490" s="79"/>
      <c r="D490" s="82">
        <f>SUM(D459:D487)</f>
        <v>0</v>
      </c>
      <c r="E490" s="113"/>
      <c r="F490" s="113"/>
      <c r="G490" s="82">
        <f>SUM(G459:G487)</f>
        <v>0</v>
      </c>
      <c r="H490" s="115">
        <f>D490+G490</f>
        <v>0</v>
      </c>
    </row>
    <row r="491" spans="1:8" x14ac:dyDescent="0.2">
      <c r="A491" s="140"/>
      <c r="B491" s="84"/>
      <c r="C491" s="85"/>
      <c r="D491" s="86"/>
      <c r="E491" s="118"/>
      <c r="F491" s="119"/>
      <c r="G491" s="89"/>
      <c r="H491" s="115"/>
    </row>
    <row r="492" spans="1:8" ht="16" x14ac:dyDescent="0.2">
      <c r="A492" s="79" t="s">
        <v>112</v>
      </c>
      <c r="B492" s="80"/>
      <c r="C492" s="81"/>
      <c r="D492" s="82">
        <f>D489*0.25</f>
        <v>0</v>
      </c>
      <c r="E492" s="116"/>
      <c r="F492" s="117"/>
      <c r="G492" s="82">
        <f>G489*0.25</f>
        <v>0</v>
      </c>
      <c r="H492" s="115">
        <f>D492+G492</f>
        <v>0</v>
      </c>
    </row>
    <row r="493" spans="1:8" x14ac:dyDescent="0.2">
      <c r="A493" s="141"/>
      <c r="B493" s="84"/>
      <c r="C493" s="85"/>
      <c r="D493" s="86"/>
      <c r="E493" s="118"/>
      <c r="F493" s="119"/>
      <c r="G493" s="89"/>
      <c r="H493" s="115"/>
    </row>
    <row r="494" spans="1:8" ht="16" x14ac:dyDescent="0.2">
      <c r="A494" s="79" t="s">
        <v>113</v>
      </c>
      <c r="B494" s="79"/>
      <c r="C494" s="79"/>
      <c r="D494" s="82">
        <f>D490+D492</f>
        <v>0</v>
      </c>
      <c r="E494" s="113"/>
      <c r="F494" s="113"/>
      <c r="G494" s="82">
        <f>G490+G492</f>
        <v>0</v>
      </c>
      <c r="H494" s="115">
        <f>D494+G494</f>
        <v>0</v>
      </c>
    </row>
    <row r="495" spans="1:8" ht="24" x14ac:dyDescent="0.2">
      <c r="A495" s="144"/>
      <c r="B495" s="91"/>
      <c r="C495" s="92"/>
      <c r="D495" s="93"/>
      <c r="E495" s="91"/>
      <c r="F495" s="92"/>
      <c r="G495" s="93"/>
      <c r="H495" s="90"/>
    </row>
    <row r="496" spans="1:8" x14ac:dyDescent="0.2">
      <c r="A496" s="71"/>
      <c r="B496" s="72"/>
      <c r="C496" s="73"/>
      <c r="D496" s="74"/>
      <c r="E496" s="72"/>
      <c r="F496" s="73"/>
      <c r="G496" s="74"/>
      <c r="H496" s="76"/>
    </row>
    <row r="497" spans="1:8" ht="21" x14ac:dyDescent="0.2">
      <c r="A497" s="287" t="str">
        <f t="shared" ref="A497" si="48">CONCATENATE("COSTS WORK PACKAGE 13: ","      ","Health economics assessment")</f>
        <v>COSTS WORK PACKAGE 13:       Health economics assessment</v>
      </c>
      <c r="B497" s="288"/>
      <c r="C497" s="288"/>
      <c r="D497" s="288"/>
      <c r="E497" s="229"/>
      <c r="F497" s="229"/>
      <c r="G497" s="229"/>
      <c r="H497" s="230"/>
    </row>
    <row r="498" spans="1:8" x14ac:dyDescent="0.2">
      <c r="A498" s="77"/>
      <c r="B498" s="78"/>
      <c r="C498" s="78"/>
      <c r="D498" s="78"/>
      <c r="E498" s="78"/>
      <c r="F498" s="78"/>
      <c r="G498" s="78"/>
      <c r="H498" s="78"/>
    </row>
    <row r="499" spans="1:8" ht="16" x14ac:dyDescent="0.2">
      <c r="A499" s="79" t="s">
        <v>81</v>
      </c>
      <c r="B499" s="80"/>
      <c r="C499" s="81"/>
      <c r="D499" s="82"/>
      <c r="E499" s="80"/>
      <c r="F499" s="81"/>
      <c r="G499" s="82"/>
      <c r="H499" s="83"/>
    </row>
    <row r="500" spans="1:8" ht="16" x14ac:dyDescent="0.2">
      <c r="A500" s="77" t="s">
        <v>82</v>
      </c>
      <c r="B500" s="84"/>
      <c r="C500" s="85"/>
      <c r="D500" s="86"/>
      <c r="E500" s="87"/>
      <c r="F500" s="88"/>
      <c r="G500" s="89"/>
      <c r="H500" s="83"/>
    </row>
    <row r="501" spans="1:8" ht="16" x14ac:dyDescent="0.2">
      <c r="A501" s="138" t="s">
        <v>83</v>
      </c>
      <c r="B501" s="130"/>
      <c r="C501" s="130"/>
      <c r="D501" s="86">
        <f t="shared" ref="D501:D508" si="49">B501*C501</f>
        <v>0</v>
      </c>
      <c r="E501" s="130"/>
      <c r="F501" s="130"/>
      <c r="G501" s="89">
        <f t="shared" ref="G501:G508" si="50">E501*F501</f>
        <v>0</v>
      </c>
      <c r="H501" s="83">
        <f t="shared" ref="H501:H508" si="51">D501+G501</f>
        <v>0</v>
      </c>
    </row>
    <row r="502" spans="1:8" ht="16" x14ac:dyDescent="0.2">
      <c r="A502" s="138" t="s">
        <v>84</v>
      </c>
      <c r="B502" s="130"/>
      <c r="C502" s="130"/>
      <c r="D502" s="86">
        <f t="shared" si="49"/>
        <v>0</v>
      </c>
      <c r="E502" s="130"/>
      <c r="F502" s="130"/>
      <c r="G502" s="89">
        <f t="shared" si="50"/>
        <v>0</v>
      </c>
      <c r="H502" s="83">
        <f t="shared" si="51"/>
        <v>0</v>
      </c>
    </row>
    <row r="503" spans="1:8" ht="16" x14ac:dyDescent="0.2">
      <c r="A503" s="138" t="s">
        <v>85</v>
      </c>
      <c r="B503" s="130"/>
      <c r="C503" s="130"/>
      <c r="D503" s="86">
        <f t="shared" si="49"/>
        <v>0</v>
      </c>
      <c r="E503" s="130"/>
      <c r="F503" s="130"/>
      <c r="G503" s="89">
        <f t="shared" si="50"/>
        <v>0</v>
      </c>
      <c r="H503" s="83">
        <f t="shared" si="51"/>
        <v>0</v>
      </c>
    </row>
    <row r="504" spans="1:8" ht="16" x14ac:dyDescent="0.2">
      <c r="A504" s="138" t="s">
        <v>86</v>
      </c>
      <c r="B504" s="130"/>
      <c r="C504" s="130"/>
      <c r="D504" s="86">
        <f t="shared" si="49"/>
        <v>0</v>
      </c>
      <c r="E504" s="130"/>
      <c r="F504" s="130"/>
      <c r="G504" s="89">
        <f t="shared" si="50"/>
        <v>0</v>
      </c>
      <c r="H504" s="83">
        <f t="shared" si="51"/>
        <v>0</v>
      </c>
    </row>
    <row r="505" spans="1:8" ht="16" x14ac:dyDescent="0.2">
      <c r="A505" s="138" t="s">
        <v>87</v>
      </c>
      <c r="B505" s="130"/>
      <c r="C505" s="130"/>
      <c r="D505" s="86">
        <f t="shared" si="49"/>
        <v>0</v>
      </c>
      <c r="E505" s="130"/>
      <c r="F505" s="130"/>
      <c r="G505" s="89">
        <f t="shared" si="50"/>
        <v>0</v>
      </c>
      <c r="H505" s="83">
        <f t="shared" si="51"/>
        <v>0</v>
      </c>
    </row>
    <row r="506" spans="1:8" ht="16" x14ac:dyDescent="0.2">
      <c r="A506" s="77" t="s">
        <v>88</v>
      </c>
      <c r="B506" s="130"/>
      <c r="C506" s="130"/>
      <c r="D506" s="86">
        <f t="shared" si="49"/>
        <v>0</v>
      </c>
      <c r="E506" s="130"/>
      <c r="F506" s="130"/>
      <c r="G506" s="89">
        <f t="shared" si="50"/>
        <v>0</v>
      </c>
      <c r="H506" s="83">
        <f t="shared" si="51"/>
        <v>0</v>
      </c>
    </row>
    <row r="507" spans="1:8" ht="16" x14ac:dyDescent="0.2">
      <c r="A507" s="77" t="s">
        <v>89</v>
      </c>
      <c r="B507" s="130"/>
      <c r="C507" s="130"/>
      <c r="D507" s="86">
        <f t="shared" si="49"/>
        <v>0</v>
      </c>
      <c r="E507" s="130"/>
      <c r="F507" s="130"/>
      <c r="G507" s="89">
        <f t="shared" si="50"/>
        <v>0</v>
      </c>
      <c r="H507" s="83">
        <f t="shared" si="51"/>
        <v>0</v>
      </c>
    </row>
    <row r="508" spans="1:8" ht="16" x14ac:dyDescent="0.2">
      <c r="A508" s="77" t="s">
        <v>90</v>
      </c>
      <c r="B508" s="130"/>
      <c r="C508" s="85">
        <f>5080*VLOOKUP('BE list'!D9,CountryList!A2:B164,2,FALSE)</f>
        <v>4638.04</v>
      </c>
      <c r="D508" s="86">
        <f t="shared" si="49"/>
        <v>0</v>
      </c>
      <c r="E508" s="130"/>
      <c r="F508" s="88">
        <f>5080*VLOOKUP('BE list'!D10,CountryList!A2:B164,2,FALSE)</f>
        <v>4638.04</v>
      </c>
      <c r="G508" s="89">
        <f t="shared" si="50"/>
        <v>0</v>
      </c>
      <c r="H508" s="83">
        <f t="shared" si="51"/>
        <v>0</v>
      </c>
    </row>
    <row r="509" spans="1:8" ht="16" x14ac:dyDescent="0.2">
      <c r="A509" s="79" t="s">
        <v>91</v>
      </c>
      <c r="B509" s="80"/>
      <c r="C509" s="81"/>
      <c r="D509" s="82"/>
      <c r="E509" s="80"/>
      <c r="F509" s="81"/>
      <c r="G509" s="82"/>
      <c r="H509" s="83"/>
    </row>
    <row r="510" spans="1:8" x14ac:dyDescent="0.2">
      <c r="A510" s="143"/>
      <c r="B510" s="130"/>
      <c r="C510" s="130"/>
      <c r="D510" s="86">
        <f>B510*C510</f>
        <v>0</v>
      </c>
      <c r="E510" s="130"/>
      <c r="F510" s="130"/>
      <c r="G510" s="89">
        <f>E510*F510</f>
        <v>0</v>
      </c>
      <c r="H510" s="83">
        <f>D510+G510</f>
        <v>0</v>
      </c>
    </row>
    <row r="511" spans="1:8" ht="16" x14ac:dyDescent="0.2">
      <c r="A511" s="79" t="s">
        <v>92</v>
      </c>
      <c r="B511" s="80"/>
      <c r="C511" s="81"/>
      <c r="D511" s="82"/>
      <c r="E511" s="131"/>
      <c r="F511" s="131"/>
      <c r="G511" s="82"/>
      <c r="H511" s="83"/>
    </row>
    <row r="512" spans="1:8" ht="16" x14ac:dyDescent="0.2">
      <c r="A512" s="77" t="s">
        <v>93</v>
      </c>
      <c r="B512" s="130"/>
      <c r="C512" s="130"/>
      <c r="D512" s="86">
        <f>B512*C512</f>
        <v>0</v>
      </c>
      <c r="E512" s="130"/>
      <c r="F512" s="130"/>
      <c r="G512" s="89">
        <f>E512*F512</f>
        <v>0</v>
      </c>
      <c r="H512" s="83">
        <f>D512+G512</f>
        <v>0</v>
      </c>
    </row>
    <row r="513" spans="1:8" ht="16" x14ac:dyDescent="0.2">
      <c r="A513" s="77" t="s">
        <v>124</v>
      </c>
      <c r="B513" s="84"/>
      <c r="C513" s="85"/>
      <c r="D513" s="86"/>
      <c r="E513" s="87"/>
      <c r="F513" s="88"/>
      <c r="G513" s="89"/>
      <c r="H513" s="83"/>
    </row>
    <row r="514" spans="1:8" ht="16" x14ac:dyDescent="0.2">
      <c r="A514" s="139" t="s">
        <v>95</v>
      </c>
      <c r="B514" s="130"/>
      <c r="C514" s="130"/>
      <c r="D514" s="86">
        <f>B514*C514</f>
        <v>0</v>
      </c>
      <c r="E514" s="130"/>
      <c r="F514" s="130"/>
      <c r="G514" s="89">
        <f>E514*F514</f>
        <v>0</v>
      </c>
      <c r="H514" s="83">
        <f>D514+G514</f>
        <v>0</v>
      </c>
    </row>
    <row r="515" spans="1:8" ht="16" x14ac:dyDescent="0.2">
      <c r="A515" s="139" t="s">
        <v>96</v>
      </c>
      <c r="B515" s="130"/>
      <c r="C515" s="130"/>
      <c r="D515" s="86">
        <f>B515*C515</f>
        <v>0</v>
      </c>
      <c r="E515" s="130"/>
      <c r="F515" s="130"/>
      <c r="G515" s="89">
        <f>E515*F515</f>
        <v>0</v>
      </c>
      <c r="H515" s="83">
        <f>D515+G515</f>
        <v>0</v>
      </c>
    </row>
    <row r="516" spans="1:8" ht="16" x14ac:dyDescent="0.2">
      <c r="A516" s="139" t="s">
        <v>97</v>
      </c>
      <c r="B516" s="130"/>
      <c r="C516" s="130"/>
      <c r="D516" s="86">
        <f>B516*C516</f>
        <v>0</v>
      </c>
      <c r="E516" s="130"/>
      <c r="F516" s="130"/>
      <c r="G516" s="89">
        <f>E516*F516</f>
        <v>0</v>
      </c>
      <c r="H516" s="83">
        <f>D516+G516</f>
        <v>0</v>
      </c>
    </row>
    <row r="517" spans="1:8" ht="16" x14ac:dyDescent="0.2">
      <c r="A517" s="77" t="s">
        <v>98</v>
      </c>
      <c r="B517" s="84"/>
      <c r="C517" s="85"/>
      <c r="D517" s="86"/>
      <c r="E517" s="87"/>
      <c r="F517" s="88"/>
      <c r="G517" s="89"/>
      <c r="H517" s="83"/>
    </row>
    <row r="518" spans="1:8" ht="16" x14ac:dyDescent="0.2">
      <c r="A518" s="139" t="s">
        <v>99</v>
      </c>
      <c r="B518" s="130"/>
      <c r="C518" s="130"/>
      <c r="D518" s="86">
        <f>B518*C518</f>
        <v>0</v>
      </c>
      <c r="E518" s="130"/>
      <c r="F518" s="130"/>
      <c r="G518" s="89">
        <f>E518*F518</f>
        <v>0</v>
      </c>
      <c r="H518" s="83">
        <f>D518+G518</f>
        <v>0</v>
      </c>
    </row>
    <row r="519" spans="1:8" ht="16" x14ac:dyDescent="0.2">
      <c r="A519" s="139" t="s">
        <v>100</v>
      </c>
      <c r="B519" s="130"/>
      <c r="C519" s="130"/>
      <c r="D519" s="86">
        <f>B519*C519</f>
        <v>0</v>
      </c>
      <c r="E519" s="130"/>
      <c r="F519" s="130"/>
      <c r="G519" s="89">
        <f>E519*F519</f>
        <v>0</v>
      </c>
      <c r="H519" s="83">
        <f>D519+G519</f>
        <v>0</v>
      </c>
    </row>
    <row r="520" spans="1:8" ht="16" x14ac:dyDescent="0.2">
      <c r="A520" s="139" t="s">
        <v>101</v>
      </c>
      <c r="B520" s="130"/>
      <c r="C520" s="130"/>
      <c r="D520" s="86">
        <f>B520*C520</f>
        <v>0</v>
      </c>
      <c r="E520" s="130"/>
      <c r="F520" s="130"/>
      <c r="G520" s="89">
        <f>E520*F520</f>
        <v>0</v>
      </c>
      <c r="H520" s="83">
        <f>D520+G520</f>
        <v>0</v>
      </c>
    </row>
    <row r="521" spans="1:8" ht="16" x14ac:dyDescent="0.2">
      <c r="A521" s="139" t="s">
        <v>102</v>
      </c>
      <c r="B521" s="130"/>
      <c r="C521" s="130"/>
      <c r="D521" s="86">
        <f>B521*C521</f>
        <v>0</v>
      </c>
      <c r="E521" s="130"/>
      <c r="F521" s="130"/>
      <c r="G521" s="89">
        <f>E521*F521</f>
        <v>0</v>
      </c>
      <c r="H521" s="83">
        <f>D521+G521</f>
        <v>0</v>
      </c>
    </row>
    <row r="522" spans="1:8" ht="16" x14ac:dyDescent="0.2">
      <c r="A522" s="139" t="s">
        <v>125</v>
      </c>
      <c r="B522" s="130"/>
      <c r="C522" s="130"/>
      <c r="D522" s="86">
        <f>B522*C522</f>
        <v>0</v>
      </c>
      <c r="E522" s="130"/>
      <c r="F522" s="130"/>
      <c r="G522" s="89">
        <f>E522*F522</f>
        <v>0</v>
      </c>
      <c r="H522" s="83">
        <f>D522+G522</f>
        <v>0</v>
      </c>
    </row>
    <row r="523" spans="1:8" ht="16" x14ac:dyDescent="0.2">
      <c r="A523" s="79" t="s">
        <v>104</v>
      </c>
      <c r="B523" s="80"/>
      <c r="C523" s="81"/>
      <c r="D523" s="82"/>
      <c r="E523" s="80"/>
      <c r="F523" s="81"/>
      <c r="G523" s="82"/>
      <c r="H523" s="83"/>
    </row>
    <row r="524" spans="1:8" ht="16" x14ac:dyDescent="0.2">
      <c r="A524" s="140" t="s">
        <v>105</v>
      </c>
      <c r="B524" s="130"/>
      <c r="C524" s="130"/>
      <c r="D524" s="86">
        <f>B524*C524</f>
        <v>0</v>
      </c>
      <c r="E524" s="130"/>
      <c r="F524" s="130"/>
      <c r="G524" s="89">
        <f>E524*F524</f>
        <v>0</v>
      </c>
      <c r="H524" s="83">
        <f>D524+G524</f>
        <v>0</v>
      </c>
    </row>
    <row r="525" spans="1:8" ht="16" x14ac:dyDescent="0.2">
      <c r="A525" s="140" t="s">
        <v>106</v>
      </c>
      <c r="B525" s="130"/>
      <c r="C525" s="130"/>
      <c r="D525" s="86">
        <f>B525*C525</f>
        <v>0</v>
      </c>
      <c r="E525" s="130"/>
      <c r="F525" s="130"/>
      <c r="G525" s="89">
        <f>E525*F525</f>
        <v>0</v>
      </c>
      <c r="H525" s="83">
        <f>D525+G525</f>
        <v>0</v>
      </c>
    </row>
    <row r="526" spans="1:8" ht="16" x14ac:dyDescent="0.2">
      <c r="A526" s="140" t="s">
        <v>321</v>
      </c>
      <c r="B526" s="130"/>
      <c r="C526" s="130"/>
      <c r="D526" s="86">
        <f>B526*C526</f>
        <v>0</v>
      </c>
      <c r="E526" s="130"/>
      <c r="F526" s="130"/>
      <c r="G526" s="89">
        <f>E526*F526</f>
        <v>0</v>
      </c>
      <c r="H526" s="83">
        <f>D526+G526</f>
        <v>0</v>
      </c>
    </row>
    <row r="527" spans="1:8" ht="16" x14ac:dyDescent="0.2">
      <c r="A527" s="140" t="s">
        <v>322</v>
      </c>
      <c r="B527" s="130"/>
      <c r="C527" s="130"/>
      <c r="D527" s="86">
        <f>B527*C527</f>
        <v>0</v>
      </c>
      <c r="E527" s="130"/>
      <c r="F527" s="130"/>
      <c r="G527" s="89">
        <f>E527*F527</f>
        <v>0</v>
      </c>
      <c r="H527" s="83">
        <f>D527+G527</f>
        <v>0</v>
      </c>
    </row>
    <row r="528" spans="1:8" ht="16" x14ac:dyDescent="0.2">
      <c r="A528" s="140" t="s">
        <v>109</v>
      </c>
      <c r="B528" s="130"/>
      <c r="C528" s="130"/>
      <c r="D528" s="86">
        <f>B528*C528</f>
        <v>0</v>
      </c>
      <c r="E528" s="130"/>
      <c r="F528" s="130"/>
      <c r="G528" s="89">
        <f>E528*F528</f>
        <v>0</v>
      </c>
      <c r="H528" s="83">
        <f>D528+G528</f>
        <v>0</v>
      </c>
    </row>
    <row r="529" spans="1:8" x14ac:dyDescent="0.2">
      <c r="A529" s="140"/>
      <c r="B529" s="84"/>
      <c r="C529" s="85"/>
      <c r="D529" s="86"/>
      <c r="E529" s="118"/>
      <c r="F529" s="119"/>
      <c r="G529" s="89"/>
      <c r="H529" s="115"/>
    </row>
    <row r="530" spans="1:8" ht="16" x14ac:dyDescent="0.2">
      <c r="A530" s="142" t="s">
        <v>110</v>
      </c>
      <c r="B530" s="79"/>
      <c r="C530" s="79"/>
      <c r="D530" s="82">
        <f>SUM(D501:D508)+SUM(D512:D522)</f>
        <v>0</v>
      </c>
      <c r="E530" s="113"/>
      <c r="F530" s="113"/>
      <c r="G530" s="82">
        <f>SUM(G501:G508)+SUM(G512:G522)</f>
        <v>0</v>
      </c>
      <c r="H530" s="115">
        <f>D530+G530</f>
        <v>0</v>
      </c>
    </row>
    <row r="531" spans="1:8" ht="16" x14ac:dyDescent="0.2">
      <c r="A531" s="142" t="s">
        <v>111</v>
      </c>
      <c r="B531" s="79"/>
      <c r="C531" s="79"/>
      <c r="D531" s="82">
        <f>SUM(D500:D528)</f>
        <v>0</v>
      </c>
      <c r="E531" s="113"/>
      <c r="F531" s="113"/>
      <c r="G531" s="82">
        <f>SUM(G500:G528)</f>
        <v>0</v>
      </c>
      <c r="H531" s="115">
        <f>D531+G531</f>
        <v>0</v>
      </c>
    </row>
    <row r="532" spans="1:8" x14ac:dyDescent="0.2">
      <c r="A532" s="140"/>
      <c r="B532" s="84"/>
      <c r="C532" s="85"/>
      <c r="D532" s="86"/>
      <c r="E532" s="118"/>
      <c r="F532" s="119"/>
      <c r="G532" s="89"/>
      <c r="H532" s="115"/>
    </row>
    <row r="533" spans="1:8" ht="16" x14ac:dyDescent="0.2">
      <c r="A533" s="79" t="s">
        <v>112</v>
      </c>
      <c r="B533" s="80"/>
      <c r="C533" s="81"/>
      <c r="D533" s="82">
        <f>D530*0.25</f>
        <v>0</v>
      </c>
      <c r="E533" s="116"/>
      <c r="F533" s="117"/>
      <c r="G533" s="82">
        <f>G530*0.25</f>
        <v>0</v>
      </c>
      <c r="H533" s="115">
        <f>D533+G533</f>
        <v>0</v>
      </c>
    </row>
    <row r="534" spans="1:8" x14ac:dyDescent="0.2">
      <c r="A534" s="141"/>
      <c r="B534" s="84"/>
      <c r="C534" s="85"/>
      <c r="D534" s="86"/>
      <c r="E534" s="118"/>
      <c r="F534" s="119"/>
      <c r="G534" s="89"/>
      <c r="H534" s="115"/>
    </row>
    <row r="535" spans="1:8" ht="16" x14ac:dyDescent="0.2">
      <c r="A535" s="79" t="s">
        <v>113</v>
      </c>
      <c r="B535" s="79"/>
      <c r="C535" s="79"/>
      <c r="D535" s="82">
        <f>D531+D533</f>
        <v>0</v>
      </c>
      <c r="E535" s="113"/>
      <c r="F535" s="113"/>
      <c r="G535" s="82">
        <f>G531+G533</f>
        <v>0</v>
      </c>
      <c r="H535" s="115">
        <f>D535+G535</f>
        <v>0</v>
      </c>
    </row>
    <row r="536" spans="1:8" ht="24" x14ac:dyDescent="0.2">
      <c r="A536" s="144"/>
      <c r="B536" s="91"/>
      <c r="C536" s="92"/>
      <c r="D536" s="93"/>
      <c r="E536" s="91"/>
      <c r="F536" s="92"/>
      <c r="G536" s="93"/>
      <c r="H536" s="90"/>
    </row>
    <row r="537" spans="1:8" x14ac:dyDescent="0.2">
      <c r="A537" s="71"/>
      <c r="B537" s="72"/>
      <c r="C537" s="73"/>
      <c r="D537" s="74"/>
      <c r="E537" s="72"/>
      <c r="F537" s="73"/>
      <c r="G537" s="74"/>
      <c r="H537" s="76"/>
    </row>
    <row r="538" spans="1:8" ht="21" x14ac:dyDescent="0.2">
      <c r="A538" s="287" t="str">
        <f t="shared" ref="A538" si="52">CONCATENATE("COSTS WORK PACKAGE 14: ","      ","Qualitative comparative study")</f>
        <v>COSTS WORK PACKAGE 14:       Qualitative comparative study</v>
      </c>
      <c r="B538" s="288"/>
      <c r="C538" s="288"/>
      <c r="D538" s="288"/>
      <c r="E538" s="229"/>
      <c r="F538" s="229"/>
      <c r="G538" s="229"/>
      <c r="H538" s="230"/>
    </row>
    <row r="539" spans="1:8" x14ac:dyDescent="0.2">
      <c r="A539" s="77"/>
      <c r="B539" s="78"/>
      <c r="C539" s="78"/>
      <c r="D539" s="78"/>
      <c r="E539" s="78"/>
      <c r="F539" s="78"/>
      <c r="G539" s="78"/>
      <c r="H539" s="78"/>
    </row>
    <row r="540" spans="1:8" ht="16" x14ac:dyDescent="0.2">
      <c r="A540" s="79" t="s">
        <v>81</v>
      </c>
      <c r="B540" s="80"/>
      <c r="C540" s="81"/>
      <c r="D540" s="82"/>
      <c r="E540" s="80"/>
      <c r="F540" s="81"/>
      <c r="G540" s="82"/>
      <c r="H540" s="83"/>
    </row>
    <row r="541" spans="1:8" ht="16" x14ac:dyDescent="0.2">
      <c r="A541" s="77" t="s">
        <v>82</v>
      </c>
      <c r="B541" s="84"/>
      <c r="C541" s="85"/>
      <c r="D541" s="86"/>
      <c r="E541" s="87"/>
      <c r="F541" s="88"/>
      <c r="G541" s="89"/>
      <c r="H541" s="83"/>
    </row>
    <row r="542" spans="1:8" ht="16" x14ac:dyDescent="0.2">
      <c r="A542" s="138" t="s">
        <v>83</v>
      </c>
      <c r="B542" s="130"/>
      <c r="C542" s="130"/>
      <c r="D542" s="86">
        <f t="shared" ref="D542:D549" si="53">B542*C542</f>
        <v>0</v>
      </c>
      <c r="E542" s="130"/>
      <c r="F542" s="130"/>
      <c r="G542" s="89">
        <f t="shared" ref="G542:G549" si="54">E542*F542</f>
        <v>0</v>
      </c>
      <c r="H542" s="83">
        <f t="shared" ref="H542:H549" si="55">D542+G542</f>
        <v>0</v>
      </c>
    </row>
    <row r="543" spans="1:8" ht="16" x14ac:dyDescent="0.2">
      <c r="A543" s="138" t="s">
        <v>84</v>
      </c>
      <c r="B543" s="130"/>
      <c r="C543" s="130"/>
      <c r="D543" s="86">
        <f t="shared" si="53"/>
        <v>0</v>
      </c>
      <c r="E543" s="130"/>
      <c r="F543" s="130"/>
      <c r="G543" s="89">
        <f t="shared" si="54"/>
        <v>0</v>
      </c>
      <c r="H543" s="83">
        <f t="shared" si="55"/>
        <v>0</v>
      </c>
    </row>
    <row r="544" spans="1:8" ht="16" x14ac:dyDescent="0.2">
      <c r="A544" s="138" t="s">
        <v>85</v>
      </c>
      <c r="B544" s="130"/>
      <c r="C544" s="130"/>
      <c r="D544" s="86">
        <f t="shared" si="53"/>
        <v>0</v>
      </c>
      <c r="E544" s="130"/>
      <c r="F544" s="130"/>
      <c r="G544" s="89">
        <f t="shared" si="54"/>
        <v>0</v>
      </c>
      <c r="H544" s="83">
        <f t="shared" si="55"/>
        <v>0</v>
      </c>
    </row>
    <row r="545" spans="1:8" ht="16" x14ac:dyDescent="0.2">
      <c r="A545" s="138" t="s">
        <v>86</v>
      </c>
      <c r="B545" s="130"/>
      <c r="C545" s="130"/>
      <c r="D545" s="86">
        <f t="shared" si="53"/>
        <v>0</v>
      </c>
      <c r="E545" s="130"/>
      <c r="F545" s="130"/>
      <c r="G545" s="89">
        <f t="shared" si="54"/>
        <v>0</v>
      </c>
      <c r="H545" s="83">
        <f t="shared" si="55"/>
        <v>0</v>
      </c>
    </row>
    <row r="546" spans="1:8" ht="16" x14ac:dyDescent="0.2">
      <c r="A546" s="138" t="s">
        <v>87</v>
      </c>
      <c r="B546" s="130"/>
      <c r="C546" s="130"/>
      <c r="D546" s="86">
        <f t="shared" si="53"/>
        <v>0</v>
      </c>
      <c r="E546" s="130"/>
      <c r="F546" s="130"/>
      <c r="G546" s="89">
        <f t="shared" si="54"/>
        <v>0</v>
      </c>
      <c r="H546" s="83">
        <f t="shared" si="55"/>
        <v>0</v>
      </c>
    </row>
    <row r="547" spans="1:8" ht="16" x14ac:dyDescent="0.2">
      <c r="A547" s="77" t="s">
        <v>88</v>
      </c>
      <c r="B547" s="130"/>
      <c r="C547" s="130"/>
      <c r="D547" s="86">
        <f t="shared" si="53"/>
        <v>0</v>
      </c>
      <c r="E547" s="130"/>
      <c r="F547" s="130"/>
      <c r="G547" s="89">
        <f t="shared" si="54"/>
        <v>0</v>
      </c>
      <c r="H547" s="83">
        <f t="shared" si="55"/>
        <v>0</v>
      </c>
    </row>
    <row r="548" spans="1:8" ht="16" x14ac:dyDescent="0.2">
      <c r="A548" s="77" t="s">
        <v>89</v>
      </c>
      <c r="B548" s="130"/>
      <c r="C548" s="130"/>
      <c r="D548" s="86">
        <f t="shared" si="53"/>
        <v>0</v>
      </c>
      <c r="E548" s="130"/>
      <c r="F548" s="130"/>
      <c r="G548" s="89">
        <f t="shared" si="54"/>
        <v>0</v>
      </c>
      <c r="H548" s="83">
        <f t="shared" si="55"/>
        <v>0</v>
      </c>
    </row>
    <row r="549" spans="1:8" ht="16" x14ac:dyDescent="0.2">
      <c r="A549" s="77" t="s">
        <v>90</v>
      </c>
      <c r="B549" s="130"/>
      <c r="C549" s="85">
        <f>5080*VLOOKUP('BE list'!D9,CountryList!A2:B164,2,FALSE)</f>
        <v>4638.04</v>
      </c>
      <c r="D549" s="86">
        <f t="shared" si="53"/>
        <v>0</v>
      </c>
      <c r="E549" s="130"/>
      <c r="F549" s="88">
        <f>5080*VLOOKUP('BE list'!D10,CountryList!A2:B164,2,FALSE)</f>
        <v>4638.04</v>
      </c>
      <c r="G549" s="89">
        <f t="shared" si="54"/>
        <v>0</v>
      </c>
      <c r="H549" s="83">
        <f t="shared" si="55"/>
        <v>0</v>
      </c>
    </row>
    <row r="550" spans="1:8" ht="16" x14ac:dyDescent="0.2">
      <c r="A550" s="79" t="s">
        <v>91</v>
      </c>
      <c r="B550" s="80"/>
      <c r="C550" s="81"/>
      <c r="D550" s="82"/>
      <c r="E550" s="80"/>
      <c r="F550" s="81"/>
      <c r="G550" s="82"/>
      <c r="H550" s="83"/>
    </row>
    <row r="551" spans="1:8" x14ac:dyDescent="0.2">
      <c r="A551" s="143"/>
      <c r="B551" s="130"/>
      <c r="C551" s="130"/>
      <c r="D551" s="86">
        <f>B551*C551</f>
        <v>0</v>
      </c>
      <c r="E551" s="130"/>
      <c r="F551" s="130"/>
      <c r="G551" s="89">
        <f>E551*F551</f>
        <v>0</v>
      </c>
      <c r="H551" s="83">
        <f>D551+G551</f>
        <v>0</v>
      </c>
    </row>
    <row r="552" spans="1:8" ht="16" x14ac:dyDescent="0.2">
      <c r="A552" s="79" t="s">
        <v>92</v>
      </c>
      <c r="B552" s="80"/>
      <c r="C552" s="81"/>
      <c r="D552" s="82"/>
      <c r="E552" s="131"/>
      <c r="F552" s="131"/>
      <c r="G552" s="82"/>
      <c r="H552" s="83"/>
    </row>
    <row r="553" spans="1:8" ht="16" x14ac:dyDescent="0.2">
      <c r="A553" s="77" t="s">
        <v>93</v>
      </c>
      <c r="B553" s="130"/>
      <c r="C553" s="130"/>
      <c r="D553" s="86">
        <f>B553*C553</f>
        <v>0</v>
      </c>
      <c r="E553" s="130"/>
      <c r="F553" s="130"/>
      <c r="G553" s="89">
        <f>E553*F553</f>
        <v>0</v>
      </c>
      <c r="H553" s="83">
        <f>D553+G553</f>
        <v>0</v>
      </c>
    </row>
    <row r="554" spans="1:8" ht="16" x14ac:dyDescent="0.2">
      <c r="A554" s="77" t="s">
        <v>124</v>
      </c>
      <c r="B554" s="84"/>
      <c r="C554" s="85"/>
      <c r="D554" s="86"/>
      <c r="E554" s="87"/>
      <c r="F554" s="88"/>
      <c r="G554" s="89"/>
      <c r="H554" s="83"/>
    </row>
    <row r="555" spans="1:8" ht="16" x14ac:dyDescent="0.2">
      <c r="A555" s="139" t="s">
        <v>95</v>
      </c>
      <c r="B555" s="130"/>
      <c r="C555" s="130"/>
      <c r="D555" s="86">
        <f>B555*C555</f>
        <v>0</v>
      </c>
      <c r="E555" s="130"/>
      <c r="F555" s="130"/>
      <c r="G555" s="89">
        <f>E555*F555</f>
        <v>0</v>
      </c>
      <c r="H555" s="83">
        <f>D555+G555</f>
        <v>0</v>
      </c>
    </row>
    <row r="556" spans="1:8" ht="16" x14ac:dyDescent="0.2">
      <c r="A556" s="139" t="s">
        <v>96</v>
      </c>
      <c r="B556" s="130"/>
      <c r="C556" s="130"/>
      <c r="D556" s="86">
        <f>B556*C556</f>
        <v>0</v>
      </c>
      <c r="E556" s="130"/>
      <c r="F556" s="130"/>
      <c r="G556" s="89">
        <f>E556*F556</f>
        <v>0</v>
      </c>
      <c r="H556" s="83">
        <f>D556+G556</f>
        <v>0</v>
      </c>
    </row>
    <row r="557" spans="1:8" ht="16" x14ac:dyDescent="0.2">
      <c r="A557" s="139" t="s">
        <v>97</v>
      </c>
      <c r="B557" s="130"/>
      <c r="C557" s="130"/>
      <c r="D557" s="86">
        <f>B557*C557</f>
        <v>0</v>
      </c>
      <c r="E557" s="130"/>
      <c r="F557" s="130"/>
      <c r="G557" s="89">
        <f>E557*F557</f>
        <v>0</v>
      </c>
      <c r="H557" s="83">
        <f>D557+G557</f>
        <v>0</v>
      </c>
    </row>
    <row r="558" spans="1:8" ht="16" x14ac:dyDescent="0.2">
      <c r="A558" s="77" t="s">
        <v>98</v>
      </c>
      <c r="B558" s="84"/>
      <c r="C558" s="85"/>
      <c r="D558" s="86"/>
      <c r="E558" s="87"/>
      <c r="F558" s="88"/>
      <c r="G558" s="89"/>
      <c r="H558" s="83"/>
    </row>
    <row r="559" spans="1:8" ht="16" x14ac:dyDescent="0.2">
      <c r="A559" s="139" t="s">
        <v>99</v>
      </c>
      <c r="B559" s="130"/>
      <c r="C559" s="130"/>
      <c r="D559" s="86">
        <f>B559*C559</f>
        <v>0</v>
      </c>
      <c r="E559" s="130"/>
      <c r="F559" s="130"/>
      <c r="G559" s="89">
        <f>E559*F559</f>
        <v>0</v>
      </c>
      <c r="H559" s="83">
        <f>D559+G559</f>
        <v>0</v>
      </c>
    </row>
    <row r="560" spans="1:8" ht="16" x14ac:dyDescent="0.2">
      <c r="A560" s="139" t="s">
        <v>100</v>
      </c>
      <c r="B560" s="130"/>
      <c r="C560" s="130"/>
      <c r="D560" s="86">
        <f>B560*C560</f>
        <v>0</v>
      </c>
      <c r="E560" s="130"/>
      <c r="F560" s="130"/>
      <c r="G560" s="89">
        <f>E560*F560</f>
        <v>0</v>
      </c>
      <c r="H560" s="83">
        <f>D560+G560</f>
        <v>0</v>
      </c>
    </row>
    <row r="561" spans="1:8" ht="16" x14ac:dyDescent="0.2">
      <c r="A561" s="139" t="s">
        <v>101</v>
      </c>
      <c r="B561" s="130"/>
      <c r="C561" s="130"/>
      <c r="D561" s="86">
        <f>B561*C561</f>
        <v>0</v>
      </c>
      <c r="E561" s="130"/>
      <c r="F561" s="130"/>
      <c r="G561" s="89">
        <f>E561*F561</f>
        <v>0</v>
      </c>
      <c r="H561" s="83">
        <f>D561+G561</f>
        <v>0</v>
      </c>
    </row>
    <row r="562" spans="1:8" ht="16" x14ac:dyDescent="0.2">
      <c r="A562" s="139" t="s">
        <v>102</v>
      </c>
      <c r="B562" s="130"/>
      <c r="C562" s="130"/>
      <c r="D562" s="86">
        <f>B562*C562</f>
        <v>0</v>
      </c>
      <c r="E562" s="130"/>
      <c r="F562" s="130"/>
      <c r="G562" s="89">
        <f>E562*F562</f>
        <v>0</v>
      </c>
      <c r="H562" s="83">
        <f>D562+G562</f>
        <v>0</v>
      </c>
    </row>
    <row r="563" spans="1:8" ht="16" x14ac:dyDescent="0.2">
      <c r="A563" s="139" t="s">
        <v>125</v>
      </c>
      <c r="B563" s="130"/>
      <c r="C563" s="130"/>
      <c r="D563" s="86">
        <f>B563*C563</f>
        <v>0</v>
      </c>
      <c r="E563" s="130"/>
      <c r="F563" s="130"/>
      <c r="G563" s="89">
        <f>E563*F563</f>
        <v>0</v>
      </c>
      <c r="H563" s="83">
        <f>D563+G563</f>
        <v>0</v>
      </c>
    </row>
    <row r="564" spans="1:8" ht="16" x14ac:dyDescent="0.2">
      <c r="A564" s="79" t="s">
        <v>104</v>
      </c>
      <c r="B564" s="80"/>
      <c r="C564" s="81"/>
      <c r="D564" s="82"/>
      <c r="E564" s="80"/>
      <c r="F564" s="81"/>
      <c r="G564" s="82"/>
      <c r="H564" s="83"/>
    </row>
    <row r="565" spans="1:8" ht="16" x14ac:dyDescent="0.2">
      <c r="A565" s="140" t="s">
        <v>105</v>
      </c>
      <c r="B565" s="130"/>
      <c r="C565" s="130"/>
      <c r="D565" s="86">
        <f>B565*C565</f>
        <v>0</v>
      </c>
      <c r="E565" s="130"/>
      <c r="F565" s="130"/>
      <c r="G565" s="89">
        <f>E565*F565</f>
        <v>0</v>
      </c>
      <c r="H565" s="83">
        <f>D565+G565</f>
        <v>0</v>
      </c>
    </row>
    <row r="566" spans="1:8" ht="16" x14ac:dyDescent="0.2">
      <c r="A566" s="140" t="s">
        <v>106</v>
      </c>
      <c r="B566" s="130"/>
      <c r="C566" s="130"/>
      <c r="D566" s="86">
        <f>B566*C566</f>
        <v>0</v>
      </c>
      <c r="E566" s="130"/>
      <c r="F566" s="130"/>
      <c r="G566" s="89">
        <f>E566*F566</f>
        <v>0</v>
      </c>
      <c r="H566" s="83">
        <f>D566+G566</f>
        <v>0</v>
      </c>
    </row>
    <row r="567" spans="1:8" ht="16" x14ac:dyDescent="0.2">
      <c r="A567" s="140" t="s">
        <v>321</v>
      </c>
      <c r="B567" s="130"/>
      <c r="C567" s="130"/>
      <c r="D567" s="86">
        <f>B567*C567</f>
        <v>0</v>
      </c>
      <c r="E567" s="130"/>
      <c r="F567" s="130"/>
      <c r="G567" s="89">
        <f>E567*F567</f>
        <v>0</v>
      </c>
      <c r="H567" s="83">
        <f>D567+G567</f>
        <v>0</v>
      </c>
    </row>
    <row r="568" spans="1:8" ht="16" x14ac:dyDescent="0.2">
      <c r="A568" s="140" t="s">
        <v>322</v>
      </c>
      <c r="B568" s="130"/>
      <c r="C568" s="130"/>
      <c r="D568" s="86">
        <f>B568*C568</f>
        <v>0</v>
      </c>
      <c r="E568" s="130"/>
      <c r="F568" s="130"/>
      <c r="G568" s="89">
        <f>E568*F568</f>
        <v>0</v>
      </c>
      <c r="H568" s="83">
        <f>D568+G568</f>
        <v>0</v>
      </c>
    </row>
    <row r="569" spans="1:8" ht="16" x14ac:dyDescent="0.2">
      <c r="A569" s="140" t="s">
        <v>109</v>
      </c>
      <c r="B569" s="130"/>
      <c r="C569" s="130"/>
      <c r="D569" s="86">
        <f>B569*C569</f>
        <v>0</v>
      </c>
      <c r="E569" s="130"/>
      <c r="F569" s="130"/>
      <c r="G569" s="89">
        <f>E569*F569</f>
        <v>0</v>
      </c>
      <c r="H569" s="83">
        <f>D569+G569</f>
        <v>0</v>
      </c>
    </row>
    <row r="570" spans="1:8" x14ac:dyDescent="0.2">
      <c r="A570" s="140"/>
      <c r="B570" s="84"/>
      <c r="C570" s="85"/>
      <c r="D570" s="86"/>
      <c r="E570" s="118"/>
      <c r="F570" s="119"/>
      <c r="G570" s="89"/>
      <c r="H570" s="115"/>
    </row>
    <row r="571" spans="1:8" ht="16" x14ac:dyDescent="0.2">
      <c r="A571" s="142" t="s">
        <v>110</v>
      </c>
      <c r="B571" s="79"/>
      <c r="C571" s="79"/>
      <c r="D571" s="82">
        <f>SUM(D542:D549)+SUM(D553:D563)</f>
        <v>0</v>
      </c>
      <c r="E571" s="113"/>
      <c r="F571" s="113"/>
      <c r="G571" s="82">
        <f>SUM(G542:G549)+SUM(G553:G563)</f>
        <v>0</v>
      </c>
      <c r="H571" s="115">
        <f>D571+G571</f>
        <v>0</v>
      </c>
    </row>
    <row r="572" spans="1:8" ht="16" x14ac:dyDescent="0.2">
      <c r="A572" s="142" t="s">
        <v>111</v>
      </c>
      <c r="B572" s="79"/>
      <c r="C572" s="79"/>
      <c r="D572" s="82">
        <f>SUM(D541:D569)</f>
        <v>0</v>
      </c>
      <c r="E572" s="113"/>
      <c r="F572" s="113"/>
      <c r="G572" s="82">
        <f>SUM(G541:G569)</f>
        <v>0</v>
      </c>
      <c r="H572" s="115">
        <f>D572+G572</f>
        <v>0</v>
      </c>
    </row>
    <row r="573" spans="1:8" x14ac:dyDescent="0.2">
      <c r="A573" s="140"/>
      <c r="B573" s="84"/>
      <c r="C573" s="85"/>
      <c r="D573" s="86"/>
      <c r="E573" s="118"/>
      <c r="F573" s="119"/>
      <c r="G573" s="89"/>
      <c r="H573" s="115"/>
    </row>
    <row r="574" spans="1:8" ht="16" x14ac:dyDescent="0.2">
      <c r="A574" s="79" t="s">
        <v>112</v>
      </c>
      <c r="B574" s="80"/>
      <c r="C574" s="81"/>
      <c r="D574" s="82">
        <f>D571*0.25</f>
        <v>0</v>
      </c>
      <c r="E574" s="116"/>
      <c r="F574" s="117"/>
      <c r="G574" s="82">
        <f>G571*0.25</f>
        <v>0</v>
      </c>
      <c r="H574" s="115">
        <f>D574+G574</f>
        <v>0</v>
      </c>
    </row>
    <row r="575" spans="1:8" x14ac:dyDescent="0.2">
      <c r="A575" s="141"/>
      <c r="B575" s="84"/>
      <c r="C575" s="85"/>
      <c r="D575" s="86"/>
      <c r="E575" s="118"/>
      <c r="F575" s="119"/>
      <c r="G575" s="89"/>
      <c r="H575" s="115"/>
    </row>
    <row r="576" spans="1:8" ht="16" x14ac:dyDescent="0.2">
      <c r="A576" s="79" t="s">
        <v>113</v>
      </c>
      <c r="B576" s="79"/>
      <c r="C576" s="79"/>
      <c r="D576" s="82">
        <f>D572+D574</f>
        <v>0</v>
      </c>
      <c r="E576" s="113"/>
      <c r="F576" s="113"/>
      <c r="G576" s="82">
        <f>G572+G574</f>
        <v>0</v>
      </c>
      <c r="H576" s="115">
        <f>D576+G576</f>
        <v>0</v>
      </c>
    </row>
    <row r="577" spans="1:8" ht="24" x14ac:dyDescent="0.2">
      <c r="A577" s="144"/>
      <c r="B577" s="91"/>
      <c r="C577" s="92"/>
      <c r="D577" s="93"/>
      <c r="E577" s="91"/>
      <c r="F577" s="92"/>
      <c r="G577" s="93"/>
      <c r="H577" s="90"/>
    </row>
    <row r="578" spans="1:8" x14ac:dyDescent="0.2">
      <c r="A578" s="71"/>
      <c r="B578" s="72"/>
      <c r="C578" s="73"/>
      <c r="D578" s="74"/>
      <c r="E578" s="72"/>
      <c r="F578" s="73"/>
      <c r="G578" s="74"/>
      <c r="H578" s="76"/>
    </row>
    <row r="579" spans="1:8" ht="21" x14ac:dyDescent="0.2">
      <c r="A579" s="287" t="str">
        <f t="shared" ref="A579" si="56">CONCATENATE("COSTS WORK PACKAGE 15: ","      ","Co-interpretation of results")</f>
        <v>COSTS WORK PACKAGE 15:       Co-interpretation of results</v>
      </c>
      <c r="B579" s="288"/>
      <c r="C579" s="288"/>
      <c r="D579" s="288"/>
      <c r="E579" s="229"/>
      <c r="F579" s="229"/>
      <c r="G579" s="229"/>
      <c r="H579" s="230"/>
    </row>
    <row r="580" spans="1:8" x14ac:dyDescent="0.2">
      <c r="A580" s="77"/>
      <c r="B580" s="78"/>
      <c r="C580" s="78"/>
      <c r="D580" s="78"/>
      <c r="E580" s="78"/>
      <c r="F580" s="78"/>
      <c r="G580" s="78"/>
      <c r="H580" s="78"/>
    </row>
    <row r="581" spans="1:8" ht="16" x14ac:dyDescent="0.2">
      <c r="A581" s="79" t="s">
        <v>81</v>
      </c>
      <c r="B581" s="80"/>
      <c r="C581" s="81"/>
      <c r="D581" s="82"/>
      <c r="E581" s="80"/>
      <c r="F581" s="81"/>
      <c r="G581" s="82"/>
      <c r="H581" s="83"/>
    </row>
    <row r="582" spans="1:8" ht="16" x14ac:dyDescent="0.2">
      <c r="A582" s="77" t="s">
        <v>82</v>
      </c>
      <c r="B582" s="84"/>
      <c r="C582" s="85"/>
      <c r="D582" s="86"/>
      <c r="E582" s="87"/>
      <c r="F582" s="88"/>
      <c r="G582" s="89"/>
      <c r="H582" s="83"/>
    </row>
    <row r="583" spans="1:8" ht="16" x14ac:dyDescent="0.2">
      <c r="A583" s="138" t="s">
        <v>83</v>
      </c>
      <c r="B583" s="130"/>
      <c r="C583" s="130"/>
      <c r="D583" s="86">
        <f t="shared" ref="D583:D590" si="57">B583*C583</f>
        <v>0</v>
      </c>
      <c r="E583" s="130"/>
      <c r="F583" s="130"/>
      <c r="G583" s="89">
        <f t="shared" ref="G583:G590" si="58">E583*F583</f>
        <v>0</v>
      </c>
      <c r="H583" s="83">
        <f t="shared" ref="H583:H590" si="59">D583+G583</f>
        <v>0</v>
      </c>
    </row>
    <row r="584" spans="1:8" ht="16" x14ac:dyDescent="0.2">
      <c r="A584" s="138" t="s">
        <v>84</v>
      </c>
      <c r="B584" s="130"/>
      <c r="C584" s="130"/>
      <c r="D584" s="86">
        <f t="shared" si="57"/>
        <v>0</v>
      </c>
      <c r="E584" s="130"/>
      <c r="F584" s="130"/>
      <c r="G584" s="89">
        <f t="shared" si="58"/>
        <v>0</v>
      </c>
      <c r="H584" s="83">
        <f t="shared" si="59"/>
        <v>0</v>
      </c>
    </row>
    <row r="585" spans="1:8" ht="16" x14ac:dyDescent="0.2">
      <c r="A585" s="138" t="s">
        <v>85</v>
      </c>
      <c r="B585" s="130"/>
      <c r="C585" s="130"/>
      <c r="D585" s="86">
        <f t="shared" si="57"/>
        <v>0</v>
      </c>
      <c r="E585" s="130"/>
      <c r="F585" s="130"/>
      <c r="G585" s="89">
        <f t="shared" si="58"/>
        <v>0</v>
      </c>
      <c r="H585" s="83">
        <f t="shared" si="59"/>
        <v>0</v>
      </c>
    </row>
    <row r="586" spans="1:8" ht="16" x14ac:dyDescent="0.2">
      <c r="A586" s="138" t="s">
        <v>86</v>
      </c>
      <c r="B586" s="130"/>
      <c r="C586" s="130"/>
      <c r="D586" s="86">
        <f t="shared" si="57"/>
        <v>0</v>
      </c>
      <c r="E586" s="130"/>
      <c r="F586" s="130"/>
      <c r="G586" s="89">
        <f t="shared" si="58"/>
        <v>0</v>
      </c>
      <c r="H586" s="83">
        <f t="shared" si="59"/>
        <v>0</v>
      </c>
    </row>
    <row r="587" spans="1:8" ht="16" x14ac:dyDescent="0.2">
      <c r="A587" s="138" t="s">
        <v>87</v>
      </c>
      <c r="B587" s="130"/>
      <c r="C587" s="130"/>
      <c r="D587" s="86">
        <f t="shared" si="57"/>
        <v>0</v>
      </c>
      <c r="E587" s="130"/>
      <c r="F587" s="130"/>
      <c r="G587" s="89">
        <f t="shared" si="58"/>
        <v>0</v>
      </c>
      <c r="H587" s="83">
        <f t="shared" si="59"/>
        <v>0</v>
      </c>
    </row>
    <row r="588" spans="1:8" ht="16" x14ac:dyDescent="0.2">
      <c r="A588" s="77" t="s">
        <v>88</v>
      </c>
      <c r="B588" s="130"/>
      <c r="C588" s="130"/>
      <c r="D588" s="86">
        <f t="shared" si="57"/>
        <v>0</v>
      </c>
      <c r="E588" s="130"/>
      <c r="F588" s="130"/>
      <c r="G588" s="89">
        <f t="shared" si="58"/>
        <v>0</v>
      </c>
      <c r="H588" s="83">
        <f t="shared" si="59"/>
        <v>0</v>
      </c>
    </row>
    <row r="589" spans="1:8" ht="16" x14ac:dyDescent="0.2">
      <c r="A589" s="77" t="s">
        <v>89</v>
      </c>
      <c r="B589" s="130"/>
      <c r="C589" s="130"/>
      <c r="D589" s="86">
        <f t="shared" si="57"/>
        <v>0</v>
      </c>
      <c r="E589" s="130"/>
      <c r="F589" s="130"/>
      <c r="G589" s="89">
        <f t="shared" si="58"/>
        <v>0</v>
      </c>
      <c r="H589" s="83">
        <f t="shared" si="59"/>
        <v>0</v>
      </c>
    </row>
    <row r="590" spans="1:8" ht="16" x14ac:dyDescent="0.2">
      <c r="A590" s="77" t="s">
        <v>90</v>
      </c>
      <c r="B590" s="130"/>
      <c r="C590" s="85">
        <f>5080*VLOOKUP('BE list'!D9,CountryList!A2:B164,2,FALSE)</f>
        <v>4638.04</v>
      </c>
      <c r="D590" s="86">
        <f t="shared" si="57"/>
        <v>0</v>
      </c>
      <c r="E590" s="130"/>
      <c r="F590" s="88">
        <f>5080*VLOOKUP('BE list'!D10,CountryList!A2:B164,2,FALSE)</f>
        <v>4638.04</v>
      </c>
      <c r="G590" s="89">
        <f t="shared" si="58"/>
        <v>0</v>
      </c>
      <c r="H590" s="83">
        <f t="shared" si="59"/>
        <v>0</v>
      </c>
    </row>
    <row r="591" spans="1:8" ht="16" x14ac:dyDescent="0.2">
      <c r="A591" s="79" t="s">
        <v>91</v>
      </c>
      <c r="B591" s="80"/>
      <c r="C591" s="81"/>
      <c r="D591" s="82"/>
      <c r="E591" s="80"/>
      <c r="F591" s="81"/>
      <c r="G591" s="82"/>
      <c r="H591" s="83"/>
    </row>
    <row r="592" spans="1:8" x14ac:dyDescent="0.2">
      <c r="A592" s="143"/>
      <c r="B592" s="130"/>
      <c r="C592" s="130"/>
      <c r="D592" s="86">
        <f>B592*C592</f>
        <v>0</v>
      </c>
      <c r="E592" s="130"/>
      <c r="F592" s="130"/>
      <c r="G592" s="89">
        <f>E592*F592</f>
        <v>0</v>
      </c>
      <c r="H592" s="83">
        <f>D592+G592</f>
        <v>0</v>
      </c>
    </row>
    <row r="593" spans="1:8" ht="16" x14ac:dyDescent="0.2">
      <c r="A593" s="79" t="s">
        <v>92</v>
      </c>
      <c r="B593" s="80"/>
      <c r="C593" s="81"/>
      <c r="D593" s="82"/>
      <c r="E593" s="131"/>
      <c r="F593" s="131"/>
      <c r="G593" s="82"/>
      <c r="H593" s="83"/>
    </row>
    <row r="594" spans="1:8" ht="16" x14ac:dyDescent="0.2">
      <c r="A594" s="77" t="s">
        <v>93</v>
      </c>
      <c r="B594" s="130"/>
      <c r="C594" s="130"/>
      <c r="D594" s="86">
        <f>B594*C594</f>
        <v>0</v>
      </c>
      <c r="E594" s="130"/>
      <c r="F594" s="130"/>
      <c r="G594" s="89">
        <f>E594*F594</f>
        <v>0</v>
      </c>
      <c r="H594" s="83">
        <f>D594+G594</f>
        <v>0</v>
      </c>
    </row>
    <row r="595" spans="1:8" ht="16" x14ac:dyDescent="0.2">
      <c r="A595" s="77" t="s">
        <v>124</v>
      </c>
      <c r="B595" s="84"/>
      <c r="C595" s="85"/>
      <c r="D595" s="86"/>
      <c r="E595" s="87"/>
      <c r="F595" s="88"/>
      <c r="G595" s="89"/>
      <c r="H595" s="83"/>
    </row>
    <row r="596" spans="1:8" ht="16" x14ac:dyDescent="0.2">
      <c r="A596" s="139" t="s">
        <v>95</v>
      </c>
      <c r="B596" s="130"/>
      <c r="C596" s="130"/>
      <c r="D596" s="86">
        <f>B596*C596</f>
        <v>0</v>
      </c>
      <c r="E596" s="130"/>
      <c r="F596" s="130"/>
      <c r="G596" s="89">
        <f>E596*F596</f>
        <v>0</v>
      </c>
      <c r="H596" s="83">
        <f>D596+G596</f>
        <v>0</v>
      </c>
    </row>
    <row r="597" spans="1:8" ht="16" x14ac:dyDescent="0.2">
      <c r="A597" s="139" t="s">
        <v>96</v>
      </c>
      <c r="B597" s="130"/>
      <c r="C597" s="130"/>
      <c r="D597" s="86">
        <f>B597*C597</f>
        <v>0</v>
      </c>
      <c r="E597" s="130"/>
      <c r="F597" s="130"/>
      <c r="G597" s="89">
        <f>E597*F597</f>
        <v>0</v>
      </c>
      <c r="H597" s="83">
        <f>D597+G597</f>
        <v>0</v>
      </c>
    </row>
    <row r="598" spans="1:8" ht="16" x14ac:dyDescent="0.2">
      <c r="A598" s="139" t="s">
        <v>97</v>
      </c>
      <c r="B598" s="130"/>
      <c r="C598" s="130"/>
      <c r="D598" s="86">
        <f>B598*C598</f>
        <v>0</v>
      </c>
      <c r="E598" s="130"/>
      <c r="F598" s="130"/>
      <c r="G598" s="89">
        <f>E598*F598</f>
        <v>0</v>
      </c>
      <c r="H598" s="83">
        <f>D598+G598</f>
        <v>0</v>
      </c>
    </row>
    <row r="599" spans="1:8" ht="16" x14ac:dyDescent="0.2">
      <c r="A599" s="77" t="s">
        <v>98</v>
      </c>
      <c r="B599" s="84"/>
      <c r="C599" s="85"/>
      <c r="D599" s="86"/>
      <c r="E599" s="87"/>
      <c r="F599" s="88"/>
      <c r="G599" s="89"/>
      <c r="H599" s="83"/>
    </row>
    <row r="600" spans="1:8" ht="16" x14ac:dyDescent="0.2">
      <c r="A600" s="139" t="s">
        <v>99</v>
      </c>
      <c r="B600" s="130"/>
      <c r="C600" s="130"/>
      <c r="D600" s="86">
        <f>B600*C600</f>
        <v>0</v>
      </c>
      <c r="E600" s="130"/>
      <c r="F600" s="130"/>
      <c r="G600" s="89">
        <f>E600*F600</f>
        <v>0</v>
      </c>
      <c r="H600" s="83">
        <f>D600+G600</f>
        <v>0</v>
      </c>
    </row>
    <row r="601" spans="1:8" ht="16" x14ac:dyDescent="0.2">
      <c r="A601" s="139" t="s">
        <v>100</v>
      </c>
      <c r="B601" s="130"/>
      <c r="C601" s="130"/>
      <c r="D601" s="86">
        <f>B601*C601</f>
        <v>0</v>
      </c>
      <c r="E601" s="130"/>
      <c r="F601" s="130"/>
      <c r="G601" s="89">
        <f>E601*F601</f>
        <v>0</v>
      </c>
      <c r="H601" s="83">
        <f>D601+G601</f>
        <v>0</v>
      </c>
    </row>
    <row r="602" spans="1:8" ht="16" x14ac:dyDescent="0.2">
      <c r="A602" s="139" t="s">
        <v>101</v>
      </c>
      <c r="B602" s="130"/>
      <c r="C602" s="130"/>
      <c r="D602" s="86">
        <f>B602*C602</f>
        <v>0</v>
      </c>
      <c r="E602" s="130"/>
      <c r="F602" s="130"/>
      <c r="G602" s="89">
        <f>E602*F602</f>
        <v>0</v>
      </c>
      <c r="H602" s="83">
        <f>D602+G602</f>
        <v>0</v>
      </c>
    </row>
    <row r="603" spans="1:8" ht="16" x14ac:dyDescent="0.2">
      <c r="A603" s="139" t="s">
        <v>102</v>
      </c>
      <c r="B603" s="130"/>
      <c r="C603" s="130"/>
      <c r="D603" s="86">
        <f>B603*C603</f>
        <v>0</v>
      </c>
      <c r="E603" s="130"/>
      <c r="F603" s="130"/>
      <c r="G603" s="89">
        <f>E603*F603</f>
        <v>0</v>
      </c>
      <c r="H603" s="83">
        <f>D603+G603</f>
        <v>0</v>
      </c>
    </row>
    <row r="604" spans="1:8" ht="16" x14ac:dyDescent="0.2">
      <c r="A604" s="139" t="s">
        <v>125</v>
      </c>
      <c r="B604" s="130"/>
      <c r="C604" s="130"/>
      <c r="D604" s="86">
        <f>B604*C604</f>
        <v>0</v>
      </c>
      <c r="E604" s="130"/>
      <c r="F604" s="130"/>
      <c r="G604" s="89">
        <f>E604*F604</f>
        <v>0</v>
      </c>
      <c r="H604" s="83">
        <f>D604+G604</f>
        <v>0</v>
      </c>
    </row>
    <row r="605" spans="1:8" ht="16" x14ac:dyDescent="0.2">
      <c r="A605" s="79" t="s">
        <v>104</v>
      </c>
      <c r="B605" s="80"/>
      <c r="C605" s="81"/>
      <c r="D605" s="82"/>
      <c r="E605" s="80"/>
      <c r="F605" s="81"/>
      <c r="G605" s="82"/>
      <c r="H605" s="83"/>
    </row>
    <row r="606" spans="1:8" ht="16" x14ac:dyDescent="0.2">
      <c r="A606" s="140" t="s">
        <v>105</v>
      </c>
      <c r="B606" s="130"/>
      <c r="C606" s="130"/>
      <c r="D606" s="86">
        <f>B606*C606</f>
        <v>0</v>
      </c>
      <c r="E606" s="130"/>
      <c r="F606" s="130"/>
      <c r="G606" s="89">
        <f>E606*F606</f>
        <v>0</v>
      </c>
      <c r="H606" s="83">
        <f>D606+G606</f>
        <v>0</v>
      </c>
    </row>
    <row r="607" spans="1:8" ht="16" x14ac:dyDescent="0.2">
      <c r="A607" s="140" t="s">
        <v>106</v>
      </c>
      <c r="B607" s="130"/>
      <c r="C607" s="130"/>
      <c r="D607" s="86">
        <f>B607*C607</f>
        <v>0</v>
      </c>
      <c r="E607" s="130"/>
      <c r="F607" s="130"/>
      <c r="G607" s="89">
        <f>E607*F607</f>
        <v>0</v>
      </c>
      <c r="H607" s="83">
        <f>D607+G607</f>
        <v>0</v>
      </c>
    </row>
    <row r="608" spans="1:8" ht="16" x14ac:dyDescent="0.2">
      <c r="A608" s="140" t="s">
        <v>321</v>
      </c>
      <c r="B608" s="130"/>
      <c r="C608" s="130"/>
      <c r="D608" s="86">
        <f>B608*C608</f>
        <v>0</v>
      </c>
      <c r="E608" s="130"/>
      <c r="F608" s="130"/>
      <c r="G608" s="89">
        <f>E608*F608</f>
        <v>0</v>
      </c>
      <c r="H608" s="83">
        <f>D608+G608</f>
        <v>0</v>
      </c>
    </row>
    <row r="609" spans="1:8" ht="16" x14ac:dyDescent="0.2">
      <c r="A609" s="140" t="s">
        <v>322</v>
      </c>
      <c r="B609" s="130"/>
      <c r="C609" s="130"/>
      <c r="D609" s="86">
        <f>B609*C609</f>
        <v>0</v>
      </c>
      <c r="E609" s="130"/>
      <c r="F609" s="130"/>
      <c r="G609" s="89">
        <f>E609*F609</f>
        <v>0</v>
      </c>
      <c r="H609" s="83">
        <f>D609+G609</f>
        <v>0</v>
      </c>
    </row>
    <row r="610" spans="1:8" ht="16" x14ac:dyDescent="0.2">
      <c r="A610" s="140" t="s">
        <v>109</v>
      </c>
      <c r="B610" s="130"/>
      <c r="C610" s="130"/>
      <c r="D610" s="86">
        <f>B610*C610</f>
        <v>0</v>
      </c>
      <c r="E610" s="130"/>
      <c r="F610" s="130"/>
      <c r="G610" s="89">
        <f>E610*F610</f>
        <v>0</v>
      </c>
      <c r="H610" s="83">
        <f>D610+G610</f>
        <v>0</v>
      </c>
    </row>
    <row r="611" spans="1:8" x14ac:dyDescent="0.2">
      <c r="A611" s="140"/>
      <c r="B611" s="84"/>
      <c r="C611" s="85"/>
      <c r="D611" s="86"/>
      <c r="E611" s="118"/>
      <c r="F611" s="119"/>
      <c r="G611" s="89"/>
      <c r="H611" s="115"/>
    </row>
    <row r="612" spans="1:8" ht="16" x14ac:dyDescent="0.2">
      <c r="A612" s="142" t="s">
        <v>110</v>
      </c>
      <c r="B612" s="79"/>
      <c r="C612" s="79"/>
      <c r="D612" s="82">
        <f>SUM(D583:D590)+SUM(D594:D604)</f>
        <v>0</v>
      </c>
      <c r="E612" s="113"/>
      <c r="F612" s="113"/>
      <c r="G612" s="82">
        <f>SUM(G583:G590)+SUM(G594:G604)</f>
        <v>0</v>
      </c>
      <c r="H612" s="115">
        <f>D612+G612</f>
        <v>0</v>
      </c>
    </row>
    <row r="613" spans="1:8" ht="16" x14ac:dyDescent="0.2">
      <c r="A613" s="142" t="s">
        <v>111</v>
      </c>
      <c r="B613" s="79"/>
      <c r="C613" s="79"/>
      <c r="D613" s="82">
        <f>SUM(D582:D610)</f>
        <v>0</v>
      </c>
      <c r="E613" s="113"/>
      <c r="F613" s="113"/>
      <c r="G613" s="82">
        <f>SUM(G582:G610)</f>
        <v>0</v>
      </c>
      <c r="H613" s="115">
        <f>D613+G613</f>
        <v>0</v>
      </c>
    </row>
    <row r="614" spans="1:8" x14ac:dyDescent="0.2">
      <c r="A614" s="140"/>
      <c r="B614" s="84"/>
      <c r="C614" s="85"/>
      <c r="D614" s="86"/>
      <c r="E614" s="118"/>
      <c r="F614" s="119"/>
      <c r="G614" s="89"/>
      <c r="H614" s="115"/>
    </row>
    <row r="615" spans="1:8" ht="16" x14ac:dyDescent="0.2">
      <c r="A615" s="79" t="s">
        <v>112</v>
      </c>
      <c r="B615" s="80"/>
      <c r="C615" s="81"/>
      <c r="D615" s="82">
        <f>D612*0.25</f>
        <v>0</v>
      </c>
      <c r="E615" s="116"/>
      <c r="F615" s="117"/>
      <c r="G615" s="82">
        <f>G612*0.25</f>
        <v>0</v>
      </c>
      <c r="H615" s="115">
        <f>D615+G615</f>
        <v>0</v>
      </c>
    </row>
    <row r="616" spans="1:8" x14ac:dyDescent="0.2">
      <c r="A616" s="141"/>
      <c r="B616" s="84"/>
      <c r="C616" s="85"/>
      <c r="D616" s="86"/>
      <c r="E616" s="118"/>
      <c r="F616" s="119"/>
      <c r="G616" s="89"/>
      <c r="H616" s="115"/>
    </row>
    <row r="617" spans="1:8" ht="16" x14ac:dyDescent="0.2">
      <c r="A617" s="79" t="s">
        <v>113</v>
      </c>
      <c r="B617" s="79"/>
      <c r="C617" s="79"/>
      <c r="D617" s="82">
        <f>D613+D615</f>
        <v>0</v>
      </c>
      <c r="E617" s="113"/>
      <c r="F617" s="113"/>
      <c r="G617" s="82">
        <f>G613+G615</f>
        <v>0</v>
      </c>
      <c r="H617" s="115">
        <f>D617+G617</f>
        <v>0</v>
      </c>
    </row>
    <row r="618" spans="1:8" ht="24" x14ac:dyDescent="0.2">
      <c r="A618" s="144"/>
      <c r="B618" s="91"/>
      <c r="C618" s="92"/>
      <c r="D618" s="93"/>
      <c r="E618" s="91"/>
      <c r="F618" s="92"/>
      <c r="G618" s="93"/>
      <c r="H618" s="90"/>
    </row>
    <row r="619" spans="1:8" x14ac:dyDescent="0.2">
      <c r="A619" s="71"/>
      <c r="B619" s="72"/>
      <c r="C619" s="73"/>
      <c r="D619" s="74"/>
      <c r="E619" s="72"/>
      <c r="F619" s="73"/>
      <c r="G619" s="74"/>
      <c r="H619" s="76"/>
    </row>
    <row r="620" spans="1:8" ht="21" x14ac:dyDescent="0.2">
      <c r="A620" s="287" t="str">
        <f t="shared" ref="A620" si="60">CONCATENATE("COSTS WORK PACKAGE 16: ","      ","Communication, Dissemination, Exploitation &amp; Policy (1/4)")</f>
        <v>COSTS WORK PACKAGE 16:       Communication, Dissemination, Exploitation &amp; Policy (1/4)</v>
      </c>
      <c r="B620" s="288"/>
      <c r="C620" s="288"/>
      <c r="D620" s="288"/>
      <c r="E620" s="229"/>
      <c r="F620" s="229"/>
      <c r="G620" s="229"/>
      <c r="H620" s="230"/>
    </row>
    <row r="621" spans="1:8" x14ac:dyDescent="0.2">
      <c r="A621" s="77"/>
      <c r="B621" s="78"/>
      <c r="C621" s="78"/>
      <c r="D621" s="78"/>
      <c r="E621" s="78"/>
      <c r="F621" s="78"/>
      <c r="G621" s="78"/>
      <c r="H621" s="78"/>
    </row>
    <row r="622" spans="1:8" ht="16" x14ac:dyDescent="0.2">
      <c r="A622" s="79" t="s">
        <v>81</v>
      </c>
      <c r="B622" s="80"/>
      <c r="C622" s="81"/>
      <c r="D622" s="82"/>
      <c r="E622" s="80"/>
      <c r="F622" s="81"/>
      <c r="G622" s="82"/>
      <c r="H622" s="83"/>
    </row>
    <row r="623" spans="1:8" ht="16" x14ac:dyDescent="0.2">
      <c r="A623" s="77" t="s">
        <v>82</v>
      </c>
      <c r="B623" s="84"/>
      <c r="C623" s="85"/>
      <c r="D623" s="86"/>
      <c r="E623" s="87"/>
      <c r="F623" s="88"/>
      <c r="G623" s="89"/>
      <c r="H623" s="83"/>
    </row>
    <row r="624" spans="1:8" ht="16" x14ac:dyDescent="0.2">
      <c r="A624" s="138" t="s">
        <v>83</v>
      </c>
      <c r="B624" s="130"/>
      <c r="C624" s="130"/>
      <c r="D624" s="86">
        <f t="shared" ref="D624:D631" si="61">B624*C624</f>
        <v>0</v>
      </c>
      <c r="E624" s="130"/>
      <c r="F624" s="130"/>
      <c r="G624" s="89">
        <f t="shared" ref="G624:G631" si="62">E624*F624</f>
        <v>0</v>
      </c>
      <c r="H624" s="83">
        <f t="shared" ref="H624:H631" si="63">D624+G624</f>
        <v>0</v>
      </c>
    </row>
    <row r="625" spans="1:8" ht="16" x14ac:dyDescent="0.2">
      <c r="A625" s="138" t="s">
        <v>84</v>
      </c>
      <c r="B625" s="130"/>
      <c r="C625" s="130"/>
      <c r="D625" s="86">
        <f t="shared" si="61"/>
        <v>0</v>
      </c>
      <c r="E625" s="130"/>
      <c r="F625" s="130"/>
      <c r="G625" s="89">
        <f t="shared" si="62"/>
        <v>0</v>
      </c>
      <c r="H625" s="83">
        <f t="shared" si="63"/>
        <v>0</v>
      </c>
    </row>
    <row r="626" spans="1:8" ht="16" x14ac:dyDescent="0.2">
      <c r="A626" s="138" t="s">
        <v>85</v>
      </c>
      <c r="B626" s="130"/>
      <c r="C626" s="130"/>
      <c r="D626" s="86">
        <f t="shared" si="61"/>
        <v>0</v>
      </c>
      <c r="E626" s="130"/>
      <c r="F626" s="130"/>
      <c r="G626" s="89">
        <f t="shared" si="62"/>
        <v>0</v>
      </c>
      <c r="H626" s="83">
        <f t="shared" si="63"/>
        <v>0</v>
      </c>
    </row>
    <row r="627" spans="1:8" ht="16" x14ac:dyDescent="0.2">
      <c r="A627" s="138" t="s">
        <v>86</v>
      </c>
      <c r="B627" s="130"/>
      <c r="C627" s="130"/>
      <c r="D627" s="86">
        <f t="shared" si="61"/>
        <v>0</v>
      </c>
      <c r="E627" s="130"/>
      <c r="F627" s="130"/>
      <c r="G627" s="89">
        <f t="shared" si="62"/>
        <v>0</v>
      </c>
      <c r="H627" s="83">
        <f t="shared" si="63"/>
        <v>0</v>
      </c>
    </row>
    <row r="628" spans="1:8" ht="16" x14ac:dyDescent="0.2">
      <c r="A628" s="138" t="s">
        <v>87</v>
      </c>
      <c r="B628" s="130"/>
      <c r="C628" s="130"/>
      <c r="D628" s="86">
        <f t="shared" si="61"/>
        <v>0</v>
      </c>
      <c r="E628" s="130"/>
      <c r="F628" s="130"/>
      <c r="G628" s="89">
        <f t="shared" si="62"/>
        <v>0</v>
      </c>
      <c r="H628" s="83">
        <f t="shared" si="63"/>
        <v>0</v>
      </c>
    </row>
    <row r="629" spans="1:8" ht="16" x14ac:dyDescent="0.2">
      <c r="A629" s="77" t="s">
        <v>88</v>
      </c>
      <c r="B629" s="130"/>
      <c r="C629" s="130"/>
      <c r="D629" s="86">
        <f t="shared" si="61"/>
        <v>0</v>
      </c>
      <c r="E629" s="130"/>
      <c r="F629" s="130"/>
      <c r="G629" s="89">
        <f t="shared" si="62"/>
        <v>0</v>
      </c>
      <c r="H629" s="83">
        <f t="shared" si="63"/>
        <v>0</v>
      </c>
    </row>
    <row r="630" spans="1:8" ht="16" x14ac:dyDescent="0.2">
      <c r="A630" s="77" t="s">
        <v>89</v>
      </c>
      <c r="B630" s="130"/>
      <c r="C630" s="130"/>
      <c r="D630" s="86">
        <f t="shared" si="61"/>
        <v>0</v>
      </c>
      <c r="E630" s="130"/>
      <c r="F630" s="130"/>
      <c r="G630" s="89">
        <f t="shared" si="62"/>
        <v>0</v>
      </c>
      <c r="H630" s="83">
        <f t="shared" si="63"/>
        <v>0</v>
      </c>
    </row>
    <row r="631" spans="1:8" ht="16" x14ac:dyDescent="0.2">
      <c r="A631" s="77" t="s">
        <v>90</v>
      </c>
      <c r="B631" s="130"/>
      <c r="C631" s="85">
        <f>5080*VLOOKUP('BE list'!D9,CountryList!A2:B164,2,FALSE)</f>
        <v>4638.04</v>
      </c>
      <c r="D631" s="86">
        <f t="shared" si="61"/>
        <v>0</v>
      </c>
      <c r="E631" s="130"/>
      <c r="F631" s="88">
        <f>5080*VLOOKUP('BE list'!D10,CountryList!A2:B164,2,FALSE)</f>
        <v>4638.04</v>
      </c>
      <c r="G631" s="89">
        <f t="shared" si="62"/>
        <v>0</v>
      </c>
      <c r="H631" s="83">
        <f t="shared" si="63"/>
        <v>0</v>
      </c>
    </row>
    <row r="632" spans="1:8" ht="16" x14ac:dyDescent="0.2">
      <c r="A632" s="79" t="s">
        <v>91</v>
      </c>
      <c r="B632" s="80"/>
      <c r="C632" s="81"/>
      <c r="D632" s="82"/>
      <c r="E632" s="80"/>
      <c r="F632" s="81"/>
      <c r="G632" s="82"/>
      <c r="H632" s="83"/>
    </row>
    <row r="633" spans="1:8" x14ac:dyDescent="0.2">
      <c r="A633" s="143"/>
      <c r="B633" s="130"/>
      <c r="C633" s="130"/>
      <c r="D633" s="86">
        <f>B633*C633</f>
        <v>0</v>
      </c>
      <c r="E633" s="130"/>
      <c r="F633" s="130"/>
      <c r="G633" s="89">
        <f>E633*F633</f>
        <v>0</v>
      </c>
      <c r="H633" s="83">
        <f>D633+G633</f>
        <v>0</v>
      </c>
    </row>
    <row r="634" spans="1:8" ht="16" x14ac:dyDescent="0.2">
      <c r="A634" s="79" t="s">
        <v>92</v>
      </c>
      <c r="B634" s="80"/>
      <c r="C634" s="81"/>
      <c r="D634" s="82"/>
      <c r="E634" s="131"/>
      <c r="F634" s="131"/>
      <c r="G634" s="82"/>
      <c r="H634" s="83"/>
    </row>
    <row r="635" spans="1:8" ht="16" x14ac:dyDescent="0.2">
      <c r="A635" s="77" t="s">
        <v>93</v>
      </c>
      <c r="B635" s="130"/>
      <c r="C635" s="130"/>
      <c r="D635" s="86">
        <f>B635*C635</f>
        <v>0</v>
      </c>
      <c r="E635" s="130"/>
      <c r="F635" s="130"/>
      <c r="G635" s="89">
        <f>E635*F635</f>
        <v>0</v>
      </c>
      <c r="H635" s="83">
        <f>D635+G635</f>
        <v>0</v>
      </c>
    </row>
    <row r="636" spans="1:8" ht="16" x14ac:dyDescent="0.2">
      <c r="A636" s="77" t="s">
        <v>124</v>
      </c>
      <c r="B636" s="84"/>
      <c r="C636" s="85"/>
      <c r="D636" s="86"/>
      <c r="E636" s="87"/>
      <c r="F636" s="88"/>
      <c r="G636" s="89"/>
      <c r="H636" s="83"/>
    </row>
    <row r="637" spans="1:8" ht="16" x14ac:dyDescent="0.2">
      <c r="A637" s="139" t="s">
        <v>95</v>
      </c>
      <c r="B637" s="130"/>
      <c r="C637" s="130"/>
      <c r="D637" s="86">
        <f>B637*C637</f>
        <v>0</v>
      </c>
      <c r="E637" s="130"/>
      <c r="F637" s="130"/>
      <c r="G637" s="89">
        <f>E637*F637</f>
        <v>0</v>
      </c>
      <c r="H637" s="83">
        <f>D637+G637</f>
        <v>0</v>
      </c>
    </row>
    <row r="638" spans="1:8" ht="16" x14ac:dyDescent="0.2">
      <c r="A638" s="139" t="s">
        <v>96</v>
      </c>
      <c r="B638" s="130"/>
      <c r="C638" s="130"/>
      <c r="D638" s="86">
        <f>B638*C638</f>
        <v>0</v>
      </c>
      <c r="E638" s="130"/>
      <c r="F638" s="130"/>
      <c r="G638" s="89">
        <f>E638*F638</f>
        <v>0</v>
      </c>
      <c r="H638" s="83">
        <f>D638+G638</f>
        <v>0</v>
      </c>
    </row>
    <row r="639" spans="1:8" ht="16" x14ac:dyDescent="0.2">
      <c r="A639" s="139" t="s">
        <v>97</v>
      </c>
      <c r="B639" s="130"/>
      <c r="C639" s="130"/>
      <c r="D639" s="86">
        <f>B639*C639</f>
        <v>0</v>
      </c>
      <c r="E639" s="130"/>
      <c r="F639" s="130"/>
      <c r="G639" s="89">
        <f>E639*F639</f>
        <v>0</v>
      </c>
      <c r="H639" s="83">
        <f>D639+G639</f>
        <v>0</v>
      </c>
    </row>
    <row r="640" spans="1:8" ht="16" x14ac:dyDescent="0.2">
      <c r="A640" s="77" t="s">
        <v>98</v>
      </c>
      <c r="B640" s="84"/>
      <c r="C640" s="85"/>
      <c r="D640" s="86"/>
      <c r="E640" s="87"/>
      <c r="F640" s="88"/>
      <c r="G640" s="89"/>
      <c r="H640" s="83"/>
    </row>
    <row r="641" spans="1:8" ht="16" x14ac:dyDescent="0.2">
      <c r="A641" s="139" t="s">
        <v>99</v>
      </c>
      <c r="B641" s="130"/>
      <c r="C641" s="130"/>
      <c r="D641" s="86">
        <f>B641*C641</f>
        <v>0</v>
      </c>
      <c r="E641" s="130"/>
      <c r="F641" s="130"/>
      <c r="G641" s="89">
        <f>E641*F641</f>
        <v>0</v>
      </c>
      <c r="H641" s="83">
        <f>D641+G641</f>
        <v>0</v>
      </c>
    </row>
    <row r="642" spans="1:8" ht="16" x14ac:dyDescent="0.2">
      <c r="A642" s="139" t="s">
        <v>100</v>
      </c>
      <c r="B642" s="130"/>
      <c r="C642" s="130"/>
      <c r="D642" s="86">
        <f>B642*C642</f>
        <v>0</v>
      </c>
      <c r="E642" s="130"/>
      <c r="F642" s="130"/>
      <c r="G642" s="89">
        <f>E642*F642</f>
        <v>0</v>
      </c>
      <c r="H642" s="83">
        <f>D642+G642</f>
        <v>0</v>
      </c>
    </row>
    <row r="643" spans="1:8" ht="16" x14ac:dyDescent="0.2">
      <c r="A643" s="139" t="s">
        <v>101</v>
      </c>
      <c r="B643" s="130"/>
      <c r="C643" s="130"/>
      <c r="D643" s="86">
        <f>B643*C643</f>
        <v>0</v>
      </c>
      <c r="E643" s="130"/>
      <c r="F643" s="130"/>
      <c r="G643" s="89">
        <f>E643*F643</f>
        <v>0</v>
      </c>
      <c r="H643" s="83">
        <f>D643+G643</f>
        <v>0</v>
      </c>
    </row>
    <row r="644" spans="1:8" ht="16" x14ac:dyDescent="0.2">
      <c r="A644" s="139" t="s">
        <v>102</v>
      </c>
      <c r="B644" s="130"/>
      <c r="C644" s="130"/>
      <c r="D644" s="86">
        <f>B644*C644</f>
        <v>0</v>
      </c>
      <c r="E644" s="130"/>
      <c r="F644" s="130"/>
      <c r="G644" s="89">
        <f>E644*F644</f>
        <v>0</v>
      </c>
      <c r="H644" s="83">
        <f>D644+G644</f>
        <v>0</v>
      </c>
    </row>
    <row r="645" spans="1:8" ht="16" x14ac:dyDescent="0.2">
      <c r="A645" s="139" t="s">
        <v>125</v>
      </c>
      <c r="B645" s="130"/>
      <c r="C645" s="130"/>
      <c r="D645" s="86">
        <f>B645*C645</f>
        <v>0</v>
      </c>
      <c r="E645" s="130"/>
      <c r="F645" s="130"/>
      <c r="G645" s="89">
        <f>E645*F645</f>
        <v>0</v>
      </c>
      <c r="H645" s="83">
        <f>D645+G645</f>
        <v>0</v>
      </c>
    </row>
    <row r="646" spans="1:8" ht="16" x14ac:dyDescent="0.2">
      <c r="A646" s="79" t="s">
        <v>104</v>
      </c>
      <c r="B646" s="80"/>
      <c r="C646" s="81"/>
      <c r="D646" s="82"/>
      <c r="E646" s="80"/>
      <c r="F646" s="81"/>
      <c r="G646" s="82"/>
      <c r="H646" s="83"/>
    </row>
    <row r="647" spans="1:8" ht="16" x14ac:dyDescent="0.2">
      <c r="A647" s="140" t="s">
        <v>105</v>
      </c>
      <c r="B647" s="130"/>
      <c r="C647" s="130"/>
      <c r="D647" s="86">
        <f>B647*C647</f>
        <v>0</v>
      </c>
      <c r="E647" s="130"/>
      <c r="F647" s="130"/>
      <c r="G647" s="89">
        <f>E647*F647</f>
        <v>0</v>
      </c>
      <c r="H647" s="83">
        <f>D647+G647</f>
        <v>0</v>
      </c>
    </row>
    <row r="648" spans="1:8" ht="16" x14ac:dyDescent="0.2">
      <c r="A648" s="140" t="s">
        <v>106</v>
      </c>
      <c r="B648" s="130"/>
      <c r="C648" s="130"/>
      <c r="D648" s="86">
        <f>B648*C648</f>
        <v>0</v>
      </c>
      <c r="E648" s="130"/>
      <c r="F648" s="130"/>
      <c r="G648" s="89">
        <f>E648*F648</f>
        <v>0</v>
      </c>
      <c r="H648" s="83">
        <f>D648+G648</f>
        <v>0</v>
      </c>
    </row>
    <row r="649" spans="1:8" ht="16" x14ac:dyDescent="0.2">
      <c r="A649" s="140" t="s">
        <v>321</v>
      </c>
      <c r="B649" s="130"/>
      <c r="C649" s="130"/>
      <c r="D649" s="86">
        <f>B649*C649</f>
        <v>0</v>
      </c>
      <c r="E649" s="130"/>
      <c r="F649" s="130"/>
      <c r="G649" s="89">
        <f>E649*F649</f>
        <v>0</v>
      </c>
      <c r="H649" s="83">
        <f>D649+G649</f>
        <v>0</v>
      </c>
    </row>
    <row r="650" spans="1:8" ht="16" x14ac:dyDescent="0.2">
      <c r="A650" s="140" t="s">
        <v>322</v>
      </c>
      <c r="B650" s="130"/>
      <c r="C650" s="130"/>
      <c r="D650" s="86">
        <f>B650*C650</f>
        <v>0</v>
      </c>
      <c r="E650" s="130"/>
      <c r="F650" s="130"/>
      <c r="G650" s="89">
        <f>E650*F650</f>
        <v>0</v>
      </c>
      <c r="H650" s="83">
        <f>D650+G650</f>
        <v>0</v>
      </c>
    </row>
    <row r="651" spans="1:8" ht="16" x14ac:dyDescent="0.2">
      <c r="A651" s="140" t="s">
        <v>109</v>
      </c>
      <c r="B651" s="130"/>
      <c r="C651" s="130"/>
      <c r="D651" s="86">
        <f>B651*C651</f>
        <v>0</v>
      </c>
      <c r="E651" s="130"/>
      <c r="F651" s="130"/>
      <c r="G651" s="89">
        <f>E651*F651</f>
        <v>0</v>
      </c>
      <c r="H651" s="83">
        <f>D651+G651</f>
        <v>0</v>
      </c>
    </row>
    <row r="652" spans="1:8" x14ac:dyDescent="0.2">
      <c r="A652" s="140"/>
      <c r="B652" s="84"/>
      <c r="C652" s="85"/>
      <c r="D652" s="86"/>
      <c r="E652" s="118"/>
      <c r="F652" s="119"/>
      <c r="G652" s="89"/>
      <c r="H652" s="115"/>
    </row>
    <row r="653" spans="1:8" ht="16" x14ac:dyDescent="0.2">
      <c r="A653" s="142" t="s">
        <v>110</v>
      </c>
      <c r="B653" s="79"/>
      <c r="C653" s="79"/>
      <c r="D653" s="82">
        <f>SUM(D624:D631)+SUM(D635:D645)</f>
        <v>0</v>
      </c>
      <c r="E653" s="113"/>
      <c r="F653" s="113"/>
      <c r="G653" s="82">
        <f>SUM(G624:G631)+SUM(G635:G645)</f>
        <v>0</v>
      </c>
      <c r="H653" s="115">
        <f>D653+G653</f>
        <v>0</v>
      </c>
    </row>
    <row r="654" spans="1:8" ht="16" x14ac:dyDescent="0.2">
      <c r="A654" s="142" t="s">
        <v>111</v>
      </c>
      <c r="B654" s="79"/>
      <c r="C654" s="79"/>
      <c r="D654" s="82">
        <f>SUM(D623:D651)</f>
        <v>0</v>
      </c>
      <c r="E654" s="113"/>
      <c r="F654" s="113"/>
      <c r="G654" s="82">
        <f>SUM(G623:G651)</f>
        <v>0</v>
      </c>
      <c r="H654" s="115">
        <f>D654+G654</f>
        <v>0</v>
      </c>
    </row>
    <row r="655" spans="1:8" x14ac:dyDescent="0.2">
      <c r="A655" s="140"/>
      <c r="B655" s="84"/>
      <c r="C655" s="85"/>
      <c r="D655" s="86"/>
      <c r="E655" s="118"/>
      <c r="F655" s="119"/>
      <c r="G655" s="89"/>
      <c r="H655" s="115"/>
    </row>
    <row r="656" spans="1:8" ht="16" x14ac:dyDescent="0.2">
      <c r="A656" s="79" t="s">
        <v>112</v>
      </c>
      <c r="B656" s="80"/>
      <c r="C656" s="81"/>
      <c r="D656" s="82">
        <f>D653*0.25</f>
        <v>0</v>
      </c>
      <c r="E656" s="116"/>
      <c r="F656" s="117"/>
      <c r="G656" s="82">
        <f>G653*0.25</f>
        <v>0</v>
      </c>
      <c r="H656" s="115">
        <f>D656+G656</f>
        <v>0</v>
      </c>
    </row>
    <row r="657" spans="1:8" x14ac:dyDescent="0.2">
      <c r="A657" s="141"/>
      <c r="B657" s="84"/>
      <c r="C657" s="85"/>
      <c r="D657" s="86"/>
      <c r="E657" s="118"/>
      <c r="F657" s="119"/>
      <c r="G657" s="89"/>
      <c r="H657" s="115"/>
    </row>
    <row r="658" spans="1:8" ht="16" x14ac:dyDescent="0.2">
      <c r="A658" s="79" t="s">
        <v>113</v>
      </c>
      <c r="B658" s="79"/>
      <c r="C658" s="79"/>
      <c r="D658" s="82">
        <f>D654+D656</f>
        <v>0</v>
      </c>
      <c r="E658" s="113"/>
      <c r="F658" s="113"/>
      <c r="G658" s="82">
        <f>G654+G656</f>
        <v>0</v>
      </c>
      <c r="H658" s="115">
        <f>D658+G658</f>
        <v>0</v>
      </c>
    </row>
    <row r="659" spans="1:8" ht="24" x14ac:dyDescent="0.2">
      <c r="A659" s="144"/>
      <c r="B659" s="91"/>
      <c r="C659" s="92"/>
      <c r="D659" s="93"/>
      <c r="E659" s="91"/>
      <c r="F659" s="92"/>
      <c r="G659" s="93"/>
      <c r="H659" s="90"/>
    </row>
    <row r="660" spans="1:8" x14ac:dyDescent="0.2">
      <c r="A660" s="71"/>
      <c r="B660" s="72"/>
      <c r="C660" s="73"/>
      <c r="D660" s="74"/>
      <c r="E660" s="72"/>
      <c r="F660" s="73"/>
      <c r="G660" s="74"/>
      <c r="H660" s="76"/>
    </row>
    <row r="661" spans="1:8" ht="21" x14ac:dyDescent="0.2">
      <c r="A661" s="287" t="str">
        <f t="shared" ref="A661" si="64">CONCATENATE("COSTS WORK PACKAGE 17: ","      ","Communication, Dissemination, Exploitation &amp; Policy (2/4)")</f>
        <v>COSTS WORK PACKAGE 17:       Communication, Dissemination, Exploitation &amp; Policy (2/4)</v>
      </c>
      <c r="B661" s="288"/>
      <c r="C661" s="288"/>
      <c r="D661" s="288"/>
      <c r="E661" s="229"/>
      <c r="F661" s="229"/>
      <c r="G661" s="229"/>
      <c r="H661" s="230"/>
    </row>
    <row r="662" spans="1:8" x14ac:dyDescent="0.2">
      <c r="A662" s="77"/>
      <c r="B662" s="78"/>
      <c r="C662" s="78"/>
      <c r="D662" s="78"/>
      <c r="E662" s="78"/>
      <c r="F662" s="78"/>
      <c r="G662" s="78"/>
      <c r="H662" s="78"/>
    </row>
    <row r="663" spans="1:8" ht="16" x14ac:dyDescent="0.2">
      <c r="A663" s="79" t="s">
        <v>81</v>
      </c>
      <c r="B663" s="80"/>
      <c r="C663" s="81"/>
      <c r="D663" s="82"/>
      <c r="E663" s="80"/>
      <c r="F663" s="81"/>
      <c r="G663" s="82"/>
      <c r="H663" s="83"/>
    </row>
    <row r="664" spans="1:8" ht="16" x14ac:dyDescent="0.2">
      <c r="A664" s="77" t="s">
        <v>82</v>
      </c>
      <c r="B664" s="84"/>
      <c r="C664" s="85"/>
      <c r="D664" s="86"/>
      <c r="E664" s="87"/>
      <c r="F664" s="88"/>
      <c r="G664" s="89"/>
      <c r="H664" s="83"/>
    </row>
    <row r="665" spans="1:8" ht="16" x14ac:dyDescent="0.2">
      <c r="A665" s="138" t="s">
        <v>83</v>
      </c>
      <c r="B665" s="130"/>
      <c r="C665" s="130"/>
      <c r="D665" s="86">
        <f t="shared" ref="D665:D672" si="65">B665*C665</f>
        <v>0</v>
      </c>
      <c r="E665" s="130"/>
      <c r="F665" s="130"/>
      <c r="G665" s="89">
        <f t="shared" ref="G665:G672" si="66">E665*F665</f>
        <v>0</v>
      </c>
      <c r="H665" s="83">
        <f t="shared" ref="H665:H672" si="67">D665+G665</f>
        <v>0</v>
      </c>
    </row>
    <row r="666" spans="1:8" ht="16" x14ac:dyDescent="0.2">
      <c r="A666" s="138" t="s">
        <v>84</v>
      </c>
      <c r="B666" s="130"/>
      <c r="C666" s="130"/>
      <c r="D666" s="86">
        <f t="shared" si="65"/>
        <v>0</v>
      </c>
      <c r="E666" s="130"/>
      <c r="F666" s="130"/>
      <c r="G666" s="89">
        <f t="shared" si="66"/>
        <v>0</v>
      </c>
      <c r="H666" s="83">
        <f t="shared" si="67"/>
        <v>0</v>
      </c>
    </row>
    <row r="667" spans="1:8" ht="16" x14ac:dyDescent="0.2">
      <c r="A667" s="138" t="s">
        <v>85</v>
      </c>
      <c r="B667" s="130"/>
      <c r="C667" s="130"/>
      <c r="D667" s="86">
        <f t="shared" si="65"/>
        <v>0</v>
      </c>
      <c r="E667" s="130"/>
      <c r="F667" s="130"/>
      <c r="G667" s="89">
        <f t="shared" si="66"/>
        <v>0</v>
      </c>
      <c r="H667" s="83">
        <f t="shared" si="67"/>
        <v>0</v>
      </c>
    </row>
    <row r="668" spans="1:8" ht="16" x14ac:dyDescent="0.2">
      <c r="A668" s="138" t="s">
        <v>86</v>
      </c>
      <c r="B668" s="130"/>
      <c r="C668" s="130"/>
      <c r="D668" s="86">
        <f t="shared" si="65"/>
        <v>0</v>
      </c>
      <c r="E668" s="130"/>
      <c r="F668" s="130"/>
      <c r="G668" s="89">
        <f t="shared" si="66"/>
        <v>0</v>
      </c>
      <c r="H668" s="83">
        <f t="shared" si="67"/>
        <v>0</v>
      </c>
    </row>
    <row r="669" spans="1:8" ht="16" x14ac:dyDescent="0.2">
      <c r="A669" s="138" t="s">
        <v>87</v>
      </c>
      <c r="B669" s="130"/>
      <c r="C669" s="130"/>
      <c r="D669" s="86">
        <f t="shared" si="65"/>
        <v>0</v>
      </c>
      <c r="E669" s="130"/>
      <c r="F669" s="130"/>
      <c r="G669" s="89">
        <f t="shared" si="66"/>
        <v>0</v>
      </c>
      <c r="H669" s="83">
        <f t="shared" si="67"/>
        <v>0</v>
      </c>
    </row>
    <row r="670" spans="1:8" ht="16" x14ac:dyDescent="0.2">
      <c r="A670" s="77" t="s">
        <v>88</v>
      </c>
      <c r="B670" s="130"/>
      <c r="C670" s="130"/>
      <c r="D670" s="86">
        <f t="shared" si="65"/>
        <v>0</v>
      </c>
      <c r="E670" s="130"/>
      <c r="F670" s="130"/>
      <c r="G670" s="89">
        <f t="shared" si="66"/>
        <v>0</v>
      </c>
      <c r="H670" s="83">
        <f t="shared" si="67"/>
        <v>0</v>
      </c>
    </row>
    <row r="671" spans="1:8" ht="16" x14ac:dyDescent="0.2">
      <c r="A671" s="77" t="s">
        <v>89</v>
      </c>
      <c r="B671" s="130"/>
      <c r="C671" s="130"/>
      <c r="D671" s="86">
        <f t="shared" si="65"/>
        <v>0</v>
      </c>
      <c r="E671" s="130"/>
      <c r="F671" s="130"/>
      <c r="G671" s="89">
        <f t="shared" si="66"/>
        <v>0</v>
      </c>
      <c r="H671" s="83">
        <f t="shared" si="67"/>
        <v>0</v>
      </c>
    </row>
    <row r="672" spans="1:8" ht="16" x14ac:dyDescent="0.2">
      <c r="A672" s="77" t="s">
        <v>90</v>
      </c>
      <c r="B672" s="130"/>
      <c r="C672" s="85">
        <f>5080*VLOOKUP('BE list'!D9,CountryList!A2:B164,2,FALSE)</f>
        <v>4638.04</v>
      </c>
      <c r="D672" s="86">
        <f t="shared" si="65"/>
        <v>0</v>
      </c>
      <c r="E672" s="130"/>
      <c r="F672" s="88">
        <f>5080*VLOOKUP('BE list'!D10,CountryList!A2:B164,2,FALSE)</f>
        <v>4638.04</v>
      </c>
      <c r="G672" s="89">
        <f t="shared" si="66"/>
        <v>0</v>
      </c>
      <c r="H672" s="83">
        <f t="shared" si="67"/>
        <v>0</v>
      </c>
    </row>
    <row r="673" spans="1:8" ht="16" x14ac:dyDescent="0.2">
      <c r="A673" s="79" t="s">
        <v>91</v>
      </c>
      <c r="B673" s="80"/>
      <c r="C673" s="81"/>
      <c r="D673" s="82"/>
      <c r="E673" s="80"/>
      <c r="F673" s="81"/>
      <c r="G673" s="82"/>
      <c r="H673" s="83"/>
    </row>
    <row r="674" spans="1:8" x14ac:dyDescent="0.2">
      <c r="A674" s="143"/>
      <c r="B674" s="130"/>
      <c r="C674" s="130"/>
      <c r="D674" s="86">
        <f>B674*C674</f>
        <v>0</v>
      </c>
      <c r="E674" s="130"/>
      <c r="F674" s="130"/>
      <c r="G674" s="89">
        <f>E674*F674</f>
        <v>0</v>
      </c>
      <c r="H674" s="83">
        <f>D674+G674</f>
        <v>0</v>
      </c>
    </row>
    <row r="675" spans="1:8" ht="16" x14ac:dyDescent="0.2">
      <c r="A675" s="79" t="s">
        <v>92</v>
      </c>
      <c r="B675" s="80"/>
      <c r="C675" s="81"/>
      <c r="D675" s="82"/>
      <c r="E675" s="131"/>
      <c r="F675" s="131"/>
      <c r="G675" s="82"/>
      <c r="H675" s="83"/>
    </row>
    <row r="676" spans="1:8" ht="16" x14ac:dyDescent="0.2">
      <c r="A676" s="77" t="s">
        <v>93</v>
      </c>
      <c r="B676" s="130"/>
      <c r="C676" s="130"/>
      <c r="D676" s="86">
        <f>B676*C676</f>
        <v>0</v>
      </c>
      <c r="E676" s="130"/>
      <c r="F676" s="130"/>
      <c r="G676" s="89">
        <f>E676*F676</f>
        <v>0</v>
      </c>
      <c r="H676" s="83">
        <f>D676+G676</f>
        <v>0</v>
      </c>
    </row>
    <row r="677" spans="1:8" ht="16" x14ac:dyDescent="0.2">
      <c r="A677" s="77" t="s">
        <v>124</v>
      </c>
      <c r="B677" s="84"/>
      <c r="C677" s="85"/>
      <c r="D677" s="86"/>
      <c r="E677" s="87"/>
      <c r="F677" s="88"/>
      <c r="G677" s="89"/>
      <c r="H677" s="83"/>
    </row>
    <row r="678" spans="1:8" ht="16" x14ac:dyDescent="0.2">
      <c r="A678" s="139" t="s">
        <v>95</v>
      </c>
      <c r="B678" s="130"/>
      <c r="C678" s="130"/>
      <c r="D678" s="86">
        <f>B678*C678</f>
        <v>0</v>
      </c>
      <c r="E678" s="130"/>
      <c r="F678" s="130"/>
      <c r="G678" s="89">
        <f>E678*F678</f>
        <v>0</v>
      </c>
      <c r="H678" s="83">
        <f>D678+G678</f>
        <v>0</v>
      </c>
    </row>
    <row r="679" spans="1:8" ht="16" x14ac:dyDescent="0.2">
      <c r="A679" s="139" t="s">
        <v>96</v>
      </c>
      <c r="B679" s="130"/>
      <c r="C679" s="130"/>
      <c r="D679" s="86">
        <f>B679*C679</f>
        <v>0</v>
      </c>
      <c r="E679" s="130"/>
      <c r="F679" s="130"/>
      <c r="G679" s="89">
        <f>E679*F679</f>
        <v>0</v>
      </c>
      <c r="H679" s="83">
        <f>D679+G679</f>
        <v>0</v>
      </c>
    </row>
    <row r="680" spans="1:8" ht="16" x14ac:dyDescent="0.2">
      <c r="A680" s="139" t="s">
        <v>97</v>
      </c>
      <c r="B680" s="130"/>
      <c r="C680" s="130"/>
      <c r="D680" s="86">
        <f>B680*C680</f>
        <v>0</v>
      </c>
      <c r="E680" s="130"/>
      <c r="F680" s="130"/>
      <c r="G680" s="89">
        <f>E680*F680</f>
        <v>0</v>
      </c>
      <c r="H680" s="83">
        <f>D680+G680</f>
        <v>0</v>
      </c>
    </row>
    <row r="681" spans="1:8" ht="16" x14ac:dyDescent="0.2">
      <c r="A681" s="77" t="s">
        <v>98</v>
      </c>
      <c r="B681" s="84"/>
      <c r="C681" s="85"/>
      <c r="D681" s="86"/>
      <c r="E681" s="87"/>
      <c r="F681" s="88"/>
      <c r="G681" s="89"/>
      <c r="H681" s="83"/>
    </row>
    <row r="682" spans="1:8" ht="16" x14ac:dyDescent="0.2">
      <c r="A682" s="139" t="s">
        <v>99</v>
      </c>
      <c r="B682" s="130"/>
      <c r="C682" s="130"/>
      <c r="D682" s="86">
        <f>B682*C682</f>
        <v>0</v>
      </c>
      <c r="E682" s="130"/>
      <c r="F682" s="130"/>
      <c r="G682" s="89">
        <f>E682*F682</f>
        <v>0</v>
      </c>
      <c r="H682" s="83">
        <f>D682+G682</f>
        <v>0</v>
      </c>
    </row>
    <row r="683" spans="1:8" ht="16" x14ac:dyDescent="0.2">
      <c r="A683" s="139" t="s">
        <v>100</v>
      </c>
      <c r="B683" s="130"/>
      <c r="C683" s="130"/>
      <c r="D683" s="86">
        <f>B683*C683</f>
        <v>0</v>
      </c>
      <c r="E683" s="130"/>
      <c r="F683" s="130"/>
      <c r="G683" s="89">
        <f>E683*F683</f>
        <v>0</v>
      </c>
      <c r="H683" s="83">
        <f>D683+G683</f>
        <v>0</v>
      </c>
    </row>
    <row r="684" spans="1:8" ht="16" x14ac:dyDescent="0.2">
      <c r="A684" s="139" t="s">
        <v>101</v>
      </c>
      <c r="B684" s="130"/>
      <c r="C684" s="130"/>
      <c r="D684" s="86">
        <f>B684*C684</f>
        <v>0</v>
      </c>
      <c r="E684" s="130"/>
      <c r="F684" s="130"/>
      <c r="G684" s="89">
        <f>E684*F684</f>
        <v>0</v>
      </c>
      <c r="H684" s="83">
        <f>D684+G684</f>
        <v>0</v>
      </c>
    </row>
    <row r="685" spans="1:8" ht="16" x14ac:dyDescent="0.2">
      <c r="A685" s="139" t="s">
        <v>102</v>
      </c>
      <c r="B685" s="130"/>
      <c r="C685" s="130"/>
      <c r="D685" s="86">
        <f>B685*C685</f>
        <v>0</v>
      </c>
      <c r="E685" s="130"/>
      <c r="F685" s="130"/>
      <c r="G685" s="89">
        <f>E685*F685</f>
        <v>0</v>
      </c>
      <c r="H685" s="83">
        <f>D685+G685</f>
        <v>0</v>
      </c>
    </row>
    <row r="686" spans="1:8" ht="16" x14ac:dyDescent="0.2">
      <c r="A686" s="139" t="s">
        <v>125</v>
      </c>
      <c r="B686" s="130"/>
      <c r="C686" s="130"/>
      <c r="D686" s="86">
        <f>B686*C686</f>
        <v>0</v>
      </c>
      <c r="E686" s="130"/>
      <c r="F686" s="130"/>
      <c r="G686" s="89">
        <f>E686*F686</f>
        <v>0</v>
      </c>
      <c r="H686" s="83">
        <f>D686+G686</f>
        <v>0</v>
      </c>
    </row>
    <row r="687" spans="1:8" ht="16" x14ac:dyDescent="0.2">
      <c r="A687" s="79" t="s">
        <v>104</v>
      </c>
      <c r="B687" s="80"/>
      <c r="C687" s="81"/>
      <c r="D687" s="82"/>
      <c r="E687" s="80"/>
      <c r="F687" s="81"/>
      <c r="G687" s="82"/>
      <c r="H687" s="83"/>
    </row>
    <row r="688" spans="1:8" ht="16" x14ac:dyDescent="0.2">
      <c r="A688" s="140" t="s">
        <v>105</v>
      </c>
      <c r="B688" s="130"/>
      <c r="C688" s="130"/>
      <c r="D688" s="86">
        <f>B688*C688</f>
        <v>0</v>
      </c>
      <c r="E688" s="130"/>
      <c r="F688" s="130"/>
      <c r="G688" s="89">
        <f>E688*F688</f>
        <v>0</v>
      </c>
      <c r="H688" s="83">
        <f>D688+G688</f>
        <v>0</v>
      </c>
    </row>
    <row r="689" spans="1:8" ht="16" x14ac:dyDescent="0.2">
      <c r="A689" s="140" t="s">
        <v>106</v>
      </c>
      <c r="B689" s="130"/>
      <c r="C689" s="130"/>
      <c r="D689" s="86">
        <f>B689*C689</f>
        <v>0</v>
      </c>
      <c r="E689" s="130"/>
      <c r="F689" s="130"/>
      <c r="G689" s="89">
        <f>E689*F689</f>
        <v>0</v>
      </c>
      <c r="H689" s="83">
        <f>D689+G689</f>
        <v>0</v>
      </c>
    </row>
    <row r="690" spans="1:8" ht="16" x14ac:dyDescent="0.2">
      <c r="A690" s="140" t="s">
        <v>321</v>
      </c>
      <c r="B690" s="130"/>
      <c r="C690" s="130"/>
      <c r="D690" s="86">
        <f>B690*C690</f>
        <v>0</v>
      </c>
      <c r="E690" s="130"/>
      <c r="F690" s="130"/>
      <c r="G690" s="89">
        <f>E690*F690</f>
        <v>0</v>
      </c>
      <c r="H690" s="83">
        <f>D690+G690</f>
        <v>0</v>
      </c>
    </row>
    <row r="691" spans="1:8" ht="16" x14ac:dyDescent="0.2">
      <c r="A691" s="140" t="s">
        <v>322</v>
      </c>
      <c r="B691" s="130"/>
      <c r="C691" s="130"/>
      <c r="D691" s="86">
        <f>B691*C691</f>
        <v>0</v>
      </c>
      <c r="E691" s="130"/>
      <c r="F691" s="130"/>
      <c r="G691" s="89">
        <f>E691*F691</f>
        <v>0</v>
      </c>
      <c r="H691" s="83">
        <f>D691+G691</f>
        <v>0</v>
      </c>
    </row>
    <row r="692" spans="1:8" ht="16" x14ac:dyDescent="0.2">
      <c r="A692" s="140" t="s">
        <v>109</v>
      </c>
      <c r="B692" s="130"/>
      <c r="C692" s="130"/>
      <c r="D692" s="86">
        <f>B692*C692</f>
        <v>0</v>
      </c>
      <c r="E692" s="130"/>
      <c r="F692" s="130"/>
      <c r="G692" s="89">
        <f>E692*F692</f>
        <v>0</v>
      </c>
      <c r="H692" s="83">
        <f>D692+G692</f>
        <v>0</v>
      </c>
    </row>
    <row r="693" spans="1:8" x14ac:dyDescent="0.2">
      <c r="A693" s="140"/>
      <c r="B693" s="84"/>
      <c r="C693" s="85"/>
      <c r="D693" s="86"/>
      <c r="E693" s="118"/>
      <c r="F693" s="119"/>
      <c r="G693" s="89"/>
      <c r="H693" s="115"/>
    </row>
    <row r="694" spans="1:8" ht="16" x14ac:dyDescent="0.2">
      <c r="A694" s="142" t="s">
        <v>110</v>
      </c>
      <c r="B694" s="79"/>
      <c r="C694" s="79"/>
      <c r="D694" s="82">
        <f>SUM(D665:D672)+SUM(D676:D686)</f>
        <v>0</v>
      </c>
      <c r="E694" s="113"/>
      <c r="F694" s="113"/>
      <c r="G694" s="82">
        <f>SUM(G665:G672)+SUM(G676:G686)</f>
        <v>0</v>
      </c>
      <c r="H694" s="115">
        <f>D694+G694</f>
        <v>0</v>
      </c>
    </row>
    <row r="695" spans="1:8" ht="16" x14ac:dyDescent="0.2">
      <c r="A695" s="142" t="s">
        <v>111</v>
      </c>
      <c r="B695" s="79"/>
      <c r="C695" s="79"/>
      <c r="D695" s="82">
        <f>SUM(D664:D692)</f>
        <v>0</v>
      </c>
      <c r="E695" s="113"/>
      <c r="F695" s="113"/>
      <c r="G695" s="82">
        <f>SUM(G664:G692)</f>
        <v>0</v>
      </c>
      <c r="H695" s="115">
        <f>D695+G695</f>
        <v>0</v>
      </c>
    </row>
    <row r="696" spans="1:8" x14ac:dyDescent="0.2">
      <c r="A696" s="140"/>
      <c r="B696" s="84"/>
      <c r="C696" s="85"/>
      <c r="D696" s="86"/>
      <c r="E696" s="118"/>
      <c r="F696" s="119"/>
      <c r="G696" s="89"/>
      <c r="H696" s="115"/>
    </row>
    <row r="697" spans="1:8" ht="16" x14ac:dyDescent="0.2">
      <c r="A697" s="79" t="s">
        <v>112</v>
      </c>
      <c r="B697" s="80"/>
      <c r="C697" s="81"/>
      <c r="D697" s="82">
        <f>D694*0.25</f>
        <v>0</v>
      </c>
      <c r="E697" s="116"/>
      <c r="F697" s="117"/>
      <c r="G697" s="82">
        <f>G694*0.25</f>
        <v>0</v>
      </c>
      <c r="H697" s="115">
        <f>D697+G697</f>
        <v>0</v>
      </c>
    </row>
    <row r="698" spans="1:8" x14ac:dyDescent="0.2">
      <c r="A698" s="141"/>
      <c r="B698" s="84"/>
      <c r="C698" s="85"/>
      <c r="D698" s="86"/>
      <c r="E698" s="118"/>
      <c r="F698" s="119"/>
      <c r="G698" s="89"/>
      <c r="H698" s="115"/>
    </row>
    <row r="699" spans="1:8" ht="16" x14ac:dyDescent="0.2">
      <c r="A699" s="79" t="s">
        <v>113</v>
      </c>
      <c r="B699" s="79"/>
      <c r="C699" s="79"/>
      <c r="D699" s="82">
        <f>D695+D697</f>
        <v>0</v>
      </c>
      <c r="E699" s="113"/>
      <c r="F699" s="113"/>
      <c r="G699" s="82">
        <f>G695+G697</f>
        <v>0</v>
      </c>
      <c r="H699" s="115">
        <f>D699+G699</f>
        <v>0</v>
      </c>
    </row>
    <row r="700" spans="1:8" ht="24" x14ac:dyDescent="0.2">
      <c r="A700" s="144"/>
      <c r="B700" s="91"/>
      <c r="C700" s="92"/>
      <c r="D700" s="93"/>
      <c r="E700" s="91"/>
      <c r="F700" s="92"/>
      <c r="G700" s="93"/>
      <c r="H700" s="90"/>
    </row>
    <row r="701" spans="1:8" x14ac:dyDescent="0.2">
      <c r="A701" s="71"/>
      <c r="B701" s="72"/>
      <c r="C701" s="73"/>
      <c r="D701" s="74"/>
      <c r="E701" s="72"/>
      <c r="F701" s="73"/>
      <c r="G701" s="74"/>
      <c r="H701" s="76"/>
    </row>
    <row r="702" spans="1:8" ht="21" x14ac:dyDescent="0.2">
      <c r="A702" s="287" t="str">
        <f t="shared" ref="A702" si="68">CONCATENATE("COSTS WORK PACKAGE 18: ","      ","Communication, Dissemination, Exploitation &amp; Policy (3/4)")</f>
        <v>COSTS WORK PACKAGE 18:       Communication, Dissemination, Exploitation &amp; Policy (3/4)</v>
      </c>
      <c r="B702" s="288"/>
      <c r="C702" s="288"/>
      <c r="D702" s="288"/>
      <c r="E702" s="229"/>
      <c r="F702" s="229"/>
      <c r="G702" s="229"/>
      <c r="H702" s="230"/>
    </row>
    <row r="703" spans="1:8" x14ac:dyDescent="0.2">
      <c r="A703" s="77"/>
      <c r="B703" s="78"/>
      <c r="C703" s="78"/>
      <c r="D703" s="78"/>
      <c r="E703" s="78"/>
      <c r="F703" s="78"/>
      <c r="G703" s="78"/>
      <c r="H703" s="78"/>
    </row>
    <row r="704" spans="1:8" ht="16" x14ac:dyDescent="0.2">
      <c r="A704" s="79" t="s">
        <v>81</v>
      </c>
      <c r="B704" s="80"/>
      <c r="C704" s="81"/>
      <c r="D704" s="82"/>
      <c r="E704" s="80"/>
      <c r="F704" s="81"/>
      <c r="G704" s="82"/>
      <c r="H704" s="83"/>
    </row>
    <row r="705" spans="1:8" ht="16" x14ac:dyDescent="0.2">
      <c r="A705" s="77" t="s">
        <v>82</v>
      </c>
      <c r="B705" s="84"/>
      <c r="C705" s="85"/>
      <c r="D705" s="86"/>
      <c r="E705" s="87"/>
      <c r="F705" s="88"/>
      <c r="G705" s="89"/>
      <c r="H705" s="83"/>
    </row>
    <row r="706" spans="1:8" ht="16" x14ac:dyDescent="0.2">
      <c r="A706" s="138" t="s">
        <v>83</v>
      </c>
      <c r="B706" s="130"/>
      <c r="C706" s="130"/>
      <c r="D706" s="86">
        <f t="shared" ref="D706:D713" si="69">B706*C706</f>
        <v>0</v>
      </c>
      <c r="E706" s="130"/>
      <c r="F706" s="130"/>
      <c r="G706" s="89">
        <f t="shared" ref="G706:G713" si="70">E706*F706</f>
        <v>0</v>
      </c>
      <c r="H706" s="83">
        <f t="shared" ref="H706:H713" si="71">D706+G706</f>
        <v>0</v>
      </c>
    </row>
    <row r="707" spans="1:8" ht="16" x14ac:dyDescent="0.2">
      <c r="A707" s="138" t="s">
        <v>84</v>
      </c>
      <c r="B707" s="130"/>
      <c r="C707" s="130"/>
      <c r="D707" s="86">
        <f t="shared" si="69"/>
        <v>0</v>
      </c>
      <c r="E707" s="130"/>
      <c r="F707" s="130"/>
      <c r="G707" s="89">
        <f t="shared" si="70"/>
        <v>0</v>
      </c>
      <c r="H707" s="83">
        <f t="shared" si="71"/>
        <v>0</v>
      </c>
    </row>
    <row r="708" spans="1:8" ht="16" x14ac:dyDescent="0.2">
      <c r="A708" s="138" t="s">
        <v>85</v>
      </c>
      <c r="B708" s="130"/>
      <c r="C708" s="130"/>
      <c r="D708" s="86">
        <f t="shared" si="69"/>
        <v>0</v>
      </c>
      <c r="E708" s="130"/>
      <c r="F708" s="130"/>
      <c r="G708" s="89">
        <f t="shared" si="70"/>
        <v>0</v>
      </c>
      <c r="H708" s="83">
        <f t="shared" si="71"/>
        <v>0</v>
      </c>
    </row>
    <row r="709" spans="1:8" ht="16" x14ac:dyDescent="0.2">
      <c r="A709" s="138" t="s">
        <v>86</v>
      </c>
      <c r="B709" s="130"/>
      <c r="C709" s="130"/>
      <c r="D709" s="86">
        <f t="shared" si="69"/>
        <v>0</v>
      </c>
      <c r="E709" s="130"/>
      <c r="F709" s="130"/>
      <c r="G709" s="89">
        <f t="shared" si="70"/>
        <v>0</v>
      </c>
      <c r="H709" s="83">
        <f t="shared" si="71"/>
        <v>0</v>
      </c>
    </row>
    <row r="710" spans="1:8" ht="16" x14ac:dyDescent="0.2">
      <c r="A710" s="138" t="s">
        <v>87</v>
      </c>
      <c r="B710" s="130"/>
      <c r="C710" s="130"/>
      <c r="D710" s="86">
        <f t="shared" si="69"/>
        <v>0</v>
      </c>
      <c r="E710" s="130"/>
      <c r="F710" s="130"/>
      <c r="G710" s="89">
        <f t="shared" si="70"/>
        <v>0</v>
      </c>
      <c r="H710" s="83">
        <f t="shared" si="71"/>
        <v>0</v>
      </c>
    </row>
    <row r="711" spans="1:8" ht="16" x14ac:dyDescent="0.2">
      <c r="A711" s="77" t="s">
        <v>88</v>
      </c>
      <c r="B711" s="130"/>
      <c r="C711" s="130"/>
      <c r="D711" s="86">
        <f t="shared" si="69"/>
        <v>0</v>
      </c>
      <c r="E711" s="130"/>
      <c r="F711" s="130"/>
      <c r="G711" s="89">
        <f t="shared" si="70"/>
        <v>0</v>
      </c>
      <c r="H711" s="83">
        <f t="shared" si="71"/>
        <v>0</v>
      </c>
    </row>
    <row r="712" spans="1:8" ht="16" x14ac:dyDescent="0.2">
      <c r="A712" s="77" t="s">
        <v>89</v>
      </c>
      <c r="B712" s="130"/>
      <c r="C712" s="130"/>
      <c r="D712" s="86">
        <f t="shared" si="69"/>
        <v>0</v>
      </c>
      <c r="E712" s="130"/>
      <c r="F712" s="130"/>
      <c r="G712" s="89">
        <f t="shared" si="70"/>
        <v>0</v>
      </c>
      <c r="H712" s="83">
        <f t="shared" si="71"/>
        <v>0</v>
      </c>
    </row>
    <row r="713" spans="1:8" ht="16" x14ac:dyDescent="0.2">
      <c r="A713" s="77" t="s">
        <v>90</v>
      </c>
      <c r="B713" s="130"/>
      <c r="C713" s="85">
        <f>5080*VLOOKUP('BE list'!D9,CountryList!A2:B164,2,FALSE)</f>
        <v>4638.04</v>
      </c>
      <c r="D713" s="86">
        <f t="shared" si="69"/>
        <v>0</v>
      </c>
      <c r="E713" s="130"/>
      <c r="F713" s="88">
        <f>5080*VLOOKUP('BE list'!D10,CountryList!A2:B164,2,FALSE)</f>
        <v>4638.04</v>
      </c>
      <c r="G713" s="89">
        <f t="shared" si="70"/>
        <v>0</v>
      </c>
      <c r="H713" s="83">
        <f t="shared" si="71"/>
        <v>0</v>
      </c>
    </row>
    <row r="714" spans="1:8" ht="16" x14ac:dyDescent="0.2">
      <c r="A714" s="79" t="s">
        <v>91</v>
      </c>
      <c r="B714" s="80"/>
      <c r="C714" s="81"/>
      <c r="D714" s="82"/>
      <c r="E714" s="80"/>
      <c r="F714" s="81"/>
      <c r="G714" s="82"/>
      <c r="H714" s="83"/>
    </row>
    <row r="715" spans="1:8" x14ac:dyDescent="0.2">
      <c r="A715" s="143"/>
      <c r="B715" s="130"/>
      <c r="C715" s="130"/>
      <c r="D715" s="86">
        <f>B715*C715</f>
        <v>0</v>
      </c>
      <c r="E715" s="130"/>
      <c r="F715" s="130"/>
      <c r="G715" s="89">
        <f>E715*F715</f>
        <v>0</v>
      </c>
      <c r="H715" s="83">
        <f>D715+G715</f>
        <v>0</v>
      </c>
    </row>
    <row r="716" spans="1:8" ht="16" x14ac:dyDescent="0.2">
      <c r="A716" s="79" t="s">
        <v>92</v>
      </c>
      <c r="B716" s="80"/>
      <c r="C716" s="81"/>
      <c r="D716" s="82"/>
      <c r="E716" s="131"/>
      <c r="F716" s="131"/>
      <c r="G716" s="82"/>
      <c r="H716" s="83"/>
    </row>
    <row r="717" spans="1:8" ht="16" x14ac:dyDescent="0.2">
      <c r="A717" s="77" t="s">
        <v>93</v>
      </c>
      <c r="B717" s="130">
        <v>1</v>
      </c>
      <c r="C717" s="130">
        <v>1000</v>
      </c>
      <c r="D717" s="86">
        <f>B717*C717</f>
        <v>1000</v>
      </c>
      <c r="E717" s="130"/>
      <c r="F717" s="130"/>
      <c r="G717" s="89">
        <f>E717*F717</f>
        <v>0</v>
      </c>
      <c r="H717" s="83">
        <f>D717+G717</f>
        <v>1000</v>
      </c>
    </row>
    <row r="718" spans="1:8" ht="16" x14ac:dyDescent="0.2">
      <c r="A718" s="77" t="s">
        <v>124</v>
      </c>
      <c r="B718" s="84"/>
      <c r="C718" s="85"/>
      <c r="D718" s="86"/>
      <c r="E718" s="87"/>
      <c r="F718" s="88"/>
      <c r="G718" s="89"/>
      <c r="H718" s="83"/>
    </row>
    <row r="719" spans="1:8" ht="16" x14ac:dyDescent="0.2">
      <c r="A719" s="139" t="s">
        <v>95</v>
      </c>
      <c r="B719" s="130"/>
      <c r="C719" s="130"/>
      <c r="D719" s="86">
        <f>B719*C719</f>
        <v>0</v>
      </c>
      <c r="E719" s="130"/>
      <c r="F719" s="130"/>
      <c r="G719" s="89">
        <f>E719*F719</f>
        <v>0</v>
      </c>
      <c r="H719" s="83">
        <f>D719+G719</f>
        <v>0</v>
      </c>
    </row>
    <row r="720" spans="1:8" ht="16" x14ac:dyDescent="0.2">
      <c r="A720" s="139" t="s">
        <v>96</v>
      </c>
      <c r="B720" s="130"/>
      <c r="C720" s="130"/>
      <c r="D720" s="86">
        <f>B720*C720</f>
        <v>0</v>
      </c>
      <c r="E720" s="130"/>
      <c r="F720" s="130"/>
      <c r="G720" s="89">
        <f>E720*F720</f>
        <v>0</v>
      </c>
      <c r="H720" s="83">
        <f>D720+G720</f>
        <v>0</v>
      </c>
    </row>
    <row r="721" spans="1:8" ht="16" x14ac:dyDescent="0.2">
      <c r="A721" s="139" t="s">
        <v>97</v>
      </c>
      <c r="B721" s="130"/>
      <c r="C721" s="130"/>
      <c r="D721" s="86">
        <f>B721*C721</f>
        <v>0</v>
      </c>
      <c r="E721" s="130"/>
      <c r="F721" s="130"/>
      <c r="G721" s="89">
        <f>E721*F721</f>
        <v>0</v>
      </c>
      <c r="H721" s="83">
        <f>D721+G721</f>
        <v>0</v>
      </c>
    </row>
    <row r="722" spans="1:8" ht="16" x14ac:dyDescent="0.2">
      <c r="A722" s="77" t="s">
        <v>98</v>
      </c>
      <c r="B722" s="84"/>
      <c r="C722" s="85"/>
      <c r="D722" s="86"/>
      <c r="E722" s="87"/>
      <c r="F722" s="88"/>
      <c r="G722" s="89"/>
      <c r="H722" s="83"/>
    </row>
    <row r="723" spans="1:8" ht="16" x14ac:dyDescent="0.2">
      <c r="A723" s="139" t="s">
        <v>99</v>
      </c>
      <c r="B723" s="130"/>
      <c r="C723" s="130"/>
      <c r="D723" s="86">
        <f>B723*C723</f>
        <v>0</v>
      </c>
      <c r="E723" s="130"/>
      <c r="F723" s="130"/>
      <c r="G723" s="89">
        <f>E723*F723</f>
        <v>0</v>
      </c>
      <c r="H723" s="83">
        <f>D723+G723</f>
        <v>0</v>
      </c>
    </row>
    <row r="724" spans="1:8" ht="16" x14ac:dyDescent="0.2">
      <c r="A724" s="139" t="s">
        <v>100</v>
      </c>
      <c r="B724" s="130"/>
      <c r="C724" s="130"/>
      <c r="D724" s="86">
        <f>B724*C724</f>
        <v>0</v>
      </c>
      <c r="E724" s="130"/>
      <c r="F724" s="130"/>
      <c r="G724" s="89">
        <f>E724*F724</f>
        <v>0</v>
      </c>
      <c r="H724" s="83">
        <f>D724+G724</f>
        <v>0</v>
      </c>
    </row>
    <row r="725" spans="1:8" ht="16" x14ac:dyDescent="0.2">
      <c r="A725" s="139" t="s">
        <v>101</v>
      </c>
      <c r="B725" s="130"/>
      <c r="C725" s="130"/>
      <c r="D725" s="86">
        <f>B725*C725</f>
        <v>0</v>
      </c>
      <c r="E725" s="130"/>
      <c r="F725" s="130"/>
      <c r="G725" s="89">
        <f>E725*F725</f>
        <v>0</v>
      </c>
      <c r="H725" s="83">
        <f>D725+G725</f>
        <v>0</v>
      </c>
    </row>
    <row r="726" spans="1:8" ht="16" x14ac:dyDescent="0.2">
      <c r="A726" s="139" t="s">
        <v>102</v>
      </c>
      <c r="B726" s="130">
        <v>1</v>
      </c>
      <c r="C726" s="130">
        <v>2500</v>
      </c>
      <c r="D726" s="86">
        <f>B726*C726</f>
        <v>2500</v>
      </c>
      <c r="E726" s="130"/>
      <c r="F726" s="130"/>
      <c r="G726" s="89">
        <f>E726*F726</f>
        <v>0</v>
      </c>
      <c r="H726" s="83">
        <f>D726+G726</f>
        <v>2500</v>
      </c>
    </row>
    <row r="727" spans="1:8" ht="16" x14ac:dyDescent="0.2">
      <c r="A727" s="139" t="s">
        <v>125</v>
      </c>
      <c r="B727" s="130"/>
      <c r="C727" s="130"/>
      <c r="D727" s="86">
        <f>B727*C727</f>
        <v>0</v>
      </c>
      <c r="E727" s="130"/>
      <c r="F727" s="130"/>
      <c r="G727" s="89">
        <f>E727*F727</f>
        <v>0</v>
      </c>
      <c r="H727" s="83">
        <f>D727+G727</f>
        <v>0</v>
      </c>
    </row>
    <row r="728" spans="1:8" ht="16" x14ac:dyDescent="0.2">
      <c r="A728" s="79" t="s">
        <v>104</v>
      </c>
      <c r="B728" s="80"/>
      <c r="C728" s="81"/>
      <c r="D728" s="82"/>
      <c r="E728" s="80"/>
      <c r="F728" s="81"/>
      <c r="G728" s="82"/>
      <c r="H728" s="83"/>
    </row>
    <row r="729" spans="1:8" ht="16" x14ac:dyDescent="0.2">
      <c r="A729" s="140" t="s">
        <v>105</v>
      </c>
      <c r="B729" s="130"/>
      <c r="C729" s="130"/>
      <c r="D729" s="86">
        <f>B729*C729</f>
        <v>0</v>
      </c>
      <c r="E729" s="130"/>
      <c r="F729" s="130"/>
      <c r="G729" s="89">
        <f>E729*F729</f>
        <v>0</v>
      </c>
      <c r="H729" s="83">
        <f>D729+G729</f>
        <v>0</v>
      </c>
    </row>
    <row r="730" spans="1:8" ht="16" x14ac:dyDescent="0.2">
      <c r="A730" s="140" t="s">
        <v>106</v>
      </c>
      <c r="B730" s="130"/>
      <c r="C730" s="130"/>
      <c r="D730" s="86">
        <f>B730*C730</f>
        <v>0</v>
      </c>
      <c r="E730" s="130"/>
      <c r="F730" s="130"/>
      <c r="G730" s="89">
        <f>E730*F730</f>
        <v>0</v>
      </c>
      <c r="H730" s="83">
        <f>D730+G730</f>
        <v>0</v>
      </c>
    </row>
    <row r="731" spans="1:8" ht="16" x14ac:dyDescent="0.2">
      <c r="A731" s="140" t="s">
        <v>321</v>
      </c>
      <c r="B731" s="130"/>
      <c r="C731" s="130"/>
      <c r="D731" s="86">
        <f>B731*C731</f>
        <v>0</v>
      </c>
      <c r="E731" s="130"/>
      <c r="F731" s="130"/>
      <c r="G731" s="89">
        <f>E731*F731</f>
        <v>0</v>
      </c>
      <c r="H731" s="83">
        <f>D731+G731</f>
        <v>0</v>
      </c>
    </row>
    <row r="732" spans="1:8" ht="16" x14ac:dyDescent="0.2">
      <c r="A732" s="140" t="s">
        <v>322</v>
      </c>
      <c r="B732" s="130"/>
      <c r="C732" s="130"/>
      <c r="D732" s="86">
        <f>B732*C732</f>
        <v>0</v>
      </c>
      <c r="E732" s="130"/>
      <c r="F732" s="130"/>
      <c r="G732" s="89">
        <f>E732*F732</f>
        <v>0</v>
      </c>
      <c r="H732" s="83">
        <f>D732+G732</f>
        <v>0</v>
      </c>
    </row>
    <row r="733" spans="1:8" ht="16" x14ac:dyDescent="0.2">
      <c r="A733" s="140" t="s">
        <v>109</v>
      </c>
      <c r="B733" s="130"/>
      <c r="C733" s="130"/>
      <c r="D733" s="86">
        <f>B733*C733</f>
        <v>0</v>
      </c>
      <c r="E733" s="130"/>
      <c r="F733" s="130"/>
      <c r="G733" s="89">
        <f>E733*F733</f>
        <v>0</v>
      </c>
      <c r="H733" s="83">
        <f>D733+G733</f>
        <v>0</v>
      </c>
    </row>
    <row r="734" spans="1:8" x14ac:dyDescent="0.2">
      <c r="A734" s="140"/>
      <c r="B734" s="84"/>
      <c r="C734" s="85"/>
      <c r="D734" s="86"/>
      <c r="E734" s="118"/>
      <c r="F734" s="119"/>
      <c r="G734" s="89"/>
      <c r="H734" s="115"/>
    </row>
    <row r="735" spans="1:8" ht="16" x14ac:dyDescent="0.2">
      <c r="A735" s="142" t="s">
        <v>110</v>
      </c>
      <c r="B735" s="79"/>
      <c r="C735" s="79"/>
      <c r="D735" s="82">
        <f>SUM(D706:D713)+SUM(D717:D727)</f>
        <v>3500</v>
      </c>
      <c r="E735" s="113"/>
      <c r="F735" s="113"/>
      <c r="G735" s="82">
        <f>SUM(G706:G713)+SUM(G717:G727)</f>
        <v>0</v>
      </c>
      <c r="H735" s="115">
        <f>D735+G735</f>
        <v>3500</v>
      </c>
    </row>
    <row r="736" spans="1:8" ht="16" x14ac:dyDescent="0.2">
      <c r="A736" s="142" t="s">
        <v>111</v>
      </c>
      <c r="B736" s="79"/>
      <c r="C736" s="79"/>
      <c r="D736" s="82">
        <f>SUM(D705:D733)</f>
        <v>3500</v>
      </c>
      <c r="E736" s="113"/>
      <c r="F736" s="113"/>
      <c r="G736" s="82">
        <f>SUM(G705:G733)</f>
        <v>0</v>
      </c>
      <c r="H736" s="115">
        <f>D736+G736</f>
        <v>3500</v>
      </c>
    </row>
    <row r="737" spans="1:8" x14ac:dyDescent="0.2">
      <c r="A737" s="140"/>
      <c r="B737" s="84"/>
      <c r="C737" s="85"/>
      <c r="D737" s="86"/>
      <c r="E737" s="118"/>
      <c r="F737" s="119"/>
      <c r="G737" s="89"/>
      <c r="H737" s="115"/>
    </row>
    <row r="738" spans="1:8" ht="16" x14ac:dyDescent="0.2">
      <c r="A738" s="79" t="s">
        <v>112</v>
      </c>
      <c r="B738" s="80"/>
      <c r="C738" s="81"/>
      <c r="D738" s="82">
        <f>D735*0.25</f>
        <v>875</v>
      </c>
      <c r="E738" s="116"/>
      <c r="F738" s="117"/>
      <c r="G738" s="82">
        <f>G735*0.25</f>
        <v>0</v>
      </c>
      <c r="H738" s="115">
        <f>D738+G738</f>
        <v>875</v>
      </c>
    </row>
    <row r="739" spans="1:8" x14ac:dyDescent="0.2">
      <c r="A739" s="141"/>
      <c r="B739" s="84"/>
      <c r="C739" s="85"/>
      <c r="D739" s="86"/>
      <c r="E739" s="118"/>
      <c r="F739" s="119"/>
      <c r="G739" s="89"/>
      <c r="H739" s="115"/>
    </row>
    <row r="740" spans="1:8" ht="16" x14ac:dyDescent="0.2">
      <c r="A740" s="79" t="s">
        <v>113</v>
      </c>
      <c r="B740" s="79"/>
      <c r="C740" s="79"/>
      <c r="D740" s="82">
        <f>D736+D738</f>
        <v>4375</v>
      </c>
      <c r="E740" s="113"/>
      <c r="F740" s="113"/>
      <c r="G740" s="82">
        <f>G736+G738</f>
        <v>0</v>
      </c>
      <c r="H740" s="115">
        <f>D740+G740</f>
        <v>4375</v>
      </c>
    </row>
    <row r="741" spans="1:8" ht="24" x14ac:dyDescent="0.2">
      <c r="A741" s="144"/>
      <c r="B741" s="91"/>
      <c r="C741" s="92"/>
      <c r="D741" s="93"/>
      <c r="E741" s="91"/>
      <c r="F741" s="92"/>
      <c r="G741" s="93"/>
      <c r="H741" s="90"/>
    </row>
    <row r="742" spans="1:8" x14ac:dyDescent="0.2">
      <c r="A742" s="71"/>
      <c r="B742" s="72"/>
      <c r="C742" s="73"/>
      <c r="D742" s="74"/>
      <c r="E742" s="72"/>
      <c r="F742" s="73"/>
      <c r="G742" s="74"/>
      <c r="H742" s="76"/>
    </row>
    <row r="743" spans="1:8" ht="21" x14ac:dyDescent="0.2">
      <c r="A743" s="287" t="str">
        <f t="shared" ref="A743" si="72">CONCATENATE("COSTS WORK PACKAGE 19: ","      ","Communication, Dissemination, Exploitation &amp; Policy (4/4)")</f>
        <v>COSTS WORK PACKAGE 19:       Communication, Dissemination, Exploitation &amp; Policy (4/4)</v>
      </c>
      <c r="B743" s="288"/>
      <c r="C743" s="288"/>
      <c r="D743" s="288"/>
      <c r="E743" s="229"/>
      <c r="F743" s="229"/>
      <c r="G743" s="229"/>
      <c r="H743" s="230"/>
    </row>
    <row r="744" spans="1:8" x14ac:dyDescent="0.2">
      <c r="A744" s="77"/>
      <c r="B744" s="78"/>
      <c r="C744" s="78"/>
      <c r="D744" s="78"/>
      <c r="E744" s="78"/>
      <c r="F744" s="78"/>
      <c r="G744" s="78"/>
      <c r="H744" s="78"/>
    </row>
    <row r="745" spans="1:8" ht="16" x14ac:dyDescent="0.2">
      <c r="A745" s="79" t="s">
        <v>81</v>
      </c>
      <c r="B745" s="80"/>
      <c r="C745" s="81"/>
      <c r="D745" s="82"/>
      <c r="E745" s="80"/>
      <c r="F745" s="81"/>
      <c r="G745" s="82"/>
      <c r="H745" s="83"/>
    </row>
    <row r="746" spans="1:8" ht="16" x14ac:dyDescent="0.2">
      <c r="A746" s="77" t="s">
        <v>82</v>
      </c>
      <c r="B746" s="84"/>
      <c r="C746" s="85"/>
      <c r="D746" s="86"/>
      <c r="E746" s="87"/>
      <c r="F746" s="88"/>
      <c r="G746" s="89"/>
      <c r="H746" s="83"/>
    </row>
    <row r="747" spans="1:8" ht="16" x14ac:dyDescent="0.2">
      <c r="A747" s="138" t="s">
        <v>83</v>
      </c>
      <c r="B747" s="130"/>
      <c r="C747" s="130"/>
      <c r="D747" s="86">
        <f t="shared" ref="D747:D754" si="73">B747*C747</f>
        <v>0</v>
      </c>
      <c r="E747" s="130"/>
      <c r="F747" s="130"/>
      <c r="G747" s="89">
        <f t="shared" ref="G747:G754" si="74">E747*F747</f>
        <v>0</v>
      </c>
      <c r="H747" s="83">
        <f t="shared" ref="H747:H754" si="75">D747+G747</f>
        <v>0</v>
      </c>
    </row>
    <row r="748" spans="1:8" ht="16" x14ac:dyDescent="0.2">
      <c r="A748" s="138" t="s">
        <v>84</v>
      </c>
      <c r="B748" s="130"/>
      <c r="C748" s="130"/>
      <c r="D748" s="86">
        <f t="shared" si="73"/>
        <v>0</v>
      </c>
      <c r="E748" s="130"/>
      <c r="F748" s="130"/>
      <c r="G748" s="89">
        <f t="shared" si="74"/>
        <v>0</v>
      </c>
      <c r="H748" s="83">
        <f t="shared" si="75"/>
        <v>0</v>
      </c>
    </row>
    <row r="749" spans="1:8" ht="16" x14ac:dyDescent="0.2">
      <c r="A749" s="138" t="s">
        <v>85</v>
      </c>
      <c r="B749" s="130"/>
      <c r="C749" s="130"/>
      <c r="D749" s="86">
        <f t="shared" si="73"/>
        <v>0</v>
      </c>
      <c r="E749" s="130"/>
      <c r="F749" s="130"/>
      <c r="G749" s="89">
        <f t="shared" si="74"/>
        <v>0</v>
      </c>
      <c r="H749" s="83">
        <f t="shared" si="75"/>
        <v>0</v>
      </c>
    </row>
    <row r="750" spans="1:8" ht="16" x14ac:dyDescent="0.2">
      <c r="A750" s="138" t="s">
        <v>86</v>
      </c>
      <c r="B750" s="130"/>
      <c r="C750" s="130"/>
      <c r="D750" s="86">
        <f t="shared" si="73"/>
        <v>0</v>
      </c>
      <c r="E750" s="130"/>
      <c r="F750" s="130"/>
      <c r="G750" s="89">
        <f t="shared" si="74"/>
        <v>0</v>
      </c>
      <c r="H750" s="83">
        <f t="shared" si="75"/>
        <v>0</v>
      </c>
    </row>
    <row r="751" spans="1:8" ht="16" x14ac:dyDescent="0.2">
      <c r="A751" s="138" t="s">
        <v>87</v>
      </c>
      <c r="B751" s="130"/>
      <c r="C751" s="130"/>
      <c r="D751" s="86">
        <f t="shared" si="73"/>
        <v>0</v>
      </c>
      <c r="E751" s="130"/>
      <c r="F751" s="130"/>
      <c r="G751" s="89">
        <f t="shared" si="74"/>
        <v>0</v>
      </c>
      <c r="H751" s="83">
        <f t="shared" si="75"/>
        <v>0</v>
      </c>
    </row>
    <row r="752" spans="1:8" ht="16" x14ac:dyDescent="0.2">
      <c r="A752" s="77" t="s">
        <v>88</v>
      </c>
      <c r="B752" s="130"/>
      <c r="C752" s="130"/>
      <c r="D752" s="86">
        <f t="shared" si="73"/>
        <v>0</v>
      </c>
      <c r="E752" s="130"/>
      <c r="F752" s="130"/>
      <c r="G752" s="89">
        <f t="shared" si="74"/>
        <v>0</v>
      </c>
      <c r="H752" s="83">
        <f t="shared" si="75"/>
        <v>0</v>
      </c>
    </row>
    <row r="753" spans="1:8" ht="16" x14ac:dyDescent="0.2">
      <c r="A753" s="77" t="s">
        <v>89</v>
      </c>
      <c r="B753" s="130"/>
      <c r="C753" s="130"/>
      <c r="D753" s="86">
        <f t="shared" si="73"/>
        <v>0</v>
      </c>
      <c r="E753" s="130"/>
      <c r="F753" s="130"/>
      <c r="G753" s="89">
        <f t="shared" si="74"/>
        <v>0</v>
      </c>
      <c r="H753" s="83">
        <f t="shared" si="75"/>
        <v>0</v>
      </c>
    </row>
    <row r="754" spans="1:8" ht="16" x14ac:dyDescent="0.2">
      <c r="A754" s="77" t="s">
        <v>90</v>
      </c>
      <c r="B754" s="130"/>
      <c r="C754" s="85">
        <f>5080*VLOOKUP('BE list'!D9,CountryList!A2:B164,2,FALSE)</f>
        <v>4638.04</v>
      </c>
      <c r="D754" s="86">
        <f t="shared" si="73"/>
        <v>0</v>
      </c>
      <c r="E754" s="130"/>
      <c r="F754" s="88">
        <f>5080*VLOOKUP('BE list'!D10,CountryList!A2:B164,2,FALSE)</f>
        <v>4638.04</v>
      </c>
      <c r="G754" s="89">
        <f t="shared" si="74"/>
        <v>0</v>
      </c>
      <c r="H754" s="83">
        <f t="shared" si="75"/>
        <v>0</v>
      </c>
    </row>
    <row r="755" spans="1:8" ht="16" x14ac:dyDescent="0.2">
      <c r="A755" s="79" t="s">
        <v>91</v>
      </c>
      <c r="B755" s="80"/>
      <c r="C755" s="81"/>
      <c r="D755" s="82"/>
      <c r="E755" s="80"/>
      <c r="F755" s="81"/>
      <c r="G755" s="82"/>
      <c r="H755" s="83"/>
    </row>
    <row r="756" spans="1:8" x14ac:dyDescent="0.2">
      <c r="A756" s="143"/>
      <c r="B756" s="130"/>
      <c r="C756" s="130"/>
      <c r="D756" s="86">
        <f>B756*C756</f>
        <v>0</v>
      </c>
      <c r="E756" s="130"/>
      <c r="F756" s="130"/>
      <c r="G756" s="89">
        <f>E756*F756</f>
        <v>0</v>
      </c>
      <c r="H756" s="83">
        <f>D756+G756</f>
        <v>0</v>
      </c>
    </row>
    <row r="757" spans="1:8" ht="16" x14ac:dyDescent="0.2">
      <c r="A757" s="79" t="s">
        <v>92</v>
      </c>
      <c r="B757" s="80"/>
      <c r="C757" s="81"/>
      <c r="D757" s="82"/>
      <c r="E757" s="131"/>
      <c r="F757" s="131"/>
      <c r="G757" s="82"/>
      <c r="H757" s="83"/>
    </row>
    <row r="758" spans="1:8" ht="16" x14ac:dyDescent="0.2">
      <c r="A758" s="77" t="s">
        <v>93</v>
      </c>
      <c r="B758" s="130"/>
      <c r="C758" s="130"/>
      <c r="D758" s="86">
        <f>B758*C758</f>
        <v>0</v>
      </c>
      <c r="E758" s="130"/>
      <c r="F758" s="130"/>
      <c r="G758" s="89">
        <f>E758*F758</f>
        <v>0</v>
      </c>
      <c r="H758" s="83">
        <f>D758+G758</f>
        <v>0</v>
      </c>
    </row>
    <row r="759" spans="1:8" ht="16" x14ac:dyDescent="0.2">
      <c r="A759" s="77" t="s">
        <v>124</v>
      </c>
      <c r="B759" s="84"/>
      <c r="C759" s="85"/>
      <c r="D759" s="86"/>
      <c r="E759" s="87"/>
      <c r="F759" s="88"/>
      <c r="G759" s="89"/>
      <c r="H759" s="83"/>
    </row>
    <row r="760" spans="1:8" ht="16" x14ac:dyDescent="0.2">
      <c r="A760" s="139" t="s">
        <v>95</v>
      </c>
      <c r="B760" s="130"/>
      <c r="C760" s="130"/>
      <c r="D760" s="86">
        <f>B760*C760</f>
        <v>0</v>
      </c>
      <c r="E760" s="130"/>
      <c r="F760" s="130"/>
      <c r="G760" s="89">
        <f>E760*F760</f>
        <v>0</v>
      </c>
      <c r="H760" s="83">
        <f>D760+G760</f>
        <v>0</v>
      </c>
    </row>
    <row r="761" spans="1:8" ht="16" x14ac:dyDescent="0.2">
      <c r="A761" s="139" t="s">
        <v>96</v>
      </c>
      <c r="B761" s="130"/>
      <c r="C761" s="130"/>
      <c r="D761" s="86">
        <f>B761*C761</f>
        <v>0</v>
      </c>
      <c r="E761" s="130"/>
      <c r="F761" s="130"/>
      <c r="G761" s="89">
        <f>E761*F761</f>
        <v>0</v>
      </c>
      <c r="H761" s="83">
        <f>D761+G761</f>
        <v>0</v>
      </c>
    </row>
    <row r="762" spans="1:8" ht="16" x14ac:dyDescent="0.2">
      <c r="A762" s="139" t="s">
        <v>97</v>
      </c>
      <c r="B762" s="130"/>
      <c r="C762" s="130"/>
      <c r="D762" s="86">
        <f>B762*C762</f>
        <v>0</v>
      </c>
      <c r="E762" s="130"/>
      <c r="F762" s="130"/>
      <c r="G762" s="89">
        <f>E762*F762</f>
        <v>0</v>
      </c>
      <c r="H762" s="83">
        <f>D762+G762</f>
        <v>0</v>
      </c>
    </row>
    <row r="763" spans="1:8" ht="16" x14ac:dyDescent="0.2">
      <c r="A763" s="77" t="s">
        <v>98</v>
      </c>
      <c r="B763" s="84"/>
      <c r="C763" s="85"/>
      <c r="D763" s="86"/>
      <c r="E763" s="87"/>
      <c r="F763" s="88"/>
      <c r="G763" s="89"/>
      <c r="H763" s="83"/>
    </row>
    <row r="764" spans="1:8" ht="16" x14ac:dyDescent="0.2">
      <c r="A764" s="139" t="s">
        <v>99</v>
      </c>
      <c r="B764" s="130"/>
      <c r="C764" s="130"/>
      <c r="D764" s="86">
        <f>B764*C764</f>
        <v>0</v>
      </c>
      <c r="E764" s="130"/>
      <c r="F764" s="130"/>
      <c r="G764" s="89">
        <f>E764*F764</f>
        <v>0</v>
      </c>
      <c r="H764" s="83">
        <f>D764+G764</f>
        <v>0</v>
      </c>
    </row>
    <row r="765" spans="1:8" ht="16" x14ac:dyDescent="0.2">
      <c r="A765" s="139" t="s">
        <v>100</v>
      </c>
      <c r="B765" s="130"/>
      <c r="C765" s="130"/>
      <c r="D765" s="86">
        <f>B765*C765</f>
        <v>0</v>
      </c>
      <c r="E765" s="130"/>
      <c r="F765" s="130"/>
      <c r="G765" s="89">
        <f>E765*F765</f>
        <v>0</v>
      </c>
      <c r="H765" s="83">
        <f>D765+G765</f>
        <v>0</v>
      </c>
    </row>
    <row r="766" spans="1:8" ht="16" x14ac:dyDescent="0.2">
      <c r="A766" s="139" t="s">
        <v>101</v>
      </c>
      <c r="B766" s="130"/>
      <c r="C766" s="130"/>
      <c r="D766" s="86">
        <f>B766*C766</f>
        <v>0</v>
      </c>
      <c r="E766" s="130"/>
      <c r="F766" s="130"/>
      <c r="G766" s="89">
        <f>E766*F766</f>
        <v>0</v>
      </c>
      <c r="H766" s="83">
        <f>D766+G766</f>
        <v>0</v>
      </c>
    </row>
    <row r="767" spans="1:8" ht="16" x14ac:dyDescent="0.2">
      <c r="A767" s="139" t="s">
        <v>102</v>
      </c>
      <c r="B767" s="130"/>
      <c r="C767" s="130"/>
      <c r="D767" s="86">
        <f>B767*C767</f>
        <v>0</v>
      </c>
      <c r="E767" s="130"/>
      <c r="F767" s="130"/>
      <c r="G767" s="89">
        <f>E767*F767</f>
        <v>0</v>
      </c>
      <c r="H767" s="83">
        <f>D767+G767</f>
        <v>0</v>
      </c>
    </row>
    <row r="768" spans="1:8" ht="16" x14ac:dyDescent="0.2">
      <c r="A768" s="139" t="s">
        <v>125</v>
      </c>
      <c r="B768" s="130"/>
      <c r="C768" s="130"/>
      <c r="D768" s="86">
        <f>B768*C768</f>
        <v>0</v>
      </c>
      <c r="E768" s="130"/>
      <c r="F768" s="130"/>
      <c r="G768" s="89">
        <f>E768*F768</f>
        <v>0</v>
      </c>
      <c r="H768" s="83">
        <f>D768+G768</f>
        <v>0</v>
      </c>
    </row>
    <row r="769" spans="1:8" ht="16" x14ac:dyDescent="0.2">
      <c r="A769" s="79" t="s">
        <v>104</v>
      </c>
      <c r="B769" s="80"/>
      <c r="C769" s="81"/>
      <c r="D769" s="82"/>
      <c r="E769" s="80"/>
      <c r="F769" s="81"/>
      <c r="G769" s="82"/>
      <c r="H769" s="83"/>
    </row>
    <row r="770" spans="1:8" ht="16" x14ac:dyDescent="0.2">
      <c r="A770" s="140" t="s">
        <v>105</v>
      </c>
      <c r="B770" s="130"/>
      <c r="C770" s="130"/>
      <c r="D770" s="86">
        <f>B770*C770</f>
        <v>0</v>
      </c>
      <c r="E770" s="130"/>
      <c r="F770" s="130"/>
      <c r="G770" s="89">
        <f>E770*F770</f>
        <v>0</v>
      </c>
      <c r="H770" s="83">
        <f>D770+G770</f>
        <v>0</v>
      </c>
    </row>
    <row r="771" spans="1:8" ht="16" x14ac:dyDescent="0.2">
      <c r="A771" s="140" t="s">
        <v>106</v>
      </c>
      <c r="B771" s="130"/>
      <c r="C771" s="130"/>
      <c r="D771" s="86">
        <f>B771*C771</f>
        <v>0</v>
      </c>
      <c r="E771" s="130"/>
      <c r="F771" s="130"/>
      <c r="G771" s="89">
        <f>E771*F771</f>
        <v>0</v>
      </c>
      <c r="H771" s="83">
        <f>D771+G771</f>
        <v>0</v>
      </c>
    </row>
    <row r="772" spans="1:8" ht="16" x14ac:dyDescent="0.2">
      <c r="A772" s="140" t="s">
        <v>321</v>
      </c>
      <c r="B772" s="130"/>
      <c r="C772" s="130"/>
      <c r="D772" s="86">
        <f>B772*C772</f>
        <v>0</v>
      </c>
      <c r="E772" s="130"/>
      <c r="F772" s="130"/>
      <c r="G772" s="89">
        <f>E772*F772</f>
        <v>0</v>
      </c>
      <c r="H772" s="83">
        <f>D772+G772</f>
        <v>0</v>
      </c>
    </row>
    <row r="773" spans="1:8" ht="16" x14ac:dyDescent="0.2">
      <c r="A773" s="140" t="s">
        <v>322</v>
      </c>
      <c r="B773" s="130"/>
      <c r="C773" s="130"/>
      <c r="D773" s="86">
        <f>B773*C773</f>
        <v>0</v>
      </c>
      <c r="E773" s="130"/>
      <c r="F773" s="130"/>
      <c r="G773" s="89">
        <f>E773*F773</f>
        <v>0</v>
      </c>
      <c r="H773" s="83">
        <f>D773+G773</f>
        <v>0</v>
      </c>
    </row>
    <row r="774" spans="1:8" ht="16" x14ac:dyDescent="0.2">
      <c r="A774" s="140" t="s">
        <v>109</v>
      </c>
      <c r="B774" s="130"/>
      <c r="C774" s="130"/>
      <c r="D774" s="86">
        <f>B774*C774</f>
        <v>0</v>
      </c>
      <c r="E774" s="130"/>
      <c r="F774" s="130"/>
      <c r="G774" s="89">
        <f>E774*F774</f>
        <v>0</v>
      </c>
      <c r="H774" s="83">
        <f>D774+G774</f>
        <v>0</v>
      </c>
    </row>
    <row r="775" spans="1:8" x14ac:dyDescent="0.2">
      <c r="A775" s="140"/>
      <c r="B775" s="84"/>
      <c r="C775" s="85"/>
      <c r="D775" s="86"/>
      <c r="E775" s="118"/>
      <c r="F775" s="119"/>
      <c r="G775" s="89"/>
      <c r="H775" s="115"/>
    </row>
    <row r="776" spans="1:8" ht="16" x14ac:dyDescent="0.2">
      <c r="A776" s="142" t="s">
        <v>110</v>
      </c>
      <c r="B776" s="79"/>
      <c r="C776" s="79"/>
      <c r="D776" s="82">
        <f>SUM(D747:D754)+SUM(D758:D768)</f>
        <v>0</v>
      </c>
      <c r="E776" s="113"/>
      <c r="F776" s="113"/>
      <c r="G776" s="82">
        <f>SUM(G747:G754)+SUM(G758:G768)</f>
        <v>0</v>
      </c>
      <c r="H776" s="115">
        <f>D776+G776</f>
        <v>0</v>
      </c>
    </row>
    <row r="777" spans="1:8" ht="16" x14ac:dyDescent="0.2">
      <c r="A777" s="142" t="s">
        <v>111</v>
      </c>
      <c r="B777" s="79"/>
      <c r="C777" s="79"/>
      <c r="D777" s="82">
        <f>SUM(D746:D774)</f>
        <v>0</v>
      </c>
      <c r="E777" s="113"/>
      <c r="F777" s="113"/>
      <c r="G777" s="82">
        <f>SUM(G746:G774)</f>
        <v>0</v>
      </c>
      <c r="H777" s="115">
        <f>D777+G777</f>
        <v>0</v>
      </c>
    </row>
    <row r="778" spans="1:8" x14ac:dyDescent="0.2">
      <c r="A778" s="140"/>
      <c r="B778" s="84"/>
      <c r="C778" s="85"/>
      <c r="D778" s="86"/>
      <c r="E778" s="118"/>
      <c r="F778" s="119"/>
      <c r="G778" s="89"/>
      <c r="H778" s="115"/>
    </row>
    <row r="779" spans="1:8" ht="16" x14ac:dyDescent="0.2">
      <c r="A779" s="79" t="s">
        <v>112</v>
      </c>
      <c r="B779" s="80"/>
      <c r="C779" s="81"/>
      <c r="D779" s="82">
        <f>D776*0.25</f>
        <v>0</v>
      </c>
      <c r="E779" s="116"/>
      <c r="F779" s="117"/>
      <c r="G779" s="82">
        <f>G776*0.25</f>
        <v>0</v>
      </c>
      <c r="H779" s="115">
        <f>D779+G779</f>
        <v>0</v>
      </c>
    </row>
    <row r="780" spans="1:8" x14ac:dyDescent="0.2">
      <c r="A780" s="141"/>
      <c r="B780" s="84"/>
      <c r="C780" s="85"/>
      <c r="D780" s="86"/>
      <c r="E780" s="118"/>
      <c r="F780" s="119"/>
      <c r="G780" s="89"/>
      <c r="H780" s="115"/>
    </row>
    <row r="781" spans="1:8" ht="16" x14ac:dyDescent="0.2">
      <c r="A781" s="79" t="s">
        <v>113</v>
      </c>
      <c r="B781" s="79"/>
      <c r="C781" s="79"/>
      <c r="D781" s="82">
        <f>D777+D779</f>
        <v>0</v>
      </c>
      <c r="E781" s="113"/>
      <c r="F781" s="113"/>
      <c r="G781" s="82">
        <f>G777+G779</f>
        <v>0</v>
      </c>
      <c r="H781" s="115">
        <f>D781+G781</f>
        <v>0</v>
      </c>
    </row>
    <row r="782" spans="1:8" x14ac:dyDescent="0.2">
      <c r="E782" s="91"/>
      <c r="F782" s="92"/>
      <c r="G782" s="93"/>
      <c r="H782" s="90"/>
    </row>
    <row r="783" spans="1:8" x14ac:dyDescent="0.2">
      <c r="A783" s="71"/>
      <c r="B783" s="72"/>
      <c r="C783" s="73"/>
      <c r="D783" s="74"/>
      <c r="E783" s="72"/>
      <c r="F783" s="73"/>
      <c r="G783" s="74"/>
      <c r="H783" s="76"/>
    </row>
    <row r="784" spans="1:8" ht="21" x14ac:dyDescent="0.2">
      <c r="A784" s="287" t="s">
        <v>130</v>
      </c>
      <c r="B784" s="288"/>
      <c r="C784" s="288"/>
      <c r="D784" s="288"/>
      <c r="E784" s="229"/>
      <c r="F784" s="229"/>
      <c r="G784" s="229"/>
      <c r="H784" s="230"/>
    </row>
    <row r="785" spans="1:8" x14ac:dyDescent="0.2">
      <c r="A785" s="77"/>
      <c r="B785" s="78"/>
      <c r="C785" s="78"/>
      <c r="D785" s="78"/>
      <c r="E785" s="78"/>
      <c r="F785" s="78"/>
      <c r="G785" s="78"/>
      <c r="H785" s="78"/>
    </row>
    <row r="786" spans="1:8" ht="16" x14ac:dyDescent="0.2">
      <c r="A786" s="79" t="s">
        <v>81</v>
      </c>
      <c r="B786" s="80"/>
      <c r="C786" s="81"/>
      <c r="D786" s="82"/>
      <c r="E786" s="80"/>
      <c r="F786" s="81"/>
      <c r="G786" s="82"/>
      <c r="H786" s="83"/>
    </row>
    <row r="787" spans="1:8" ht="16" x14ac:dyDescent="0.2">
      <c r="A787" s="77" t="s">
        <v>82</v>
      </c>
      <c r="B787" s="84"/>
      <c r="C787" s="85"/>
      <c r="D787" s="86"/>
      <c r="E787" s="87"/>
      <c r="F787" s="88"/>
      <c r="G787" s="89"/>
      <c r="H787" s="83"/>
    </row>
    <row r="788" spans="1:8" ht="16" x14ac:dyDescent="0.2">
      <c r="A788" s="138" t="s">
        <v>83</v>
      </c>
      <c r="B788" s="203">
        <f t="shared" ref="B788:B795" si="76">B9+B50+B91+B132+B173+B214+B255+B296+B337+B378+B419+B460+B501+B542+B583+B624+B665+B706+B747</f>
        <v>0</v>
      </c>
      <c r="C788" s="85" t="str">
        <f t="shared" ref="C788:C795" si="77">IF(B788&gt;0,D788/B788," ")</f>
        <v xml:space="preserve"> </v>
      </c>
      <c r="D788" s="86">
        <f t="shared" ref="D788:E795" si="78">D9+D50+D91+D132+D173+D214+D255+D296+D337+D378+D419+D460+D501+D542+D583+D624+D665+D706+D747</f>
        <v>0</v>
      </c>
      <c r="E788" s="237">
        <f t="shared" si="78"/>
        <v>0</v>
      </c>
      <c r="F788" s="88" t="str">
        <f t="shared" ref="F788:F795" si="79">IF(E788&gt;0,G788/E788," ")</f>
        <v xml:space="preserve"> </v>
      </c>
      <c r="G788" s="89">
        <f t="shared" ref="G788:G795" si="80">G9+G50+G91+G132+G173+G214+G255+G296+G337+G378+G419+G460+G501+G542+G583+G624+G665+G706+G747</f>
        <v>0</v>
      </c>
      <c r="H788" s="83">
        <f t="shared" ref="H788:H795" si="81">D788+G788</f>
        <v>0</v>
      </c>
    </row>
    <row r="789" spans="1:8" ht="16" x14ac:dyDescent="0.2">
      <c r="A789" s="138" t="s">
        <v>84</v>
      </c>
      <c r="B789" s="203">
        <f t="shared" si="76"/>
        <v>9.6</v>
      </c>
      <c r="C789" s="85">
        <f t="shared" si="77"/>
        <v>5500</v>
      </c>
      <c r="D789" s="86">
        <f t="shared" si="78"/>
        <v>52800</v>
      </c>
      <c r="E789" s="237">
        <f t="shared" si="78"/>
        <v>0</v>
      </c>
      <c r="F789" s="88" t="str">
        <f t="shared" si="79"/>
        <v xml:space="preserve"> </v>
      </c>
      <c r="G789" s="89">
        <f t="shared" si="80"/>
        <v>0</v>
      </c>
      <c r="H789" s="83">
        <f t="shared" si="81"/>
        <v>52800</v>
      </c>
    </row>
    <row r="790" spans="1:8" ht="16" x14ac:dyDescent="0.2">
      <c r="A790" s="138" t="s">
        <v>85</v>
      </c>
      <c r="B790" s="203">
        <f t="shared" si="76"/>
        <v>27</v>
      </c>
      <c r="C790" s="85">
        <f t="shared" si="77"/>
        <v>4000</v>
      </c>
      <c r="D790" s="86">
        <f t="shared" si="78"/>
        <v>108000</v>
      </c>
      <c r="E790" s="237">
        <f t="shared" si="78"/>
        <v>0</v>
      </c>
      <c r="F790" s="88" t="str">
        <f t="shared" si="79"/>
        <v xml:space="preserve"> </v>
      </c>
      <c r="G790" s="89">
        <f t="shared" si="80"/>
        <v>0</v>
      </c>
      <c r="H790" s="83">
        <f t="shared" si="81"/>
        <v>108000</v>
      </c>
    </row>
    <row r="791" spans="1:8" ht="16" x14ac:dyDescent="0.2">
      <c r="A791" s="138" t="s">
        <v>86</v>
      </c>
      <c r="B791" s="203">
        <f t="shared" si="76"/>
        <v>0</v>
      </c>
      <c r="C791" s="85" t="str">
        <f t="shared" si="77"/>
        <v xml:space="preserve"> </v>
      </c>
      <c r="D791" s="86">
        <f t="shared" si="78"/>
        <v>0</v>
      </c>
      <c r="E791" s="237">
        <f t="shared" si="78"/>
        <v>0</v>
      </c>
      <c r="F791" s="88" t="str">
        <f t="shared" si="79"/>
        <v xml:space="preserve"> </v>
      </c>
      <c r="G791" s="89">
        <f t="shared" si="80"/>
        <v>0</v>
      </c>
      <c r="H791" s="83">
        <f t="shared" si="81"/>
        <v>0</v>
      </c>
    </row>
    <row r="792" spans="1:8" ht="16" x14ac:dyDescent="0.2">
      <c r="A792" s="138" t="s">
        <v>87</v>
      </c>
      <c r="B792" s="203">
        <f t="shared" si="76"/>
        <v>0</v>
      </c>
      <c r="C792" s="85" t="str">
        <f t="shared" si="77"/>
        <v xml:space="preserve"> </v>
      </c>
      <c r="D792" s="86">
        <f t="shared" si="78"/>
        <v>0</v>
      </c>
      <c r="E792" s="237">
        <f t="shared" si="78"/>
        <v>0</v>
      </c>
      <c r="F792" s="88" t="str">
        <f t="shared" si="79"/>
        <v xml:space="preserve"> </v>
      </c>
      <c r="G792" s="89">
        <f t="shared" si="80"/>
        <v>0</v>
      </c>
      <c r="H792" s="83">
        <f t="shared" si="81"/>
        <v>0</v>
      </c>
    </row>
    <row r="793" spans="1:8" ht="16" x14ac:dyDescent="0.2">
      <c r="A793" s="77" t="s">
        <v>88</v>
      </c>
      <c r="B793" s="203">
        <f t="shared" si="76"/>
        <v>0</v>
      </c>
      <c r="C793" s="85" t="str">
        <f t="shared" si="77"/>
        <v xml:space="preserve"> </v>
      </c>
      <c r="D793" s="86">
        <f t="shared" si="78"/>
        <v>0</v>
      </c>
      <c r="E793" s="237">
        <f t="shared" si="78"/>
        <v>0</v>
      </c>
      <c r="F793" s="88" t="str">
        <f t="shared" si="79"/>
        <v xml:space="preserve"> </v>
      </c>
      <c r="G793" s="89">
        <f t="shared" si="80"/>
        <v>0</v>
      </c>
      <c r="H793" s="83">
        <f t="shared" si="81"/>
        <v>0</v>
      </c>
    </row>
    <row r="794" spans="1:8" ht="16" x14ac:dyDescent="0.2">
      <c r="A794" s="77" t="s">
        <v>89</v>
      </c>
      <c r="B794" s="203">
        <f t="shared" si="76"/>
        <v>0</v>
      </c>
      <c r="C794" s="85" t="str">
        <f t="shared" si="77"/>
        <v xml:space="preserve"> </v>
      </c>
      <c r="D794" s="86">
        <f t="shared" si="78"/>
        <v>0</v>
      </c>
      <c r="E794" s="237">
        <f t="shared" si="78"/>
        <v>0</v>
      </c>
      <c r="F794" s="88" t="str">
        <f t="shared" si="79"/>
        <v xml:space="preserve"> </v>
      </c>
      <c r="G794" s="89">
        <f t="shared" si="80"/>
        <v>0</v>
      </c>
      <c r="H794" s="83">
        <f t="shared" si="81"/>
        <v>0</v>
      </c>
    </row>
    <row r="795" spans="1:8" ht="16" x14ac:dyDescent="0.2">
      <c r="A795" s="77" t="s">
        <v>90</v>
      </c>
      <c r="B795" s="203">
        <f t="shared" si="76"/>
        <v>0</v>
      </c>
      <c r="C795" s="85" t="str">
        <f t="shared" si="77"/>
        <v xml:space="preserve"> </v>
      </c>
      <c r="D795" s="86">
        <f t="shared" si="78"/>
        <v>0</v>
      </c>
      <c r="E795" s="237">
        <f t="shared" si="78"/>
        <v>0</v>
      </c>
      <c r="F795" s="88" t="str">
        <f t="shared" si="79"/>
        <v xml:space="preserve"> </v>
      </c>
      <c r="G795" s="89">
        <f t="shared" si="80"/>
        <v>0</v>
      </c>
      <c r="H795" s="83">
        <f t="shared" si="81"/>
        <v>0</v>
      </c>
    </row>
    <row r="796" spans="1:8" ht="16" x14ac:dyDescent="0.2">
      <c r="A796" s="79" t="s">
        <v>91</v>
      </c>
      <c r="B796" s="80"/>
      <c r="C796" s="81"/>
      <c r="D796" s="82"/>
      <c r="E796" s="80"/>
      <c r="F796" s="81"/>
      <c r="G796" s="82"/>
      <c r="H796" s="83"/>
    </row>
    <row r="797" spans="1:8"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c r="E797" s="237">
        <f>E18+E59+E100+E141+E182+E223+E264+E305+E346+E387+E428+E469+E510+E551+E592+E633+E674+E715+E756</f>
        <v>0</v>
      </c>
      <c r="F797" s="88" t="str">
        <f>IF(E797&gt;0,G797/E797," ")</f>
        <v xml:space="preserve"> </v>
      </c>
      <c r="G797" s="89">
        <f>G18+G59+G100+G141+G182+G223+G264+G305+G346+G387+G428+G469+G510+G551+G592+G633+G674+G715+G756</f>
        <v>0</v>
      </c>
      <c r="H797" s="83">
        <f>D797+G797</f>
        <v>0</v>
      </c>
    </row>
    <row r="798" spans="1:8" ht="16" x14ac:dyDescent="0.2">
      <c r="A798" s="79" t="s">
        <v>92</v>
      </c>
      <c r="B798" s="80"/>
      <c r="C798" s="81"/>
      <c r="D798" s="82"/>
      <c r="E798" s="80"/>
      <c r="F798" s="81"/>
      <c r="G798" s="82"/>
      <c r="H798" s="83"/>
    </row>
    <row r="799" spans="1:8" ht="16" x14ac:dyDescent="0.2">
      <c r="A799" s="77" t="s">
        <v>93</v>
      </c>
      <c r="B799" s="203">
        <f>B20+B61+B102+B143+B184+B225+B266+B307+B348+B389+B430+B471+B512+B553+B594+B635+B676+B717+B758</f>
        <v>107</v>
      </c>
      <c r="C799" s="85">
        <f>IF(B799&gt;0,D799/B799," ")</f>
        <v>120.09345794392523</v>
      </c>
      <c r="D799" s="86">
        <f>D20+D61+D102+D143+D184+D225+D266+D307+D348+D389+D430+D471+D512+D553+D594+D635+D676+D717+D758</f>
        <v>12850</v>
      </c>
      <c r="E799" s="237">
        <f>E20+E61+E102+E143+E184+E225+E266+E307+E348+E389+E430+E471+E512+E553+E594+E635+E676+E717+E758</f>
        <v>0</v>
      </c>
      <c r="F799" s="88" t="str">
        <f>IF(E799&gt;0,G799/E799," ")</f>
        <v xml:space="preserve"> </v>
      </c>
      <c r="G799" s="89">
        <f>G20+G61+G102+G143+G184+G225+G266+G307+G348+G389+G430+G471+G512+G553+G594+G635+G676+G717+G758</f>
        <v>0</v>
      </c>
      <c r="H799" s="83">
        <f>D799+G799</f>
        <v>12850</v>
      </c>
    </row>
    <row r="800" spans="1:8" ht="16" x14ac:dyDescent="0.2">
      <c r="A800" s="77" t="s">
        <v>124</v>
      </c>
      <c r="B800" s="84"/>
      <c r="C800" s="85"/>
      <c r="D800" s="86"/>
      <c r="E800" s="87"/>
      <c r="F800" s="88"/>
      <c r="G800" s="89"/>
      <c r="H800" s="83"/>
    </row>
    <row r="801" spans="1:8" ht="16" x14ac:dyDescent="0.2">
      <c r="A801" s="139" t="s">
        <v>95</v>
      </c>
      <c r="B801" s="203">
        <f>B22+B63+B104+B145+B186+B227+B268+B309+B350+B391+B432+B473+B514+B555+B596+B637+B678+B719+B760</f>
        <v>0</v>
      </c>
      <c r="C801" s="85" t="str">
        <f>IF(B801&gt;0,D801/B801," ")</f>
        <v xml:space="preserve"> </v>
      </c>
      <c r="D801" s="86">
        <f t="shared" ref="D801:E803" si="82">D22+D63+D104+D145+D186+D227+D268+D309+D350+D391+D432+D473+D514+D555+D596+D637+D678+D719+D760</f>
        <v>0</v>
      </c>
      <c r="E801" s="237">
        <f t="shared" si="82"/>
        <v>0</v>
      </c>
      <c r="F801" s="88" t="str">
        <f>IF(E801&gt;0,G801/E801," ")</f>
        <v xml:space="preserve"> </v>
      </c>
      <c r="G801" s="89">
        <f>G22+G63+G104+G145+G186+G227+G268+G309+G350+G391+G432+G473+G514+G555+G596+G637+G678+G719+G760</f>
        <v>0</v>
      </c>
      <c r="H801" s="83">
        <f>D801+G801</f>
        <v>0</v>
      </c>
    </row>
    <row r="802" spans="1:8" ht="16" x14ac:dyDescent="0.2">
      <c r="A802" s="139" t="s">
        <v>96</v>
      </c>
      <c r="B802" s="203">
        <f>B23+B64+B105+B146+B187+B228+B269+B310+B351+B392+B433+B474+B515+B556+B597+B638+B679+B720+B761</f>
        <v>0</v>
      </c>
      <c r="C802" s="85" t="str">
        <f>IF(B802&gt;0,D802/B802," ")</f>
        <v xml:space="preserve"> </v>
      </c>
      <c r="D802" s="86">
        <f t="shared" si="82"/>
        <v>0</v>
      </c>
      <c r="E802" s="237">
        <f t="shared" si="82"/>
        <v>0</v>
      </c>
      <c r="F802" s="88" t="str">
        <f>IF(E802&gt;0,G802/E802," ")</f>
        <v xml:space="preserve"> </v>
      </c>
      <c r="G802" s="89">
        <f>G23+G64+G105+G146+G187+G228+G269+G310+G351+G392+G433+G474+G515+G556+G597+G638+G679+G720+G761</f>
        <v>0</v>
      </c>
      <c r="H802" s="83">
        <f>D802+G802</f>
        <v>0</v>
      </c>
    </row>
    <row r="803" spans="1:8" ht="16" x14ac:dyDescent="0.2">
      <c r="A803" s="139" t="s">
        <v>97</v>
      </c>
      <c r="B803" s="203">
        <f>B24+B65+B106+B147+B188+B229+B270+B311+B352+B393+B434+B475+B516+B557+B598+B639+B680+B721+B762</f>
        <v>0</v>
      </c>
      <c r="C803" s="85" t="str">
        <f>IF(B803&gt;0,D803/B803," ")</f>
        <v xml:space="preserve"> </v>
      </c>
      <c r="D803" s="86">
        <f t="shared" si="82"/>
        <v>0</v>
      </c>
      <c r="E803" s="237">
        <f t="shared" si="82"/>
        <v>0</v>
      </c>
      <c r="F803" s="88" t="str">
        <f>IF(E803&gt;0,G803/E803," ")</f>
        <v xml:space="preserve"> </v>
      </c>
      <c r="G803" s="89">
        <f>G24+G65+G106+G147+G188+G229+G270+G311+G352+G393+G434+G475+G516+G557+G598+G639+G680+G721+G762</f>
        <v>0</v>
      </c>
      <c r="H803" s="83">
        <f>D803+G803</f>
        <v>0</v>
      </c>
    </row>
    <row r="804" spans="1:8" ht="16" x14ac:dyDescent="0.2">
      <c r="A804" s="77" t="s">
        <v>98</v>
      </c>
      <c r="B804" s="84"/>
      <c r="C804" s="85"/>
      <c r="D804" s="86"/>
      <c r="E804" s="87"/>
      <c r="F804" s="88"/>
      <c r="G804" s="89"/>
      <c r="H804" s="83"/>
    </row>
    <row r="805" spans="1:8" ht="16" x14ac:dyDescent="0.2">
      <c r="A805" s="139" t="s">
        <v>99</v>
      </c>
      <c r="B805" s="203">
        <f>B26+B67+B108+B149+B190+B231+B272+B313+B354+B395+B436+B477+B518+B559+B600+B641+B682+B723+B764</f>
        <v>0</v>
      </c>
      <c r="C805" s="85" t="str">
        <f t="shared" ref="C805:C815" si="83">IF(B805&gt;0,D805/B805," ")</f>
        <v xml:space="preserve"> </v>
      </c>
      <c r="D805" s="86">
        <f t="shared" ref="D805:E809" si="84">D26+D67+D108+D149+D190+D231+D272+D313+D354+D395+D436+D477+D518+D559+D600+D641+D682+D723+D764</f>
        <v>0</v>
      </c>
      <c r="E805" s="237">
        <f t="shared" si="84"/>
        <v>0</v>
      </c>
      <c r="F805" s="88" t="str">
        <f t="shared" ref="F805:F815" si="85">IF(E805&gt;0,G805/E805," ")</f>
        <v xml:space="preserve"> </v>
      </c>
      <c r="G805" s="89">
        <f>G26+G67+G108+G149+G190+G231+G272+G313+G354+G395+G436+G477+G518+G559+G600+G641+G682+G723+G764</f>
        <v>0</v>
      </c>
      <c r="H805" s="83">
        <f>D805+G805</f>
        <v>0</v>
      </c>
    </row>
    <row r="806" spans="1:8" ht="16" x14ac:dyDescent="0.2">
      <c r="A806" s="139" t="s">
        <v>100</v>
      </c>
      <c r="B806" s="203">
        <f>B27+B68+B109+B150+B191+B232+B273+B314+B355+B396+B437+B478+B519+B560+B601+B642+B683+B724+B765</f>
        <v>0</v>
      </c>
      <c r="C806" s="85" t="str">
        <f t="shared" si="83"/>
        <v xml:space="preserve"> </v>
      </c>
      <c r="D806" s="86">
        <f t="shared" si="84"/>
        <v>0</v>
      </c>
      <c r="E806" s="237">
        <f t="shared" si="84"/>
        <v>0</v>
      </c>
      <c r="F806" s="88" t="str">
        <f t="shared" si="85"/>
        <v xml:space="preserve"> </v>
      </c>
      <c r="G806" s="89">
        <f>G27+G68+G109+G150+G191+G232+G273+G314+G355+G396+G437+G478+G519+G560+G601+G642+G683+G724+G765</f>
        <v>0</v>
      </c>
      <c r="H806" s="83">
        <f>D806+G806</f>
        <v>0</v>
      </c>
    </row>
    <row r="807" spans="1:8" ht="16" x14ac:dyDescent="0.2">
      <c r="A807" s="139" t="s">
        <v>101</v>
      </c>
      <c r="B807" s="203">
        <f>B28+B69+B110+B151+B192+B233+B274+B315+B356+B397+B438+B479+B520+B561+B602+B643+B684+B725+B766</f>
        <v>0</v>
      </c>
      <c r="C807" s="85" t="str">
        <f t="shared" si="83"/>
        <v xml:space="preserve"> </v>
      </c>
      <c r="D807" s="86">
        <f t="shared" si="84"/>
        <v>0</v>
      </c>
      <c r="E807" s="237">
        <f t="shared" si="84"/>
        <v>0</v>
      </c>
      <c r="F807" s="88" t="str">
        <f t="shared" si="85"/>
        <v xml:space="preserve"> </v>
      </c>
      <c r="G807" s="89">
        <f>G28+G69+G110+G151+G192+G233+G274+G315+G356+G397+G438+G479+G520+G561+G602+G643+G684+G725+G766</f>
        <v>0</v>
      </c>
      <c r="H807" s="83">
        <f>D807+G807</f>
        <v>0</v>
      </c>
    </row>
    <row r="808" spans="1:8" ht="16" x14ac:dyDescent="0.2">
      <c r="A808" s="139" t="s">
        <v>102</v>
      </c>
      <c r="B808" s="203">
        <f>B29+B70+B111+B152+B193+B234+B275+B316+B357+B398+B439+B480+B521+B562+B603+B644+B685+B726+B767</f>
        <v>1</v>
      </c>
      <c r="C808" s="85">
        <f t="shared" si="83"/>
        <v>2500</v>
      </c>
      <c r="D808" s="86">
        <f t="shared" si="84"/>
        <v>2500</v>
      </c>
      <c r="E808" s="237">
        <f t="shared" si="84"/>
        <v>0</v>
      </c>
      <c r="F808" s="88" t="str">
        <f t="shared" si="85"/>
        <v xml:space="preserve"> </v>
      </c>
      <c r="G808" s="89">
        <f>G29+G70+G111+G152+G193+G234+G275+G316+G357+G398+G439+G480+G521+G562+G603+G644+G685+G726+G767</f>
        <v>0</v>
      </c>
      <c r="H808" s="83">
        <f>D808+G808</f>
        <v>2500</v>
      </c>
    </row>
    <row r="809" spans="1:8" ht="16" x14ac:dyDescent="0.2">
      <c r="A809" s="139" t="s">
        <v>125</v>
      </c>
      <c r="B809" s="203">
        <f>B30+B71+B112+B153+B194+B235+B276+B317+B358+B399+B440+B481+B522+B563+B604+B645+B686+B727+B768</f>
        <v>201</v>
      </c>
      <c r="C809" s="85">
        <f t="shared" si="83"/>
        <v>87.960199004975124</v>
      </c>
      <c r="D809" s="86">
        <f t="shared" si="84"/>
        <v>17680</v>
      </c>
      <c r="E809" s="237">
        <f t="shared" si="84"/>
        <v>0</v>
      </c>
      <c r="F809" s="88" t="str">
        <f t="shared" si="85"/>
        <v xml:space="preserve"> </v>
      </c>
      <c r="G809" s="89">
        <f>G30+G71+G112+G153+G194+G235+G276+G317+G358+G399+G440+G481+G522+G563+G604+G645+G686+G727+G768</f>
        <v>0</v>
      </c>
      <c r="H809" s="83">
        <f>D809+G809</f>
        <v>17680</v>
      </c>
    </row>
    <row r="810" spans="1:8" ht="16" x14ac:dyDescent="0.2">
      <c r="A810" s="79" t="s">
        <v>104</v>
      </c>
      <c r="B810" s="80"/>
      <c r="C810" s="81"/>
      <c r="D810" s="82"/>
      <c r="E810" s="80"/>
      <c r="F810" s="81"/>
      <c r="G810" s="82"/>
      <c r="H810" s="83"/>
    </row>
    <row r="811" spans="1:8" ht="16" x14ac:dyDescent="0.2">
      <c r="A811" s="140" t="s">
        <v>105</v>
      </c>
      <c r="B811" s="203">
        <f>B32+B73+B114+B155+B196+B237+B278+B319+B360+B401+B442+B483+B524+B565+B606+B647+B688+B729+B770</f>
        <v>0</v>
      </c>
      <c r="C811" s="85" t="str">
        <f t="shared" si="83"/>
        <v xml:space="preserve"> </v>
      </c>
      <c r="D811" s="86">
        <f t="shared" ref="D811:E815" si="86">D32+D73+D114+D155+D196+D237+D278+D319+D360+D401+D442+D483+D524+D565+D606+D647+D688+D729+D770</f>
        <v>0</v>
      </c>
      <c r="E811" s="237">
        <f t="shared" si="86"/>
        <v>0</v>
      </c>
      <c r="F811" s="88" t="str">
        <f t="shared" si="85"/>
        <v xml:space="preserve"> </v>
      </c>
      <c r="G811" s="89">
        <f>G32+G73+G114+G155+G196+G237+G278+G319+G360+G401+G442+G483+G524+G565+G606+G647+G688+G729+G770</f>
        <v>0</v>
      </c>
      <c r="H811" s="83">
        <f>D811+G811</f>
        <v>0</v>
      </c>
    </row>
    <row r="812" spans="1:8" ht="16" x14ac:dyDescent="0.2">
      <c r="A812" s="140" t="s">
        <v>106</v>
      </c>
      <c r="B812" s="203">
        <f>B33+B74+B115+B156+B197+B238+B279+B320+B361+B402+B443+B484+B525+B566+B607+B648+B689+B730+B771</f>
        <v>0</v>
      </c>
      <c r="C812" s="85" t="str">
        <f t="shared" si="83"/>
        <v xml:space="preserve"> </v>
      </c>
      <c r="D812" s="86">
        <f t="shared" si="86"/>
        <v>0</v>
      </c>
      <c r="E812" s="237">
        <f t="shared" si="86"/>
        <v>0</v>
      </c>
      <c r="F812" s="88" t="str">
        <f t="shared" si="85"/>
        <v xml:space="preserve"> </v>
      </c>
      <c r="G812" s="89">
        <f>G33+G74+G115+G156+G197+G238+G279+G320+G361+G402+G443+G484+G525+G566+G607+G648+G689+G730+G771</f>
        <v>0</v>
      </c>
      <c r="H812" s="83">
        <f>D812+G812</f>
        <v>0</v>
      </c>
    </row>
    <row r="813" spans="1:8" ht="16" x14ac:dyDescent="0.2">
      <c r="A813" s="140" t="s">
        <v>321</v>
      </c>
      <c r="B813" s="203">
        <f>B34+B75+B116+B157+B198+B239+B280+B321+B362+B403+B444+B485+B526+B567+B608+B649+B690+B731+B772</f>
        <v>0</v>
      </c>
      <c r="C813" s="85" t="str">
        <f t="shared" si="83"/>
        <v xml:space="preserve"> </v>
      </c>
      <c r="D813" s="86">
        <f t="shared" si="86"/>
        <v>0</v>
      </c>
      <c r="E813" s="237">
        <f t="shared" si="86"/>
        <v>0</v>
      </c>
      <c r="F813" s="88" t="str">
        <f t="shared" si="85"/>
        <v xml:space="preserve"> </v>
      </c>
      <c r="G813" s="89">
        <f>G34+G75+G116+G157+G198+G239+G280+G321+G362+G403+G444+G485+G526+G567+G608+G649+G690+G731+G772</f>
        <v>0</v>
      </c>
      <c r="H813" s="83">
        <f>D813+G813</f>
        <v>0</v>
      </c>
    </row>
    <row r="814" spans="1:8" ht="16" x14ac:dyDescent="0.2">
      <c r="A814" s="140" t="s">
        <v>322</v>
      </c>
      <c r="B814" s="203">
        <f>B35+B76+B117+B158+B199+B240+B281+B322+B363+B404+B445+B486+B527+B568+B609+B650+B691+B732+B773</f>
        <v>0</v>
      </c>
      <c r="C814" s="85" t="str">
        <f t="shared" si="83"/>
        <v xml:space="preserve"> </v>
      </c>
      <c r="D814" s="86">
        <f t="shared" si="86"/>
        <v>0</v>
      </c>
      <c r="E814" s="237">
        <f t="shared" si="86"/>
        <v>0</v>
      </c>
      <c r="F814" s="88" t="str">
        <f t="shared" si="85"/>
        <v xml:space="preserve"> </v>
      </c>
      <c r="G814" s="89">
        <f>G35+G76+G117+G158+G199+G240+G281+G322+G363+G404+G445+G486+G527+G568+G609+G650+G691+G732+G773</f>
        <v>0</v>
      </c>
      <c r="H814" s="83">
        <f>D814+G814</f>
        <v>0</v>
      </c>
    </row>
    <row r="815" spans="1:8" ht="16" x14ac:dyDescent="0.2">
      <c r="A815" s="140" t="s">
        <v>109</v>
      </c>
      <c r="B815" s="203">
        <f>B36+B77+B118+B159+B200+B241+B282+B323+B364+B405+B446+B487+B528+B569+B610+B651+B692+B733+B774</f>
        <v>0</v>
      </c>
      <c r="C815" s="85" t="str">
        <f t="shared" si="83"/>
        <v xml:space="preserve"> </v>
      </c>
      <c r="D815" s="86">
        <f t="shared" si="86"/>
        <v>0</v>
      </c>
      <c r="E815" s="237">
        <f t="shared" si="86"/>
        <v>0</v>
      </c>
      <c r="F815" s="88" t="str">
        <f t="shared" si="85"/>
        <v xml:space="preserve"> </v>
      </c>
      <c r="G815" s="89">
        <f>G36+G77+G118+G159+G200+G241+G282+G323+G364+G405+G446+G487+G528+G569+G610+G651+G692+G733+G774</f>
        <v>0</v>
      </c>
      <c r="H815" s="83">
        <f>D815+G815</f>
        <v>0</v>
      </c>
    </row>
    <row r="816" spans="1:8" x14ac:dyDescent="0.2">
      <c r="A816" s="141"/>
      <c r="B816" s="84"/>
      <c r="C816" s="85"/>
      <c r="D816" s="86"/>
      <c r="E816" s="118"/>
      <c r="F816" s="119"/>
      <c r="G816" s="89"/>
      <c r="H816" s="115"/>
    </row>
    <row r="817" spans="1:8" ht="16" x14ac:dyDescent="0.2">
      <c r="A817" s="142" t="s">
        <v>110</v>
      </c>
      <c r="B817" s="79"/>
      <c r="C817" s="79"/>
      <c r="D817" s="154">
        <f>D38+D79+D120+D161+D202+D243+D284+D325+D366+D407+D448+D489+D530+D571+D612+D653+D694+D735+D776</f>
        <v>193830</v>
      </c>
      <c r="E817" s="79"/>
      <c r="F817" s="79"/>
      <c r="G817" s="154">
        <f>G38+G79+G120+G161+G202+G243+G284+G325+G366+G407+G448+G489+G530+G571+G612+G653+G694+G735+G776</f>
        <v>0</v>
      </c>
      <c r="H817" s="83">
        <f>D817+G817</f>
        <v>193830</v>
      </c>
    </row>
    <row r="818" spans="1:8" ht="16" x14ac:dyDescent="0.2">
      <c r="A818" s="142" t="s">
        <v>111</v>
      </c>
      <c r="B818" s="79"/>
      <c r="C818" s="79"/>
      <c r="D818" s="154">
        <f>D39+D80+D121+D162+D203+D244+D285+D326+D367+D408+D449+D490+D531+D572+D613+D654+D695+D736+D777</f>
        <v>193830</v>
      </c>
      <c r="E818" s="79"/>
      <c r="F818" s="79"/>
      <c r="G818" s="154">
        <f>G39+G80+G121+G162+G203+G244+G285+G326+G367+G408+G449+G490+G531+G572+G613+G654+G695+G736+G777</f>
        <v>0</v>
      </c>
      <c r="H818" s="83">
        <f>D818+G818</f>
        <v>193830</v>
      </c>
    </row>
    <row r="819" spans="1:8" x14ac:dyDescent="0.2">
      <c r="A819" s="140"/>
      <c r="B819" s="84"/>
      <c r="C819" s="85"/>
      <c r="D819" s="86"/>
      <c r="E819" s="118"/>
      <c r="F819" s="119"/>
      <c r="G819" s="89"/>
      <c r="H819" s="115"/>
    </row>
    <row r="820" spans="1:8" ht="16" x14ac:dyDescent="0.2">
      <c r="A820" s="79" t="s">
        <v>112</v>
      </c>
      <c r="B820" s="79"/>
      <c r="C820" s="79"/>
      <c r="D820" s="154">
        <f>D41+D82+D123+D164+D205+D246+D287+D328+D369+D410+D451+D492+D533+D574+D615+D656+D697+D738+D779</f>
        <v>48457.5</v>
      </c>
      <c r="E820" s="79"/>
      <c r="F820" s="79"/>
      <c r="G820" s="154">
        <f>G41+G82+G123+G164+G205+G246+G287+G328+G369+G410+G451+G492+G533+G574+G615+G656+G697+G738+G779</f>
        <v>0</v>
      </c>
      <c r="H820" s="83">
        <f>D820+G820</f>
        <v>48457.5</v>
      </c>
    </row>
    <row r="821" spans="1:8" x14ac:dyDescent="0.2">
      <c r="A821" s="141"/>
      <c r="B821" s="84"/>
      <c r="C821" s="85"/>
      <c r="D821" s="86"/>
      <c r="E821" s="118"/>
      <c r="F821" s="119"/>
      <c r="G821" s="89"/>
      <c r="H821" s="115"/>
    </row>
    <row r="822" spans="1:8" ht="16" x14ac:dyDescent="0.2">
      <c r="A822" s="79" t="s">
        <v>113</v>
      </c>
      <c r="B822" s="79"/>
      <c r="C822" s="79"/>
      <c r="D822" s="154">
        <f>D43+D84+D125+D166+D207+D248+D289+D330+D371+D412+D453+D494+D535+D576+D617+D658+D699+D740+D781</f>
        <v>242287.5</v>
      </c>
      <c r="E822" s="79"/>
      <c r="F822" s="79"/>
      <c r="G822" s="154">
        <f>G43+G84+G125+G166+G207+G248+G289+G330+G371+G412+G453+G494+G535+G576+G617+G658+G699+G740+G781</f>
        <v>0</v>
      </c>
      <c r="H822" s="83">
        <f>D822+G822</f>
        <v>242287.5</v>
      </c>
    </row>
  </sheetData>
  <sheetProtection algorithmName="SHA-512" hashValue="qoMBv8j911uLePPxCWGARPP34htVCknO58ttjsEtsT4fcwUFbcUsP5P9LASXLq3mMKTV2K8fCqZzf3p3vbqa0A==" saltValue="4E+ovG6IhP8bDbuw5QErkQ==" spinCount="100000" sheet="1" objects="1" scenarios="1"/>
  <mergeCells count="23">
    <mergeCell ref="A415:D415"/>
    <mergeCell ref="B2:D2"/>
    <mergeCell ref="A5:D5"/>
    <mergeCell ref="A46:D46"/>
    <mergeCell ref="A87:D87"/>
    <mergeCell ref="A128:D128"/>
    <mergeCell ref="A169:D169"/>
    <mergeCell ref="A702:D702"/>
    <mergeCell ref="A743:D743"/>
    <mergeCell ref="E1:G1"/>
    <mergeCell ref="E2:G2"/>
    <mergeCell ref="A784:D784"/>
    <mergeCell ref="A456:D456"/>
    <mergeCell ref="A497:D497"/>
    <mergeCell ref="A538:D538"/>
    <mergeCell ref="A579:D579"/>
    <mergeCell ref="A620:D620"/>
    <mergeCell ref="A661:D661"/>
    <mergeCell ref="A210:D210"/>
    <mergeCell ref="A251:D251"/>
    <mergeCell ref="A292:D292"/>
    <mergeCell ref="A333:D333"/>
    <mergeCell ref="A374:D374"/>
  </mergeCells>
  <hyperlinks>
    <hyperlink ref="C1" location="BE6!A822" tooltip="Go to Summary section" display="BE6!A822" xr:uid="{9D9A926C-E8E7-48C4-BCF9-BFF2F88FE1EF}"/>
  </hyperlink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5468-7A8E-41AD-AF45-96BDA070A044}">
  <sheetPr>
    <tabColor rgb="FFCCFF66"/>
  </sheetPr>
  <dimension ref="A1:D822"/>
  <sheetViews>
    <sheetView zoomScale="80" zoomScaleNormal="80" workbookViewId="0">
      <pane ySplit="3" topLeftCell="A4" activePane="bottomLeft" state="frozenSplit"/>
      <selection pane="bottomLeft" activeCell="C381" sqref="C38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554</v>
      </c>
      <c r="B1" s="91"/>
      <c r="C1" s="204" t="s">
        <v>120</v>
      </c>
      <c r="D1" s="93"/>
    </row>
    <row r="2" spans="1:4" ht="19" x14ac:dyDescent="0.2">
      <c r="A2" s="146"/>
      <c r="B2" s="281" t="s">
        <v>484</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list'!D11,CountryList!A2:B164,2,FALSE)</f>
        <v>4282.4399999999996</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list'!D11,CountryList!A2:B164,2,FALSE)</f>
        <v>4282.4399999999996</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list'!D11,CountryList!A2:B164,2,FALSE)</f>
        <v>4282.4399999999996</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list'!D11,CountryList!A2:B164,2,FALSE)</f>
        <v>4282.4399999999996</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2.1</v>
      </c>
      <c r="C174" s="130">
        <v>3353.48</v>
      </c>
      <c r="D174" s="86">
        <f t="shared" si="9"/>
        <v>7042.308</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list'!D11,CountryList!A2:B164,2,FALSE)</f>
        <v>4282.4399999999996</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7042.308</v>
      </c>
    </row>
    <row r="203" spans="1:4" ht="16" x14ac:dyDescent="0.2">
      <c r="A203" s="142" t="s">
        <v>111</v>
      </c>
      <c r="B203" s="79"/>
      <c r="C203" s="79"/>
      <c r="D203" s="82">
        <f>SUM(D172:D200)</f>
        <v>7042.308</v>
      </c>
    </row>
    <row r="204" spans="1:4" x14ac:dyDescent="0.2">
      <c r="A204" s="140"/>
      <c r="B204" s="84"/>
      <c r="C204" s="85"/>
      <c r="D204" s="86"/>
    </row>
    <row r="205" spans="1:4" ht="16" x14ac:dyDescent="0.2">
      <c r="A205" s="79" t="s">
        <v>112</v>
      </c>
      <c r="B205" s="80"/>
      <c r="C205" s="81"/>
      <c r="D205" s="82">
        <f>D202*0.25</f>
        <v>1760.577</v>
      </c>
    </row>
    <row r="206" spans="1:4" x14ac:dyDescent="0.2">
      <c r="A206" s="141"/>
      <c r="B206" s="84"/>
      <c r="C206" s="85"/>
      <c r="D206" s="86"/>
    </row>
    <row r="207" spans="1:4" ht="16" x14ac:dyDescent="0.2">
      <c r="A207" s="79" t="s">
        <v>113</v>
      </c>
      <c r="B207" s="79"/>
      <c r="C207" s="79"/>
      <c r="D207" s="82">
        <f>D203+D205</f>
        <v>8802.8850000000002</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list'!D11,CountryList!A2:B164,2,FALSE)</f>
        <v>4282.4399999999996</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list'!D11,CountryList!A2:B164,2,FALSE)</f>
        <v>4282.4399999999996</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3353.48</v>
      </c>
      <c r="D297" s="86">
        <f t="shared" si="15"/>
        <v>7545.33</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list'!D11,CountryList!A2:B164,2,FALSE)</f>
        <v>4282.4399999999996</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7545.33</v>
      </c>
    </row>
    <row r="326" spans="1:4" ht="16" x14ac:dyDescent="0.2">
      <c r="A326" s="142" t="s">
        <v>111</v>
      </c>
      <c r="B326" s="79"/>
      <c r="C326" s="79"/>
      <c r="D326" s="82">
        <f>SUM(D295:D323)</f>
        <v>7545.33</v>
      </c>
    </row>
    <row r="327" spans="1:4" x14ac:dyDescent="0.2">
      <c r="A327" s="140"/>
      <c r="B327" s="84"/>
      <c r="C327" s="85"/>
      <c r="D327" s="86"/>
    </row>
    <row r="328" spans="1:4" ht="16" x14ac:dyDescent="0.2">
      <c r="A328" s="79" t="s">
        <v>112</v>
      </c>
      <c r="B328" s="80"/>
      <c r="C328" s="81"/>
      <c r="D328" s="82">
        <f>D325*0.25</f>
        <v>1886.3325</v>
      </c>
    </row>
    <row r="329" spans="1:4" x14ac:dyDescent="0.2">
      <c r="A329" s="141"/>
      <c r="B329" s="84"/>
      <c r="C329" s="85"/>
      <c r="D329" s="86"/>
    </row>
    <row r="330" spans="1:4" ht="16" x14ac:dyDescent="0.2">
      <c r="A330" s="79" t="s">
        <v>113</v>
      </c>
      <c r="B330" s="79"/>
      <c r="C330" s="79"/>
      <c r="D330" s="82">
        <f>D326+D328</f>
        <v>9431.6625000000004</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3353.48</v>
      </c>
      <c r="D338" s="86">
        <f t="shared" si="17"/>
        <v>12575.55</v>
      </c>
    </row>
    <row r="339" spans="1:4" ht="16" x14ac:dyDescent="0.2">
      <c r="A339" s="138" t="s">
        <v>85</v>
      </c>
      <c r="B339" s="130">
        <f>10.5+8.5</f>
        <v>19</v>
      </c>
      <c r="C339" s="130">
        <v>3421.32</v>
      </c>
      <c r="D339" s="86">
        <f t="shared" si="17"/>
        <v>65005.08</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list'!D11,CountryList!A2:B164,2,FALSE)</f>
        <v>4282.4399999999996</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77580.63</v>
      </c>
    </row>
    <row r="367" spans="1:4" ht="16" x14ac:dyDescent="0.2">
      <c r="A367" s="142" t="s">
        <v>111</v>
      </c>
      <c r="B367" s="79"/>
      <c r="C367" s="79"/>
      <c r="D367" s="82">
        <f>SUM(D336:D364)</f>
        <v>77580.63</v>
      </c>
    </row>
    <row r="368" spans="1:4" x14ac:dyDescent="0.2">
      <c r="A368" s="140"/>
      <c r="B368" s="84"/>
      <c r="C368" s="85"/>
      <c r="D368" s="86"/>
    </row>
    <row r="369" spans="1:4" ht="16" x14ac:dyDescent="0.2">
      <c r="A369" s="79" t="s">
        <v>112</v>
      </c>
      <c r="B369" s="80"/>
      <c r="C369" s="81"/>
      <c r="D369" s="82">
        <f>D366*0.25</f>
        <v>19395.157500000001</v>
      </c>
    </row>
    <row r="370" spans="1:4" x14ac:dyDescent="0.2">
      <c r="A370" s="141"/>
      <c r="B370" s="84"/>
      <c r="C370" s="85"/>
      <c r="D370" s="86"/>
    </row>
    <row r="371" spans="1:4" ht="16" x14ac:dyDescent="0.2">
      <c r="A371" s="79" t="s">
        <v>113</v>
      </c>
      <c r="B371" s="79"/>
      <c r="C371" s="79"/>
      <c r="D371" s="82">
        <f>D367+D369</f>
        <v>96975.787500000006</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3353.48</v>
      </c>
      <c r="D379" s="86">
        <f t="shared" si="19"/>
        <v>10060.44</v>
      </c>
    </row>
    <row r="380" spans="1:4" ht="16" x14ac:dyDescent="0.2">
      <c r="A380" s="138" t="s">
        <v>85</v>
      </c>
      <c r="B380" s="130">
        <f>1.5+6.5</f>
        <v>8</v>
      </c>
      <c r="C380" s="130">
        <v>3421.32</v>
      </c>
      <c r="D380" s="86">
        <f t="shared" si="19"/>
        <v>27370.560000000001</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list'!D11,CountryList!A2:B164,2,FALSE)</f>
        <v>4282.4399999999996</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37431</v>
      </c>
    </row>
    <row r="408" spans="1:4" ht="16" x14ac:dyDescent="0.2">
      <c r="A408" s="142" t="s">
        <v>111</v>
      </c>
      <c r="B408" s="79"/>
      <c r="C408" s="79"/>
      <c r="D408" s="82">
        <f>SUM(D377:D405)</f>
        <v>37431</v>
      </c>
    </row>
    <row r="409" spans="1:4" x14ac:dyDescent="0.2">
      <c r="A409" s="140"/>
      <c r="B409" s="84"/>
      <c r="C409" s="85"/>
      <c r="D409" s="86"/>
    </row>
    <row r="410" spans="1:4" ht="16" x14ac:dyDescent="0.2">
      <c r="A410" s="79" t="s">
        <v>112</v>
      </c>
      <c r="B410" s="80"/>
      <c r="C410" s="81"/>
      <c r="D410" s="82">
        <f>D407*0.25</f>
        <v>9357.75</v>
      </c>
    </row>
    <row r="411" spans="1:4" x14ac:dyDescent="0.2">
      <c r="A411" s="141"/>
      <c r="B411" s="84"/>
      <c r="C411" s="85"/>
      <c r="D411" s="86"/>
    </row>
    <row r="412" spans="1:4" ht="16" x14ac:dyDescent="0.2">
      <c r="A412" s="79" t="s">
        <v>113</v>
      </c>
      <c r="B412" s="79"/>
      <c r="C412" s="79"/>
      <c r="D412" s="82">
        <f>D408+D410</f>
        <v>46788.75</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list'!D11,CountryList!A2:B164,2,FALSE)</f>
        <v>4282.4399999999996</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list'!D11,CountryList!A2:B164,2,FALSE)</f>
        <v>4282.4399999999996</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list'!D11,CountryList!A2:B164,2,FALSE)</f>
        <v>4282.4399999999996</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3353.48</v>
      </c>
      <c r="D543" s="86">
        <f t="shared" si="27"/>
        <v>48290.112000000001</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list'!D11,CountryList!A2:B164,2,FALSE)</f>
        <v>4282.4399999999996</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48290.112000000001</v>
      </c>
    </row>
    <row r="572" spans="1:4" ht="16" x14ac:dyDescent="0.2">
      <c r="A572" s="142" t="s">
        <v>111</v>
      </c>
      <c r="B572" s="79"/>
      <c r="C572" s="79"/>
      <c r="D572" s="82">
        <f>SUM(D541:D569)</f>
        <v>48290.112000000001</v>
      </c>
    </row>
    <row r="573" spans="1:4" x14ac:dyDescent="0.2">
      <c r="A573" s="140"/>
      <c r="B573" s="84"/>
      <c r="C573" s="85"/>
      <c r="D573" s="86"/>
    </row>
    <row r="574" spans="1:4" ht="16" x14ac:dyDescent="0.2">
      <c r="A574" s="79" t="s">
        <v>112</v>
      </c>
      <c r="B574" s="80"/>
      <c r="C574" s="81"/>
      <c r="D574" s="82">
        <f>D571*0.25</f>
        <v>12072.528</v>
      </c>
    </row>
    <row r="575" spans="1:4" x14ac:dyDescent="0.2">
      <c r="A575" s="141"/>
      <c r="B575" s="84"/>
      <c r="C575" s="85"/>
      <c r="D575" s="86"/>
    </row>
    <row r="576" spans="1:4" ht="16" x14ac:dyDescent="0.2">
      <c r="A576" s="79" t="s">
        <v>113</v>
      </c>
      <c r="B576" s="79"/>
      <c r="C576" s="79"/>
      <c r="D576" s="82">
        <f>D572+D574</f>
        <v>60362.64</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v>6</v>
      </c>
      <c r="C584" s="130">
        <v>3353.48</v>
      </c>
      <c r="D584" s="86">
        <f t="shared" si="29"/>
        <v>20120.88</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list'!D11,CountryList!A2:B164,2,FALSE)</f>
        <v>4282.4399999999996</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20120.88</v>
      </c>
    </row>
    <row r="613" spans="1:4" ht="16" x14ac:dyDescent="0.2">
      <c r="A613" s="142" t="s">
        <v>111</v>
      </c>
      <c r="B613" s="79"/>
      <c r="C613" s="79"/>
      <c r="D613" s="82">
        <f>SUM(D582:D610)</f>
        <v>20120.88</v>
      </c>
    </row>
    <row r="614" spans="1:4" x14ac:dyDescent="0.2">
      <c r="A614" s="140"/>
      <c r="B614" s="84"/>
      <c r="C614" s="85"/>
      <c r="D614" s="86"/>
    </row>
    <row r="615" spans="1:4" ht="16" x14ac:dyDescent="0.2">
      <c r="A615" s="79" t="s">
        <v>112</v>
      </c>
      <c r="B615" s="80"/>
      <c r="C615" s="81"/>
      <c r="D615" s="82">
        <f>D612*0.25</f>
        <v>5030.22</v>
      </c>
    </row>
    <row r="616" spans="1:4" x14ac:dyDescent="0.2">
      <c r="A616" s="141"/>
      <c r="B616" s="84"/>
      <c r="C616" s="85"/>
      <c r="D616" s="86"/>
    </row>
    <row r="617" spans="1:4" ht="16" x14ac:dyDescent="0.2">
      <c r="A617" s="79" t="s">
        <v>113</v>
      </c>
      <c r="B617" s="79"/>
      <c r="C617" s="79"/>
      <c r="D617" s="82">
        <f>D613+D615</f>
        <v>25151.100000000002</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list'!D11,CountryList!A2:B164,2,FALSE)</f>
        <v>4282.4399999999996</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list'!D11,CountryList!A2:B164,2,FALSE)</f>
        <v>4282.4399999999996</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list'!D11,CountryList!A2:B164,2,FALSE)</f>
        <v>4282.4399999999996</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list'!D11,CountryList!A2:B164,2,FALSE)</f>
        <v>4282.4399999999996</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31.5</v>
      </c>
      <c r="C789" s="85">
        <f t="shared" si="39"/>
        <v>3353.48</v>
      </c>
      <c r="D789" s="86">
        <f t="shared" si="40"/>
        <v>105634.62</v>
      </c>
    </row>
    <row r="790" spans="1:4" ht="16" x14ac:dyDescent="0.2">
      <c r="A790" s="138" t="s">
        <v>85</v>
      </c>
      <c r="B790" s="203">
        <f t="shared" si="38"/>
        <v>27</v>
      </c>
      <c r="C790" s="85">
        <f t="shared" si="39"/>
        <v>3421.32</v>
      </c>
      <c r="D790" s="86">
        <f t="shared" si="40"/>
        <v>92375.64</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198010.26</v>
      </c>
    </row>
    <row r="818" spans="1:4" ht="16" x14ac:dyDescent="0.2">
      <c r="A818" s="142" t="s">
        <v>111</v>
      </c>
      <c r="B818" s="79"/>
      <c r="C818" s="79"/>
      <c r="D818" s="154">
        <f>D39+D80+D121+D162+D203+D244+D285+D326+D367+D408+D449+D490+D531+D572+D613+D654+D695+D736+D777</f>
        <v>198010.26</v>
      </c>
    </row>
    <row r="819" spans="1:4" x14ac:dyDescent="0.2">
      <c r="A819" s="140"/>
      <c r="B819" s="84"/>
      <c r="C819" s="85"/>
      <c r="D819" s="86"/>
    </row>
    <row r="820" spans="1:4" ht="16" x14ac:dyDescent="0.2">
      <c r="A820" s="79" t="s">
        <v>112</v>
      </c>
      <c r="B820" s="79"/>
      <c r="C820" s="79"/>
      <c r="D820" s="154">
        <f>D41+D82+D123+D164+D205+D246+D287+D328+D369+D410+D451+D492+D533+D574+D615+D656+D697+D738+D779</f>
        <v>49502.565000000002</v>
      </c>
    </row>
    <row r="821" spans="1:4" x14ac:dyDescent="0.2">
      <c r="A821" s="141"/>
      <c r="B821" s="84"/>
      <c r="C821" s="85"/>
      <c r="D821" s="86"/>
    </row>
    <row r="822" spans="1:4" ht="16" x14ac:dyDescent="0.2">
      <c r="A822" s="79" t="s">
        <v>113</v>
      </c>
      <c r="B822" s="79"/>
      <c r="C822" s="79"/>
      <c r="D822" s="154">
        <f>D43+D84+D125+D166+D207+D248+D289+D330+D371+D412+D453+D494+D535+D576+D617+D658+D699+D740+D781</f>
        <v>247512.82500000004</v>
      </c>
    </row>
  </sheetData>
  <sheetProtection algorithmName="SHA-512" hashValue="bHU7Dh8o8vO9RQqLKQIwD/OId2xQdEssxXlYekaULwdZRBx0rvB3mvy7Zh4ONd8SEYuMfDgttxHjPxr97MYQbw==" saltValue="Ni3MHEvGtDz+O0qaLeamJQ=="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7!A822" tooltip="Go to Summary section" display="BE7!A822" xr:uid="{BE1E016F-E9E3-42BD-90B1-78F064640C5A}"/>
  </hyperlinks>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EF1DF-76D3-46CA-A4F5-D12DF9D710E0}">
  <sheetPr>
    <tabColor rgb="FFCCFF66"/>
  </sheetPr>
  <dimension ref="A1:D822"/>
  <sheetViews>
    <sheetView zoomScale="110" zoomScaleNormal="110" workbookViewId="0">
      <pane ySplit="3" topLeftCell="A769" activePane="bottomLeft" state="frozenSplit"/>
      <selection pane="bottomLeft" activeCell="B585" sqref="B585"/>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555</v>
      </c>
      <c r="B1" s="91"/>
      <c r="C1" s="204" t="s">
        <v>120</v>
      </c>
      <c r="D1" s="93"/>
    </row>
    <row r="2" spans="1:4" ht="19" x14ac:dyDescent="0.2">
      <c r="A2" s="146"/>
      <c r="B2" s="281" t="s">
        <v>486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list'!D12,CountryList!A2:B164,2,FALSE)</f>
        <v>6705.6</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list'!D12,CountryList!A2:B164,2,FALSE)</f>
        <v>6705.6</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list'!D12,CountryList!A2:B164,2,FALSE)</f>
        <v>6705.6</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list'!D12,CountryList!A2:B164,2,FALSE)</f>
        <v>6705.6</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7.2</v>
      </c>
      <c r="C174" s="130">
        <v>6235</v>
      </c>
      <c r="D174" s="86">
        <f t="shared" si="9"/>
        <v>44892</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list'!D12,CountryList!A2:B164,2,FALSE)</f>
        <v>6705.6</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44892</v>
      </c>
    </row>
    <row r="203" spans="1:4" ht="16" x14ac:dyDescent="0.2">
      <c r="A203" s="142" t="s">
        <v>111</v>
      </c>
      <c r="B203" s="79"/>
      <c r="C203" s="79"/>
      <c r="D203" s="82">
        <f>SUM(D172:D200)</f>
        <v>44892</v>
      </c>
    </row>
    <row r="204" spans="1:4" x14ac:dyDescent="0.2">
      <c r="A204" s="140"/>
      <c r="B204" s="84"/>
      <c r="C204" s="85"/>
      <c r="D204" s="86"/>
    </row>
    <row r="205" spans="1:4" ht="16" x14ac:dyDescent="0.2">
      <c r="A205" s="79" t="s">
        <v>112</v>
      </c>
      <c r="B205" s="80"/>
      <c r="C205" s="81"/>
      <c r="D205" s="82">
        <f>D202*0.25</f>
        <v>11223</v>
      </c>
    </row>
    <row r="206" spans="1:4" x14ac:dyDescent="0.2">
      <c r="A206" s="141"/>
      <c r="B206" s="84"/>
      <c r="C206" s="85"/>
      <c r="D206" s="86"/>
    </row>
    <row r="207" spans="1:4" ht="16" x14ac:dyDescent="0.2">
      <c r="A207" s="79" t="s">
        <v>113</v>
      </c>
      <c r="B207" s="79"/>
      <c r="C207" s="79"/>
      <c r="D207" s="82">
        <f>D203+D205</f>
        <v>56115</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list'!D12,CountryList!A2:B164,2,FALSE)</f>
        <v>6705.6</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list'!D12,CountryList!A2:B164,2,FALSE)</f>
        <v>6705.6</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6235</v>
      </c>
      <c r="D297" s="86">
        <f t="shared" si="15"/>
        <v>14028.75</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list'!D12,CountryList!A2:B164,2,FALSE)</f>
        <v>6705.6</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14028.75</v>
      </c>
    </row>
    <row r="326" spans="1:4" ht="16" x14ac:dyDescent="0.2">
      <c r="A326" s="142" t="s">
        <v>111</v>
      </c>
      <c r="B326" s="79"/>
      <c r="C326" s="79"/>
      <c r="D326" s="82">
        <f>SUM(D295:D323)</f>
        <v>14028.75</v>
      </c>
    </row>
    <row r="327" spans="1:4" x14ac:dyDescent="0.2">
      <c r="A327" s="140"/>
      <c r="B327" s="84"/>
      <c r="C327" s="85"/>
      <c r="D327" s="86"/>
    </row>
    <row r="328" spans="1:4" ht="16" x14ac:dyDescent="0.2">
      <c r="A328" s="79" t="s">
        <v>112</v>
      </c>
      <c r="B328" s="80"/>
      <c r="C328" s="81"/>
      <c r="D328" s="82">
        <f>D325*0.25</f>
        <v>3507.1875</v>
      </c>
    </row>
    <row r="329" spans="1:4" x14ac:dyDescent="0.2">
      <c r="A329" s="141"/>
      <c r="B329" s="84"/>
      <c r="C329" s="85"/>
      <c r="D329" s="86"/>
    </row>
    <row r="330" spans="1:4" ht="16" x14ac:dyDescent="0.2">
      <c r="A330" s="79" t="s">
        <v>113</v>
      </c>
      <c r="B330" s="79"/>
      <c r="C330" s="79"/>
      <c r="D330" s="82">
        <f>D326+D328</f>
        <v>17535.9375</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6235</v>
      </c>
      <c r="D338" s="86">
        <f t="shared" si="17"/>
        <v>23381.25</v>
      </c>
    </row>
    <row r="339" spans="1:4" ht="16" x14ac:dyDescent="0.2">
      <c r="A339" s="138" t="s">
        <v>85</v>
      </c>
      <c r="B339" s="130">
        <f>10.5+8.5</f>
        <v>19</v>
      </c>
      <c r="C339" s="130">
        <v>6367</v>
      </c>
      <c r="D339" s="86">
        <f t="shared" si="17"/>
        <v>120973</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list'!D12,CountryList!A2:B164,2,FALSE)</f>
        <v>6705.6</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144354.25</v>
      </c>
    </row>
    <row r="367" spans="1:4" ht="16" x14ac:dyDescent="0.2">
      <c r="A367" s="142" t="s">
        <v>111</v>
      </c>
      <c r="B367" s="79"/>
      <c r="C367" s="79"/>
      <c r="D367" s="82">
        <f>SUM(D336:D364)</f>
        <v>144354.25</v>
      </c>
    </row>
    <row r="368" spans="1:4" x14ac:dyDescent="0.2">
      <c r="A368" s="140"/>
      <c r="B368" s="84"/>
      <c r="C368" s="85"/>
      <c r="D368" s="86"/>
    </row>
    <row r="369" spans="1:4" ht="16" x14ac:dyDescent="0.2">
      <c r="A369" s="79" t="s">
        <v>112</v>
      </c>
      <c r="B369" s="80"/>
      <c r="C369" s="81"/>
      <c r="D369" s="82">
        <f>D366*0.25</f>
        <v>36088.5625</v>
      </c>
    </row>
    <row r="370" spans="1:4" x14ac:dyDescent="0.2">
      <c r="A370" s="141"/>
      <c r="B370" s="84"/>
      <c r="C370" s="85"/>
      <c r="D370" s="86"/>
    </row>
    <row r="371" spans="1:4" ht="16" x14ac:dyDescent="0.2">
      <c r="A371" s="79" t="s">
        <v>113</v>
      </c>
      <c r="B371" s="79"/>
      <c r="C371" s="79"/>
      <c r="D371" s="82">
        <f>D367+D369</f>
        <v>180442.8125</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6235</v>
      </c>
      <c r="D379" s="86">
        <f t="shared" si="19"/>
        <v>18705</v>
      </c>
    </row>
    <row r="380" spans="1:4" ht="16" x14ac:dyDescent="0.2">
      <c r="A380" s="138" t="s">
        <v>85</v>
      </c>
      <c r="B380" s="130">
        <f>1.5+6.5</f>
        <v>8</v>
      </c>
      <c r="C380" s="130">
        <v>6367</v>
      </c>
      <c r="D380" s="86">
        <f t="shared" si="19"/>
        <v>50936</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list'!D12,CountryList!A2:B164,2,FALSE)</f>
        <v>6705.6</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69641</v>
      </c>
    </row>
    <row r="408" spans="1:4" ht="16" x14ac:dyDescent="0.2">
      <c r="A408" s="142" t="s">
        <v>111</v>
      </c>
      <c r="B408" s="79"/>
      <c r="C408" s="79"/>
      <c r="D408" s="82">
        <f>SUM(D377:D405)</f>
        <v>69641</v>
      </c>
    </row>
    <row r="409" spans="1:4" x14ac:dyDescent="0.2">
      <c r="A409" s="140"/>
      <c r="B409" s="84"/>
      <c r="C409" s="85"/>
      <c r="D409" s="86"/>
    </row>
    <row r="410" spans="1:4" ht="16" x14ac:dyDescent="0.2">
      <c r="A410" s="79" t="s">
        <v>112</v>
      </c>
      <c r="B410" s="80"/>
      <c r="C410" s="81"/>
      <c r="D410" s="82">
        <f>D407*0.25</f>
        <v>17410.25</v>
      </c>
    </row>
    <row r="411" spans="1:4" x14ac:dyDescent="0.2">
      <c r="A411" s="141"/>
      <c r="B411" s="84"/>
      <c r="C411" s="85"/>
      <c r="D411" s="86"/>
    </row>
    <row r="412" spans="1:4" ht="16" x14ac:dyDescent="0.2">
      <c r="A412" s="79" t="s">
        <v>113</v>
      </c>
      <c r="B412" s="79"/>
      <c r="C412" s="79"/>
      <c r="D412" s="82">
        <f>D408+D410</f>
        <v>87051.25</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list'!D12,CountryList!A2:B164,2,FALSE)</f>
        <v>6705.6</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list'!D12,CountryList!A2:B164,2,FALSE)</f>
        <v>6705.6</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list'!D12,CountryList!A2:B164,2,FALSE)</f>
        <v>6705.6</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list'!D12,CountryList!A2:B164,2,FALSE)</f>
        <v>6705.6</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v>6</v>
      </c>
      <c r="C584" s="130">
        <v>6235</v>
      </c>
      <c r="D584" s="86">
        <f t="shared" si="29"/>
        <v>37410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list'!D12,CountryList!A2:B164,2,FALSE)</f>
        <v>6705.6</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37410</v>
      </c>
    </row>
    <row r="613" spans="1:4" ht="16" x14ac:dyDescent="0.2">
      <c r="A613" s="142" t="s">
        <v>111</v>
      </c>
      <c r="B613" s="79"/>
      <c r="C613" s="79"/>
      <c r="D613" s="82">
        <f>SUM(D582:D610)</f>
        <v>37410</v>
      </c>
    </row>
    <row r="614" spans="1:4" x14ac:dyDescent="0.2">
      <c r="A614" s="140"/>
      <c r="B614" s="84"/>
      <c r="C614" s="85"/>
      <c r="D614" s="86"/>
    </row>
    <row r="615" spans="1:4" ht="16" x14ac:dyDescent="0.2">
      <c r="A615" s="79" t="s">
        <v>112</v>
      </c>
      <c r="B615" s="80"/>
      <c r="C615" s="81"/>
      <c r="D615" s="82">
        <f>D612*0.25</f>
        <v>9352.5</v>
      </c>
    </row>
    <row r="616" spans="1:4" x14ac:dyDescent="0.2">
      <c r="A616" s="141"/>
      <c r="B616" s="84"/>
      <c r="C616" s="85"/>
      <c r="D616" s="86"/>
    </row>
    <row r="617" spans="1:4" ht="16" x14ac:dyDescent="0.2">
      <c r="A617" s="79" t="s">
        <v>113</v>
      </c>
      <c r="B617" s="79"/>
      <c r="C617" s="79"/>
      <c r="D617" s="82">
        <f>D613+D615</f>
        <v>46762.5</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list'!D12,CountryList!A2:B164,2,FALSE)</f>
        <v>6705.6</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list'!D12,CountryList!A2:B164,2,FALSE)</f>
        <v>6705.6</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list'!D12,CountryList!A2:B164,2,FALSE)</f>
        <v>6705.6</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list'!D12,CountryList!A2:B164,2,FALSE)</f>
        <v>6705.6</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22.2</v>
      </c>
      <c r="C789" s="85">
        <f t="shared" si="39"/>
        <v>6235</v>
      </c>
      <c r="D789" s="86">
        <f t="shared" si="40"/>
        <v>138417</v>
      </c>
    </row>
    <row r="790" spans="1:4" ht="16" x14ac:dyDescent="0.2">
      <c r="A790" s="138" t="s">
        <v>85</v>
      </c>
      <c r="B790" s="203">
        <f t="shared" si="38"/>
        <v>27</v>
      </c>
      <c r="C790" s="85">
        <f t="shared" si="39"/>
        <v>6367</v>
      </c>
      <c r="D790" s="86">
        <f t="shared" si="40"/>
        <v>171909</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310326</v>
      </c>
    </row>
    <row r="818" spans="1:4" ht="16" x14ac:dyDescent="0.2">
      <c r="A818" s="142" t="s">
        <v>111</v>
      </c>
      <c r="B818" s="79"/>
      <c r="C818" s="79"/>
      <c r="D818" s="154">
        <f>D39+D80+D121+D162+D203+D244+D285+D326+D367+D408+D449+D490+D531+D572+D613+D654+D695+D736+D777</f>
        <v>310326</v>
      </c>
    </row>
    <row r="819" spans="1:4" x14ac:dyDescent="0.2">
      <c r="A819" s="140"/>
      <c r="B819" s="84"/>
      <c r="C819" s="85"/>
      <c r="D819" s="86"/>
    </row>
    <row r="820" spans="1:4" ht="16" x14ac:dyDescent="0.2">
      <c r="A820" s="79" t="s">
        <v>112</v>
      </c>
      <c r="B820" s="79"/>
      <c r="C820" s="79"/>
      <c r="D820" s="154">
        <f>D41+D82+D123+D164+D205+D246+D287+D328+D369+D410+D451+D492+D533+D574+D615+D656+D697+D738+D779</f>
        <v>77581.5</v>
      </c>
    </row>
    <row r="821" spans="1:4" x14ac:dyDescent="0.2">
      <c r="A821" s="141"/>
      <c r="B821" s="84"/>
      <c r="C821" s="85"/>
      <c r="D821" s="86"/>
    </row>
    <row r="822" spans="1:4" ht="16" x14ac:dyDescent="0.2">
      <c r="A822" s="79" t="s">
        <v>113</v>
      </c>
      <c r="B822" s="79"/>
      <c r="C822" s="79"/>
      <c r="D822" s="154">
        <f>D43+D84+D125+D166+D207+D248+D289+D330+D371+D412+D453+D494+D535+D576+D617+D658+D699+D740+D781</f>
        <v>387907.5</v>
      </c>
    </row>
  </sheetData>
  <sheetProtection algorithmName="SHA-512" hashValue="RPeWs+apb01KWQYM5WsgT75wwSBcqmvd24gPRrXqXuQ/sxnCC0Dr3VaJd3DfhrYRLyM5RdNnyWbj10Trmsn8jw==" saltValue="P2OPW9YQoqf/NCVFumtObA=="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8!A822" tooltip="Go to Summary section" display="BE8!A822" xr:uid="{20A6765D-CB57-4AEC-8E4B-09E5DCE765DF}"/>
  </hyperlink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103A-7EDC-4197-A983-49E9D8C5A15A}">
  <sheetPr>
    <tabColor rgb="FFCCFF66"/>
  </sheetPr>
  <dimension ref="A1:D822"/>
  <sheetViews>
    <sheetView zoomScale="80" zoomScaleNormal="80" workbookViewId="0">
      <pane ySplit="3" topLeftCell="A4" activePane="bottomLeft" state="frozenSplit"/>
      <selection pane="bottomLeft" activeCell="B543" sqref="B543"/>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556</v>
      </c>
      <c r="B1" s="91"/>
      <c r="C1" s="204" t="s">
        <v>120</v>
      </c>
      <c r="D1" s="93"/>
    </row>
    <row r="2" spans="1:4" ht="19" x14ac:dyDescent="0.2">
      <c r="A2" s="146"/>
      <c r="B2" s="281" t="s">
        <v>491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list'!D13,CountryList!A2:B164,2,FALSE)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list'!D13,CountryList!A2:B164,2,FALSE)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list'!D13,CountryList!A2:B164,2,FALSE)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list'!D13,CountryList!A2:B164,2,FALSE)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list'!D13,CountryList!A2:B164,2,FALSE)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list'!D13,CountryList!A2:B164,2,FALSE)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list'!D13,CountryList!A2:B164,2,FALSE)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list'!D13,CountryList!A2:B164,2,FALSE)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list'!D13,CountryList!A2:B164,2,FALSE)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list'!D13,CountryList!A2:B164,2,FALSE)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list'!D13,CountryList!A2:B164,2,FALSE)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list'!D13,CountryList!A2:B164,2,FALSE)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v>12</v>
      </c>
      <c r="C502" s="130">
        <v>8000</v>
      </c>
      <c r="D502" s="86">
        <f t="shared" si="25"/>
        <v>96000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list'!D13,CountryList!A2:B164,2,FALSE)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96000</v>
      </c>
    </row>
    <row r="531" spans="1:4" ht="16" x14ac:dyDescent="0.2">
      <c r="A531" s="142" t="s">
        <v>111</v>
      </c>
      <c r="B531" s="79"/>
      <c r="C531" s="79"/>
      <c r="D531" s="82">
        <f>SUM(D500:D528)</f>
        <v>96000</v>
      </c>
    </row>
    <row r="532" spans="1:4" x14ac:dyDescent="0.2">
      <c r="A532" s="140"/>
      <c r="B532" s="84"/>
      <c r="C532" s="85"/>
      <c r="D532" s="86"/>
    </row>
    <row r="533" spans="1:4" ht="16" x14ac:dyDescent="0.2">
      <c r="A533" s="79" t="s">
        <v>112</v>
      </c>
      <c r="B533" s="80"/>
      <c r="C533" s="81"/>
      <c r="D533" s="82">
        <f>D530*0.25</f>
        <v>24000</v>
      </c>
    </row>
    <row r="534" spans="1:4" x14ac:dyDescent="0.2">
      <c r="A534" s="141"/>
      <c r="B534" s="84"/>
      <c r="C534" s="85"/>
      <c r="D534" s="86"/>
    </row>
    <row r="535" spans="1:4" ht="16" x14ac:dyDescent="0.2">
      <c r="A535" s="79" t="s">
        <v>113</v>
      </c>
      <c r="B535" s="79"/>
      <c r="C535" s="79"/>
      <c r="D535" s="82">
        <f>D531+D533</f>
        <v>120000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8000</v>
      </c>
      <c r="D543" s="86">
        <f t="shared" si="27"/>
        <v>115200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list'!D13,CountryList!A2:B164,2,FALSE)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115200</v>
      </c>
    </row>
    <row r="572" spans="1:4" ht="16" x14ac:dyDescent="0.2">
      <c r="A572" s="142" t="s">
        <v>111</v>
      </c>
      <c r="B572" s="79"/>
      <c r="C572" s="79"/>
      <c r="D572" s="82">
        <f>SUM(D541:D569)</f>
        <v>115200</v>
      </c>
    </row>
    <row r="573" spans="1:4" x14ac:dyDescent="0.2">
      <c r="A573" s="140"/>
      <c r="B573" s="84"/>
      <c r="C573" s="85"/>
      <c r="D573" s="86"/>
    </row>
    <row r="574" spans="1:4" ht="16" x14ac:dyDescent="0.2">
      <c r="A574" s="79" t="s">
        <v>112</v>
      </c>
      <c r="B574" s="80"/>
      <c r="C574" s="81"/>
      <c r="D574" s="82">
        <f>D571*0.25</f>
        <v>28800</v>
      </c>
    </row>
    <row r="575" spans="1:4" x14ac:dyDescent="0.2">
      <c r="A575" s="141"/>
      <c r="B575" s="84"/>
      <c r="C575" s="85"/>
      <c r="D575" s="86"/>
    </row>
    <row r="576" spans="1:4" ht="16" x14ac:dyDescent="0.2">
      <c r="A576" s="79" t="s">
        <v>113</v>
      </c>
      <c r="B576" s="79"/>
      <c r="C576" s="79"/>
      <c r="D576" s="82">
        <f>D572+D574</f>
        <v>144000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list'!D13,CountryList!A2:B164,2,FALSE)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list'!D13,CountryList!A2:B164,2,FALSE)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list'!D13,CountryList!A2:B164,2,FALSE)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list'!D13,CountryList!A2:B164,2,FALSE)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list'!D13,CountryList!A2:B164,2,FALSE)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26.4</v>
      </c>
      <c r="C789" s="85">
        <f t="shared" si="39"/>
        <v>8000</v>
      </c>
      <c r="D789" s="86">
        <f t="shared" si="40"/>
        <v>211200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211200</v>
      </c>
    </row>
    <row r="818" spans="1:4" ht="16" x14ac:dyDescent="0.2">
      <c r="A818" s="142" t="s">
        <v>111</v>
      </c>
      <c r="B818" s="79"/>
      <c r="C818" s="79"/>
      <c r="D818" s="154">
        <f>D39+D80+D121+D162+D203+D244+D285+D326+D367+D408+D449+D490+D531+D572+D613+D654+D695+D736+D777</f>
        <v>211200</v>
      </c>
    </row>
    <row r="819" spans="1:4" x14ac:dyDescent="0.2">
      <c r="A819" s="140"/>
      <c r="B819" s="84"/>
      <c r="C819" s="85"/>
      <c r="D819" s="86"/>
    </row>
    <row r="820" spans="1:4" ht="16" x14ac:dyDescent="0.2">
      <c r="A820" s="79" t="s">
        <v>112</v>
      </c>
      <c r="B820" s="79"/>
      <c r="C820" s="79"/>
      <c r="D820" s="154">
        <f>D41+D82+D123+D164+D205+D246+D287+D328+D369+D410+D451+D492+D533+D574+D615+D656+D697+D738+D779</f>
        <v>52800</v>
      </c>
    </row>
    <row r="821" spans="1:4" x14ac:dyDescent="0.2">
      <c r="A821" s="141"/>
      <c r="B821" s="84"/>
      <c r="C821" s="85"/>
      <c r="D821" s="86"/>
    </row>
    <row r="822" spans="1:4" ht="16" x14ac:dyDescent="0.2">
      <c r="A822" s="79" t="s">
        <v>113</v>
      </c>
      <c r="B822" s="79"/>
      <c r="C822" s="79"/>
      <c r="D822" s="154">
        <f>D43+D84+D125+D166+D207+D248+D289+D330+D371+D412+D453+D494+D535+D576+D617+D658+D699+D740+D781</f>
        <v>264000</v>
      </c>
    </row>
  </sheetData>
  <sheetProtection algorithmName="SHA-512" hashValue="yurwQ/baLF+8iXCmQY3Lab7cU/K2Ig5PnKclVtBAlUlSI/JO+eDNrqGh1Iw3cKhf6aKulxoH3C45JgWf7YQhsQ==" saltValue="fbF+m4b3hxu0McpAdLPIAQ=="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9!A822" tooltip="Go to Summary section" display="BE9!A822" xr:uid="{D3D990C4-6C15-4692-9306-6B716C9A93FB}"/>
  </hyperlinks>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7BB3D-40CE-4A59-9759-57EC4B6B0954}">
  <sheetPr>
    <tabColor rgb="FFCCFF66"/>
  </sheetPr>
  <dimension ref="A1:D822"/>
  <sheetViews>
    <sheetView zoomScale="80" zoomScaleNormal="80" workbookViewId="0">
      <pane ySplit="3" topLeftCell="A286" activePane="bottomLeft" state="frozenSplit"/>
      <selection pane="bottomLeft" activeCell="B544" sqref="B544"/>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557</v>
      </c>
      <c r="B1" s="91"/>
      <c r="C1" s="204" t="s">
        <v>120</v>
      </c>
      <c r="D1" s="93"/>
    </row>
    <row r="2" spans="1:4" ht="19" x14ac:dyDescent="0.2">
      <c r="A2" s="146"/>
      <c r="B2" s="281" t="s">
        <v>496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list'!D14,CountryList!A2:B164,2,FALSE)</f>
        <v>6954.5199999999995</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list'!D14,CountryList!A2:B164,2,FALSE)</f>
        <v>6954.5199999999995</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list'!D14,CountryList!A2:B164,2,FALSE)</f>
        <v>6954.5199999999995</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list'!D14,CountryList!A2:B164,2,FALSE)</f>
        <v>6954.5199999999995</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list'!D14,CountryList!A2:B164,2,FALSE)</f>
        <v>6954.5199999999995</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list'!D14,CountryList!A2:B164,2,FALSE)</f>
        <v>6954.5199999999995</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list'!D14,CountryList!A2:B164,2,FALSE)</f>
        <v>6954.5199999999995</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list'!D14,CountryList!A2:B164,2,FALSE)</f>
        <v>6954.5199999999995</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list'!D14,CountryList!A2:B164,2,FALSE)</f>
        <v>6954.5199999999995</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list'!D14,CountryList!A2:B164,2,FALSE)</f>
        <v>6954.5199999999995</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list'!D14,CountryList!A2:B164,2,FALSE)</f>
        <v>6954.5199999999995</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v>10.8</v>
      </c>
      <c r="C461" s="130">
        <v>5570.12</v>
      </c>
      <c r="D461" s="86">
        <f t="shared" si="23"/>
        <v>60157.296000000002</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list'!D14,CountryList!A2:B164,2,FALSE)</f>
        <v>6954.5199999999995</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60157.296000000002</v>
      </c>
    </row>
    <row r="490" spans="1:4" ht="16" x14ac:dyDescent="0.2">
      <c r="A490" s="142" t="s">
        <v>111</v>
      </c>
      <c r="B490" s="79"/>
      <c r="C490" s="79"/>
      <c r="D490" s="82">
        <f>SUM(D459:D487)</f>
        <v>60157.296000000002</v>
      </c>
    </row>
    <row r="491" spans="1:4" x14ac:dyDescent="0.2">
      <c r="A491" s="140"/>
      <c r="B491" s="84"/>
      <c r="C491" s="85"/>
      <c r="D491" s="86"/>
    </row>
    <row r="492" spans="1:4" ht="16" x14ac:dyDescent="0.2">
      <c r="A492" s="79" t="s">
        <v>112</v>
      </c>
      <c r="B492" s="80"/>
      <c r="C492" s="81"/>
      <c r="D492" s="82">
        <f>D489*0.25</f>
        <v>15039.324000000001</v>
      </c>
    </row>
    <row r="493" spans="1:4" x14ac:dyDescent="0.2">
      <c r="A493" s="141"/>
      <c r="B493" s="84"/>
      <c r="C493" s="85"/>
      <c r="D493" s="86"/>
    </row>
    <row r="494" spans="1:4" ht="16" x14ac:dyDescent="0.2">
      <c r="A494" s="79" t="s">
        <v>113</v>
      </c>
      <c r="B494" s="79"/>
      <c r="C494" s="79"/>
      <c r="D494" s="82">
        <f>D490+D492</f>
        <v>75196.62</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list'!D14,CountryList!A2:B164,2,FALSE)</f>
        <v>6954.5199999999995</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5570.12</v>
      </c>
      <c r="D543" s="86">
        <f t="shared" si="27"/>
        <v>80209.728000000003</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list'!D14,CountryList!A2:B164,2,FALSE)</f>
        <v>6954.5199999999995</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80209.728000000003</v>
      </c>
    </row>
    <row r="572" spans="1:4" ht="16" x14ac:dyDescent="0.2">
      <c r="A572" s="142" t="s">
        <v>111</v>
      </c>
      <c r="B572" s="79"/>
      <c r="C572" s="79"/>
      <c r="D572" s="82">
        <f>SUM(D541:D569)</f>
        <v>80209.728000000003</v>
      </c>
    </row>
    <row r="573" spans="1:4" x14ac:dyDescent="0.2">
      <c r="A573" s="140"/>
      <c r="B573" s="84"/>
      <c r="C573" s="85"/>
      <c r="D573" s="86"/>
    </row>
    <row r="574" spans="1:4" ht="16" x14ac:dyDescent="0.2">
      <c r="A574" s="79" t="s">
        <v>112</v>
      </c>
      <c r="B574" s="80"/>
      <c r="C574" s="81"/>
      <c r="D574" s="82">
        <f>D571*0.25</f>
        <v>20052.432000000001</v>
      </c>
    </row>
    <row r="575" spans="1:4" x14ac:dyDescent="0.2">
      <c r="A575" s="141"/>
      <c r="B575" s="84"/>
      <c r="C575" s="85"/>
      <c r="D575" s="86"/>
    </row>
    <row r="576" spans="1:4" ht="16" x14ac:dyDescent="0.2">
      <c r="A576" s="79" t="s">
        <v>113</v>
      </c>
      <c r="B576" s="79"/>
      <c r="C576" s="79"/>
      <c r="D576" s="82">
        <f>D572+D574</f>
        <v>100262.16</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list'!D14,CountryList!A2:B164,2,FALSE)</f>
        <v>6954.5199999999995</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list'!D14,CountryList!A2:B164,2,FALSE)</f>
        <v>6954.5199999999995</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list'!D14,CountryList!A2:B164,2,FALSE)</f>
        <v>6954.5199999999995</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list'!D14,CountryList!A2:B164,2,FALSE)</f>
        <v>6954.5199999999995</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list'!D14,CountryList!A2:B164,2,FALSE)</f>
        <v>6954.5199999999995</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25.200000000000003</v>
      </c>
      <c r="C789" s="85">
        <f t="shared" si="39"/>
        <v>5570.12</v>
      </c>
      <c r="D789" s="86">
        <f t="shared" si="40"/>
        <v>140367.024</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140367.024</v>
      </c>
    </row>
    <row r="818" spans="1:4" ht="16" x14ac:dyDescent="0.2">
      <c r="A818" s="142" t="s">
        <v>111</v>
      </c>
      <c r="B818" s="79"/>
      <c r="C818" s="79"/>
      <c r="D818" s="154">
        <f>D39+D80+D121+D162+D203+D244+D285+D326+D367+D408+D449+D490+D531+D572+D613+D654+D695+D736+D777</f>
        <v>140367.024</v>
      </c>
    </row>
    <row r="819" spans="1:4" x14ac:dyDescent="0.2">
      <c r="A819" s="140"/>
      <c r="B819" s="84"/>
      <c r="C819" s="85"/>
      <c r="D819" s="86"/>
    </row>
    <row r="820" spans="1:4" ht="16" x14ac:dyDescent="0.2">
      <c r="A820" s="79" t="s">
        <v>112</v>
      </c>
      <c r="B820" s="79"/>
      <c r="C820" s="79"/>
      <c r="D820" s="154">
        <f>D41+D82+D123+D164+D205+D246+D287+D328+D369+D410+D451+D492+D533+D574+D615+D656+D697+D738+D779</f>
        <v>35091.756000000001</v>
      </c>
    </row>
    <row r="821" spans="1:4" x14ac:dyDescent="0.2">
      <c r="A821" s="141"/>
      <c r="B821" s="84"/>
      <c r="C821" s="85"/>
      <c r="D821" s="86"/>
    </row>
    <row r="822" spans="1:4" ht="16" x14ac:dyDescent="0.2">
      <c r="A822" s="79" t="s">
        <v>113</v>
      </c>
      <c r="B822" s="79"/>
      <c r="C822" s="79"/>
      <c r="D822" s="154">
        <f>D43+D84+D125+D166+D207+D248+D289+D330+D371+D412+D453+D494+D535+D576+D617+D658+D699+D740+D781</f>
        <v>175458.78</v>
      </c>
    </row>
  </sheetData>
  <sheetProtection algorithmName="SHA-512" hashValue="Pp4L7l0a60uQBEpePbfXT8W6w7xntapDfIEnvl4hj0Mj55naQvUbybfGfZ5A+HK7jUNxkJExrtwVzGLToGh0eQ==" saltValue="sVjZiuR43KuI0whf2dOjMA=="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10!A822" tooltip="Go to Summary section" display="BE10!A822" xr:uid="{F1BFBB08-59BF-4F6C-BE57-468175A18B00}"/>
  </hyperlinks>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4EE08-369D-4326-AC71-7BEB5BB5434E}">
  <sheetPr>
    <tabColor rgb="FFCCFF66"/>
  </sheetPr>
  <dimension ref="A1:D822"/>
  <sheetViews>
    <sheetView zoomScale="80" zoomScaleNormal="80" workbookViewId="0">
      <pane ySplit="3" topLeftCell="A352" activePane="bottomLeft" state="frozenSplit"/>
      <selection pane="bottomLeft" activeCell="B381" sqref="B38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558</v>
      </c>
      <c r="B1" s="91"/>
      <c r="C1" s="204" t="s">
        <v>120</v>
      </c>
      <c r="D1" s="93"/>
    </row>
    <row r="2" spans="1:4" ht="19" x14ac:dyDescent="0.2">
      <c r="A2" s="146"/>
      <c r="B2" s="281" t="s">
        <v>501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list'!D15,CountryList!A2:B164,2,FALSE)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list'!D15,CountryList!A2:B164,2,FALSE)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list'!D15,CountryList!A2:B164,2,FALSE)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list'!D15,CountryList!A2:B164,2,FALSE)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0.6</v>
      </c>
      <c r="C174" s="130">
        <v>6885.58</v>
      </c>
      <c r="D174" s="86">
        <f t="shared" si="9"/>
        <v>4131.348</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list'!D15,CountryList!A2:B164,2,FALSE)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4131.348</v>
      </c>
    </row>
    <row r="203" spans="1:4" ht="16" x14ac:dyDescent="0.2">
      <c r="A203" s="142" t="s">
        <v>111</v>
      </c>
      <c r="B203" s="79"/>
      <c r="C203" s="79"/>
      <c r="D203" s="82">
        <f>SUM(D172:D200)</f>
        <v>4131.348</v>
      </c>
    </row>
    <row r="204" spans="1:4" x14ac:dyDescent="0.2">
      <c r="A204" s="140"/>
      <c r="B204" s="84"/>
      <c r="C204" s="85"/>
      <c r="D204" s="86"/>
    </row>
    <row r="205" spans="1:4" ht="16" x14ac:dyDescent="0.2">
      <c r="A205" s="79" t="s">
        <v>112</v>
      </c>
      <c r="B205" s="80"/>
      <c r="C205" s="81"/>
      <c r="D205" s="82">
        <f>D202*0.25</f>
        <v>1032.837</v>
      </c>
    </row>
    <row r="206" spans="1:4" x14ac:dyDescent="0.2">
      <c r="A206" s="141"/>
      <c r="B206" s="84"/>
      <c r="C206" s="85"/>
      <c r="D206" s="86"/>
    </row>
    <row r="207" spans="1:4" ht="16" x14ac:dyDescent="0.2">
      <c r="A207" s="79" t="s">
        <v>113</v>
      </c>
      <c r="B207" s="79"/>
      <c r="C207" s="79"/>
      <c r="D207" s="82">
        <f>D203+D205</f>
        <v>5164.1849999999995</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list'!D15,CountryList!A2:B164,2,FALSE)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list'!D15,CountryList!A2:B164,2,FALSE)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6885.58</v>
      </c>
      <c r="D297" s="86">
        <f t="shared" si="15"/>
        <v>15492.555</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list'!D15,CountryList!A2:B164,2,FALSE)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15492.555</v>
      </c>
    </row>
    <row r="326" spans="1:4" ht="16" x14ac:dyDescent="0.2">
      <c r="A326" s="142" t="s">
        <v>111</v>
      </c>
      <c r="B326" s="79"/>
      <c r="C326" s="79"/>
      <c r="D326" s="82">
        <f>SUM(D295:D323)</f>
        <v>15492.555</v>
      </c>
    </row>
    <row r="327" spans="1:4" x14ac:dyDescent="0.2">
      <c r="A327" s="140"/>
      <c r="B327" s="84"/>
      <c r="C327" s="85"/>
      <c r="D327" s="86"/>
    </row>
    <row r="328" spans="1:4" ht="16" x14ac:dyDescent="0.2">
      <c r="A328" s="79" t="s">
        <v>112</v>
      </c>
      <c r="B328" s="80"/>
      <c r="C328" s="81"/>
      <c r="D328" s="82">
        <f>D325*0.25</f>
        <v>3873.1387500000001</v>
      </c>
    </row>
    <row r="329" spans="1:4" x14ac:dyDescent="0.2">
      <c r="A329" s="141"/>
      <c r="B329" s="84"/>
      <c r="C329" s="85"/>
      <c r="D329" s="86"/>
    </row>
    <row r="330" spans="1:4" ht="16" x14ac:dyDescent="0.2">
      <c r="A330" s="79" t="s">
        <v>113</v>
      </c>
      <c r="B330" s="79"/>
      <c r="C330" s="79"/>
      <c r="D330" s="82">
        <f>D326+D328</f>
        <v>19365.693749999999</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6885.58</v>
      </c>
      <c r="D338" s="86">
        <f t="shared" si="17"/>
        <v>25820.924999999999</v>
      </c>
    </row>
    <row r="339" spans="1:4" ht="16" x14ac:dyDescent="0.2">
      <c r="A339" s="138" t="s">
        <v>85</v>
      </c>
      <c r="B339" s="130">
        <f>10.5+8.5</f>
        <v>19</v>
      </c>
      <c r="C339" s="130">
        <v>5148.17</v>
      </c>
      <c r="D339" s="86">
        <f t="shared" si="17"/>
        <v>97815.23</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list'!D15,CountryList!A2:B164,2,FALSE)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123636.155</v>
      </c>
    </row>
    <row r="367" spans="1:4" ht="16" x14ac:dyDescent="0.2">
      <c r="A367" s="142" t="s">
        <v>111</v>
      </c>
      <c r="B367" s="79"/>
      <c r="C367" s="79"/>
      <c r="D367" s="82">
        <f>SUM(D336:D364)</f>
        <v>123636.155</v>
      </c>
    </row>
    <row r="368" spans="1:4" x14ac:dyDescent="0.2">
      <c r="A368" s="140"/>
      <c r="B368" s="84"/>
      <c r="C368" s="85"/>
      <c r="D368" s="86"/>
    </row>
    <row r="369" spans="1:4" ht="16" x14ac:dyDescent="0.2">
      <c r="A369" s="79" t="s">
        <v>112</v>
      </c>
      <c r="B369" s="80"/>
      <c r="C369" s="81"/>
      <c r="D369" s="82">
        <f>D366*0.25</f>
        <v>30909.03875</v>
      </c>
    </row>
    <row r="370" spans="1:4" x14ac:dyDescent="0.2">
      <c r="A370" s="141"/>
      <c r="B370" s="84"/>
      <c r="C370" s="85"/>
      <c r="D370" s="86"/>
    </row>
    <row r="371" spans="1:4" ht="16" x14ac:dyDescent="0.2">
      <c r="A371" s="79" t="s">
        <v>113</v>
      </c>
      <c r="B371" s="79"/>
      <c r="C371" s="79"/>
      <c r="D371" s="82">
        <f>D367+D369</f>
        <v>154545.19375000001</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6885.58</v>
      </c>
      <c r="D379" s="86">
        <f t="shared" si="19"/>
        <v>20656.739999999998</v>
      </c>
    </row>
    <row r="380" spans="1:4" ht="16" x14ac:dyDescent="0.2">
      <c r="A380" s="138" t="s">
        <v>85</v>
      </c>
      <c r="B380" s="130">
        <f>1.5+6.5</f>
        <v>8</v>
      </c>
      <c r="C380" s="130">
        <v>5148.17</v>
      </c>
      <c r="D380" s="86">
        <f t="shared" si="19"/>
        <v>41185.360000000001</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list'!D15,CountryList!A2:B164,2,FALSE)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61842.1</v>
      </c>
    </row>
    <row r="408" spans="1:4" ht="16" x14ac:dyDescent="0.2">
      <c r="A408" s="142" t="s">
        <v>111</v>
      </c>
      <c r="B408" s="79"/>
      <c r="C408" s="79"/>
      <c r="D408" s="82">
        <f>SUM(D377:D405)</f>
        <v>61842.1</v>
      </c>
    </row>
    <row r="409" spans="1:4" x14ac:dyDescent="0.2">
      <c r="A409" s="140"/>
      <c r="B409" s="84"/>
      <c r="C409" s="85"/>
      <c r="D409" s="86"/>
    </row>
    <row r="410" spans="1:4" ht="16" x14ac:dyDescent="0.2">
      <c r="A410" s="79" t="s">
        <v>112</v>
      </c>
      <c r="B410" s="80"/>
      <c r="C410" s="81"/>
      <c r="D410" s="82">
        <f>D407*0.25</f>
        <v>15460.525</v>
      </c>
    </row>
    <row r="411" spans="1:4" x14ac:dyDescent="0.2">
      <c r="A411" s="141"/>
      <c r="B411" s="84"/>
      <c r="C411" s="85"/>
      <c r="D411" s="86"/>
    </row>
    <row r="412" spans="1:4" ht="16" x14ac:dyDescent="0.2">
      <c r="A412" s="79" t="s">
        <v>113</v>
      </c>
      <c r="B412" s="79"/>
      <c r="C412" s="79"/>
      <c r="D412" s="82">
        <f>D408+D410</f>
        <v>77302.625</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list'!D15,CountryList!A2:B164,2,FALSE)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list'!D15,CountryList!A2:B164,2,FALSE)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list'!D15,CountryList!A2:B164,2,FALSE)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list'!D15,CountryList!A2:B164,2,FALSE)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list'!D15,CountryList!A2:B164,2,FALSE)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list'!D15,CountryList!A2:B164,2,FALSE)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list'!D15,CountryList!A2:B164,2,FALSE)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list'!D15,CountryList!A2:B164,2,FALSE)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list'!D15,CountryList!A2:B164,2,FALSE)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9.6</v>
      </c>
      <c r="C789" s="85">
        <f t="shared" si="39"/>
        <v>6885.58</v>
      </c>
      <c r="D789" s="86">
        <f t="shared" si="40"/>
        <v>66101.567999999999</v>
      </c>
    </row>
    <row r="790" spans="1:4" ht="16" x14ac:dyDescent="0.2">
      <c r="A790" s="138" t="s">
        <v>85</v>
      </c>
      <c r="B790" s="203">
        <f t="shared" si="38"/>
        <v>27</v>
      </c>
      <c r="C790" s="85">
        <f t="shared" si="39"/>
        <v>5148.17</v>
      </c>
      <c r="D790" s="86">
        <f t="shared" si="40"/>
        <v>139000.59</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205102.158</v>
      </c>
    </row>
    <row r="818" spans="1:4" ht="16" x14ac:dyDescent="0.2">
      <c r="A818" s="142" t="s">
        <v>111</v>
      </c>
      <c r="B818" s="79"/>
      <c r="C818" s="79"/>
      <c r="D818" s="154">
        <f>D39+D80+D121+D162+D203+D244+D285+D326+D367+D408+D449+D490+D531+D572+D613+D654+D695+D736+D777</f>
        <v>205102.158</v>
      </c>
    </row>
    <row r="819" spans="1:4" x14ac:dyDescent="0.2">
      <c r="A819" s="140"/>
      <c r="B819" s="84"/>
      <c r="C819" s="85"/>
      <c r="D819" s="86"/>
    </row>
    <row r="820" spans="1:4" ht="16" x14ac:dyDescent="0.2">
      <c r="A820" s="79" t="s">
        <v>112</v>
      </c>
      <c r="B820" s="79"/>
      <c r="C820" s="79"/>
      <c r="D820" s="154">
        <f>D41+D82+D123+D164+D205+D246+D287+D328+D369+D410+D451+D492+D533+D574+D615+D656+D697+D738+D779</f>
        <v>51275.539499999999</v>
      </c>
    </row>
    <row r="821" spans="1:4" x14ac:dyDescent="0.2">
      <c r="A821" s="141"/>
      <c r="B821" s="84"/>
      <c r="C821" s="85"/>
      <c r="D821" s="86"/>
    </row>
    <row r="822" spans="1:4" ht="16" x14ac:dyDescent="0.2">
      <c r="A822" s="79" t="s">
        <v>113</v>
      </c>
      <c r="B822" s="79"/>
      <c r="C822" s="79"/>
      <c r="D822" s="154">
        <f>D43+D84+D125+D166+D207+D248+D289+D330+D371+D412+D453+D494+D535+D576+D617+D658+D699+D740+D781</f>
        <v>256377.69750000001</v>
      </c>
    </row>
  </sheetData>
  <sheetProtection algorithmName="SHA-512" hashValue="rCwIVOrQsXyq6JK0Z2Fo63X/8wD/92pmZXDXkelXFFfsD17x1fgt8v876RU95EfwPFhoD9jM5Xr6p7Td++CBGg==" saltValue="cMNlXkqkmUwdmKUQ3kL+AQ=="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11!A822" tooltip="Go to Summary section" display="BE11!A822" xr:uid="{5E1395F1-CA50-4908-9932-278CED618A51}"/>
  </hyperlinks>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EA19D-D395-4AB4-8CCF-3F102A1459CC}">
  <sheetPr>
    <tabColor rgb="FFCCFF66"/>
  </sheetPr>
  <dimension ref="A1:D822"/>
  <sheetViews>
    <sheetView tabSelected="1" zoomScale="199" zoomScaleNormal="199" workbookViewId="0">
      <pane ySplit="3" topLeftCell="A205" activePane="bottomLeft" state="frozenSplit"/>
      <selection pane="bottomLeft" activeCell="B219" sqref="B219"/>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559</v>
      </c>
      <c r="B1" s="91"/>
      <c r="C1" s="204" t="s">
        <v>120</v>
      </c>
      <c r="D1" s="93"/>
    </row>
    <row r="2" spans="1:4" ht="19" x14ac:dyDescent="0.2">
      <c r="A2" s="146"/>
      <c r="B2" s="281" t="s">
        <v>506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list'!D16,CountryList!A2:B164,2,FALSE)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v>2</v>
      </c>
      <c r="C20" s="130">
        <v>800</v>
      </c>
      <c r="D20" s="86">
        <f>B20*C20</f>
        <v>1600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1600</v>
      </c>
    </row>
    <row r="39" spans="1:4" ht="16" x14ac:dyDescent="0.2">
      <c r="A39" s="142" t="s">
        <v>111</v>
      </c>
      <c r="B39" s="79"/>
      <c r="C39" s="79"/>
      <c r="D39" s="82">
        <f>SUM(D8:D36)</f>
        <v>1600</v>
      </c>
    </row>
    <row r="40" spans="1:4" x14ac:dyDescent="0.2">
      <c r="A40" s="140"/>
      <c r="B40" s="84"/>
      <c r="C40" s="85"/>
      <c r="D40" s="86"/>
    </row>
    <row r="41" spans="1:4" ht="16" x14ac:dyDescent="0.2">
      <c r="A41" s="79" t="s">
        <v>112</v>
      </c>
      <c r="B41" s="80"/>
      <c r="C41" s="81"/>
      <c r="D41" s="82">
        <f>D38*0.25</f>
        <v>400</v>
      </c>
    </row>
    <row r="42" spans="1:4" x14ac:dyDescent="0.2">
      <c r="A42" s="141"/>
      <c r="B42" s="84"/>
      <c r="C42" s="85"/>
      <c r="D42" s="86"/>
    </row>
    <row r="43" spans="1:4" ht="16" x14ac:dyDescent="0.2">
      <c r="A43" s="79" t="s">
        <v>113</v>
      </c>
      <c r="B43" s="79"/>
      <c r="C43" s="79"/>
      <c r="D43" s="82">
        <f>D39+D41</f>
        <v>2000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list'!D16,CountryList!A2:B164,2,FALSE)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v>1</v>
      </c>
      <c r="C61" s="130">
        <v>800</v>
      </c>
      <c r="D61" s="86">
        <f>B61*C61</f>
        <v>800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800</v>
      </c>
    </row>
    <row r="80" spans="1:4" ht="16" x14ac:dyDescent="0.2">
      <c r="A80" s="142" t="s">
        <v>111</v>
      </c>
      <c r="B80" s="79"/>
      <c r="C80" s="79"/>
      <c r="D80" s="82">
        <f>SUM(D49:D77)</f>
        <v>800</v>
      </c>
    </row>
    <row r="81" spans="1:4" x14ac:dyDescent="0.2">
      <c r="A81" s="140"/>
      <c r="B81" s="84"/>
      <c r="C81" s="85"/>
      <c r="D81" s="86"/>
    </row>
    <row r="82" spans="1:4" ht="16" x14ac:dyDescent="0.2">
      <c r="A82" s="79" t="s">
        <v>112</v>
      </c>
      <c r="B82" s="80"/>
      <c r="C82" s="81"/>
      <c r="D82" s="82">
        <f>D79*0.25</f>
        <v>200</v>
      </c>
    </row>
    <row r="83" spans="1:4" x14ac:dyDescent="0.2">
      <c r="A83" s="141"/>
      <c r="B83" s="84"/>
      <c r="C83" s="85"/>
      <c r="D83" s="86"/>
    </row>
    <row r="84" spans="1:4" ht="16" x14ac:dyDescent="0.2">
      <c r="A84" s="79" t="s">
        <v>113</v>
      </c>
      <c r="B84" s="79"/>
      <c r="C84" s="79"/>
      <c r="D84" s="82">
        <f>D80+D82</f>
        <v>1000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list'!D16,CountryList!A2:B164,2,FALSE)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v>1</v>
      </c>
      <c r="C102" s="130">
        <v>4800</v>
      </c>
      <c r="D102" s="86">
        <f>B102*C102</f>
        <v>4800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4800</v>
      </c>
    </row>
    <row r="121" spans="1:4" ht="16" x14ac:dyDescent="0.2">
      <c r="A121" s="142" t="s">
        <v>111</v>
      </c>
      <c r="B121" s="79"/>
      <c r="C121" s="79"/>
      <c r="D121" s="82">
        <f>SUM(D90:D118)</f>
        <v>4800</v>
      </c>
    </row>
    <row r="122" spans="1:4" x14ac:dyDescent="0.2">
      <c r="A122" s="140"/>
      <c r="B122" s="84"/>
      <c r="C122" s="85"/>
      <c r="D122" s="86"/>
    </row>
    <row r="123" spans="1:4" ht="16" x14ac:dyDescent="0.2">
      <c r="A123" s="79" t="s">
        <v>112</v>
      </c>
      <c r="B123" s="80"/>
      <c r="C123" s="81"/>
      <c r="D123" s="82">
        <f>D120*0.25</f>
        <v>1200</v>
      </c>
    </row>
    <row r="124" spans="1:4" x14ac:dyDescent="0.2">
      <c r="A124" s="141"/>
      <c r="B124" s="84"/>
      <c r="C124" s="85"/>
      <c r="D124" s="86"/>
    </row>
    <row r="125" spans="1:4" ht="16" x14ac:dyDescent="0.2">
      <c r="A125" s="79" t="s">
        <v>113</v>
      </c>
      <c r="B125" s="79"/>
      <c r="C125" s="79"/>
      <c r="D125" s="82">
        <f>D121+D123</f>
        <v>6000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list'!D16,CountryList!A2:B164,2,FALSE)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v>1</v>
      </c>
      <c r="C143" s="130">
        <v>1000</v>
      </c>
      <c r="D143" s="86">
        <f>B143*C143</f>
        <v>1000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1000</v>
      </c>
    </row>
    <row r="162" spans="1:4" ht="16" x14ac:dyDescent="0.2">
      <c r="A162" s="142" t="s">
        <v>111</v>
      </c>
      <c r="B162" s="79"/>
      <c r="C162" s="79"/>
      <c r="D162" s="82">
        <f>SUM(D131:D159)</f>
        <v>1000</v>
      </c>
    </row>
    <row r="163" spans="1:4" x14ac:dyDescent="0.2">
      <c r="A163" s="140"/>
      <c r="B163" s="84"/>
      <c r="C163" s="85"/>
      <c r="D163" s="86"/>
    </row>
    <row r="164" spans="1:4" ht="16" x14ac:dyDescent="0.2">
      <c r="A164" s="79" t="s">
        <v>112</v>
      </c>
      <c r="B164" s="80"/>
      <c r="C164" s="81"/>
      <c r="D164" s="82">
        <f>D161*0.25</f>
        <v>250</v>
      </c>
    </row>
    <row r="165" spans="1:4" x14ac:dyDescent="0.2">
      <c r="A165" s="141"/>
      <c r="B165" s="84"/>
      <c r="C165" s="85"/>
      <c r="D165" s="86"/>
    </row>
    <row r="166" spans="1:4" ht="16" x14ac:dyDescent="0.2">
      <c r="A166" s="79" t="s">
        <v>113</v>
      </c>
      <c r="B166" s="79"/>
      <c r="C166" s="79"/>
      <c r="D166" s="82">
        <f>D162+D164</f>
        <v>1250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list'!D16,CountryList!A2:B164,2,FALSE)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v>1</v>
      </c>
      <c r="C214" s="130">
        <v>7750</v>
      </c>
      <c r="D214" s="86">
        <f t="shared" ref="D214:D221" si="11">B214*C214</f>
        <v>7750</v>
      </c>
    </row>
    <row r="215" spans="1:4" ht="16" x14ac:dyDescent="0.2">
      <c r="A215" s="138" t="s">
        <v>84</v>
      </c>
      <c r="B215" s="130">
        <v>14</v>
      </c>
      <c r="C215" s="130">
        <v>7250</v>
      </c>
      <c r="D215" s="86">
        <f t="shared" si="11"/>
        <v>101500</v>
      </c>
    </row>
    <row r="216" spans="1:4" ht="16" x14ac:dyDescent="0.2">
      <c r="A216" s="138" t="s">
        <v>85</v>
      </c>
      <c r="B216" s="130">
        <v>2</v>
      </c>
      <c r="C216" s="130">
        <v>6750</v>
      </c>
      <c r="D216" s="86">
        <f t="shared" si="11"/>
        <v>13500</v>
      </c>
    </row>
    <row r="217" spans="1:4" ht="16" x14ac:dyDescent="0.2">
      <c r="A217" s="138" t="s">
        <v>86</v>
      </c>
      <c r="B217" s="130"/>
      <c r="C217" s="130">
        <v>6250</v>
      </c>
      <c r="D217" s="86">
        <f t="shared" si="11"/>
        <v>0</v>
      </c>
    </row>
    <row r="218" spans="1:4" ht="16" x14ac:dyDescent="0.2">
      <c r="A218" s="138" t="s">
        <v>87</v>
      </c>
      <c r="B218" s="130"/>
      <c r="C218" s="130">
        <v>5750</v>
      </c>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list'!D16,CountryList!A2:B164,2,FALSE)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122750</v>
      </c>
    </row>
    <row r="244" spans="1:4" ht="16" x14ac:dyDescent="0.2">
      <c r="A244" s="142" t="s">
        <v>111</v>
      </c>
      <c r="B244" s="79"/>
      <c r="C244" s="79"/>
      <c r="D244" s="82">
        <f>SUM(D213:D241)</f>
        <v>122750</v>
      </c>
    </row>
    <row r="245" spans="1:4" x14ac:dyDescent="0.2">
      <c r="A245" s="140"/>
      <c r="B245" s="84"/>
      <c r="C245" s="85"/>
      <c r="D245" s="86"/>
    </row>
    <row r="246" spans="1:4" ht="16" x14ac:dyDescent="0.2">
      <c r="A246" s="79" t="s">
        <v>112</v>
      </c>
      <c r="B246" s="80"/>
      <c r="C246" s="81"/>
      <c r="D246" s="82">
        <f>D243*0.25</f>
        <v>30687.5</v>
      </c>
    </row>
    <row r="247" spans="1:4" x14ac:dyDescent="0.2">
      <c r="A247" s="141"/>
      <c r="B247" s="84"/>
      <c r="C247" s="85"/>
      <c r="D247" s="86"/>
    </row>
    <row r="248" spans="1:4" ht="16" x14ac:dyDescent="0.2">
      <c r="A248" s="79" t="s">
        <v>113</v>
      </c>
      <c r="B248" s="79"/>
      <c r="C248" s="79"/>
      <c r="D248" s="82">
        <f>D244+D246</f>
        <v>153437.5</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v>0</v>
      </c>
      <c r="C255" s="130">
        <v>7750</v>
      </c>
      <c r="D255" s="86">
        <f t="shared" ref="D255:D262" si="13">B255*C255</f>
        <v>0</v>
      </c>
    </row>
    <row r="256" spans="1:4" ht="16" x14ac:dyDescent="0.2">
      <c r="A256" s="138" t="s">
        <v>84</v>
      </c>
      <c r="B256" s="130">
        <v>2</v>
      </c>
      <c r="C256" s="130">
        <v>7250</v>
      </c>
      <c r="D256" s="86">
        <f t="shared" si="13"/>
        <v>14500</v>
      </c>
    </row>
    <row r="257" spans="1:4" ht="16" x14ac:dyDescent="0.2">
      <c r="A257" s="138" t="s">
        <v>85</v>
      </c>
      <c r="B257" s="130">
        <v>1</v>
      </c>
      <c r="C257" s="130">
        <v>6750</v>
      </c>
      <c r="D257" s="86">
        <f t="shared" si="13"/>
        <v>6750</v>
      </c>
    </row>
    <row r="258" spans="1:4" ht="16" x14ac:dyDescent="0.2">
      <c r="A258" s="138" t="s">
        <v>86</v>
      </c>
      <c r="B258" s="130"/>
      <c r="C258" s="130">
        <v>6250</v>
      </c>
      <c r="D258" s="86">
        <f t="shared" si="13"/>
        <v>0</v>
      </c>
    </row>
    <row r="259" spans="1:4" ht="16" x14ac:dyDescent="0.2">
      <c r="A259" s="138" t="s">
        <v>87</v>
      </c>
      <c r="B259" s="130"/>
      <c r="C259" s="130">
        <v>5750</v>
      </c>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list'!D16,CountryList!A2:B164,2,FALSE)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21250</v>
      </c>
    </row>
    <row r="285" spans="1:4" ht="16" x14ac:dyDescent="0.2">
      <c r="A285" s="142" t="s">
        <v>111</v>
      </c>
      <c r="B285" s="79"/>
      <c r="C285" s="79"/>
      <c r="D285" s="82">
        <f>SUM(D254:D282)</f>
        <v>21250</v>
      </c>
    </row>
    <row r="286" spans="1:4" x14ac:dyDescent="0.2">
      <c r="A286" s="140"/>
      <c r="B286" s="84"/>
      <c r="C286" s="85"/>
      <c r="D286" s="86"/>
    </row>
    <row r="287" spans="1:4" ht="16" x14ac:dyDescent="0.2">
      <c r="A287" s="79" t="s">
        <v>112</v>
      </c>
      <c r="B287" s="80"/>
      <c r="C287" s="81"/>
      <c r="D287" s="82">
        <f>D284*0.25</f>
        <v>5312.5</v>
      </c>
    </row>
    <row r="288" spans="1:4" x14ac:dyDescent="0.2">
      <c r="A288" s="141"/>
      <c r="B288" s="84"/>
      <c r="C288" s="85"/>
      <c r="D288" s="86"/>
    </row>
    <row r="289" spans="1:4" ht="16" x14ac:dyDescent="0.2">
      <c r="A289" s="79" t="s">
        <v>113</v>
      </c>
      <c r="B289" s="79"/>
      <c r="C289" s="79"/>
      <c r="D289" s="82">
        <f>D285+D287</f>
        <v>26562.5</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list'!D16,CountryList!A2:B164,2,FALSE)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list'!D16,CountryList!A2:B164,2,FALSE)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list'!D16,CountryList!A2:B164,2,FALSE)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list'!D16,CountryList!A2:B164,2,FALSE)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list'!D16,CountryList!A2:B164,2,FALSE)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list'!D16,CountryList!A2:B164,2,FALSE)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list'!D16,CountryList!A2:B164,2,FALSE)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list'!D16,CountryList!A2:B164,2,FALSE)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list'!D16,CountryList!A2:B164,2,FALSE)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list'!D16,CountryList!A2:B164,2,FALSE)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list'!D16,CountryList!A2:B164,2,FALSE)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list'!D16,CountryList!A2:B164,2,FALSE)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1</v>
      </c>
      <c r="C788" s="85">
        <f t="shared" ref="C788:C795" si="39">IF(B788&gt;0,D788/B788," ")</f>
        <v>7750</v>
      </c>
      <c r="D788" s="86">
        <f t="shared" ref="D788:D795" si="40">D9+D50+D91+D132+D173+D214+D255+D296+D337+D378+D419+D460+D501+D542+D583+D624+D665+D706+D747</f>
        <v>7750</v>
      </c>
    </row>
    <row r="789" spans="1:4" ht="16" x14ac:dyDescent="0.2">
      <c r="A789" s="138" t="s">
        <v>84</v>
      </c>
      <c r="B789" s="203">
        <f t="shared" si="38"/>
        <v>16</v>
      </c>
      <c r="C789" s="85">
        <f t="shared" si="39"/>
        <v>7250</v>
      </c>
      <c r="D789" s="86">
        <f t="shared" si="40"/>
        <v>116000</v>
      </c>
    </row>
    <row r="790" spans="1:4" ht="16" x14ac:dyDescent="0.2">
      <c r="A790" s="138" t="s">
        <v>85</v>
      </c>
      <c r="B790" s="203">
        <f t="shared" si="38"/>
        <v>3</v>
      </c>
      <c r="C790" s="85">
        <f t="shared" si="39"/>
        <v>6750</v>
      </c>
      <c r="D790" s="86">
        <f t="shared" si="40"/>
        <v>20250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5</v>
      </c>
      <c r="C799" s="85">
        <f>IF(B799&gt;0,D799/B799," ")</f>
        <v>1640</v>
      </c>
      <c r="D799" s="86">
        <f>D20+D61+D102+D143+D184+D225+D266+D307+D348+D389+D430+D471+D512+D553+D594+D635+D676+D717+D758</f>
        <v>8200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152200</v>
      </c>
    </row>
    <row r="818" spans="1:4" ht="16" x14ac:dyDescent="0.2">
      <c r="A818" s="142" t="s">
        <v>111</v>
      </c>
      <c r="B818" s="79"/>
      <c r="C818" s="79"/>
      <c r="D818" s="154">
        <f>D39+D80+D121+D162+D203+D244+D285+D326+D367+D408+D449+D490+D531+D572+D613+D654+D695+D736+D777</f>
        <v>152200</v>
      </c>
    </row>
    <row r="819" spans="1:4" x14ac:dyDescent="0.2">
      <c r="A819" s="140"/>
      <c r="B819" s="84"/>
      <c r="C819" s="85"/>
      <c r="D819" s="86"/>
    </row>
    <row r="820" spans="1:4" ht="16" x14ac:dyDescent="0.2">
      <c r="A820" s="79" t="s">
        <v>112</v>
      </c>
      <c r="B820" s="79"/>
      <c r="C820" s="79"/>
      <c r="D820" s="154">
        <f>D41+D82+D123+D164+D205+D246+D287+D328+D369+D410+D451+D492+D533+D574+D615+D656+D697+D738+D779</f>
        <v>38050</v>
      </c>
    </row>
    <row r="821" spans="1:4" x14ac:dyDescent="0.2">
      <c r="A821" s="141"/>
      <c r="B821" s="84"/>
      <c r="C821" s="85"/>
      <c r="D821" s="86"/>
    </row>
    <row r="822" spans="1:4" ht="16" x14ac:dyDescent="0.2">
      <c r="A822" s="79" t="s">
        <v>113</v>
      </c>
      <c r="B822" s="79"/>
      <c r="C822" s="79"/>
      <c r="D822" s="154">
        <f>D43+D84+D125+D166+D207+D248+D289+D330+D371+D412+D453+D494+D535+D576+D617+D658+D699+D740+D781</f>
        <v>190250</v>
      </c>
    </row>
  </sheetData>
  <sheetProtection algorithmName="SHA-512" hashValue="8zJv4SFI9KBCKslwCHRxGqp06b1IbPmutQT0aXqnWxyGqJTlTG8teSONgwmT7dmH05NzDP+jVu0hhhGEvEdLCA==" saltValue="DUs8Z1GC5zY+7SG+ycHxaw=="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12!A822" tooltip="Go to Summary section" display="BE12!A822" xr:uid="{C3B3640F-E19A-4690-9549-85718C04DF7C}"/>
  </hyperlinks>
  <pageMargins left="0.7" right="0.7" top="0.78740157499999996" bottom="0.78740157499999996" header="0.3" footer="0.3"/>
  <pageSetup paperSize="9"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05499-E3B9-410E-A34B-4CD1A8609B75}">
  <sheetPr>
    <tabColor rgb="FFCCFF66"/>
  </sheetPr>
  <dimension ref="A1:D822"/>
  <sheetViews>
    <sheetView zoomScale="80" zoomScaleNormal="80" workbookViewId="0">
      <pane ySplit="3" topLeftCell="A783" activePane="bottomLeft" state="frozenSplit"/>
      <selection pane="bottomLeft" activeCell="D822" sqref="D822"/>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560</v>
      </c>
      <c r="B1" s="91"/>
      <c r="C1" s="204" t="s">
        <v>120</v>
      </c>
      <c r="D1" s="93"/>
    </row>
    <row r="2" spans="1:4" ht="19" x14ac:dyDescent="0.2">
      <c r="A2" s="146"/>
      <c r="B2" s="281" t="s">
        <v>511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list'!D17,CountryList!A2:B164,2,FALSE)</f>
        <v>3835.4</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list'!D17,CountryList!A2:B164,2,FALSE)</f>
        <v>3835.4</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list'!D17,CountryList!A2:B164,2,FALSE)</f>
        <v>3835.4</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list'!D17,CountryList!A2:B164,2,FALSE)</f>
        <v>3835.4</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0.6</v>
      </c>
      <c r="C174" s="130">
        <v>3600</v>
      </c>
      <c r="D174" s="86">
        <f t="shared" si="9"/>
        <v>2160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list'!D17,CountryList!A2:B164,2,FALSE)</f>
        <v>3835.4</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2160</v>
      </c>
    </row>
    <row r="203" spans="1:4" ht="16" x14ac:dyDescent="0.2">
      <c r="A203" s="142" t="s">
        <v>111</v>
      </c>
      <c r="B203" s="79"/>
      <c r="C203" s="79"/>
      <c r="D203" s="82">
        <f>SUM(D172:D200)</f>
        <v>2160</v>
      </c>
    </row>
    <row r="204" spans="1:4" x14ac:dyDescent="0.2">
      <c r="A204" s="140"/>
      <c r="B204" s="84"/>
      <c r="C204" s="85"/>
      <c r="D204" s="86"/>
    </row>
    <row r="205" spans="1:4" ht="16" x14ac:dyDescent="0.2">
      <c r="A205" s="79" t="s">
        <v>112</v>
      </c>
      <c r="B205" s="80"/>
      <c r="C205" s="81"/>
      <c r="D205" s="82">
        <f>D202*0.25</f>
        <v>540</v>
      </c>
    </row>
    <row r="206" spans="1:4" x14ac:dyDescent="0.2">
      <c r="A206" s="141"/>
      <c r="B206" s="84"/>
      <c r="C206" s="85"/>
      <c r="D206" s="86"/>
    </row>
    <row r="207" spans="1:4" ht="16" x14ac:dyDescent="0.2">
      <c r="A207" s="79" t="s">
        <v>113</v>
      </c>
      <c r="B207" s="79"/>
      <c r="C207" s="79"/>
      <c r="D207" s="82">
        <f>D203+D205</f>
        <v>2700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list'!D17,CountryList!A2:B164,2,FALSE)</f>
        <v>3835.4</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list'!D17,CountryList!A2:B164,2,FALSE)</f>
        <v>3835.4</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3600</v>
      </c>
      <c r="D297" s="86">
        <f t="shared" si="15"/>
        <v>8100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list'!D17,CountryList!A2:B164,2,FALSE)</f>
        <v>3835.4</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8100</v>
      </c>
    </row>
    <row r="326" spans="1:4" ht="16" x14ac:dyDescent="0.2">
      <c r="A326" s="142" t="s">
        <v>111</v>
      </c>
      <c r="B326" s="79"/>
      <c r="C326" s="79"/>
      <c r="D326" s="82">
        <f>SUM(D295:D323)</f>
        <v>8100</v>
      </c>
    </row>
    <row r="327" spans="1:4" x14ac:dyDescent="0.2">
      <c r="A327" s="140"/>
      <c r="B327" s="84"/>
      <c r="C327" s="85"/>
      <c r="D327" s="86"/>
    </row>
    <row r="328" spans="1:4" ht="16" x14ac:dyDescent="0.2">
      <c r="A328" s="79" t="s">
        <v>112</v>
      </c>
      <c r="B328" s="80"/>
      <c r="C328" s="81"/>
      <c r="D328" s="82">
        <f>D325*0.25</f>
        <v>2025</v>
      </c>
    </row>
    <row r="329" spans="1:4" x14ac:dyDescent="0.2">
      <c r="A329" s="141"/>
      <c r="B329" s="84"/>
      <c r="C329" s="85"/>
      <c r="D329" s="86"/>
    </row>
    <row r="330" spans="1:4" ht="16" x14ac:dyDescent="0.2">
      <c r="A330" s="79" t="s">
        <v>113</v>
      </c>
      <c r="B330" s="79"/>
      <c r="C330" s="79"/>
      <c r="D330" s="82">
        <f>D326+D328</f>
        <v>10125</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3600</v>
      </c>
      <c r="D338" s="86">
        <f t="shared" si="17"/>
        <v>13500</v>
      </c>
    </row>
    <row r="339" spans="1:4" ht="16" x14ac:dyDescent="0.2">
      <c r="A339" s="138" t="s">
        <v>85</v>
      </c>
      <c r="B339" s="130">
        <f>10.5+8.5</f>
        <v>19</v>
      </c>
      <c r="C339" s="130">
        <v>2300</v>
      </c>
      <c r="D339" s="86">
        <f t="shared" si="17"/>
        <v>43700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list'!D17,CountryList!A2:B164,2,FALSE)</f>
        <v>3835.4</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57200</v>
      </c>
    </row>
    <row r="367" spans="1:4" ht="16" x14ac:dyDescent="0.2">
      <c r="A367" s="142" t="s">
        <v>111</v>
      </c>
      <c r="B367" s="79"/>
      <c r="C367" s="79"/>
      <c r="D367" s="82">
        <f>SUM(D336:D364)</f>
        <v>57200</v>
      </c>
    </row>
    <row r="368" spans="1:4" x14ac:dyDescent="0.2">
      <c r="A368" s="140"/>
      <c r="B368" s="84"/>
      <c r="C368" s="85"/>
      <c r="D368" s="86"/>
    </row>
    <row r="369" spans="1:4" ht="16" x14ac:dyDescent="0.2">
      <c r="A369" s="79" t="s">
        <v>112</v>
      </c>
      <c r="B369" s="80"/>
      <c r="C369" s="81"/>
      <c r="D369" s="82">
        <f>D366*0.25</f>
        <v>14300</v>
      </c>
    </row>
    <row r="370" spans="1:4" x14ac:dyDescent="0.2">
      <c r="A370" s="141"/>
      <c r="B370" s="84"/>
      <c r="C370" s="85"/>
      <c r="D370" s="86"/>
    </row>
    <row r="371" spans="1:4" ht="16" x14ac:dyDescent="0.2">
      <c r="A371" s="79" t="s">
        <v>113</v>
      </c>
      <c r="B371" s="79"/>
      <c r="C371" s="79"/>
      <c r="D371" s="82">
        <f>D367+D369</f>
        <v>71500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3600</v>
      </c>
      <c r="D379" s="86">
        <f t="shared" si="19"/>
        <v>10800</v>
      </c>
    </row>
    <row r="380" spans="1:4" ht="16" x14ac:dyDescent="0.2">
      <c r="A380" s="138" t="s">
        <v>85</v>
      </c>
      <c r="B380" s="130">
        <f>1.5+6.5</f>
        <v>8</v>
      </c>
      <c r="C380" s="130">
        <v>2300</v>
      </c>
      <c r="D380" s="86">
        <f t="shared" si="19"/>
        <v>18400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list'!D17,CountryList!A2:B164,2,FALSE)</f>
        <v>3835.4</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29200</v>
      </c>
    </row>
    <row r="408" spans="1:4" ht="16" x14ac:dyDescent="0.2">
      <c r="A408" s="142" t="s">
        <v>111</v>
      </c>
      <c r="B408" s="79"/>
      <c r="C408" s="79"/>
      <c r="D408" s="82">
        <f>SUM(D377:D405)</f>
        <v>29200</v>
      </c>
    </row>
    <row r="409" spans="1:4" x14ac:dyDescent="0.2">
      <c r="A409" s="140"/>
      <c r="B409" s="84"/>
      <c r="C409" s="85"/>
      <c r="D409" s="86"/>
    </row>
    <row r="410" spans="1:4" ht="16" x14ac:dyDescent="0.2">
      <c r="A410" s="79" t="s">
        <v>112</v>
      </c>
      <c r="B410" s="80"/>
      <c r="C410" s="81"/>
      <c r="D410" s="82">
        <f>D407*0.25</f>
        <v>7300</v>
      </c>
    </row>
    <row r="411" spans="1:4" x14ac:dyDescent="0.2">
      <c r="A411" s="141"/>
      <c r="B411" s="84"/>
      <c r="C411" s="85"/>
      <c r="D411" s="86"/>
    </row>
    <row r="412" spans="1:4" ht="16" x14ac:dyDescent="0.2">
      <c r="A412" s="79" t="s">
        <v>113</v>
      </c>
      <c r="B412" s="79"/>
      <c r="C412" s="79"/>
      <c r="D412" s="82">
        <f>D408+D410</f>
        <v>36500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list'!D17,CountryList!A2:B164,2,FALSE)</f>
        <v>3835.4</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list'!D17,CountryList!A2:B164,2,FALSE)</f>
        <v>3835.4</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list'!D17,CountryList!A2:B164,2,FALSE)</f>
        <v>3835.4</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list'!D17,CountryList!A2:B164,2,FALSE)</f>
        <v>3835.4</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list'!D17,CountryList!A2:B164,2,FALSE)</f>
        <v>3835.4</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list'!D17,CountryList!A2:B164,2,FALSE)</f>
        <v>3835.4</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list'!D17,CountryList!A2:B164,2,FALSE)</f>
        <v>3835.4</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list'!D17,CountryList!A2:B164,2,FALSE)</f>
        <v>3835.4</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list'!D17,CountryList!A2:B164,2,FALSE)</f>
        <v>3835.4</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9.6</v>
      </c>
      <c r="C789" s="85">
        <f t="shared" si="39"/>
        <v>3600</v>
      </c>
      <c r="D789" s="86">
        <f t="shared" si="40"/>
        <v>34560</v>
      </c>
    </row>
    <row r="790" spans="1:4" ht="16" x14ac:dyDescent="0.2">
      <c r="A790" s="138" t="s">
        <v>85</v>
      </c>
      <c r="B790" s="203">
        <f t="shared" si="38"/>
        <v>27</v>
      </c>
      <c r="C790" s="85">
        <f t="shared" si="39"/>
        <v>2300</v>
      </c>
      <c r="D790" s="86">
        <f t="shared" si="40"/>
        <v>62100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96660</v>
      </c>
    </row>
    <row r="818" spans="1:4" ht="16" x14ac:dyDescent="0.2">
      <c r="A818" s="142" t="s">
        <v>111</v>
      </c>
      <c r="B818" s="79"/>
      <c r="C818" s="79"/>
      <c r="D818" s="154">
        <f>D39+D80+D121+D162+D203+D244+D285+D326+D367+D408+D449+D490+D531+D572+D613+D654+D695+D736+D777</f>
        <v>96660</v>
      </c>
    </row>
    <row r="819" spans="1:4" x14ac:dyDescent="0.2">
      <c r="A819" s="140"/>
      <c r="B819" s="84"/>
      <c r="C819" s="85"/>
      <c r="D819" s="86"/>
    </row>
    <row r="820" spans="1:4" ht="16" x14ac:dyDescent="0.2">
      <c r="A820" s="79" t="s">
        <v>112</v>
      </c>
      <c r="B820" s="79"/>
      <c r="C820" s="79"/>
      <c r="D820" s="154">
        <f>D41+D82+D123+D164+D205+D246+D287+D328+D369+D410+D451+D492+D533+D574+D615+D656+D697+D738+D779</f>
        <v>24165</v>
      </c>
    </row>
    <row r="821" spans="1:4" x14ac:dyDescent="0.2">
      <c r="A821" s="141"/>
      <c r="B821" s="84"/>
      <c r="C821" s="85"/>
      <c r="D821" s="86"/>
    </row>
    <row r="822" spans="1:4" ht="16" x14ac:dyDescent="0.2">
      <c r="A822" s="79" t="s">
        <v>113</v>
      </c>
      <c r="B822" s="79"/>
      <c r="C822" s="79"/>
      <c r="D822" s="154">
        <f>D43+D84+D125+D166+D207+D248+D289+D330+D371+D412+D453+D494+D535+D576+D617+D658+D699+D740+D781</f>
        <v>120825</v>
      </c>
    </row>
  </sheetData>
  <sheetProtection algorithmName="SHA-512" hashValue="kXh/JNbqAnM597kDsu8hmMequAQEdrZjLvB+RmtF2vuSkwswLLD4HFRkddW8WDpHuhZ9ofeOdOy6GViG8DCm/w==" saltValue="9B+t1BQOmCMNcaXoJIIMxw=="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13!A822" tooltip="Go to Summary section" display="BE13!A822" xr:uid="{6A34D662-7EE9-4090-B575-9C147F02B785}"/>
  </hyperlinks>
  <pageMargins left="0.7" right="0.7" top="0.78740157499999996" bottom="0.78740157499999996"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3F976-1999-403A-9B54-586921957525}">
  <sheetPr>
    <tabColor rgb="FFCCFF66"/>
  </sheetPr>
  <dimension ref="A1:D822"/>
  <sheetViews>
    <sheetView zoomScale="80" zoomScaleNormal="80" workbookViewId="0">
      <pane ySplit="3" topLeftCell="A787" activePane="bottomLeft" state="frozenSplit"/>
      <selection pane="bottomLeft" activeCell="C381" sqref="C38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561</v>
      </c>
      <c r="B1" s="91"/>
      <c r="C1" s="204" t="s">
        <v>120</v>
      </c>
      <c r="D1" s="93"/>
    </row>
    <row r="2" spans="1:4" ht="19" x14ac:dyDescent="0.2">
      <c r="A2" s="146"/>
      <c r="B2" s="281" t="s">
        <v>516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list'!D18,CountryList!A2:B164,2,FALSE)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list'!D18,CountryList!A2:B164,2,FALSE)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list'!D18,CountryList!A2:B164,2,FALSE)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list'!D18,CountryList!A2:B164,2,FALSE)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0.6</v>
      </c>
      <c r="C174" s="130">
        <v>8000</v>
      </c>
      <c r="D174" s="86">
        <f t="shared" si="9"/>
        <v>4800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list'!D18,CountryList!A2:B164,2,FALSE)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4800</v>
      </c>
    </row>
    <row r="203" spans="1:4" ht="16" x14ac:dyDescent="0.2">
      <c r="A203" s="142" t="s">
        <v>111</v>
      </c>
      <c r="B203" s="79"/>
      <c r="C203" s="79"/>
      <c r="D203" s="82">
        <f>SUM(D172:D200)</f>
        <v>4800</v>
      </c>
    </row>
    <row r="204" spans="1:4" x14ac:dyDescent="0.2">
      <c r="A204" s="140"/>
      <c r="B204" s="84"/>
      <c r="C204" s="85"/>
      <c r="D204" s="86"/>
    </row>
    <row r="205" spans="1:4" ht="16" x14ac:dyDescent="0.2">
      <c r="A205" s="79" t="s">
        <v>112</v>
      </c>
      <c r="B205" s="80"/>
      <c r="C205" s="81"/>
      <c r="D205" s="82">
        <f>D202*0.25</f>
        <v>1200</v>
      </c>
    </row>
    <row r="206" spans="1:4" x14ac:dyDescent="0.2">
      <c r="A206" s="141"/>
      <c r="B206" s="84"/>
      <c r="C206" s="85"/>
      <c r="D206" s="86"/>
    </row>
    <row r="207" spans="1:4" ht="16" x14ac:dyDescent="0.2">
      <c r="A207" s="79" t="s">
        <v>113</v>
      </c>
      <c r="B207" s="79"/>
      <c r="C207" s="79"/>
      <c r="D207" s="82">
        <f>D203+D205</f>
        <v>6000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list'!D18,CountryList!A2:B164,2,FALSE)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list'!D18,CountryList!A2:B164,2,FALSE)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8000</v>
      </c>
      <c r="D297" s="86">
        <f t="shared" si="15"/>
        <v>18000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list'!D18,CountryList!A2:B164,2,FALSE)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18000</v>
      </c>
    </row>
    <row r="326" spans="1:4" ht="16" x14ac:dyDescent="0.2">
      <c r="A326" s="142" t="s">
        <v>111</v>
      </c>
      <c r="B326" s="79"/>
      <c r="C326" s="79"/>
      <c r="D326" s="82">
        <f>SUM(D295:D323)</f>
        <v>18000</v>
      </c>
    </row>
    <row r="327" spans="1:4" x14ac:dyDescent="0.2">
      <c r="A327" s="140"/>
      <c r="B327" s="84"/>
      <c r="C327" s="85"/>
      <c r="D327" s="86"/>
    </row>
    <row r="328" spans="1:4" ht="16" x14ac:dyDescent="0.2">
      <c r="A328" s="79" t="s">
        <v>112</v>
      </c>
      <c r="B328" s="80"/>
      <c r="C328" s="81"/>
      <c r="D328" s="82">
        <f>D325*0.25</f>
        <v>4500</v>
      </c>
    </row>
    <row r="329" spans="1:4" x14ac:dyDescent="0.2">
      <c r="A329" s="141"/>
      <c r="B329" s="84"/>
      <c r="C329" s="85"/>
      <c r="D329" s="86"/>
    </row>
    <row r="330" spans="1:4" ht="16" x14ac:dyDescent="0.2">
      <c r="A330" s="79" t="s">
        <v>113</v>
      </c>
      <c r="B330" s="79"/>
      <c r="C330" s="79"/>
      <c r="D330" s="82">
        <f>D326+D328</f>
        <v>22500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8000</v>
      </c>
      <c r="D338" s="86">
        <f t="shared" si="17"/>
        <v>30000</v>
      </c>
    </row>
    <row r="339" spans="1:4" ht="16" x14ac:dyDescent="0.2">
      <c r="A339" s="138" t="s">
        <v>85</v>
      </c>
      <c r="B339" s="130">
        <f>10.5+8.5</f>
        <v>19</v>
      </c>
      <c r="C339" s="130">
        <v>6700</v>
      </c>
      <c r="D339" s="86">
        <f t="shared" si="17"/>
        <v>127300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list'!D18,CountryList!A2:B164,2,FALSE)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157300</v>
      </c>
    </row>
    <row r="367" spans="1:4" ht="16" x14ac:dyDescent="0.2">
      <c r="A367" s="142" t="s">
        <v>111</v>
      </c>
      <c r="B367" s="79"/>
      <c r="C367" s="79"/>
      <c r="D367" s="82">
        <f>SUM(D336:D364)</f>
        <v>157300</v>
      </c>
    </row>
    <row r="368" spans="1:4" x14ac:dyDescent="0.2">
      <c r="A368" s="140"/>
      <c r="B368" s="84"/>
      <c r="C368" s="85"/>
      <c r="D368" s="86"/>
    </row>
    <row r="369" spans="1:4" ht="16" x14ac:dyDescent="0.2">
      <c r="A369" s="79" t="s">
        <v>112</v>
      </c>
      <c r="B369" s="80"/>
      <c r="C369" s="81"/>
      <c r="D369" s="82">
        <f>D366*0.25</f>
        <v>39325</v>
      </c>
    </row>
    <row r="370" spans="1:4" x14ac:dyDescent="0.2">
      <c r="A370" s="141"/>
      <c r="B370" s="84"/>
      <c r="C370" s="85"/>
      <c r="D370" s="86"/>
    </row>
    <row r="371" spans="1:4" ht="16" x14ac:dyDescent="0.2">
      <c r="A371" s="79" t="s">
        <v>113</v>
      </c>
      <c r="B371" s="79"/>
      <c r="C371" s="79"/>
      <c r="D371" s="82">
        <f>D367+D369</f>
        <v>196625</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8000</v>
      </c>
      <c r="D379" s="86">
        <f t="shared" si="19"/>
        <v>24000</v>
      </c>
    </row>
    <row r="380" spans="1:4" ht="16" x14ac:dyDescent="0.2">
      <c r="A380" s="138" t="s">
        <v>85</v>
      </c>
      <c r="B380" s="130">
        <f>1.5+6.5</f>
        <v>8</v>
      </c>
      <c r="C380" s="130">
        <v>6700</v>
      </c>
      <c r="D380" s="86">
        <f t="shared" si="19"/>
        <v>53600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list'!D18,CountryList!A2:B164,2,FALSE)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77600</v>
      </c>
    </row>
    <row r="408" spans="1:4" ht="16" x14ac:dyDescent="0.2">
      <c r="A408" s="142" t="s">
        <v>111</v>
      </c>
      <c r="B408" s="79"/>
      <c r="C408" s="79"/>
      <c r="D408" s="82">
        <f>SUM(D377:D405)</f>
        <v>77600</v>
      </c>
    </row>
    <row r="409" spans="1:4" x14ac:dyDescent="0.2">
      <c r="A409" s="140"/>
      <c r="B409" s="84"/>
      <c r="C409" s="85"/>
      <c r="D409" s="86"/>
    </row>
    <row r="410" spans="1:4" ht="16" x14ac:dyDescent="0.2">
      <c r="A410" s="79" t="s">
        <v>112</v>
      </c>
      <c r="B410" s="80"/>
      <c r="C410" s="81"/>
      <c r="D410" s="82">
        <f>D407*0.25</f>
        <v>19400</v>
      </c>
    </row>
    <row r="411" spans="1:4" x14ac:dyDescent="0.2">
      <c r="A411" s="141"/>
      <c r="B411" s="84"/>
      <c r="C411" s="85"/>
      <c r="D411" s="86"/>
    </row>
    <row r="412" spans="1:4" ht="16" x14ac:dyDescent="0.2">
      <c r="A412" s="79" t="s">
        <v>113</v>
      </c>
      <c r="B412" s="79"/>
      <c r="C412" s="79"/>
      <c r="D412" s="82">
        <f>D408+D410</f>
        <v>97000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list'!D18,CountryList!A2:B164,2,FALSE)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list'!D18,CountryList!A2:B164,2,FALSE)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list'!D18,CountryList!A2:B164,2,FALSE)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list'!D18,CountryList!A2:B164,2,FALSE)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list'!D18,CountryList!A2:B164,2,FALSE)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list'!D18,CountryList!A2:B164,2,FALSE)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list'!D18,CountryList!A2:B164,2,FALSE)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list'!D18,CountryList!A2:B164,2,FALSE)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list'!D18,CountryList!A2:B164,2,FALSE)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9.6</v>
      </c>
      <c r="C789" s="85">
        <f t="shared" si="39"/>
        <v>8000</v>
      </c>
      <c r="D789" s="86">
        <f t="shared" si="40"/>
        <v>76800</v>
      </c>
    </row>
    <row r="790" spans="1:4" ht="16" x14ac:dyDescent="0.2">
      <c r="A790" s="138" t="s">
        <v>85</v>
      </c>
      <c r="B790" s="203">
        <f t="shared" si="38"/>
        <v>27</v>
      </c>
      <c r="C790" s="85">
        <f t="shared" si="39"/>
        <v>6700</v>
      </c>
      <c r="D790" s="86">
        <f t="shared" si="40"/>
        <v>180900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257700</v>
      </c>
    </row>
    <row r="818" spans="1:4" ht="16" x14ac:dyDescent="0.2">
      <c r="A818" s="142" t="s">
        <v>111</v>
      </c>
      <c r="B818" s="79"/>
      <c r="C818" s="79"/>
      <c r="D818" s="154">
        <f>D39+D80+D121+D162+D203+D244+D285+D326+D367+D408+D449+D490+D531+D572+D613+D654+D695+D736+D777</f>
        <v>257700</v>
      </c>
    </row>
    <row r="819" spans="1:4" x14ac:dyDescent="0.2">
      <c r="A819" s="140"/>
      <c r="B819" s="84"/>
      <c r="C819" s="85"/>
      <c r="D819" s="86"/>
    </row>
    <row r="820" spans="1:4" ht="16" x14ac:dyDescent="0.2">
      <c r="A820" s="79" t="s">
        <v>112</v>
      </c>
      <c r="B820" s="79"/>
      <c r="C820" s="79"/>
      <c r="D820" s="154">
        <f>D41+D82+D123+D164+D205+D246+D287+D328+D369+D410+D451+D492+D533+D574+D615+D656+D697+D738+D779</f>
        <v>64425</v>
      </c>
    </row>
    <row r="821" spans="1:4" x14ac:dyDescent="0.2">
      <c r="A821" s="141"/>
      <c r="B821" s="84"/>
      <c r="C821" s="85"/>
      <c r="D821" s="86"/>
    </row>
    <row r="822" spans="1:4" ht="16" x14ac:dyDescent="0.2">
      <c r="A822" s="79" t="s">
        <v>113</v>
      </c>
      <c r="B822" s="79"/>
      <c r="C822" s="79"/>
      <c r="D822" s="154">
        <f>D43+D84+D125+D166+D207+D248+D289+D330+D371+D412+D453+D494+D535+D576+D617+D658+D699+D740+D781</f>
        <v>322125</v>
      </c>
    </row>
  </sheetData>
  <sheetProtection algorithmName="SHA-512" hashValue="1AVNsAMcOG1OgODV+z7N+1cwrZMs/qbYl6DLl1ahtd8SpoIo3EiTzO2KBVzlxjYdVaNR+w+gXYdhCUO8OQgBUA==" saltValue="/Mh8RsWa18EZCXWoeKI0ow=="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14!A822" tooltip="Go to Summary section" display="BE14!A822" xr:uid="{ECBCB095-6142-497F-8957-481AAE5F96C8}"/>
  </hyperlinks>
  <pageMargins left="0.7" right="0.7" top="0.78740157499999996" bottom="0.78740157499999996"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BA51E-767C-4322-BBE6-08789859F9DA}">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562</v>
      </c>
      <c r="B1" s="91"/>
      <c r="C1" s="204" t="s">
        <v>120</v>
      </c>
      <c r="D1" s="93"/>
    </row>
    <row r="2" spans="1:4" ht="19" x14ac:dyDescent="0.2">
      <c r="A2" s="146"/>
      <c r="B2" s="281" t="s">
        <v>521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list'!D19,CountryList!A2:B164,2,FALSE)</f>
        <v>5080</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list'!D19,CountryList!A2:B164,2,FALSE)</f>
        <v>5080</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list'!D19,CountryList!A2:B164,2,FALSE)</f>
        <v>5080</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list'!D19,CountryList!A2:B164,2,FALSE)</f>
        <v>5080</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list'!D19,CountryList!A2:B164,2,FALSE)</f>
        <v>5080</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list'!D19,CountryList!A2:B164,2,FALSE)</f>
        <v>5080</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list'!D19,CountryList!A2:B164,2,FALSE)</f>
        <v>5080</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list'!D19,CountryList!A2:B164,2,FALSE)</f>
        <v>5080</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list'!D19,CountryList!A2:B164,2,FALSE)</f>
        <v>5080</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list'!D19,CountryList!A2:B164,2,FALSE)</f>
        <v>5080</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list'!D19,CountryList!A2:B164,2,FALSE)</f>
        <v>5080</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list'!D19,CountryList!A2:B164,2,FALSE)</f>
        <v>5080</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list'!D19,CountryList!A2:B164,2,FALSE)</f>
        <v>5080</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list'!D19,CountryList!A2:B164,2,FALSE)</f>
        <v>5080</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list'!D19,CountryList!A2:B164,2,FALSE)</f>
        <v>5080</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list'!D19,CountryList!A2:B164,2,FALSE)</f>
        <v>5080</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list'!D19,CountryList!A2:B164,2,FALSE)</f>
        <v>5080</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list'!D19,CountryList!A2:B164,2,FALSE)</f>
        <v>5080</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list'!D19,CountryList!A2:B164,2,FALSE)</f>
        <v>5080</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Dd8zgB+2wE8euMu2J0IMVXg8T3Gx3CArZwdsSwuP/5pZm7IeP8GVtgCg/Id6PBsvQp1GK/BsTvdg6XbiBNDZ8Q==" saltValue="ZzwovdQp/4Cglp2xDEpGXg=="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15!A822" tooltip="Go to Summary section" display="BE15!A822" xr:uid="{7A8D7E43-1813-43D8-BB99-75B12340BA25}"/>
  </hyperlinks>
  <pageMargins left="0.7" right="0.7" top="0.78740157499999996" bottom="0.78740157499999996"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96CD3-361A-47E5-AEF8-ABE1AA1D98D0}">
  <sheetPr>
    <tabColor rgb="FFCCFF66"/>
  </sheetPr>
  <dimension ref="A1:D822"/>
  <sheetViews>
    <sheetView zoomScaleNormal="100" workbookViewId="0">
      <pane ySplit="3" topLeftCell="A742" activePane="bottomLeft" state="frozenSplit"/>
      <selection pane="bottomLeft" activeCell="D790" sqref="D790"/>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563</v>
      </c>
      <c r="B1" s="91"/>
      <c r="C1" s="204" t="s">
        <v>120</v>
      </c>
      <c r="D1" s="93"/>
    </row>
    <row r="2" spans="1:4" ht="19" x14ac:dyDescent="0.2">
      <c r="A2" s="146"/>
      <c r="B2" s="281" t="s">
        <v>526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list'!D20,CountryList!A2:B164,2,FALSE)</f>
        <v>5080</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list'!D20,CountryList!A2:B164,2,FALSE)</f>
        <v>5080</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list'!D20,CountryList!A2:B164,2,FALSE)</f>
        <v>5080</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list'!D20,CountryList!A2:B164,2,FALSE)</f>
        <v>5080</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0.6</v>
      </c>
      <c r="C174" s="130">
        <v>8310</v>
      </c>
      <c r="D174" s="86">
        <f t="shared" si="9"/>
        <v>4986</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list'!D20,CountryList!A2:B164,2,FALSE)</f>
        <v>5080</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4986</v>
      </c>
    </row>
    <row r="203" spans="1:4" ht="16" x14ac:dyDescent="0.2">
      <c r="A203" s="142" t="s">
        <v>111</v>
      </c>
      <c r="B203" s="79"/>
      <c r="C203" s="79"/>
      <c r="D203" s="82">
        <f>SUM(D172:D200)</f>
        <v>4986</v>
      </c>
    </row>
    <row r="204" spans="1:4" x14ac:dyDescent="0.2">
      <c r="A204" s="140"/>
      <c r="B204" s="84"/>
      <c r="C204" s="85"/>
      <c r="D204" s="86"/>
    </row>
    <row r="205" spans="1:4" ht="16" x14ac:dyDescent="0.2">
      <c r="A205" s="79" t="s">
        <v>112</v>
      </c>
      <c r="B205" s="80"/>
      <c r="C205" s="81"/>
      <c r="D205" s="82">
        <f>D202*0.25</f>
        <v>1246.5</v>
      </c>
    </row>
    <row r="206" spans="1:4" x14ac:dyDescent="0.2">
      <c r="A206" s="141"/>
      <c r="B206" s="84"/>
      <c r="C206" s="85"/>
      <c r="D206" s="86"/>
    </row>
    <row r="207" spans="1:4" ht="16" x14ac:dyDescent="0.2">
      <c r="A207" s="79" t="s">
        <v>113</v>
      </c>
      <c r="B207" s="79"/>
      <c r="C207" s="79"/>
      <c r="D207" s="82">
        <f>D203+D205</f>
        <v>6232.5</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list'!D20,CountryList!A2:B164,2,FALSE)</f>
        <v>5080</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list'!D20,CountryList!A2:B164,2,FALSE)</f>
        <v>5080</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8310</v>
      </c>
      <c r="D297" s="86">
        <f t="shared" si="15"/>
        <v>18697.5</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list'!D20,CountryList!A2:B164,2,FALSE)</f>
        <v>5080</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18697.5</v>
      </c>
    </row>
    <row r="326" spans="1:4" ht="16" x14ac:dyDescent="0.2">
      <c r="A326" s="142" t="s">
        <v>111</v>
      </c>
      <c r="B326" s="79"/>
      <c r="C326" s="79"/>
      <c r="D326" s="82">
        <f>SUM(D295:D323)</f>
        <v>18697.5</v>
      </c>
    </row>
    <row r="327" spans="1:4" x14ac:dyDescent="0.2">
      <c r="A327" s="140"/>
      <c r="B327" s="84"/>
      <c r="C327" s="85"/>
      <c r="D327" s="86"/>
    </row>
    <row r="328" spans="1:4" ht="16" x14ac:dyDescent="0.2">
      <c r="A328" s="79" t="s">
        <v>112</v>
      </c>
      <c r="B328" s="80"/>
      <c r="C328" s="81"/>
      <c r="D328" s="82">
        <f>D325*0.25</f>
        <v>4674.375</v>
      </c>
    </row>
    <row r="329" spans="1:4" x14ac:dyDescent="0.2">
      <c r="A329" s="141"/>
      <c r="B329" s="84"/>
      <c r="C329" s="85"/>
      <c r="D329" s="86"/>
    </row>
    <row r="330" spans="1:4" ht="16" x14ac:dyDescent="0.2">
      <c r="A330" s="79" t="s">
        <v>113</v>
      </c>
      <c r="B330" s="79"/>
      <c r="C330" s="79"/>
      <c r="D330" s="82">
        <f>D326+D328</f>
        <v>23371.875</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8310</v>
      </c>
      <c r="D338" s="86">
        <f t="shared" si="17"/>
        <v>31162.5</v>
      </c>
    </row>
    <row r="339" spans="1:4" ht="16" x14ac:dyDescent="0.2">
      <c r="A339" s="138" t="s">
        <v>85</v>
      </c>
      <c r="B339" s="130">
        <f>10.5+8.5</f>
        <v>19</v>
      </c>
      <c r="C339" s="130">
        <v>6496.11</v>
      </c>
      <c r="D339" s="86">
        <f t="shared" si="17"/>
        <v>123426.09</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list'!D20,CountryList!A2:B164,2,FALSE)</f>
        <v>5080</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154588.59</v>
      </c>
    </row>
    <row r="367" spans="1:4" ht="16" x14ac:dyDescent="0.2">
      <c r="A367" s="142" t="s">
        <v>111</v>
      </c>
      <c r="B367" s="79"/>
      <c r="C367" s="79"/>
      <c r="D367" s="82">
        <f>SUM(D336:D364)</f>
        <v>154588.59</v>
      </c>
    </row>
    <row r="368" spans="1:4" x14ac:dyDescent="0.2">
      <c r="A368" s="140"/>
      <c r="B368" s="84"/>
      <c r="C368" s="85"/>
      <c r="D368" s="86"/>
    </row>
    <row r="369" spans="1:4" ht="16" x14ac:dyDescent="0.2">
      <c r="A369" s="79" t="s">
        <v>112</v>
      </c>
      <c r="B369" s="80"/>
      <c r="C369" s="81"/>
      <c r="D369" s="82">
        <f>D366*0.25</f>
        <v>38647.147499999999</v>
      </c>
    </row>
    <row r="370" spans="1:4" x14ac:dyDescent="0.2">
      <c r="A370" s="141"/>
      <c r="B370" s="84"/>
      <c r="C370" s="85"/>
      <c r="D370" s="86"/>
    </row>
    <row r="371" spans="1:4" ht="16" x14ac:dyDescent="0.2">
      <c r="A371" s="79" t="s">
        <v>113</v>
      </c>
      <c r="B371" s="79"/>
      <c r="C371" s="79"/>
      <c r="D371" s="82">
        <f>D367+D369</f>
        <v>193235.73749999999</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8310</v>
      </c>
      <c r="D379" s="86">
        <f t="shared" si="19"/>
        <v>24930</v>
      </c>
    </row>
    <row r="380" spans="1:4" ht="16" x14ac:dyDescent="0.2">
      <c r="A380" s="138" t="s">
        <v>85</v>
      </c>
      <c r="B380" s="130">
        <f>1.5+6.5</f>
        <v>8</v>
      </c>
      <c r="C380" s="130">
        <v>6496.11</v>
      </c>
      <c r="D380" s="86">
        <f t="shared" si="19"/>
        <v>51968.88</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list'!D20,CountryList!A2:B164,2,FALSE)</f>
        <v>5080</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76898.880000000005</v>
      </c>
    </row>
    <row r="408" spans="1:4" ht="16" x14ac:dyDescent="0.2">
      <c r="A408" s="142" t="s">
        <v>111</v>
      </c>
      <c r="B408" s="79"/>
      <c r="C408" s="79"/>
      <c r="D408" s="82">
        <f>SUM(D377:D405)</f>
        <v>76898.880000000005</v>
      </c>
    </row>
    <row r="409" spans="1:4" x14ac:dyDescent="0.2">
      <c r="A409" s="140"/>
      <c r="B409" s="84"/>
      <c r="C409" s="85"/>
      <c r="D409" s="86"/>
    </row>
    <row r="410" spans="1:4" ht="16" x14ac:dyDescent="0.2">
      <c r="A410" s="79" t="s">
        <v>112</v>
      </c>
      <c r="B410" s="80"/>
      <c r="C410" s="81"/>
      <c r="D410" s="82">
        <f>D407*0.25</f>
        <v>19224.72</v>
      </c>
    </row>
    <row r="411" spans="1:4" x14ac:dyDescent="0.2">
      <c r="A411" s="141"/>
      <c r="B411" s="84"/>
      <c r="C411" s="85"/>
      <c r="D411" s="86"/>
    </row>
    <row r="412" spans="1:4" ht="16" x14ac:dyDescent="0.2">
      <c r="A412" s="79" t="s">
        <v>113</v>
      </c>
      <c r="B412" s="79"/>
      <c r="C412" s="79"/>
      <c r="D412" s="82">
        <f>D408+D410</f>
        <v>96123.6</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list'!D20,CountryList!A2:B164,2,FALSE)</f>
        <v>5080</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list'!D20,CountryList!A2:B164,2,FALSE)</f>
        <v>5080</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list'!D20,CountryList!A2:B164,2,FALSE)</f>
        <v>5080</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list'!D20,CountryList!A2:B164,2,FALSE)</f>
        <v>5080</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list'!D20,CountryList!A2:B164,2,FALSE)</f>
        <v>5080</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list'!D20,CountryList!A2:B164,2,FALSE)</f>
        <v>5080</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list'!D20,CountryList!A2:B164,2,FALSE)</f>
        <v>5080</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list'!D20,CountryList!A2:B164,2,FALSE)</f>
        <v>5080</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list'!D20,CountryList!A2:B164,2,FALSE)</f>
        <v>5080</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9.6</v>
      </c>
      <c r="C789" s="85">
        <f t="shared" si="39"/>
        <v>8310</v>
      </c>
      <c r="D789" s="86">
        <f t="shared" si="40"/>
        <v>79776</v>
      </c>
    </row>
    <row r="790" spans="1:4" ht="16" x14ac:dyDescent="0.2">
      <c r="A790" s="138" t="s">
        <v>85</v>
      </c>
      <c r="B790" s="203">
        <f t="shared" si="38"/>
        <v>27</v>
      </c>
      <c r="C790" s="85">
        <f t="shared" si="39"/>
        <v>6496.11</v>
      </c>
      <c r="D790" s="86">
        <f t="shared" si="40"/>
        <v>175394.97</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255170.97</v>
      </c>
    </row>
    <row r="818" spans="1:4" ht="16" x14ac:dyDescent="0.2">
      <c r="A818" s="142" t="s">
        <v>111</v>
      </c>
      <c r="B818" s="79"/>
      <c r="C818" s="79"/>
      <c r="D818" s="154">
        <f>D39+D80+D121+D162+D203+D244+D285+D326+D367+D408+D449+D490+D531+D572+D613+D654+D695+D736+D777</f>
        <v>255170.97</v>
      </c>
    </row>
    <row r="819" spans="1:4" x14ac:dyDescent="0.2">
      <c r="A819" s="140"/>
      <c r="B819" s="84"/>
      <c r="C819" s="85"/>
      <c r="D819" s="86"/>
    </row>
    <row r="820" spans="1:4" ht="16" x14ac:dyDescent="0.2">
      <c r="A820" s="79" t="s">
        <v>112</v>
      </c>
      <c r="B820" s="79"/>
      <c r="C820" s="79"/>
      <c r="D820" s="154">
        <f>D41+D82+D123+D164+D205+D246+D287+D328+D369+D410+D451+D492+D533+D574+D615+D656+D697+D738+D779</f>
        <v>63792.7425</v>
      </c>
    </row>
    <row r="821" spans="1:4" x14ac:dyDescent="0.2">
      <c r="A821" s="141"/>
      <c r="B821" s="84"/>
      <c r="C821" s="85"/>
      <c r="D821" s="86"/>
    </row>
    <row r="822" spans="1:4" ht="16" x14ac:dyDescent="0.2">
      <c r="A822" s="79" t="s">
        <v>113</v>
      </c>
      <c r="B822" s="79"/>
      <c r="C822" s="79"/>
      <c r="D822" s="154">
        <f>D43+D84+D125+D166+D207+D248+D289+D330+D371+D412+D453+D494+D535+D576+D617+D658+D699+D740+D781</f>
        <v>318963.71250000002</v>
      </c>
    </row>
  </sheetData>
  <sheetProtection algorithmName="SHA-512" hashValue="MZ8fLunyitzUdhlUttrXxVSUCE1y7G+XZUVZfW54AaxyQRE4a6PNoCiLc2Bnrrf1G7wT/Wjq6r/eexjhXxDEhg==" saltValue="stcm2iH0BDGDTiBjQr6ZqQ=="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16!A822" tooltip="Go to Summary section" display="BE16!A822" xr:uid="{8328D125-83A8-4FCE-86A9-18A9F8185647}"/>
  </hyperlinks>
  <pageMargins left="0.7" right="0.7" top="0.78740157499999996" bottom="0.78740157499999996"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0A1E-BE7D-4BE7-9C8A-8F2191F0BD9E}">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564</v>
      </c>
      <c r="B1" s="91"/>
      <c r="C1" s="204" t="s">
        <v>120</v>
      </c>
      <c r="D1" s="93"/>
    </row>
    <row r="2" spans="1:4" ht="19" x14ac:dyDescent="0.2">
      <c r="A2" s="146"/>
      <c r="B2" s="281" t="s">
        <v>531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list'!D21,CountryList!A2:B164,2,FALSE)</f>
        <v>6954.5199999999995</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list'!D21,CountryList!A2:B164,2,FALSE)</f>
        <v>6954.5199999999995</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list'!D21,CountryList!A2:B164,2,FALSE)</f>
        <v>6954.5199999999995</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list'!D21,CountryList!A2:B164,2,FALSE)</f>
        <v>6954.5199999999995</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list'!D21,CountryList!A2:B164,2,FALSE)</f>
        <v>6954.5199999999995</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list'!D21,CountryList!A2:B164,2,FALSE)</f>
        <v>6954.5199999999995</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list'!D21,CountryList!A2:B164,2,FALSE)</f>
        <v>6954.5199999999995</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list'!D21,CountryList!A2:B164,2,FALSE)</f>
        <v>6954.5199999999995</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list'!D21,CountryList!A2:B164,2,FALSE)</f>
        <v>6954.5199999999995</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list'!D21,CountryList!A2:B164,2,FALSE)</f>
        <v>6954.5199999999995</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list'!D21,CountryList!A2:B164,2,FALSE)</f>
        <v>6954.5199999999995</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list'!D21,CountryList!A2:B164,2,FALSE)</f>
        <v>6954.5199999999995</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list'!D21,CountryList!A2:B164,2,FALSE)</f>
        <v>6954.5199999999995</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list'!D21,CountryList!A2:B164,2,FALSE)</f>
        <v>6954.5199999999995</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list'!D21,CountryList!A2:B164,2,FALSE)</f>
        <v>6954.5199999999995</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list'!D21,CountryList!A2:B164,2,FALSE)</f>
        <v>6954.5199999999995</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list'!D21,CountryList!A2:B164,2,FALSE)</f>
        <v>6954.5199999999995</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list'!D21,CountryList!A2:B164,2,FALSE)</f>
        <v>6954.5199999999995</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list'!D21,CountryList!A2:B164,2,FALSE)</f>
        <v>6954.5199999999995</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NSpk6mEE7gOHlk0CNBGXrpjFi8EwkhKAjcBa8cikGD3pde/c9Hkv2VMUdvIhCPqdy3Xg92i7jurdyjuwOg8bBQ==" saltValue="qu/V8CWHXrIX4ODW7n/fWg=="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17!A822" tooltip="Go to Summary section" display="BE17!A822" xr:uid="{F1A38796-ABD5-44EA-859C-61563822312A}"/>
  </hyperlinks>
  <pageMargins left="0.7" right="0.7" top="0.78740157499999996" bottom="0.78740157499999996"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029CD-95A5-4688-A7DA-D6B4CC253CFA}">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565</v>
      </c>
      <c r="B1" s="91"/>
      <c r="C1" s="204" t="s">
        <v>120</v>
      </c>
      <c r="D1" s="93"/>
    </row>
    <row r="2" spans="1:4" ht="19" x14ac:dyDescent="0.2">
      <c r="A2" s="146"/>
      <c r="B2" s="281" t="s">
        <v>536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list'!D22,CountryList!A2:B164,2,FALSE)</f>
        <v>4231.6399999999994</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list'!D22,CountryList!A2:B164,2,FALSE)</f>
        <v>4231.6399999999994</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list'!D22,CountryList!A2:B164,2,FALSE)</f>
        <v>4231.6399999999994</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list'!D22,CountryList!A2:B164,2,FALSE)</f>
        <v>4231.6399999999994</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list'!D22,CountryList!A2:B164,2,FALSE)</f>
        <v>4231.6399999999994</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list'!D22,CountryList!A2:B164,2,FALSE)</f>
        <v>4231.6399999999994</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list'!D22,CountryList!A2:B164,2,FALSE)</f>
        <v>4231.6399999999994</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list'!D22,CountryList!A2:B164,2,FALSE)</f>
        <v>4231.6399999999994</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list'!D22,CountryList!A2:B164,2,FALSE)</f>
        <v>4231.6399999999994</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list'!D22,CountryList!A2:B164,2,FALSE)</f>
        <v>4231.6399999999994</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list'!D22,CountryList!A2:B164,2,FALSE)</f>
        <v>4231.6399999999994</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list'!D22,CountryList!A2:B164,2,FALSE)</f>
        <v>4231.6399999999994</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list'!D22,CountryList!A2:B164,2,FALSE)</f>
        <v>4231.6399999999994</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list'!D22,CountryList!A2:B164,2,FALSE)</f>
        <v>4231.6399999999994</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list'!D22,CountryList!A2:B164,2,FALSE)</f>
        <v>4231.6399999999994</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list'!D22,CountryList!A2:B164,2,FALSE)</f>
        <v>4231.6399999999994</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list'!D22,CountryList!A2:B164,2,FALSE)</f>
        <v>4231.6399999999994</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list'!D22,CountryList!A2:B164,2,FALSE)</f>
        <v>4231.6399999999994</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list'!D22,CountryList!A2:B164,2,FALSE)</f>
        <v>4231.6399999999994</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wtAsgbRsCL8/rvq+HIsxoHpbjUWgZj8ukFH89w5fyYR+WsfL9NY7VbVaRStrImywQXKwLeJtOiM0LZL+Uoryzg==" saltValue="Mph0JZ1RwqhDz5j4GR9Prw=="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18!A822" tooltip="Go to Summary section" display="BE18!A822" xr:uid="{44FE3878-F729-441E-B3B9-4E4F8499C6ED}"/>
  </hyperlinks>
  <pageMargins left="0.7" right="0.7" top="0.78740157499999996" bottom="0.78740157499999996"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92F70-E468-41F2-A545-C8DFEDC0850E}">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566</v>
      </c>
      <c r="B1" s="91"/>
      <c r="C1" s="204" t="s">
        <v>120</v>
      </c>
      <c r="D1" s="93"/>
    </row>
    <row r="2" spans="1:4" ht="19" x14ac:dyDescent="0.2">
      <c r="A2" s="146"/>
      <c r="B2" s="281" t="s">
        <v>541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list'!D23,CountryList!A2:B164,2,FALSE)</f>
        <v>6705.6</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list'!D23,CountryList!A2:B164,2,FALSE)</f>
        <v>6705.6</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list'!D23,CountryList!A2:B164,2,FALSE)</f>
        <v>6705.6</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list'!D23,CountryList!A2:B164,2,FALSE)</f>
        <v>6705.6</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list'!D23,CountryList!A2:B164,2,FALSE)</f>
        <v>6705.6</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list'!D23,CountryList!A2:B164,2,FALSE)</f>
        <v>6705.6</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list'!D23,CountryList!A2:B164,2,FALSE)</f>
        <v>6705.6</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list'!D23,CountryList!A2:B164,2,FALSE)</f>
        <v>6705.6</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list'!D23,CountryList!A2:B164,2,FALSE)</f>
        <v>6705.6</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list'!D23,CountryList!A2:B164,2,FALSE)</f>
        <v>6705.6</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list'!D23,CountryList!A2:B164,2,FALSE)</f>
        <v>6705.6</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list'!D23,CountryList!A2:B164,2,FALSE)</f>
        <v>6705.6</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list'!D23,CountryList!A2:B164,2,FALSE)</f>
        <v>6705.6</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list'!D23,CountryList!A2:B164,2,FALSE)</f>
        <v>6705.6</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list'!D23,CountryList!A2:B164,2,FALSE)</f>
        <v>6705.6</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list'!D23,CountryList!A2:B164,2,FALSE)</f>
        <v>6705.6</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list'!D23,CountryList!A2:B164,2,FALSE)</f>
        <v>6705.6</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list'!D23,CountryList!A2:B164,2,FALSE)</f>
        <v>6705.6</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list'!D23,CountryList!A2:B164,2,FALSE)</f>
        <v>6705.6</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t7SCJXqJ6fuOFIr4GXytZRDnzij++HvGpYDZmLDEnoeTuTCWrF6rPOAXiz8gqvkytrU4bUUrBUN8RHr3PEmpjQ==" saltValue="jjHKSD6OOzd7sChGIj0uWg=="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19!A822" tooltip="Go to Summary section" display="BE19!A822" xr:uid="{4B9950DE-BFC6-4D57-BC32-EE2F85893BDA}"/>
  </hyperlinks>
  <pageMargins left="0.7" right="0.7" top="0.78740157499999996" bottom="0.78740157499999996"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B108D-90A7-4F8B-966B-5C37BB1EA4BE}">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567</v>
      </c>
      <c r="B1" s="91"/>
      <c r="C1" s="204" t="s">
        <v>120</v>
      </c>
      <c r="D1" s="93"/>
    </row>
    <row r="2" spans="1:4" ht="19" x14ac:dyDescent="0.2">
      <c r="A2" s="146"/>
      <c r="B2" s="281" t="s">
        <v>546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list'!D24,CountryList!A2:B164,2,FALSE)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list'!D24,CountryList!A2:B164,2,FALSE)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list'!D24,CountryList!A2:B164,2,FALSE)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list'!D24,CountryList!A2:B164,2,FALSE)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list'!D24,CountryList!A2:B164,2,FALSE)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list'!D24,CountryList!A2:B164,2,FALSE)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list'!D24,CountryList!A2:B164,2,FALSE)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list'!D24,CountryList!A2:B164,2,FALSE)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list'!D24,CountryList!A2:B164,2,FALSE)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list'!D24,CountryList!A2:B164,2,FALSE)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list'!D24,CountryList!A2:B164,2,FALSE)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list'!D24,CountryList!A2:B164,2,FALSE)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list'!D24,CountryList!A2:B164,2,FALSE)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list'!D24,CountryList!A2:B164,2,FALSE)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list'!D24,CountryList!A2:B164,2,FALSE)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list'!D24,CountryList!A2:B164,2,FALSE)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list'!D24,CountryList!A2:B164,2,FALSE)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list'!D24,CountryList!A2:B164,2,FALSE)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list'!D24,CountryList!A2:B164,2,FALSE)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x8cIe8ZcR4RZ3m4Totokrs3WsaOP4ZIHo/rXCa6iaWbzymZaUOaLwlyzP3+/Un9bUTKS/8UXmGpZU+W5JPhxyg==" saltValue="FptnbRr+ROugzD2X2dTl4A==" spinCount="100000" sheet="1" objects="1" scenarios="1"/>
  <mergeCells count="21">
    <mergeCell ref="A415:D415"/>
    <mergeCell ref="B2:D2"/>
    <mergeCell ref="A5:D5"/>
    <mergeCell ref="A46:D46"/>
    <mergeCell ref="A87:D87"/>
    <mergeCell ref="A128:D128"/>
    <mergeCell ref="A169:D169"/>
    <mergeCell ref="A210:D210"/>
    <mergeCell ref="A251:D251"/>
    <mergeCell ref="A292:D292"/>
    <mergeCell ref="A333:D333"/>
    <mergeCell ref="A374:D374"/>
    <mergeCell ref="A702:D702"/>
    <mergeCell ref="A743:D743"/>
    <mergeCell ref="A784:D784"/>
    <mergeCell ref="A456:D456"/>
    <mergeCell ref="A497:D497"/>
    <mergeCell ref="A538:D538"/>
    <mergeCell ref="A579:D579"/>
    <mergeCell ref="A620:D620"/>
    <mergeCell ref="A661:D661"/>
  </mergeCells>
  <hyperlinks>
    <hyperlink ref="C1" location="BE20!A822" tooltip="Go to Summary section" display="BE20!A822" xr:uid="{D08F734D-38E7-42E0-8879-0F9BC2CB3358}"/>
  </hyperlinks>
  <pageMargins left="0.7" right="0.7" top="0.78740157499999996" bottom="0.78740157499999996"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rgb="FFCCFF66"/>
    <pageSetUpPr fitToPage="1"/>
  </sheetPr>
  <dimension ref="A1:L209"/>
  <sheetViews>
    <sheetView zoomScale="80" zoomScaleNormal="80" workbookViewId="0">
      <pane ySplit="2" topLeftCell="A3" activePane="bottomLeft" state="frozen"/>
      <selection sqref="A1:B1"/>
      <selection pane="bottomLeft" activeCell="J13" sqref="J13"/>
    </sheetView>
  </sheetViews>
  <sheetFormatPr baseColWidth="10" defaultColWidth="9.33203125" defaultRowHeight="15" x14ac:dyDescent="0.2"/>
  <cols>
    <col min="1" max="1" width="7.6640625" customWidth="1"/>
    <col min="2" max="2" width="23.6640625" customWidth="1"/>
    <col min="3" max="3" width="7.6640625" customWidth="1"/>
    <col min="4" max="4" width="23.6640625" customWidth="1"/>
    <col min="5" max="5" width="15.6640625" bestFit="1" customWidth="1"/>
    <col min="6" max="6" width="28.5" customWidth="1"/>
    <col min="7" max="7" width="14.6640625" customWidth="1"/>
    <col min="8" max="8" width="15.33203125" bestFit="1" customWidth="1"/>
    <col min="9" max="10" width="14.6640625" customWidth="1"/>
    <col min="11" max="11" width="19.6640625" bestFit="1" customWidth="1"/>
    <col min="12" max="12" width="50.6640625" customWidth="1"/>
  </cols>
  <sheetData>
    <row r="1" spans="1:12" ht="25" thickBot="1" x14ac:dyDescent="0.35">
      <c r="A1" s="293" t="s">
        <v>131</v>
      </c>
      <c r="B1" s="293"/>
      <c r="C1" s="293"/>
      <c r="D1" s="293"/>
      <c r="E1" s="293"/>
      <c r="F1" s="293"/>
      <c r="G1" s="293"/>
      <c r="H1" s="293"/>
      <c r="I1" s="293"/>
      <c r="J1" s="293"/>
      <c r="K1" s="293"/>
      <c r="L1" s="293"/>
    </row>
    <row r="2" spans="1:12" s="188" customFormat="1" ht="68" x14ac:dyDescent="0.2">
      <c r="A2" s="184" t="s">
        <v>132</v>
      </c>
      <c r="B2" s="185" t="s">
        <v>133</v>
      </c>
      <c r="C2" s="186" t="s">
        <v>134</v>
      </c>
      <c r="D2" s="185" t="s">
        <v>135</v>
      </c>
      <c r="E2" s="185" t="s">
        <v>136</v>
      </c>
      <c r="F2" s="185" t="s">
        <v>137</v>
      </c>
      <c r="G2" s="185" t="s">
        <v>138</v>
      </c>
      <c r="H2" s="185" t="s">
        <v>139</v>
      </c>
      <c r="I2" s="185" t="s">
        <v>140</v>
      </c>
      <c r="J2" s="185" t="s">
        <v>314</v>
      </c>
      <c r="K2" s="185" t="s">
        <v>141</v>
      </c>
      <c r="L2" s="187" t="s">
        <v>142</v>
      </c>
    </row>
    <row r="3" spans="1:12" x14ac:dyDescent="0.2">
      <c r="A3" s="168"/>
      <c r="B3" s="15"/>
      <c r="C3" s="15"/>
      <c r="D3" s="15"/>
      <c r="E3" s="17"/>
      <c r="F3" s="169"/>
      <c r="G3" s="170"/>
      <c r="H3" s="171"/>
      <c r="I3" s="172"/>
      <c r="J3" s="173"/>
      <c r="K3" s="189">
        <f t="shared" ref="K3:K68" si="0">+H3*I3*J3</f>
        <v>0</v>
      </c>
      <c r="L3" s="174"/>
    </row>
    <row r="4" spans="1:12" x14ac:dyDescent="0.2">
      <c r="A4" s="168"/>
      <c r="B4" s="15"/>
      <c r="C4" s="15"/>
      <c r="D4" s="15"/>
      <c r="E4" s="17"/>
      <c r="F4" s="48"/>
      <c r="G4" s="170"/>
      <c r="H4" s="171"/>
      <c r="I4" s="172"/>
      <c r="J4" s="175"/>
      <c r="K4" s="189">
        <f t="shared" si="0"/>
        <v>0</v>
      </c>
      <c r="L4" s="174"/>
    </row>
    <row r="5" spans="1:12" x14ac:dyDescent="0.2">
      <c r="A5" s="168"/>
      <c r="B5" s="15"/>
      <c r="C5" s="15"/>
      <c r="D5" s="15"/>
      <c r="E5" s="17"/>
      <c r="F5" s="48"/>
      <c r="G5" s="170"/>
      <c r="H5" s="171"/>
      <c r="I5" s="172"/>
      <c r="J5" s="175"/>
      <c r="K5" s="189">
        <f t="shared" si="0"/>
        <v>0</v>
      </c>
      <c r="L5" s="174"/>
    </row>
    <row r="6" spans="1:12" x14ac:dyDescent="0.2">
      <c r="A6" s="168"/>
      <c r="B6" s="15"/>
      <c r="C6" s="15"/>
      <c r="D6" s="15"/>
      <c r="E6" s="17"/>
      <c r="F6" s="48"/>
      <c r="G6" s="170"/>
      <c r="H6" s="171"/>
      <c r="I6" s="172"/>
      <c r="J6" s="175"/>
      <c r="K6" s="189">
        <f t="shared" si="0"/>
        <v>0</v>
      </c>
      <c r="L6" s="174"/>
    </row>
    <row r="7" spans="1:12" x14ac:dyDescent="0.2">
      <c r="A7" s="168"/>
      <c r="B7" s="15"/>
      <c r="C7" s="15"/>
      <c r="D7" s="15"/>
      <c r="E7" s="17"/>
      <c r="F7" s="48"/>
      <c r="G7" s="170"/>
      <c r="H7" s="171"/>
      <c r="I7" s="172"/>
      <c r="J7" s="175"/>
      <c r="K7" s="189">
        <f t="shared" si="0"/>
        <v>0</v>
      </c>
      <c r="L7" s="174"/>
    </row>
    <row r="8" spans="1:12" x14ac:dyDescent="0.2">
      <c r="A8" s="168"/>
      <c r="B8" s="15"/>
      <c r="C8" s="15"/>
      <c r="D8" s="15"/>
      <c r="E8" s="17"/>
      <c r="F8" s="48"/>
      <c r="G8" s="170"/>
      <c r="H8" s="171"/>
      <c r="I8" s="172"/>
      <c r="J8" s="175"/>
      <c r="K8" s="189">
        <f t="shared" si="0"/>
        <v>0</v>
      </c>
      <c r="L8" s="174"/>
    </row>
    <row r="9" spans="1:12" x14ac:dyDescent="0.2">
      <c r="A9" s="168"/>
      <c r="B9" s="15"/>
      <c r="C9" s="15"/>
      <c r="D9" s="15"/>
      <c r="E9" s="17"/>
      <c r="F9" s="48"/>
      <c r="G9" s="170"/>
      <c r="H9" s="171"/>
      <c r="I9" s="172"/>
      <c r="J9" s="175"/>
      <c r="K9" s="189">
        <f t="shared" si="0"/>
        <v>0</v>
      </c>
      <c r="L9" s="174"/>
    </row>
    <row r="10" spans="1:12" x14ac:dyDescent="0.2">
      <c r="A10" s="168"/>
      <c r="B10" s="15"/>
      <c r="C10" s="15"/>
      <c r="D10" s="15"/>
      <c r="E10" s="17"/>
      <c r="F10" s="48"/>
      <c r="G10" s="170"/>
      <c r="H10" s="171"/>
      <c r="I10" s="172"/>
      <c r="J10" s="175"/>
      <c r="K10" s="189">
        <f t="shared" si="0"/>
        <v>0</v>
      </c>
      <c r="L10" s="174"/>
    </row>
    <row r="11" spans="1:12" x14ac:dyDescent="0.2">
      <c r="A11" s="168"/>
      <c r="B11" s="15"/>
      <c r="C11" s="15"/>
      <c r="D11" s="15"/>
      <c r="E11" s="17"/>
      <c r="F11" s="48"/>
      <c r="G11" s="170"/>
      <c r="H11" s="171"/>
      <c r="I11" s="172"/>
      <c r="J11" s="175"/>
      <c r="K11" s="189">
        <f t="shared" si="0"/>
        <v>0</v>
      </c>
      <c r="L11" s="174"/>
    </row>
    <row r="12" spans="1:12" x14ac:dyDescent="0.2">
      <c r="A12" s="168"/>
      <c r="B12" s="15"/>
      <c r="C12" s="15"/>
      <c r="D12" s="15"/>
      <c r="E12" s="17"/>
      <c r="F12" s="48"/>
      <c r="G12" s="170"/>
      <c r="H12" s="171"/>
      <c r="I12" s="172"/>
      <c r="J12" s="175"/>
      <c r="K12" s="189">
        <f t="shared" si="0"/>
        <v>0</v>
      </c>
      <c r="L12" s="174"/>
    </row>
    <row r="13" spans="1:12" x14ac:dyDescent="0.2">
      <c r="A13" s="168"/>
      <c r="B13" s="15"/>
      <c r="C13" s="15"/>
      <c r="D13" s="15"/>
      <c r="E13" s="17"/>
      <c r="F13" s="48"/>
      <c r="G13" s="170"/>
      <c r="H13" s="171"/>
      <c r="I13" s="172"/>
      <c r="J13" s="175"/>
      <c r="K13" s="189">
        <f t="shared" si="0"/>
        <v>0</v>
      </c>
      <c r="L13" s="174"/>
    </row>
    <row r="14" spans="1:12" x14ac:dyDescent="0.2">
      <c r="A14" s="168"/>
      <c r="B14" s="15"/>
      <c r="C14" s="15"/>
      <c r="D14" s="15"/>
      <c r="E14" s="17"/>
      <c r="F14" s="48"/>
      <c r="G14" s="170"/>
      <c r="H14" s="171"/>
      <c r="I14" s="172"/>
      <c r="J14" s="175"/>
      <c r="K14" s="189">
        <f t="shared" si="0"/>
        <v>0</v>
      </c>
      <c r="L14" s="174"/>
    </row>
    <row r="15" spans="1:12" x14ac:dyDescent="0.2">
      <c r="A15" s="168"/>
      <c r="B15" s="15"/>
      <c r="C15" s="15"/>
      <c r="D15" s="15"/>
      <c r="E15" s="17"/>
      <c r="F15" s="48"/>
      <c r="G15" s="170"/>
      <c r="H15" s="171"/>
      <c r="I15" s="172"/>
      <c r="J15" s="175"/>
      <c r="K15" s="189">
        <f t="shared" si="0"/>
        <v>0</v>
      </c>
      <c r="L15" s="174"/>
    </row>
    <row r="16" spans="1:12" x14ac:dyDescent="0.2">
      <c r="A16" s="168"/>
      <c r="B16" s="15"/>
      <c r="C16" s="15"/>
      <c r="D16" s="15"/>
      <c r="E16" s="17"/>
      <c r="F16" s="48"/>
      <c r="G16" s="170"/>
      <c r="H16" s="171"/>
      <c r="I16" s="172"/>
      <c r="J16" s="175"/>
      <c r="K16" s="189">
        <f t="shared" si="0"/>
        <v>0</v>
      </c>
      <c r="L16" s="174"/>
    </row>
    <row r="17" spans="1:12" x14ac:dyDescent="0.2">
      <c r="A17" s="168"/>
      <c r="B17" s="15"/>
      <c r="C17" s="15"/>
      <c r="D17" s="15"/>
      <c r="E17" s="17"/>
      <c r="F17" s="48"/>
      <c r="G17" s="170"/>
      <c r="H17" s="171"/>
      <c r="I17" s="172"/>
      <c r="J17" s="175"/>
      <c r="K17" s="189">
        <f t="shared" si="0"/>
        <v>0</v>
      </c>
      <c r="L17" s="174"/>
    </row>
    <row r="18" spans="1:12" x14ac:dyDescent="0.2">
      <c r="A18" s="168"/>
      <c r="B18" s="15"/>
      <c r="C18" s="15"/>
      <c r="D18" s="15"/>
      <c r="E18" s="17"/>
      <c r="F18" s="48"/>
      <c r="G18" s="170"/>
      <c r="H18" s="171"/>
      <c r="I18" s="172"/>
      <c r="J18" s="175"/>
      <c r="K18" s="189">
        <f t="shared" si="0"/>
        <v>0</v>
      </c>
      <c r="L18" s="174"/>
    </row>
    <row r="19" spans="1:12" x14ac:dyDescent="0.2">
      <c r="A19" s="168"/>
      <c r="B19" s="15"/>
      <c r="C19" s="15"/>
      <c r="D19" s="15"/>
      <c r="E19" s="17"/>
      <c r="F19" s="48"/>
      <c r="G19" s="170"/>
      <c r="H19" s="171"/>
      <c r="I19" s="172"/>
      <c r="J19" s="175"/>
      <c r="K19" s="189">
        <f t="shared" si="0"/>
        <v>0</v>
      </c>
      <c r="L19" s="174"/>
    </row>
    <row r="20" spans="1:12" x14ac:dyDescent="0.2">
      <c r="A20" s="168"/>
      <c r="B20" s="15"/>
      <c r="C20" s="15"/>
      <c r="D20" s="15"/>
      <c r="E20" s="17"/>
      <c r="F20" s="48"/>
      <c r="G20" s="170"/>
      <c r="H20" s="171"/>
      <c r="I20" s="172"/>
      <c r="J20" s="175"/>
      <c r="K20" s="189">
        <f t="shared" si="0"/>
        <v>0</v>
      </c>
      <c r="L20" s="174"/>
    </row>
    <row r="21" spans="1:12" x14ac:dyDescent="0.2">
      <c r="A21" s="168"/>
      <c r="B21" s="15"/>
      <c r="C21" s="15"/>
      <c r="D21" s="15"/>
      <c r="E21" s="17"/>
      <c r="F21" s="48"/>
      <c r="G21" s="170"/>
      <c r="H21" s="171"/>
      <c r="I21" s="172"/>
      <c r="J21" s="175"/>
      <c r="K21" s="189">
        <f t="shared" si="0"/>
        <v>0</v>
      </c>
      <c r="L21" s="174"/>
    </row>
    <row r="22" spans="1:12" x14ac:dyDescent="0.2">
      <c r="A22" s="168"/>
      <c r="B22" s="15"/>
      <c r="C22" s="15"/>
      <c r="D22" s="15"/>
      <c r="E22" s="17"/>
      <c r="F22" s="48"/>
      <c r="G22" s="170"/>
      <c r="H22" s="171"/>
      <c r="I22" s="172"/>
      <c r="J22" s="175"/>
      <c r="K22" s="189">
        <f t="shared" si="0"/>
        <v>0</v>
      </c>
      <c r="L22" s="174"/>
    </row>
    <row r="23" spans="1:12" x14ac:dyDescent="0.2">
      <c r="A23" s="168"/>
      <c r="B23" s="15"/>
      <c r="C23" s="15"/>
      <c r="D23" s="15"/>
      <c r="E23" s="17"/>
      <c r="F23" s="48"/>
      <c r="G23" s="170"/>
      <c r="H23" s="171"/>
      <c r="I23" s="172"/>
      <c r="J23" s="175"/>
      <c r="K23" s="189">
        <f t="shared" si="0"/>
        <v>0</v>
      </c>
      <c r="L23" s="174"/>
    </row>
    <row r="24" spans="1:12" x14ac:dyDescent="0.2">
      <c r="A24" s="168"/>
      <c r="B24" s="15"/>
      <c r="C24" s="15"/>
      <c r="D24" s="15"/>
      <c r="E24" s="17"/>
      <c r="F24" s="48"/>
      <c r="G24" s="170"/>
      <c r="H24" s="171"/>
      <c r="I24" s="172"/>
      <c r="J24" s="175"/>
      <c r="K24" s="189">
        <f t="shared" si="0"/>
        <v>0</v>
      </c>
      <c r="L24" s="174"/>
    </row>
    <row r="25" spans="1:12" x14ac:dyDescent="0.2">
      <c r="A25" s="168"/>
      <c r="B25" s="15"/>
      <c r="C25" s="15"/>
      <c r="D25" s="15"/>
      <c r="E25" s="17"/>
      <c r="F25" s="48"/>
      <c r="G25" s="170"/>
      <c r="H25" s="171"/>
      <c r="I25" s="172"/>
      <c r="J25" s="175"/>
      <c r="K25" s="189">
        <f t="shared" si="0"/>
        <v>0</v>
      </c>
      <c r="L25" s="174"/>
    </row>
    <row r="26" spans="1:12" x14ac:dyDescent="0.2">
      <c r="A26" s="168"/>
      <c r="B26" s="15"/>
      <c r="C26" s="15"/>
      <c r="D26" s="15"/>
      <c r="E26" s="17"/>
      <c r="F26" s="48"/>
      <c r="G26" s="170"/>
      <c r="H26" s="171"/>
      <c r="I26" s="172"/>
      <c r="J26" s="175"/>
      <c r="K26" s="189">
        <f t="shared" si="0"/>
        <v>0</v>
      </c>
      <c r="L26" s="174"/>
    </row>
    <row r="27" spans="1:12" x14ac:dyDescent="0.2">
      <c r="A27" s="168"/>
      <c r="B27" s="15"/>
      <c r="C27" s="15"/>
      <c r="D27" s="15"/>
      <c r="E27" s="17"/>
      <c r="F27" s="48"/>
      <c r="G27" s="170"/>
      <c r="H27" s="171"/>
      <c r="I27" s="172"/>
      <c r="J27" s="175"/>
      <c r="K27" s="189">
        <f t="shared" si="0"/>
        <v>0</v>
      </c>
      <c r="L27" s="174"/>
    </row>
    <row r="28" spans="1:12" x14ac:dyDescent="0.2">
      <c r="A28" s="168"/>
      <c r="B28" s="15"/>
      <c r="C28" s="15"/>
      <c r="D28" s="15"/>
      <c r="E28" s="17"/>
      <c r="F28" s="48"/>
      <c r="G28" s="170"/>
      <c r="H28" s="171"/>
      <c r="I28" s="172"/>
      <c r="J28" s="175"/>
      <c r="K28" s="189">
        <f t="shared" si="0"/>
        <v>0</v>
      </c>
      <c r="L28" s="174"/>
    </row>
    <row r="29" spans="1:12" x14ac:dyDescent="0.2">
      <c r="A29" s="168"/>
      <c r="B29" s="15"/>
      <c r="C29" s="15"/>
      <c r="D29" s="15"/>
      <c r="E29" s="17"/>
      <c r="F29" s="48"/>
      <c r="G29" s="170"/>
      <c r="H29" s="171"/>
      <c r="I29" s="172"/>
      <c r="J29" s="175"/>
      <c r="K29" s="189">
        <f t="shared" si="0"/>
        <v>0</v>
      </c>
      <c r="L29" s="174"/>
    </row>
    <row r="30" spans="1:12" x14ac:dyDescent="0.2">
      <c r="A30" s="168"/>
      <c r="B30" s="15"/>
      <c r="C30" s="15"/>
      <c r="D30" s="15"/>
      <c r="E30" s="17"/>
      <c r="F30" s="48"/>
      <c r="G30" s="170"/>
      <c r="H30" s="171"/>
      <c r="I30" s="172"/>
      <c r="J30" s="175"/>
      <c r="K30" s="189">
        <f t="shared" si="0"/>
        <v>0</v>
      </c>
      <c r="L30" s="174"/>
    </row>
    <row r="31" spans="1:12" x14ac:dyDescent="0.2">
      <c r="A31" s="168"/>
      <c r="B31" s="15"/>
      <c r="C31" s="15"/>
      <c r="D31" s="15"/>
      <c r="E31" s="17"/>
      <c r="F31" s="48"/>
      <c r="G31" s="170"/>
      <c r="H31" s="171"/>
      <c r="I31" s="172"/>
      <c r="J31" s="175"/>
      <c r="K31" s="189">
        <f t="shared" si="0"/>
        <v>0</v>
      </c>
      <c r="L31" s="174"/>
    </row>
    <row r="32" spans="1:12" x14ac:dyDescent="0.2">
      <c r="A32" s="168"/>
      <c r="B32" s="15"/>
      <c r="C32" s="15"/>
      <c r="D32" s="15"/>
      <c r="E32" s="17"/>
      <c r="F32" s="48"/>
      <c r="G32" s="170"/>
      <c r="H32" s="171"/>
      <c r="I32" s="172"/>
      <c r="J32" s="175"/>
      <c r="K32" s="189">
        <f t="shared" si="0"/>
        <v>0</v>
      </c>
      <c r="L32" s="174"/>
    </row>
    <row r="33" spans="1:12" x14ac:dyDescent="0.2">
      <c r="A33" s="168"/>
      <c r="B33" s="15"/>
      <c r="C33" s="15"/>
      <c r="D33" s="15"/>
      <c r="E33" s="17"/>
      <c r="F33" s="48"/>
      <c r="G33" s="170"/>
      <c r="H33" s="171"/>
      <c r="I33" s="172"/>
      <c r="J33" s="175"/>
      <c r="K33" s="189">
        <f t="shared" si="0"/>
        <v>0</v>
      </c>
      <c r="L33" s="174"/>
    </row>
    <row r="34" spans="1:12" x14ac:dyDescent="0.2">
      <c r="A34" s="168"/>
      <c r="B34" s="15"/>
      <c r="C34" s="15"/>
      <c r="D34" s="15"/>
      <c r="E34" s="17"/>
      <c r="F34" s="48"/>
      <c r="G34" s="170"/>
      <c r="H34" s="171"/>
      <c r="I34" s="172"/>
      <c r="J34" s="175"/>
      <c r="K34" s="189">
        <f t="shared" si="0"/>
        <v>0</v>
      </c>
      <c r="L34" s="174"/>
    </row>
    <row r="35" spans="1:12" x14ac:dyDescent="0.2">
      <c r="A35" s="168"/>
      <c r="B35" s="15"/>
      <c r="C35" s="15"/>
      <c r="D35" s="15"/>
      <c r="E35" s="17"/>
      <c r="F35" s="48"/>
      <c r="G35" s="170"/>
      <c r="H35" s="171"/>
      <c r="I35" s="172"/>
      <c r="J35" s="175"/>
      <c r="K35" s="189">
        <f t="shared" si="0"/>
        <v>0</v>
      </c>
      <c r="L35" s="174"/>
    </row>
    <row r="36" spans="1:12" x14ac:dyDescent="0.2">
      <c r="A36" s="168"/>
      <c r="B36" s="15"/>
      <c r="C36" s="15"/>
      <c r="D36" s="15"/>
      <c r="E36" s="17"/>
      <c r="F36" s="48"/>
      <c r="G36" s="170"/>
      <c r="H36" s="171"/>
      <c r="I36" s="172"/>
      <c r="J36" s="175"/>
      <c r="K36" s="189">
        <f t="shared" si="0"/>
        <v>0</v>
      </c>
      <c r="L36" s="174"/>
    </row>
    <row r="37" spans="1:12" x14ac:dyDescent="0.2">
      <c r="A37" s="168"/>
      <c r="B37" s="15"/>
      <c r="C37" s="15"/>
      <c r="D37" s="15"/>
      <c r="E37" s="17"/>
      <c r="F37" s="48"/>
      <c r="G37" s="170"/>
      <c r="H37" s="171"/>
      <c r="I37" s="172"/>
      <c r="J37" s="175"/>
      <c r="K37" s="189">
        <f t="shared" si="0"/>
        <v>0</v>
      </c>
      <c r="L37" s="174"/>
    </row>
    <row r="38" spans="1:12" x14ac:dyDescent="0.2">
      <c r="A38" s="168"/>
      <c r="B38" s="15"/>
      <c r="C38" s="15"/>
      <c r="D38" s="15"/>
      <c r="E38" s="17"/>
      <c r="F38" s="48"/>
      <c r="G38" s="170"/>
      <c r="H38" s="171"/>
      <c r="I38" s="172"/>
      <c r="J38" s="175"/>
      <c r="K38" s="189">
        <f t="shared" si="0"/>
        <v>0</v>
      </c>
      <c r="L38" s="174"/>
    </row>
    <row r="39" spans="1:12" x14ac:dyDescent="0.2">
      <c r="A39" s="168"/>
      <c r="B39" s="15"/>
      <c r="C39" s="15"/>
      <c r="D39" s="15"/>
      <c r="E39" s="17"/>
      <c r="F39" s="48"/>
      <c r="G39" s="170"/>
      <c r="H39" s="171"/>
      <c r="I39" s="172"/>
      <c r="J39" s="175"/>
      <c r="K39" s="189">
        <f t="shared" si="0"/>
        <v>0</v>
      </c>
      <c r="L39" s="174"/>
    </row>
    <row r="40" spans="1:12" x14ac:dyDescent="0.2">
      <c r="A40" s="168"/>
      <c r="B40" s="15"/>
      <c r="C40" s="15"/>
      <c r="D40" s="15"/>
      <c r="E40" s="17"/>
      <c r="F40" s="48"/>
      <c r="G40" s="170"/>
      <c r="H40" s="171"/>
      <c r="I40" s="172"/>
      <c r="J40" s="175"/>
      <c r="K40" s="189">
        <f t="shared" si="0"/>
        <v>0</v>
      </c>
      <c r="L40" s="174"/>
    </row>
    <row r="41" spans="1:12" x14ac:dyDescent="0.2">
      <c r="A41" s="168"/>
      <c r="B41" s="15"/>
      <c r="C41" s="15"/>
      <c r="D41" s="15"/>
      <c r="E41" s="17"/>
      <c r="F41" s="48"/>
      <c r="G41" s="170"/>
      <c r="H41" s="171"/>
      <c r="I41" s="172"/>
      <c r="J41" s="175"/>
      <c r="K41" s="189">
        <f t="shared" si="0"/>
        <v>0</v>
      </c>
      <c r="L41" s="174"/>
    </row>
    <row r="42" spans="1:12" x14ac:dyDescent="0.2">
      <c r="A42" s="168"/>
      <c r="B42" s="15"/>
      <c r="C42" s="15"/>
      <c r="D42" s="15"/>
      <c r="E42" s="17"/>
      <c r="F42" s="48"/>
      <c r="G42" s="170"/>
      <c r="H42" s="171"/>
      <c r="I42" s="172"/>
      <c r="J42" s="175"/>
      <c r="K42" s="189">
        <f t="shared" si="0"/>
        <v>0</v>
      </c>
      <c r="L42" s="174"/>
    </row>
    <row r="43" spans="1:12" x14ac:dyDescent="0.2">
      <c r="A43" s="168"/>
      <c r="B43" s="15"/>
      <c r="C43" s="15"/>
      <c r="D43" s="15"/>
      <c r="E43" s="17"/>
      <c r="F43" s="48"/>
      <c r="G43" s="170"/>
      <c r="H43" s="171"/>
      <c r="I43" s="172"/>
      <c r="J43" s="175"/>
      <c r="K43" s="189">
        <f t="shared" si="0"/>
        <v>0</v>
      </c>
      <c r="L43" s="174"/>
    </row>
    <row r="44" spans="1:12" x14ac:dyDescent="0.2">
      <c r="A44" s="168"/>
      <c r="B44" s="15"/>
      <c r="C44" s="15"/>
      <c r="D44" s="15"/>
      <c r="E44" s="17"/>
      <c r="F44" s="48"/>
      <c r="G44" s="170"/>
      <c r="H44" s="171"/>
      <c r="I44" s="172"/>
      <c r="J44" s="175"/>
      <c r="K44" s="189">
        <f t="shared" si="0"/>
        <v>0</v>
      </c>
      <c r="L44" s="174"/>
    </row>
    <row r="45" spans="1:12" x14ac:dyDescent="0.2">
      <c r="A45" s="168"/>
      <c r="B45" s="15"/>
      <c r="C45" s="15"/>
      <c r="D45" s="15"/>
      <c r="E45" s="17"/>
      <c r="F45" s="48"/>
      <c r="G45" s="170"/>
      <c r="H45" s="171"/>
      <c r="I45" s="172"/>
      <c r="J45" s="175"/>
      <c r="K45" s="189">
        <f t="shared" si="0"/>
        <v>0</v>
      </c>
      <c r="L45" s="174"/>
    </row>
    <row r="46" spans="1:12" x14ac:dyDescent="0.2">
      <c r="A46" s="168"/>
      <c r="B46" s="15"/>
      <c r="C46" s="15"/>
      <c r="D46" s="15"/>
      <c r="E46" s="17"/>
      <c r="F46" s="48"/>
      <c r="G46" s="170"/>
      <c r="H46" s="171"/>
      <c r="I46" s="172"/>
      <c r="J46" s="175"/>
      <c r="K46" s="189">
        <f t="shared" si="0"/>
        <v>0</v>
      </c>
      <c r="L46" s="174"/>
    </row>
    <row r="47" spans="1:12" x14ac:dyDescent="0.2">
      <c r="A47" s="168"/>
      <c r="B47" s="15"/>
      <c r="C47" s="15"/>
      <c r="D47" s="15"/>
      <c r="E47" s="17"/>
      <c r="F47" s="48"/>
      <c r="G47" s="170"/>
      <c r="H47" s="171"/>
      <c r="I47" s="172"/>
      <c r="J47" s="175"/>
      <c r="K47" s="189">
        <f t="shared" si="0"/>
        <v>0</v>
      </c>
      <c r="L47" s="174"/>
    </row>
    <row r="48" spans="1:12" x14ac:dyDescent="0.2">
      <c r="A48" s="168"/>
      <c r="B48" s="15"/>
      <c r="C48" s="15"/>
      <c r="D48" s="15"/>
      <c r="E48" s="17"/>
      <c r="F48" s="48"/>
      <c r="G48" s="170"/>
      <c r="H48" s="171"/>
      <c r="I48" s="172"/>
      <c r="J48" s="175"/>
      <c r="K48" s="189">
        <f t="shared" si="0"/>
        <v>0</v>
      </c>
      <c r="L48" s="174"/>
    </row>
    <row r="49" spans="1:12" x14ac:dyDescent="0.2">
      <c r="A49" s="168"/>
      <c r="B49" s="15"/>
      <c r="C49" s="15"/>
      <c r="D49" s="15"/>
      <c r="E49" s="17"/>
      <c r="F49" s="48"/>
      <c r="G49" s="170"/>
      <c r="H49" s="171"/>
      <c r="I49" s="172"/>
      <c r="J49" s="175"/>
      <c r="K49" s="189">
        <f t="shared" si="0"/>
        <v>0</v>
      </c>
      <c r="L49" s="174"/>
    </row>
    <row r="50" spans="1:12" x14ac:dyDescent="0.2">
      <c r="A50" s="168"/>
      <c r="B50" s="15"/>
      <c r="C50" s="15"/>
      <c r="D50" s="15"/>
      <c r="E50" s="17"/>
      <c r="F50" s="48"/>
      <c r="G50" s="170"/>
      <c r="H50" s="171"/>
      <c r="I50" s="172"/>
      <c r="J50" s="175"/>
      <c r="K50" s="189">
        <f t="shared" si="0"/>
        <v>0</v>
      </c>
      <c r="L50" s="174"/>
    </row>
    <row r="51" spans="1:12" x14ac:dyDescent="0.2">
      <c r="A51" s="168"/>
      <c r="B51" s="15"/>
      <c r="C51" s="15"/>
      <c r="D51" s="15"/>
      <c r="E51" s="17"/>
      <c r="F51" s="48"/>
      <c r="G51" s="170"/>
      <c r="H51" s="171"/>
      <c r="I51" s="172"/>
      <c r="J51" s="175"/>
      <c r="K51" s="189">
        <f t="shared" si="0"/>
        <v>0</v>
      </c>
      <c r="L51" s="174"/>
    </row>
    <row r="52" spans="1:12" x14ac:dyDescent="0.2">
      <c r="A52" s="168"/>
      <c r="B52" s="15"/>
      <c r="C52" s="15"/>
      <c r="D52" s="15"/>
      <c r="E52" s="17"/>
      <c r="F52" s="48"/>
      <c r="G52" s="170"/>
      <c r="H52" s="171"/>
      <c r="I52" s="172"/>
      <c r="J52" s="175"/>
      <c r="K52" s="189">
        <f t="shared" si="0"/>
        <v>0</v>
      </c>
      <c r="L52" s="174"/>
    </row>
    <row r="53" spans="1:12" x14ac:dyDescent="0.2">
      <c r="A53" s="168"/>
      <c r="B53" s="15"/>
      <c r="C53" s="15"/>
      <c r="D53" s="15"/>
      <c r="E53" s="17"/>
      <c r="F53" s="48"/>
      <c r="G53" s="170"/>
      <c r="H53" s="171"/>
      <c r="I53" s="172"/>
      <c r="J53" s="175"/>
      <c r="K53" s="189">
        <f t="shared" si="0"/>
        <v>0</v>
      </c>
      <c r="L53" s="174"/>
    </row>
    <row r="54" spans="1:12" x14ac:dyDescent="0.2">
      <c r="A54" s="168"/>
      <c r="B54" s="15"/>
      <c r="C54" s="15"/>
      <c r="D54" s="15"/>
      <c r="E54" s="17"/>
      <c r="F54" s="48"/>
      <c r="G54" s="170"/>
      <c r="H54" s="171"/>
      <c r="I54" s="172"/>
      <c r="J54" s="175"/>
      <c r="K54" s="189">
        <f t="shared" si="0"/>
        <v>0</v>
      </c>
      <c r="L54" s="174"/>
    </row>
    <row r="55" spans="1:12" x14ac:dyDescent="0.2">
      <c r="A55" s="168"/>
      <c r="B55" s="15"/>
      <c r="C55" s="15"/>
      <c r="D55" s="15"/>
      <c r="E55" s="17"/>
      <c r="F55" s="48"/>
      <c r="G55" s="170"/>
      <c r="H55" s="171"/>
      <c r="I55" s="172"/>
      <c r="J55" s="175"/>
      <c r="K55" s="189">
        <f t="shared" si="0"/>
        <v>0</v>
      </c>
      <c r="L55" s="174"/>
    </row>
    <row r="56" spans="1:12" x14ac:dyDescent="0.2">
      <c r="A56" s="168"/>
      <c r="B56" s="15"/>
      <c r="C56" s="15"/>
      <c r="D56" s="15"/>
      <c r="E56" s="17"/>
      <c r="F56" s="48"/>
      <c r="G56" s="170"/>
      <c r="H56" s="171"/>
      <c r="I56" s="172"/>
      <c r="J56" s="175"/>
      <c r="K56" s="189">
        <f t="shared" si="0"/>
        <v>0</v>
      </c>
      <c r="L56" s="174"/>
    </row>
    <row r="57" spans="1:12" x14ac:dyDescent="0.2">
      <c r="A57" s="168"/>
      <c r="B57" s="15"/>
      <c r="C57" s="15"/>
      <c r="D57" s="15"/>
      <c r="E57" s="17"/>
      <c r="F57" s="48"/>
      <c r="G57" s="170"/>
      <c r="H57" s="171"/>
      <c r="I57" s="172"/>
      <c r="J57" s="175"/>
      <c r="K57" s="189">
        <f t="shared" si="0"/>
        <v>0</v>
      </c>
      <c r="L57" s="174"/>
    </row>
    <row r="58" spans="1:12" x14ac:dyDescent="0.2">
      <c r="A58" s="168"/>
      <c r="B58" s="15"/>
      <c r="C58" s="15"/>
      <c r="D58" s="15"/>
      <c r="E58" s="17"/>
      <c r="F58" s="48"/>
      <c r="G58" s="170"/>
      <c r="H58" s="171"/>
      <c r="I58" s="172"/>
      <c r="J58" s="175"/>
      <c r="K58" s="189">
        <f t="shared" si="0"/>
        <v>0</v>
      </c>
      <c r="L58" s="174"/>
    </row>
    <row r="59" spans="1:12" x14ac:dyDescent="0.2">
      <c r="A59" s="168"/>
      <c r="B59" s="15"/>
      <c r="C59" s="15"/>
      <c r="D59" s="15"/>
      <c r="E59" s="17"/>
      <c r="F59" s="48"/>
      <c r="G59" s="170"/>
      <c r="H59" s="171"/>
      <c r="I59" s="172"/>
      <c r="J59" s="175"/>
      <c r="K59" s="189">
        <f t="shared" si="0"/>
        <v>0</v>
      </c>
      <c r="L59" s="174"/>
    </row>
    <row r="60" spans="1:12" x14ac:dyDescent="0.2">
      <c r="A60" s="168"/>
      <c r="B60" s="15"/>
      <c r="C60" s="15"/>
      <c r="D60" s="15"/>
      <c r="E60" s="17"/>
      <c r="F60" s="48"/>
      <c r="G60" s="170"/>
      <c r="H60" s="171"/>
      <c r="I60" s="172"/>
      <c r="J60" s="175"/>
      <c r="K60" s="189">
        <f t="shared" si="0"/>
        <v>0</v>
      </c>
      <c r="L60" s="174"/>
    </row>
    <row r="61" spans="1:12" x14ac:dyDescent="0.2">
      <c r="A61" s="168"/>
      <c r="B61" s="15"/>
      <c r="C61" s="15"/>
      <c r="D61" s="15"/>
      <c r="E61" s="17"/>
      <c r="F61" s="48"/>
      <c r="G61" s="170"/>
      <c r="H61" s="171"/>
      <c r="I61" s="172"/>
      <c r="J61" s="175"/>
      <c r="K61" s="189">
        <f t="shared" si="0"/>
        <v>0</v>
      </c>
      <c r="L61" s="174"/>
    </row>
    <row r="62" spans="1:12" x14ac:dyDescent="0.2">
      <c r="A62" s="168"/>
      <c r="B62" s="15"/>
      <c r="C62" s="15"/>
      <c r="D62" s="15"/>
      <c r="E62" s="17"/>
      <c r="F62" s="48"/>
      <c r="G62" s="170"/>
      <c r="H62" s="171"/>
      <c r="I62" s="172"/>
      <c r="J62" s="175"/>
      <c r="K62" s="189">
        <f t="shared" si="0"/>
        <v>0</v>
      </c>
      <c r="L62" s="174"/>
    </row>
    <row r="63" spans="1:12" x14ac:dyDescent="0.2">
      <c r="A63" s="168"/>
      <c r="B63" s="15"/>
      <c r="C63" s="15"/>
      <c r="D63" s="15"/>
      <c r="E63" s="17"/>
      <c r="F63" s="48"/>
      <c r="G63" s="170"/>
      <c r="H63" s="171"/>
      <c r="I63" s="172"/>
      <c r="J63" s="175"/>
      <c r="K63" s="189">
        <f t="shared" si="0"/>
        <v>0</v>
      </c>
      <c r="L63" s="174"/>
    </row>
    <row r="64" spans="1:12" x14ac:dyDescent="0.2">
      <c r="A64" s="168"/>
      <c r="B64" s="15"/>
      <c r="C64" s="15"/>
      <c r="D64" s="15"/>
      <c r="E64" s="17"/>
      <c r="F64" s="48"/>
      <c r="G64" s="170"/>
      <c r="H64" s="171"/>
      <c r="I64" s="172"/>
      <c r="J64" s="175"/>
      <c r="K64" s="189">
        <f t="shared" si="0"/>
        <v>0</v>
      </c>
      <c r="L64" s="174"/>
    </row>
    <row r="65" spans="1:12" x14ac:dyDescent="0.2">
      <c r="A65" s="168"/>
      <c r="B65" s="15"/>
      <c r="C65" s="15"/>
      <c r="D65" s="15"/>
      <c r="E65" s="17"/>
      <c r="F65" s="48"/>
      <c r="G65" s="170"/>
      <c r="H65" s="171"/>
      <c r="I65" s="172"/>
      <c r="J65" s="175"/>
      <c r="K65" s="189">
        <f t="shared" si="0"/>
        <v>0</v>
      </c>
      <c r="L65" s="174"/>
    </row>
    <row r="66" spans="1:12" x14ac:dyDescent="0.2">
      <c r="A66" s="168"/>
      <c r="B66" s="15"/>
      <c r="C66" s="15"/>
      <c r="D66" s="15"/>
      <c r="E66" s="17"/>
      <c r="F66" s="48"/>
      <c r="G66" s="170"/>
      <c r="H66" s="171"/>
      <c r="I66" s="172"/>
      <c r="J66" s="175"/>
      <c r="K66" s="189">
        <f t="shared" si="0"/>
        <v>0</v>
      </c>
      <c r="L66" s="174"/>
    </row>
    <row r="67" spans="1:12" x14ac:dyDescent="0.2">
      <c r="A67" s="168"/>
      <c r="B67" s="15"/>
      <c r="C67" s="15"/>
      <c r="D67" s="15"/>
      <c r="E67" s="17"/>
      <c r="F67" s="48"/>
      <c r="G67" s="170"/>
      <c r="H67" s="171"/>
      <c r="I67" s="172"/>
      <c r="J67" s="175"/>
      <c r="K67" s="189">
        <f t="shared" si="0"/>
        <v>0</v>
      </c>
      <c r="L67" s="174"/>
    </row>
    <row r="68" spans="1:12" x14ac:dyDescent="0.2">
      <c r="A68" s="168"/>
      <c r="B68" s="15"/>
      <c r="C68" s="15"/>
      <c r="D68" s="15"/>
      <c r="E68" s="17"/>
      <c r="F68" s="48"/>
      <c r="G68" s="170"/>
      <c r="H68" s="171"/>
      <c r="I68" s="172"/>
      <c r="J68" s="175"/>
      <c r="K68" s="189">
        <f t="shared" si="0"/>
        <v>0</v>
      </c>
      <c r="L68" s="174"/>
    </row>
    <row r="69" spans="1:12" x14ac:dyDescent="0.2">
      <c r="A69" s="168"/>
      <c r="B69" s="15"/>
      <c r="C69" s="15"/>
      <c r="D69" s="15"/>
      <c r="E69" s="17"/>
      <c r="F69" s="48"/>
      <c r="G69" s="170"/>
      <c r="H69" s="171"/>
      <c r="I69" s="172"/>
      <c r="J69" s="175"/>
      <c r="K69" s="189">
        <f t="shared" ref="K69:K102" si="1">+H69*I69*J69</f>
        <v>0</v>
      </c>
      <c r="L69" s="174"/>
    </row>
    <row r="70" spans="1:12" x14ac:dyDescent="0.2">
      <c r="A70" s="168"/>
      <c r="B70" s="15"/>
      <c r="C70" s="15"/>
      <c r="D70" s="15"/>
      <c r="E70" s="17"/>
      <c r="F70" s="48"/>
      <c r="G70" s="170"/>
      <c r="H70" s="171"/>
      <c r="I70" s="172"/>
      <c r="J70" s="175"/>
      <c r="K70" s="189">
        <f t="shared" si="1"/>
        <v>0</v>
      </c>
      <c r="L70" s="174"/>
    </row>
    <row r="71" spans="1:12" x14ac:dyDescent="0.2">
      <c r="A71" s="168"/>
      <c r="B71" s="15"/>
      <c r="C71" s="15"/>
      <c r="D71" s="15"/>
      <c r="E71" s="17"/>
      <c r="F71" s="48"/>
      <c r="G71" s="170"/>
      <c r="H71" s="171"/>
      <c r="I71" s="172"/>
      <c r="J71" s="175"/>
      <c r="K71" s="189">
        <f t="shared" si="1"/>
        <v>0</v>
      </c>
      <c r="L71" s="174"/>
    </row>
    <row r="72" spans="1:12" x14ac:dyDescent="0.2">
      <c r="A72" s="168"/>
      <c r="B72" s="15"/>
      <c r="C72" s="15"/>
      <c r="D72" s="15"/>
      <c r="E72" s="17"/>
      <c r="F72" s="48"/>
      <c r="G72" s="170"/>
      <c r="H72" s="171"/>
      <c r="I72" s="172"/>
      <c r="J72" s="175"/>
      <c r="K72" s="189">
        <f t="shared" si="1"/>
        <v>0</v>
      </c>
      <c r="L72" s="174"/>
    </row>
    <row r="73" spans="1:12" x14ac:dyDescent="0.2">
      <c r="A73" s="168"/>
      <c r="B73" s="15"/>
      <c r="C73" s="15"/>
      <c r="D73" s="15"/>
      <c r="E73" s="17"/>
      <c r="F73" s="48"/>
      <c r="G73" s="170"/>
      <c r="H73" s="171"/>
      <c r="I73" s="172"/>
      <c r="J73" s="175"/>
      <c r="K73" s="189">
        <f t="shared" si="1"/>
        <v>0</v>
      </c>
      <c r="L73" s="174"/>
    </row>
    <row r="74" spans="1:12" x14ac:dyDescent="0.2">
      <c r="A74" s="168"/>
      <c r="B74" s="15"/>
      <c r="C74" s="15"/>
      <c r="D74" s="15"/>
      <c r="E74" s="17"/>
      <c r="F74" s="48"/>
      <c r="G74" s="170"/>
      <c r="H74" s="171"/>
      <c r="I74" s="172"/>
      <c r="J74" s="175"/>
      <c r="K74" s="189">
        <f t="shared" si="1"/>
        <v>0</v>
      </c>
      <c r="L74" s="174"/>
    </row>
    <row r="75" spans="1:12" x14ac:dyDescent="0.2">
      <c r="A75" s="168"/>
      <c r="B75" s="15"/>
      <c r="C75" s="15"/>
      <c r="D75" s="15"/>
      <c r="E75" s="17"/>
      <c r="F75" s="48"/>
      <c r="G75" s="170"/>
      <c r="H75" s="171"/>
      <c r="I75" s="172"/>
      <c r="J75" s="175"/>
      <c r="K75" s="189">
        <f t="shared" si="1"/>
        <v>0</v>
      </c>
      <c r="L75" s="174"/>
    </row>
    <row r="76" spans="1:12" x14ac:dyDescent="0.2">
      <c r="A76" s="168"/>
      <c r="B76" s="15"/>
      <c r="C76" s="15"/>
      <c r="D76" s="15"/>
      <c r="E76" s="17"/>
      <c r="F76" s="48"/>
      <c r="G76" s="170"/>
      <c r="H76" s="171"/>
      <c r="I76" s="172"/>
      <c r="J76" s="175"/>
      <c r="K76" s="189">
        <f t="shared" si="1"/>
        <v>0</v>
      </c>
      <c r="L76" s="174"/>
    </row>
    <row r="77" spans="1:12" x14ac:dyDescent="0.2">
      <c r="A77" s="168"/>
      <c r="B77" s="15"/>
      <c r="C77" s="15"/>
      <c r="D77" s="15"/>
      <c r="E77" s="17"/>
      <c r="F77" s="48"/>
      <c r="G77" s="170"/>
      <c r="H77" s="171"/>
      <c r="I77" s="172"/>
      <c r="J77" s="175"/>
      <c r="K77" s="189">
        <f t="shared" si="1"/>
        <v>0</v>
      </c>
      <c r="L77" s="174"/>
    </row>
    <row r="78" spans="1:12" x14ac:dyDescent="0.2">
      <c r="A78" s="168"/>
      <c r="B78" s="15"/>
      <c r="C78" s="15"/>
      <c r="D78" s="15"/>
      <c r="E78" s="17"/>
      <c r="F78" s="48"/>
      <c r="G78" s="170"/>
      <c r="H78" s="171"/>
      <c r="I78" s="172"/>
      <c r="J78" s="175"/>
      <c r="K78" s="189">
        <f t="shared" si="1"/>
        <v>0</v>
      </c>
      <c r="L78" s="174"/>
    </row>
    <row r="79" spans="1:12" x14ac:dyDescent="0.2">
      <c r="A79" s="168"/>
      <c r="B79" s="15"/>
      <c r="C79" s="15"/>
      <c r="D79" s="15"/>
      <c r="E79" s="17"/>
      <c r="F79" s="48"/>
      <c r="G79" s="170"/>
      <c r="H79" s="171"/>
      <c r="I79" s="172"/>
      <c r="J79" s="175"/>
      <c r="K79" s="189">
        <f t="shared" si="1"/>
        <v>0</v>
      </c>
      <c r="L79" s="174"/>
    </row>
    <row r="80" spans="1:12" x14ac:dyDescent="0.2">
      <c r="A80" s="168"/>
      <c r="B80" s="15"/>
      <c r="C80" s="15"/>
      <c r="D80" s="15"/>
      <c r="E80" s="17"/>
      <c r="F80" s="48"/>
      <c r="G80" s="170"/>
      <c r="H80" s="171"/>
      <c r="I80" s="172"/>
      <c r="J80" s="175"/>
      <c r="K80" s="189">
        <f t="shared" si="1"/>
        <v>0</v>
      </c>
      <c r="L80" s="174"/>
    </row>
    <row r="81" spans="1:12" x14ac:dyDescent="0.2">
      <c r="A81" s="168"/>
      <c r="B81" s="15"/>
      <c r="C81" s="15"/>
      <c r="D81" s="15"/>
      <c r="E81" s="17"/>
      <c r="F81" s="48"/>
      <c r="G81" s="170"/>
      <c r="H81" s="171"/>
      <c r="I81" s="172"/>
      <c r="J81" s="175"/>
      <c r="K81" s="189">
        <f t="shared" si="1"/>
        <v>0</v>
      </c>
      <c r="L81" s="174"/>
    </row>
    <row r="82" spans="1:12" x14ac:dyDescent="0.2">
      <c r="A82" s="168"/>
      <c r="B82" s="15"/>
      <c r="C82" s="15"/>
      <c r="D82" s="15"/>
      <c r="E82" s="17"/>
      <c r="F82" s="48"/>
      <c r="G82" s="170"/>
      <c r="H82" s="171"/>
      <c r="I82" s="172"/>
      <c r="J82" s="175"/>
      <c r="K82" s="189">
        <f t="shared" si="1"/>
        <v>0</v>
      </c>
      <c r="L82" s="174"/>
    </row>
    <row r="83" spans="1:12" x14ac:dyDescent="0.2">
      <c r="A83" s="168"/>
      <c r="B83" s="15"/>
      <c r="C83" s="15"/>
      <c r="D83" s="15"/>
      <c r="E83" s="17"/>
      <c r="F83" s="48"/>
      <c r="G83" s="170"/>
      <c r="H83" s="171"/>
      <c r="I83" s="172"/>
      <c r="J83" s="175"/>
      <c r="K83" s="189">
        <f t="shared" si="1"/>
        <v>0</v>
      </c>
      <c r="L83" s="174"/>
    </row>
    <row r="84" spans="1:12" x14ac:dyDescent="0.2">
      <c r="A84" s="168"/>
      <c r="B84" s="15"/>
      <c r="C84" s="15"/>
      <c r="D84" s="15"/>
      <c r="E84" s="17"/>
      <c r="F84" s="48"/>
      <c r="G84" s="170"/>
      <c r="H84" s="171"/>
      <c r="I84" s="172"/>
      <c r="J84" s="175"/>
      <c r="K84" s="189">
        <f t="shared" si="1"/>
        <v>0</v>
      </c>
      <c r="L84" s="174"/>
    </row>
    <row r="85" spans="1:12" x14ac:dyDescent="0.2">
      <c r="A85" s="168"/>
      <c r="B85" s="15"/>
      <c r="C85" s="15"/>
      <c r="D85" s="15"/>
      <c r="E85" s="17"/>
      <c r="F85" s="48"/>
      <c r="G85" s="170"/>
      <c r="H85" s="171"/>
      <c r="I85" s="172"/>
      <c r="J85" s="175"/>
      <c r="K85" s="189">
        <f t="shared" si="1"/>
        <v>0</v>
      </c>
      <c r="L85" s="174"/>
    </row>
    <row r="86" spans="1:12" x14ac:dyDescent="0.2">
      <c r="A86" s="168"/>
      <c r="B86" s="15"/>
      <c r="C86" s="15"/>
      <c r="D86" s="15"/>
      <c r="E86" s="17"/>
      <c r="F86" s="48"/>
      <c r="G86" s="170"/>
      <c r="H86" s="171"/>
      <c r="I86" s="172"/>
      <c r="J86" s="175"/>
      <c r="K86" s="189">
        <f t="shared" si="1"/>
        <v>0</v>
      </c>
      <c r="L86" s="174"/>
    </row>
    <row r="87" spans="1:12" x14ac:dyDescent="0.2">
      <c r="A87" s="168"/>
      <c r="B87" s="15"/>
      <c r="C87" s="15"/>
      <c r="D87" s="15"/>
      <c r="E87" s="17"/>
      <c r="F87" s="48"/>
      <c r="G87" s="170"/>
      <c r="H87" s="171"/>
      <c r="I87" s="172"/>
      <c r="J87" s="175"/>
      <c r="K87" s="189">
        <f t="shared" si="1"/>
        <v>0</v>
      </c>
      <c r="L87" s="174"/>
    </row>
    <row r="88" spans="1:12" x14ac:dyDescent="0.2">
      <c r="A88" s="168"/>
      <c r="B88" s="15"/>
      <c r="C88" s="15"/>
      <c r="D88" s="15"/>
      <c r="E88" s="17"/>
      <c r="F88" s="48"/>
      <c r="G88" s="170"/>
      <c r="H88" s="171"/>
      <c r="I88" s="172"/>
      <c r="J88" s="175"/>
      <c r="K88" s="189">
        <f t="shared" si="1"/>
        <v>0</v>
      </c>
      <c r="L88" s="174"/>
    </row>
    <row r="89" spans="1:12" x14ac:dyDescent="0.2">
      <c r="A89" s="168"/>
      <c r="B89" s="15"/>
      <c r="C89" s="15"/>
      <c r="D89" s="15"/>
      <c r="E89" s="17"/>
      <c r="F89" s="48"/>
      <c r="G89" s="170"/>
      <c r="H89" s="171"/>
      <c r="I89" s="172"/>
      <c r="J89" s="175"/>
      <c r="K89" s="189">
        <f t="shared" si="1"/>
        <v>0</v>
      </c>
      <c r="L89" s="174"/>
    </row>
    <row r="90" spans="1:12" x14ac:dyDescent="0.2">
      <c r="A90" s="168"/>
      <c r="B90" s="15"/>
      <c r="C90" s="15"/>
      <c r="D90" s="15"/>
      <c r="E90" s="17"/>
      <c r="F90" s="48"/>
      <c r="G90" s="170"/>
      <c r="H90" s="171"/>
      <c r="I90" s="172"/>
      <c r="J90" s="175"/>
      <c r="K90" s="189">
        <f t="shared" si="1"/>
        <v>0</v>
      </c>
      <c r="L90" s="174"/>
    </row>
    <row r="91" spans="1:12" x14ac:dyDescent="0.2">
      <c r="A91" s="168"/>
      <c r="B91" s="15"/>
      <c r="C91" s="15"/>
      <c r="D91" s="15"/>
      <c r="E91" s="17"/>
      <c r="F91" s="48"/>
      <c r="G91" s="170"/>
      <c r="H91" s="171"/>
      <c r="I91" s="172"/>
      <c r="J91" s="175"/>
      <c r="K91" s="189">
        <f t="shared" si="1"/>
        <v>0</v>
      </c>
      <c r="L91" s="174"/>
    </row>
    <row r="92" spans="1:12" x14ac:dyDescent="0.2">
      <c r="A92" s="168"/>
      <c r="B92" s="15"/>
      <c r="C92" s="15"/>
      <c r="D92" s="15"/>
      <c r="E92" s="17"/>
      <c r="F92" s="48"/>
      <c r="G92" s="170"/>
      <c r="H92" s="171"/>
      <c r="I92" s="172"/>
      <c r="J92" s="175"/>
      <c r="K92" s="189">
        <f t="shared" si="1"/>
        <v>0</v>
      </c>
      <c r="L92" s="174"/>
    </row>
    <row r="93" spans="1:12" x14ac:dyDescent="0.2">
      <c r="A93" s="168"/>
      <c r="B93" s="15"/>
      <c r="C93" s="15"/>
      <c r="D93" s="15"/>
      <c r="E93" s="17"/>
      <c r="F93" s="48"/>
      <c r="G93" s="170"/>
      <c r="H93" s="171"/>
      <c r="I93" s="172"/>
      <c r="J93" s="175"/>
      <c r="K93" s="189">
        <f t="shared" si="1"/>
        <v>0</v>
      </c>
      <c r="L93" s="174"/>
    </row>
    <row r="94" spans="1:12" x14ac:dyDescent="0.2">
      <c r="A94" s="168"/>
      <c r="B94" s="15"/>
      <c r="C94" s="15"/>
      <c r="D94" s="15"/>
      <c r="E94" s="17"/>
      <c r="F94" s="48"/>
      <c r="G94" s="170"/>
      <c r="H94" s="171"/>
      <c r="I94" s="172"/>
      <c r="J94" s="175"/>
      <c r="K94" s="189">
        <f t="shared" si="1"/>
        <v>0</v>
      </c>
      <c r="L94" s="174"/>
    </row>
    <row r="95" spans="1:12" x14ac:dyDescent="0.2">
      <c r="A95" s="168"/>
      <c r="B95" s="15"/>
      <c r="C95" s="15"/>
      <c r="D95" s="15"/>
      <c r="E95" s="17"/>
      <c r="F95" s="48"/>
      <c r="G95" s="170"/>
      <c r="H95" s="171"/>
      <c r="I95" s="172"/>
      <c r="J95" s="175"/>
      <c r="K95" s="189">
        <f t="shared" si="1"/>
        <v>0</v>
      </c>
      <c r="L95" s="174"/>
    </row>
    <row r="96" spans="1:12" x14ac:dyDescent="0.2">
      <c r="A96" s="168"/>
      <c r="B96" s="15"/>
      <c r="C96" s="15"/>
      <c r="D96" s="15"/>
      <c r="E96" s="17"/>
      <c r="F96" s="48"/>
      <c r="G96" s="170"/>
      <c r="H96" s="171"/>
      <c r="I96" s="172"/>
      <c r="J96" s="175"/>
      <c r="K96" s="189">
        <f t="shared" si="1"/>
        <v>0</v>
      </c>
      <c r="L96" s="174"/>
    </row>
    <row r="97" spans="1:12" x14ac:dyDescent="0.2">
      <c r="A97" s="168"/>
      <c r="B97" s="15"/>
      <c r="C97" s="15"/>
      <c r="D97" s="15"/>
      <c r="E97" s="17"/>
      <c r="F97" s="48"/>
      <c r="G97" s="170"/>
      <c r="H97" s="171"/>
      <c r="I97" s="172"/>
      <c r="J97" s="175"/>
      <c r="K97" s="189">
        <f t="shared" si="1"/>
        <v>0</v>
      </c>
      <c r="L97" s="174"/>
    </row>
    <row r="98" spans="1:12" x14ac:dyDescent="0.2">
      <c r="A98" s="168"/>
      <c r="B98" s="15"/>
      <c r="C98" s="15"/>
      <c r="D98" s="15"/>
      <c r="E98" s="17"/>
      <c r="F98" s="48"/>
      <c r="G98" s="170"/>
      <c r="H98" s="171"/>
      <c r="I98" s="172"/>
      <c r="J98" s="175"/>
      <c r="K98" s="189">
        <f t="shared" si="1"/>
        <v>0</v>
      </c>
      <c r="L98" s="174"/>
    </row>
    <row r="99" spans="1:12" x14ac:dyDescent="0.2">
      <c r="A99" s="168"/>
      <c r="B99" s="15"/>
      <c r="C99" s="15"/>
      <c r="D99" s="15"/>
      <c r="E99" s="17"/>
      <c r="F99" s="48"/>
      <c r="G99" s="170"/>
      <c r="H99" s="171"/>
      <c r="I99" s="172"/>
      <c r="J99" s="175"/>
      <c r="K99" s="189">
        <f t="shared" si="1"/>
        <v>0</v>
      </c>
      <c r="L99" s="174"/>
    </row>
    <row r="100" spans="1:12" x14ac:dyDescent="0.2">
      <c r="A100" s="168"/>
      <c r="B100" s="15"/>
      <c r="C100" s="15"/>
      <c r="D100" s="15"/>
      <c r="E100" s="17"/>
      <c r="F100" s="48"/>
      <c r="G100" s="170"/>
      <c r="H100" s="171"/>
      <c r="I100" s="172"/>
      <c r="J100" s="175"/>
      <c r="K100" s="189">
        <f t="shared" si="1"/>
        <v>0</v>
      </c>
      <c r="L100" s="174"/>
    </row>
    <row r="101" spans="1:12" x14ac:dyDescent="0.2">
      <c r="A101" s="168"/>
      <c r="B101" s="15"/>
      <c r="C101" s="15"/>
      <c r="D101" s="15"/>
      <c r="E101" s="17"/>
      <c r="F101" s="48"/>
      <c r="G101" s="170"/>
      <c r="H101" s="171"/>
      <c r="I101" s="172"/>
      <c r="J101" s="175"/>
      <c r="K101" s="189">
        <f t="shared" si="1"/>
        <v>0</v>
      </c>
      <c r="L101" s="174"/>
    </row>
    <row r="102" spans="1:12" x14ac:dyDescent="0.2">
      <c r="A102" s="168"/>
      <c r="B102" s="15"/>
      <c r="C102" s="15"/>
      <c r="D102" s="15"/>
      <c r="E102" s="17"/>
      <c r="F102" s="48"/>
      <c r="G102" s="170"/>
      <c r="H102" s="171"/>
      <c r="I102" s="172"/>
      <c r="J102" s="175"/>
      <c r="K102" s="189">
        <f t="shared" si="1"/>
        <v>0</v>
      </c>
      <c r="L102" s="174"/>
    </row>
    <row r="103" spans="1:12" x14ac:dyDescent="0.2">
      <c r="A103" s="168"/>
      <c r="B103" s="15"/>
      <c r="C103" s="15"/>
      <c r="D103" s="15"/>
      <c r="E103" s="17"/>
      <c r="F103" s="48"/>
      <c r="G103" s="170"/>
      <c r="H103" s="171"/>
      <c r="I103" s="172"/>
      <c r="J103" s="175"/>
      <c r="K103" s="189">
        <f t="shared" ref="K103:K166" si="2">+H103*I103*J103</f>
        <v>0</v>
      </c>
      <c r="L103" s="174"/>
    </row>
    <row r="104" spans="1:12" x14ac:dyDescent="0.2">
      <c r="A104" s="168"/>
      <c r="B104" s="15"/>
      <c r="C104" s="15"/>
      <c r="D104" s="15"/>
      <c r="E104" s="17"/>
      <c r="F104" s="48"/>
      <c r="G104" s="170"/>
      <c r="H104" s="171"/>
      <c r="I104" s="172"/>
      <c r="J104" s="175"/>
      <c r="K104" s="189">
        <f t="shared" si="2"/>
        <v>0</v>
      </c>
      <c r="L104" s="174"/>
    </row>
    <row r="105" spans="1:12" x14ac:dyDescent="0.2">
      <c r="A105" s="168"/>
      <c r="B105" s="15"/>
      <c r="C105" s="15"/>
      <c r="D105" s="15"/>
      <c r="E105" s="17"/>
      <c r="F105" s="48"/>
      <c r="G105" s="170"/>
      <c r="H105" s="171"/>
      <c r="I105" s="172"/>
      <c r="J105" s="175"/>
      <c r="K105" s="189">
        <f t="shared" si="2"/>
        <v>0</v>
      </c>
      <c r="L105" s="174"/>
    </row>
    <row r="106" spans="1:12" x14ac:dyDescent="0.2">
      <c r="A106" s="168"/>
      <c r="B106" s="15"/>
      <c r="C106" s="15"/>
      <c r="D106" s="15"/>
      <c r="E106" s="17"/>
      <c r="F106" s="48"/>
      <c r="G106" s="170"/>
      <c r="H106" s="171"/>
      <c r="I106" s="172"/>
      <c r="J106" s="175"/>
      <c r="K106" s="189">
        <f t="shared" si="2"/>
        <v>0</v>
      </c>
      <c r="L106" s="174"/>
    </row>
    <row r="107" spans="1:12" x14ac:dyDescent="0.2">
      <c r="A107" s="168"/>
      <c r="B107" s="15"/>
      <c r="C107" s="15"/>
      <c r="D107" s="15"/>
      <c r="E107" s="17"/>
      <c r="F107" s="48"/>
      <c r="G107" s="170"/>
      <c r="H107" s="171"/>
      <c r="I107" s="172"/>
      <c r="J107" s="175"/>
      <c r="K107" s="189">
        <f t="shared" si="2"/>
        <v>0</v>
      </c>
      <c r="L107" s="174"/>
    </row>
    <row r="108" spans="1:12" x14ac:dyDescent="0.2">
      <c r="A108" s="168"/>
      <c r="B108" s="15"/>
      <c r="C108" s="15"/>
      <c r="D108" s="15"/>
      <c r="E108" s="17"/>
      <c r="F108" s="48"/>
      <c r="G108" s="170"/>
      <c r="H108" s="171"/>
      <c r="I108" s="172"/>
      <c r="J108" s="175"/>
      <c r="K108" s="189">
        <f t="shared" si="2"/>
        <v>0</v>
      </c>
      <c r="L108" s="174"/>
    </row>
    <row r="109" spans="1:12" x14ac:dyDescent="0.2">
      <c r="A109" s="168"/>
      <c r="B109" s="15"/>
      <c r="C109" s="15"/>
      <c r="D109" s="15"/>
      <c r="E109" s="17"/>
      <c r="F109" s="48"/>
      <c r="G109" s="170"/>
      <c r="H109" s="171"/>
      <c r="I109" s="172"/>
      <c r="J109" s="175"/>
      <c r="K109" s="189">
        <f t="shared" si="2"/>
        <v>0</v>
      </c>
      <c r="L109" s="174"/>
    </row>
    <row r="110" spans="1:12" x14ac:dyDescent="0.2">
      <c r="A110" s="168"/>
      <c r="B110" s="15"/>
      <c r="C110" s="15"/>
      <c r="D110" s="15"/>
      <c r="E110" s="17"/>
      <c r="F110" s="48"/>
      <c r="G110" s="170"/>
      <c r="H110" s="171"/>
      <c r="I110" s="172"/>
      <c r="J110" s="175"/>
      <c r="K110" s="189">
        <f t="shared" si="2"/>
        <v>0</v>
      </c>
      <c r="L110" s="174"/>
    </row>
    <row r="111" spans="1:12" x14ac:dyDescent="0.2">
      <c r="A111" s="168"/>
      <c r="B111" s="15"/>
      <c r="C111" s="15"/>
      <c r="D111" s="15"/>
      <c r="E111" s="17"/>
      <c r="F111" s="48"/>
      <c r="G111" s="170"/>
      <c r="H111" s="171"/>
      <c r="I111" s="172"/>
      <c r="J111" s="175"/>
      <c r="K111" s="189">
        <f t="shared" si="2"/>
        <v>0</v>
      </c>
      <c r="L111" s="174"/>
    </row>
    <row r="112" spans="1:12" x14ac:dyDescent="0.2">
      <c r="A112" s="168"/>
      <c r="B112" s="15"/>
      <c r="C112" s="15"/>
      <c r="D112" s="15"/>
      <c r="E112" s="17"/>
      <c r="F112" s="48"/>
      <c r="G112" s="170"/>
      <c r="H112" s="171"/>
      <c r="I112" s="172"/>
      <c r="J112" s="175"/>
      <c r="K112" s="189">
        <f t="shared" si="2"/>
        <v>0</v>
      </c>
      <c r="L112" s="174"/>
    </row>
    <row r="113" spans="1:12" x14ac:dyDescent="0.2">
      <c r="A113" s="168"/>
      <c r="B113" s="15"/>
      <c r="C113" s="15"/>
      <c r="D113" s="15"/>
      <c r="E113" s="17"/>
      <c r="F113" s="48"/>
      <c r="G113" s="170"/>
      <c r="H113" s="171"/>
      <c r="I113" s="172"/>
      <c r="J113" s="175"/>
      <c r="K113" s="189">
        <f t="shared" si="2"/>
        <v>0</v>
      </c>
      <c r="L113" s="174"/>
    </row>
    <row r="114" spans="1:12" x14ac:dyDescent="0.2">
      <c r="A114" s="168"/>
      <c r="B114" s="15"/>
      <c r="C114" s="15"/>
      <c r="D114" s="15"/>
      <c r="E114" s="17"/>
      <c r="F114" s="48"/>
      <c r="G114" s="170"/>
      <c r="H114" s="171"/>
      <c r="I114" s="172"/>
      <c r="J114" s="175"/>
      <c r="K114" s="189">
        <f t="shared" si="2"/>
        <v>0</v>
      </c>
      <c r="L114" s="174"/>
    </row>
    <row r="115" spans="1:12" x14ac:dyDescent="0.2">
      <c r="A115" s="168"/>
      <c r="B115" s="15"/>
      <c r="C115" s="15"/>
      <c r="D115" s="15"/>
      <c r="E115" s="17"/>
      <c r="F115" s="48"/>
      <c r="G115" s="170"/>
      <c r="H115" s="171"/>
      <c r="I115" s="172"/>
      <c r="J115" s="175"/>
      <c r="K115" s="189">
        <f t="shared" si="2"/>
        <v>0</v>
      </c>
      <c r="L115" s="174"/>
    </row>
    <row r="116" spans="1:12" x14ac:dyDescent="0.2">
      <c r="A116" s="168"/>
      <c r="B116" s="15"/>
      <c r="C116" s="15"/>
      <c r="D116" s="15"/>
      <c r="E116" s="17"/>
      <c r="F116" s="48"/>
      <c r="G116" s="170"/>
      <c r="H116" s="171"/>
      <c r="I116" s="172"/>
      <c r="J116" s="175"/>
      <c r="K116" s="189">
        <f t="shared" si="2"/>
        <v>0</v>
      </c>
      <c r="L116" s="174"/>
    </row>
    <row r="117" spans="1:12" x14ac:dyDescent="0.2">
      <c r="A117" s="168"/>
      <c r="B117" s="15"/>
      <c r="C117" s="15"/>
      <c r="D117" s="15"/>
      <c r="E117" s="17"/>
      <c r="F117" s="48"/>
      <c r="G117" s="170"/>
      <c r="H117" s="171"/>
      <c r="I117" s="172"/>
      <c r="J117" s="175"/>
      <c r="K117" s="189">
        <f t="shared" si="2"/>
        <v>0</v>
      </c>
      <c r="L117" s="174"/>
    </row>
    <row r="118" spans="1:12" x14ac:dyDescent="0.2">
      <c r="A118" s="168"/>
      <c r="B118" s="15"/>
      <c r="C118" s="15"/>
      <c r="D118" s="15"/>
      <c r="E118" s="17"/>
      <c r="F118" s="48"/>
      <c r="G118" s="170"/>
      <c r="H118" s="171"/>
      <c r="I118" s="172"/>
      <c r="J118" s="175"/>
      <c r="K118" s="189">
        <f t="shared" si="2"/>
        <v>0</v>
      </c>
      <c r="L118" s="174"/>
    </row>
    <row r="119" spans="1:12" x14ac:dyDescent="0.2">
      <c r="A119" s="168"/>
      <c r="B119" s="15"/>
      <c r="C119" s="15"/>
      <c r="D119" s="15"/>
      <c r="E119" s="17"/>
      <c r="F119" s="48"/>
      <c r="G119" s="170"/>
      <c r="H119" s="171"/>
      <c r="I119" s="172"/>
      <c r="J119" s="175"/>
      <c r="K119" s="189">
        <f t="shared" si="2"/>
        <v>0</v>
      </c>
      <c r="L119" s="174"/>
    </row>
    <row r="120" spans="1:12" x14ac:dyDescent="0.2">
      <c r="A120" s="168"/>
      <c r="B120" s="15"/>
      <c r="C120" s="15"/>
      <c r="D120" s="15"/>
      <c r="E120" s="17"/>
      <c r="F120" s="48"/>
      <c r="G120" s="170"/>
      <c r="H120" s="171"/>
      <c r="I120" s="172"/>
      <c r="J120" s="175"/>
      <c r="K120" s="189">
        <f t="shared" si="2"/>
        <v>0</v>
      </c>
      <c r="L120" s="174"/>
    </row>
    <row r="121" spans="1:12" x14ac:dyDescent="0.2">
      <c r="A121" s="168"/>
      <c r="B121" s="15"/>
      <c r="C121" s="15"/>
      <c r="D121" s="15"/>
      <c r="E121" s="17"/>
      <c r="F121" s="48"/>
      <c r="G121" s="170"/>
      <c r="H121" s="171"/>
      <c r="I121" s="172"/>
      <c r="J121" s="175"/>
      <c r="K121" s="189">
        <f t="shared" si="2"/>
        <v>0</v>
      </c>
      <c r="L121" s="174"/>
    </row>
    <row r="122" spans="1:12" x14ac:dyDescent="0.2">
      <c r="A122" s="168"/>
      <c r="B122" s="15"/>
      <c r="C122" s="15"/>
      <c r="D122" s="15"/>
      <c r="E122" s="17"/>
      <c r="F122" s="48"/>
      <c r="G122" s="170"/>
      <c r="H122" s="171"/>
      <c r="I122" s="172"/>
      <c r="J122" s="175"/>
      <c r="K122" s="189">
        <f t="shared" si="2"/>
        <v>0</v>
      </c>
      <c r="L122" s="174"/>
    </row>
    <row r="123" spans="1:12" x14ac:dyDescent="0.2">
      <c r="A123" s="168"/>
      <c r="B123" s="15"/>
      <c r="C123" s="15"/>
      <c r="D123" s="15"/>
      <c r="E123" s="17"/>
      <c r="F123" s="48"/>
      <c r="G123" s="170"/>
      <c r="H123" s="171"/>
      <c r="I123" s="172"/>
      <c r="J123" s="175"/>
      <c r="K123" s="189">
        <f t="shared" si="2"/>
        <v>0</v>
      </c>
      <c r="L123" s="174"/>
    </row>
    <row r="124" spans="1:12" x14ac:dyDescent="0.2">
      <c r="A124" s="168"/>
      <c r="B124" s="15"/>
      <c r="C124" s="15"/>
      <c r="D124" s="15"/>
      <c r="E124" s="17"/>
      <c r="F124" s="48"/>
      <c r="G124" s="170"/>
      <c r="H124" s="171"/>
      <c r="I124" s="172"/>
      <c r="J124" s="175"/>
      <c r="K124" s="189">
        <f t="shared" si="2"/>
        <v>0</v>
      </c>
      <c r="L124" s="174"/>
    </row>
    <row r="125" spans="1:12" x14ac:dyDescent="0.2">
      <c r="A125" s="168"/>
      <c r="B125" s="15"/>
      <c r="C125" s="15"/>
      <c r="D125" s="15"/>
      <c r="E125" s="17"/>
      <c r="F125" s="48"/>
      <c r="G125" s="170"/>
      <c r="H125" s="171"/>
      <c r="I125" s="172"/>
      <c r="J125" s="175"/>
      <c r="K125" s="189">
        <f t="shared" si="2"/>
        <v>0</v>
      </c>
      <c r="L125" s="174"/>
    </row>
    <row r="126" spans="1:12" x14ac:dyDescent="0.2">
      <c r="A126" s="168"/>
      <c r="B126" s="15"/>
      <c r="C126" s="15"/>
      <c r="D126" s="15"/>
      <c r="E126" s="17"/>
      <c r="F126" s="48"/>
      <c r="G126" s="170"/>
      <c r="H126" s="171"/>
      <c r="I126" s="172"/>
      <c r="J126" s="175"/>
      <c r="K126" s="189">
        <f t="shared" si="2"/>
        <v>0</v>
      </c>
      <c r="L126" s="174"/>
    </row>
    <row r="127" spans="1:12" x14ac:dyDescent="0.2">
      <c r="A127" s="168"/>
      <c r="B127" s="15"/>
      <c r="C127" s="15"/>
      <c r="D127" s="15"/>
      <c r="E127" s="17"/>
      <c r="F127" s="48"/>
      <c r="G127" s="170"/>
      <c r="H127" s="171"/>
      <c r="I127" s="172"/>
      <c r="J127" s="175"/>
      <c r="K127" s="189">
        <f t="shared" si="2"/>
        <v>0</v>
      </c>
      <c r="L127" s="174"/>
    </row>
    <row r="128" spans="1:12" x14ac:dyDescent="0.2">
      <c r="A128" s="168"/>
      <c r="B128" s="15"/>
      <c r="C128" s="15"/>
      <c r="D128" s="15"/>
      <c r="E128" s="17"/>
      <c r="F128" s="48"/>
      <c r="G128" s="170"/>
      <c r="H128" s="171"/>
      <c r="I128" s="172"/>
      <c r="J128" s="175"/>
      <c r="K128" s="189">
        <f t="shared" si="2"/>
        <v>0</v>
      </c>
      <c r="L128" s="174"/>
    </row>
    <row r="129" spans="1:12" x14ac:dyDescent="0.2">
      <c r="A129" s="168"/>
      <c r="B129" s="15"/>
      <c r="C129" s="15"/>
      <c r="D129" s="15"/>
      <c r="E129" s="17"/>
      <c r="F129" s="48"/>
      <c r="G129" s="170"/>
      <c r="H129" s="171"/>
      <c r="I129" s="172"/>
      <c r="J129" s="175"/>
      <c r="K129" s="189">
        <f t="shared" si="2"/>
        <v>0</v>
      </c>
      <c r="L129" s="174"/>
    </row>
    <row r="130" spans="1:12" x14ac:dyDescent="0.2">
      <c r="A130" s="168"/>
      <c r="B130" s="15"/>
      <c r="C130" s="15"/>
      <c r="D130" s="15"/>
      <c r="E130" s="17"/>
      <c r="F130" s="48"/>
      <c r="G130" s="170"/>
      <c r="H130" s="171"/>
      <c r="I130" s="172"/>
      <c r="J130" s="175"/>
      <c r="K130" s="189">
        <f t="shared" si="2"/>
        <v>0</v>
      </c>
      <c r="L130" s="174"/>
    </row>
    <row r="131" spans="1:12" x14ac:dyDescent="0.2">
      <c r="A131" s="168"/>
      <c r="B131" s="15"/>
      <c r="C131" s="15"/>
      <c r="D131" s="15"/>
      <c r="E131" s="17"/>
      <c r="F131" s="48"/>
      <c r="G131" s="170"/>
      <c r="H131" s="171"/>
      <c r="I131" s="172"/>
      <c r="J131" s="175"/>
      <c r="K131" s="189">
        <f t="shared" si="2"/>
        <v>0</v>
      </c>
      <c r="L131" s="174"/>
    </row>
    <row r="132" spans="1:12" x14ac:dyDescent="0.2">
      <c r="A132" s="168"/>
      <c r="B132" s="15"/>
      <c r="C132" s="15"/>
      <c r="D132" s="15"/>
      <c r="E132" s="17"/>
      <c r="F132" s="48"/>
      <c r="G132" s="170"/>
      <c r="H132" s="171"/>
      <c r="I132" s="172"/>
      <c r="J132" s="175"/>
      <c r="K132" s="189">
        <f t="shared" si="2"/>
        <v>0</v>
      </c>
      <c r="L132" s="174"/>
    </row>
    <row r="133" spans="1:12" x14ac:dyDescent="0.2">
      <c r="A133" s="168"/>
      <c r="B133" s="15"/>
      <c r="C133" s="15"/>
      <c r="D133" s="15"/>
      <c r="E133" s="17"/>
      <c r="F133" s="48"/>
      <c r="G133" s="170"/>
      <c r="H133" s="171"/>
      <c r="I133" s="172"/>
      <c r="J133" s="175"/>
      <c r="K133" s="189">
        <f t="shared" si="2"/>
        <v>0</v>
      </c>
      <c r="L133" s="174"/>
    </row>
    <row r="134" spans="1:12" x14ac:dyDescent="0.2">
      <c r="A134" s="168"/>
      <c r="B134" s="15"/>
      <c r="C134" s="15"/>
      <c r="D134" s="15"/>
      <c r="E134" s="17"/>
      <c r="F134" s="48"/>
      <c r="G134" s="170"/>
      <c r="H134" s="171"/>
      <c r="I134" s="172"/>
      <c r="J134" s="175"/>
      <c r="K134" s="189">
        <f t="shared" si="2"/>
        <v>0</v>
      </c>
      <c r="L134" s="174"/>
    </row>
    <row r="135" spans="1:12" x14ac:dyDescent="0.2">
      <c r="A135" s="168"/>
      <c r="B135" s="15"/>
      <c r="C135" s="15"/>
      <c r="D135" s="15"/>
      <c r="E135" s="17"/>
      <c r="F135" s="48"/>
      <c r="G135" s="170"/>
      <c r="H135" s="171"/>
      <c r="I135" s="172"/>
      <c r="J135" s="175"/>
      <c r="K135" s="189">
        <f t="shared" si="2"/>
        <v>0</v>
      </c>
      <c r="L135" s="174"/>
    </row>
    <row r="136" spans="1:12" x14ac:dyDescent="0.2">
      <c r="A136" s="168"/>
      <c r="B136" s="15"/>
      <c r="C136" s="15"/>
      <c r="D136" s="15"/>
      <c r="E136" s="17"/>
      <c r="F136" s="48"/>
      <c r="G136" s="170"/>
      <c r="H136" s="171"/>
      <c r="I136" s="172"/>
      <c r="J136" s="175"/>
      <c r="K136" s="189">
        <f t="shared" si="2"/>
        <v>0</v>
      </c>
      <c r="L136" s="174"/>
    </row>
    <row r="137" spans="1:12" x14ac:dyDescent="0.2">
      <c r="A137" s="168"/>
      <c r="B137" s="15"/>
      <c r="C137" s="15"/>
      <c r="D137" s="15"/>
      <c r="E137" s="17"/>
      <c r="F137" s="48"/>
      <c r="G137" s="170"/>
      <c r="H137" s="171"/>
      <c r="I137" s="172"/>
      <c r="J137" s="175"/>
      <c r="K137" s="189">
        <f t="shared" si="2"/>
        <v>0</v>
      </c>
      <c r="L137" s="174"/>
    </row>
    <row r="138" spans="1:12" x14ac:dyDescent="0.2">
      <c r="A138" s="168"/>
      <c r="B138" s="15"/>
      <c r="C138" s="15"/>
      <c r="D138" s="15"/>
      <c r="E138" s="17"/>
      <c r="F138" s="48"/>
      <c r="G138" s="170"/>
      <c r="H138" s="171"/>
      <c r="I138" s="172"/>
      <c r="J138" s="175"/>
      <c r="K138" s="189">
        <f t="shared" si="2"/>
        <v>0</v>
      </c>
      <c r="L138" s="174"/>
    </row>
    <row r="139" spans="1:12" x14ac:dyDescent="0.2">
      <c r="A139" s="168"/>
      <c r="B139" s="15"/>
      <c r="C139" s="15"/>
      <c r="D139" s="15"/>
      <c r="E139" s="17"/>
      <c r="F139" s="48"/>
      <c r="G139" s="170"/>
      <c r="H139" s="171"/>
      <c r="I139" s="172"/>
      <c r="J139" s="175"/>
      <c r="K139" s="189">
        <f t="shared" si="2"/>
        <v>0</v>
      </c>
      <c r="L139" s="174"/>
    </row>
    <row r="140" spans="1:12" x14ac:dyDescent="0.2">
      <c r="A140" s="168"/>
      <c r="B140" s="15"/>
      <c r="C140" s="15"/>
      <c r="D140" s="15"/>
      <c r="E140" s="17"/>
      <c r="F140" s="48"/>
      <c r="G140" s="170"/>
      <c r="H140" s="171"/>
      <c r="I140" s="172"/>
      <c r="J140" s="175"/>
      <c r="K140" s="189">
        <f t="shared" si="2"/>
        <v>0</v>
      </c>
      <c r="L140" s="174"/>
    </row>
    <row r="141" spans="1:12" x14ac:dyDescent="0.2">
      <c r="A141" s="168"/>
      <c r="B141" s="15"/>
      <c r="C141" s="15"/>
      <c r="D141" s="15"/>
      <c r="E141" s="17"/>
      <c r="F141" s="48"/>
      <c r="G141" s="170"/>
      <c r="H141" s="171"/>
      <c r="I141" s="172"/>
      <c r="J141" s="175"/>
      <c r="K141" s="189">
        <f t="shared" si="2"/>
        <v>0</v>
      </c>
      <c r="L141" s="174"/>
    </row>
    <row r="142" spans="1:12" x14ac:dyDescent="0.2">
      <c r="A142" s="168"/>
      <c r="B142" s="15"/>
      <c r="C142" s="15"/>
      <c r="D142" s="15"/>
      <c r="E142" s="17"/>
      <c r="F142" s="48"/>
      <c r="G142" s="170"/>
      <c r="H142" s="171"/>
      <c r="I142" s="172"/>
      <c r="J142" s="175"/>
      <c r="K142" s="189">
        <f t="shared" si="2"/>
        <v>0</v>
      </c>
      <c r="L142" s="174"/>
    </row>
    <row r="143" spans="1:12" x14ac:dyDescent="0.2">
      <c r="A143" s="168"/>
      <c r="B143" s="15"/>
      <c r="C143" s="15"/>
      <c r="D143" s="15"/>
      <c r="E143" s="17"/>
      <c r="F143" s="48"/>
      <c r="G143" s="170"/>
      <c r="H143" s="171"/>
      <c r="I143" s="172"/>
      <c r="J143" s="175"/>
      <c r="K143" s="189">
        <f t="shared" si="2"/>
        <v>0</v>
      </c>
      <c r="L143" s="174"/>
    </row>
    <row r="144" spans="1:12" x14ac:dyDescent="0.2">
      <c r="A144" s="168"/>
      <c r="B144" s="15"/>
      <c r="C144" s="15"/>
      <c r="D144" s="15"/>
      <c r="E144" s="17"/>
      <c r="F144" s="48"/>
      <c r="G144" s="170"/>
      <c r="H144" s="171"/>
      <c r="I144" s="172"/>
      <c r="J144" s="175"/>
      <c r="K144" s="189">
        <f t="shared" si="2"/>
        <v>0</v>
      </c>
      <c r="L144" s="174"/>
    </row>
    <row r="145" spans="1:12" x14ac:dyDescent="0.2">
      <c r="A145" s="168"/>
      <c r="B145" s="15"/>
      <c r="C145" s="15"/>
      <c r="D145" s="15"/>
      <c r="E145" s="17"/>
      <c r="F145" s="48"/>
      <c r="G145" s="170"/>
      <c r="H145" s="171"/>
      <c r="I145" s="172"/>
      <c r="J145" s="175"/>
      <c r="K145" s="189">
        <f t="shared" si="2"/>
        <v>0</v>
      </c>
      <c r="L145" s="174"/>
    </row>
    <row r="146" spans="1:12" x14ac:dyDescent="0.2">
      <c r="A146" s="168"/>
      <c r="B146" s="15"/>
      <c r="C146" s="15"/>
      <c r="D146" s="15"/>
      <c r="E146" s="17"/>
      <c r="F146" s="48"/>
      <c r="G146" s="170"/>
      <c r="H146" s="171"/>
      <c r="I146" s="172"/>
      <c r="J146" s="175"/>
      <c r="K146" s="189">
        <f t="shared" si="2"/>
        <v>0</v>
      </c>
      <c r="L146" s="174"/>
    </row>
    <row r="147" spans="1:12" x14ac:dyDescent="0.2">
      <c r="A147" s="168"/>
      <c r="B147" s="15"/>
      <c r="C147" s="15"/>
      <c r="D147" s="15"/>
      <c r="E147" s="17"/>
      <c r="F147" s="48"/>
      <c r="G147" s="170"/>
      <c r="H147" s="171"/>
      <c r="I147" s="172"/>
      <c r="J147" s="175"/>
      <c r="K147" s="189">
        <f t="shared" si="2"/>
        <v>0</v>
      </c>
      <c r="L147" s="174"/>
    </row>
    <row r="148" spans="1:12" x14ac:dyDescent="0.2">
      <c r="A148" s="168"/>
      <c r="B148" s="15"/>
      <c r="C148" s="15"/>
      <c r="D148" s="15"/>
      <c r="E148" s="17"/>
      <c r="F148" s="48"/>
      <c r="G148" s="170"/>
      <c r="H148" s="171"/>
      <c r="I148" s="172"/>
      <c r="J148" s="175"/>
      <c r="K148" s="189">
        <f t="shared" si="2"/>
        <v>0</v>
      </c>
      <c r="L148" s="174"/>
    </row>
    <row r="149" spans="1:12" x14ac:dyDescent="0.2">
      <c r="A149" s="168"/>
      <c r="B149" s="15"/>
      <c r="C149" s="15"/>
      <c r="D149" s="15"/>
      <c r="E149" s="17"/>
      <c r="F149" s="48"/>
      <c r="G149" s="170"/>
      <c r="H149" s="171"/>
      <c r="I149" s="172"/>
      <c r="J149" s="175"/>
      <c r="K149" s="189">
        <f t="shared" si="2"/>
        <v>0</v>
      </c>
      <c r="L149" s="174"/>
    </row>
    <row r="150" spans="1:12" x14ac:dyDescent="0.2">
      <c r="A150" s="168"/>
      <c r="B150" s="15"/>
      <c r="C150" s="15"/>
      <c r="D150" s="15"/>
      <c r="E150" s="17"/>
      <c r="F150" s="48"/>
      <c r="G150" s="170"/>
      <c r="H150" s="171"/>
      <c r="I150" s="172"/>
      <c r="J150" s="175"/>
      <c r="K150" s="189">
        <f t="shared" si="2"/>
        <v>0</v>
      </c>
      <c r="L150" s="174"/>
    </row>
    <row r="151" spans="1:12" x14ac:dyDescent="0.2">
      <c r="A151" s="168"/>
      <c r="B151" s="15"/>
      <c r="C151" s="15"/>
      <c r="D151" s="15"/>
      <c r="E151" s="17"/>
      <c r="F151" s="48"/>
      <c r="G151" s="170"/>
      <c r="H151" s="171"/>
      <c r="I151" s="172"/>
      <c r="J151" s="175"/>
      <c r="K151" s="189">
        <f t="shared" si="2"/>
        <v>0</v>
      </c>
      <c r="L151" s="174"/>
    </row>
    <row r="152" spans="1:12" x14ac:dyDescent="0.2">
      <c r="A152" s="168"/>
      <c r="B152" s="15"/>
      <c r="C152" s="15"/>
      <c r="D152" s="15"/>
      <c r="E152" s="17"/>
      <c r="F152" s="48"/>
      <c r="G152" s="170"/>
      <c r="H152" s="171"/>
      <c r="I152" s="172"/>
      <c r="J152" s="175"/>
      <c r="K152" s="189">
        <f t="shared" si="2"/>
        <v>0</v>
      </c>
      <c r="L152" s="174"/>
    </row>
    <row r="153" spans="1:12" x14ac:dyDescent="0.2">
      <c r="A153" s="168"/>
      <c r="B153" s="15"/>
      <c r="C153" s="15"/>
      <c r="D153" s="15"/>
      <c r="E153" s="17"/>
      <c r="F153" s="48"/>
      <c r="G153" s="170"/>
      <c r="H153" s="171"/>
      <c r="I153" s="172"/>
      <c r="J153" s="175"/>
      <c r="K153" s="189">
        <f t="shared" si="2"/>
        <v>0</v>
      </c>
      <c r="L153" s="174"/>
    </row>
    <row r="154" spans="1:12" x14ac:dyDescent="0.2">
      <c r="A154" s="168"/>
      <c r="B154" s="15"/>
      <c r="C154" s="15"/>
      <c r="D154" s="15"/>
      <c r="E154" s="17"/>
      <c r="F154" s="48"/>
      <c r="G154" s="170"/>
      <c r="H154" s="171"/>
      <c r="I154" s="172"/>
      <c r="J154" s="175"/>
      <c r="K154" s="189">
        <f t="shared" si="2"/>
        <v>0</v>
      </c>
      <c r="L154" s="174"/>
    </row>
    <row r="155" spans="1:12" x14ac:dyDescent="0.2">
      <c r="A155" s="168"/>
      <c r="B155" s="15"/>
      <c r="C155" s="15"/>
      <c r="D155" s="15"/>
      <c r="E155" s="17"/>
      <c r="F155" s="48"/>
      <c r="G155" s="170"/>
      <c r="H155" s="171"/>
      <c r="I155" s="172"/>
      <c r="J155" s="175"/>
      <c r="K155" s="189">
        <f t="shared" si="2"/>
        <v>0</v>
      </c>
      <c r="L155" s="174"/>
    </row>
    <row r="156" spans="1:12" x14ac:dyDescent="0.2">
      <c r="A156" s="168"/>
      <c r="B156" s="15"/>
      <c r="C156" s="15"/>
      <c r="D156" s="15"/>
      <c r="E156" s="17"/>
      <c r="F156" s="48"/>
      <c r="G156" s="170"/>
      <c r="H156" s="171"/>
      <c r="I156" s="172"/>
      <c r="J156" s="175"/>
      <c r="K156" s="189">
        <f t="shared" si="2"/>
        <v>0</v>
      </c>
      <c r="L156" s="174"/>
    </row>
    <row r="157" spans="1:12" x14ac:dyDescent="0.2">
      <c r="A157" s="168"/>
      <c r="B157" s="15"/>
      <c r="C157" s="15"/>
      <c r="D157" s="15"/>
      <c r="E157" s="17"/>
      <c r="F157" s="48"/>
      <c r="G157" s="170"/>
      <c r="H157" s="171"/>
      <c r="I157" s="172"/>
      <c r="J157" s="175"/>
      <c r="K157" s="189">
        <f t="shared" si="2"/>
        <v>0</v>
      </c>
      <c r="L157" s="174"/>
    </row>
    <row r="158" spans="1:12" x14ac:dyDescent="0.2">
      <c r="A158" s="168"/>
      <c r="B158" s="15"/>
      <c r="C158" s="15"/>
      <c r="D158" s="15"/>
      <c r="E158" s="17"/>
      <c r="F158" s="48"/>
      <c r="G158" s="170"/>
      <c r="H158" s="171"/>
      <c r="I158" s="172"/>
      <c r="J158" s="175"/>
      <c r="K158" s="189">
        <f t="shared" si="2"/>
        <v>0</v>
      </c>
      <c r="L158" s="174"/>
    </row>
    <row r="159" spans="1:12" x14ac:dyDescent="0.2">
      <c r="A159" s="168"/>
      <c r="B159" s="15"/>
      <c r="C159" s="15"/>
      <c r="D159" s="15"/>
      <c r="E159" s="17"/>
      <c r="F159" s="48"/>
      <c r="G159" s="170"/>
      <c r="H159" s="171"/>
      <c r="I159" s="172"/>
      <c r="J159" s="175"/>
      <c r="K159" s="189">
        <f t="shared" si="2"/>
        <v>0</v>
      </c>
      <c r="L159" s="174"/>
    </row>
    <row r="160" spans="1:12" x14ac:dyDescent="0.2">
      <c r="A160" s="168"/>
      <c r="B160" s="15"/>
      <c r="C160" s="15"/>
      <c r="D160" s="15"/>
      <c r="E160" s="17"/>
      <c r="F160" s="48"/>
      <c r="G160" s="170"/>
      <c r="H160" s="171"/>
      <c r="I160" s="172"/>
      <c r="J160" s="175"/>
      <c r="K160" s="189">
        <f t="shared" si="2"/>
        <v>0</v>
      </c>
      <c r="L160" s="174"/>
    </row>
    <row r="161" spans="1:12" x14ac:dyDescent="0.2">
      <c r="A161" s="168"/>
      <c r="B161" s="15"/>
      <c r="C161" s="15"/>
      <c r="D161" s="15"/>
      <c r="E161" s="17"/>
      <c r="F161" s="48"/>
      <c r="G161" s="170"/>
      <c r="H161" s="171"/>
      <c r="I161" s="172"/>
      <c r="J161" s="175"/>
      <c r="K161" s="189">
        <f t="shared" si="2"/>
        <v>0</v>
      </c>
      <c r="L161" s="174"/>
    </row>
    <row r="162" spans="1:12" x14ac:dyDescent="0.2">
      <c r="A162" s="168"/>
      <c r="B162" s="15"/>
      <c r="C162" s="15"/>
      <c r="D162" s="15"/>
      <c r="E162" s="17"/>
      <c r="F162" s="48"/>
      <c r="G162" s="170"/>
      <c r="H162" s="171"/>
      <c r="I162" s="172"/>
      <c r="J162" s="175"/>
      <c r="K162" s="189">
        <f t="shared" si="2"/>
        <v>0</v>
      </c>
      <c r="L162" s="174"/>
    </row>
    <row r="163" spans="1:12" x14ac:dyDescent="0.2">
      <c r="A163" s="168"/>
      <c r="B163" s="15"/>
      <c r="C163" s="15"/>
      <c r="D163" s="15"/>
      <c r="E163" s="17"/>
      <c r="F163" s="48"/>
      <c r="G163" s="170"/>
      <c r="H163" s="171"/>
      <c r="I163" s="172"/>
      <c r="J163" s="175"/>
      <c r="K163" s="189">
        <f t="shared" si="2"/>
        <v>0</v>
      </c>
      <c r="L163" s="174"/>
    </row>
    <row r="164" spans="1:12" x14ac:dyDescent="0.2">
      <c r="A164" s="168"/>
      <c r="B164" s="15"/>
      <c r="C164" s="15"/>
      <c r="D164" s="15"/>
      <c r="E164" s="17"/>
      <c r="F164" s="48"/>
      <c r="G164" s="170"/>
      <c r="H164" s="171"/>
      <c r="I164" s="172"/>
      <c r="J164" s="175"/>
      <c r="K164" s="189">
        <f t="shared" si="2"/>
        <v>0</v>
      </c>
      <c r="L164" s="174"/>
    </row>
    <row r="165" spans="1:12" x14ac:dyDescent="0.2">
      <c r="A165" s="168"/>
      <c r="B165" s="15"/>
      <c r="C165" s="15"/>
      <c r="D165" s="15"/>
      <c r="E165" s="17"/>
      <c r="F165" s="48"/>
      <c r="G165" s="170"/>
      <c r="H165" s="171"/>
      <c r="I165" s="172"/>
      <c r="J165" s="175"/>
      <c r="K165" s="189">
        <f t="shared" si="2"/>
        <v>0</v>
      </c>
      <c r="L165" s="174"/>
    </row>
    <row r="166" spans="1:12" x14ac:dyDescent="0.2">
      <c r="A166" s="168"/>
      <c r="B166" s="15"/>
      <c r="C166" s="15"/>
      <c r="D166" s="15"/>
      <c r="E166" s="17"/>
      <c r="F166" s="48"/>
      <c r="G166" s="170"/>
      <c r="H166" s="171"/>
      <c r="I166" s="172"/>
      <c r="J166" s="175"/>
      <c r="K166" s="189">
        <f t="shared" si="2"/>
        <v>0</v>
      </c>
      <c r="L166" s="174"/>
    </row>
    <row r="167" spans="1:12" x14ac:dyDescent="0.2">
      <c r="A167" s="168"/>
      <c r="B167" s="15"/>
      <c r="C167" s="15"/>
      <c r="D167" s="15"/>
      <c r="E167" s="17"/>
      <c r="F167" s="48"/>
      <c r="G167" s="170"/>
      <c r="H167" s="171"/>
      <c r="I167" s="172"/>
      <c r="J167" s="175"/>
      <c r="K167" s="189">
        <f t="shared" ref="K167:K209" si="3">+H167*I167*J167</f>
        <v>0</v>
      </c>
      <c r="L167" s="174"/>
    </row>
    <row r="168" spans="1:12" x14ac:dyDescent="0.2">
      <c r="A168" s="168"/>
      <c r="B168" s="15"/>
      <c r="C168" s="15"/>
      <c r="D168" s="15"/>
      <c r="E168" s="17"/>
      <c r="F168" s="48"/>
      <c r="G168" s="170"/>
      <c r="H168" s="171"/>
      <c r="I168" s="172"/>
      <c r="J168" s="175"/>
      <c r="K168" s="189">
        <f t="shared" si="3"/>
        <v>0</v>
      </c>
      <c r="L168" s="174"/>
    </row>
    <row r="169" spans="1:12" x14ac:dyDescent="0.2">
      <c r="A169" s="168"/>
      <c r="B169" s="15"/>
      <c r="C169" s="15"/>
      <c r="D169" s="15"/>
      <c r="E169" s="17"/>
      <c r="F169" s="48"/>
      <c r="G169" s="170"/>
      <c r="H169" s="171"/>
      <c r="I169" s="172"/>
      <c r="J169" s="175"/>
      <c r="K169" s="189">
        <f t="shared" si="3"/>
        <v>0</v>
      </c>
      <c r="L169" s="174"/>
    </row>
    <row r="170" spans="1:12" x14ac:dyDescent="0.2">
      <c r="A170" s="168"/>
      <c r="B170" s="15"/>
      <c r="C170" s="15"/>
      <c r="D170" s="15"/>
      <c r="E170" s="17"/>
      <c r="F170" s="48"/>
      <c r="G170" s="170"/>
      <c r="H170" s="171"/>
      <c r="I170" s="172"/>
      <c r="J170" s="175"/>
      <c r="K170" s="189">
        <f t="shared" si="3"/>
        <v>0</v>
      </c>
      <c r="L170" s="174"/>
    </row>
    <row r="171" spans="1:12" x14ac:dyDescent="0.2">
      <c r="A171" s="168"/>
      <c r="B171" s="15"/>
      <c r="C171" s="15"/>
      <c r="D171" s="15"/>
      <c r="E171" s="17"/>
      <c r="F171" s="48"/>
      <c r="G171" s="170"/>
      <c r="H171" s="171"/>
      <c r="I171" s="172"/>
      <c r="J171" s="175"/>
      <c r="K171" s="189">
        <f t="shared" si="3"/>
        <v>0</v>
      </c>
      <c r="L171" s="174"/>
    </row>
    <row r="172" spans="1:12" x14ac:dyDescent="0.2">
      <c r="A172" s="168"/>
      <c r="B172" s="15"/>
      <c r="C172" s="15"/>
      <c r="D172" s="15"/>
      <c r="E172" s="17"/>
      <c r="F172" s="48"/>
      <c r="G172" s="170"/>
      <c r="H172" s="171"/>
      <c r="I172" s="172"/>
      <c r="J172" s="175"/>
      <c r="K172" s="189">
        <f t="shared" si="3"/>
        <v>0</v>
      </c>
      <c r="L172" s="174"/>
    </row>
    <row r="173" spans="1:12" x14ac:dyDescent="0.2">
      <c r="A173" s="168"/>
      <c r="B173" s="15"/>
      <c r="C173" s="15"/>
      <c r="D173" s="15"/>
      <c r="E173" s="17"/>
      <c r="F173" s="48"/>
      <c r="G173" s="170"/>
      <c r="H173" s="171"/>
      <c r="I173" s="172"/>
      <c r="J173" s="175"/>
      <c r="K173" s="189">
        <f t="shared" si="3"/>
        <v>0</v>
      </c>
      <c r="L173" s="174"/>
    </row>
    <row r="174" spans="1:12" x14ac:dyDescent="0.2">
      <c r="A174" s="168"/>
      <c r="B174" s="15"/>
      <c r="C174" s="15"/>
      <c r="D174" s="15"/>
      <c r="E174" s="17"/>
      <c r="F174" s="48"/>
      <c r="G174" s="170"/>
      <c r="H174" s="171"/>
      <c r="I174" s="172"/>
      <c r="J174" s="175"/>
      <c r="K174" s="189">
        <f t="shared" si="3"/>
        <v>0</v>
      </c>
      <c r="L174" s="174"/>
    </row>
    <row r="175" spans="1:12" x14ac:dyDescent="0.2">
      <c r="A175" s="168"/>
      <c r="B175" s="15"/>
      <c r="C175" s="15"/>
      <c r="D175" s="15"/>
      <c r="E175" s="17"/>
      <c r="F175" s="48"/>
      <c r="G175" s="170"/>
      <c r="H175" s="171"/>
      <c r="I175" s="172"/>
      <c r="J175" s="175"/>
      <c r="K175" s="189">
        <f t="shared" si="3"/>
        <v>0</v>
      </c>
      <c r="L175" s="174"/>
    </row>
    <row r="176" spans="1:12" x14ac:dyDescent="0.2">
      <c r="A176" s="168"/>
      <c r="B176" s="15"/>
      <c r="C176" s="15"/>
      <c r="D176" s="15"/>
      <c r="E176" s="17"/>
      <c r="F176" s="48"/>
      <c r="G176" s="170"/>
      <c r="H176" s="171"/>
      <c r="I176" s="172"/>
      <c r="J176" s="175"/>
      <c r="K176" s="189">
        <f t="shared" si="3"/>
        <v>0</v>
      </c>
      <c r="L176" s="174"/>
    </row>
    <row r="177" spans="1:12" x14ac:dyDescent="0.2">
      <c r="A177" s="168"/>
      <c r="B177" s="15"/>
      <c r="C177" s="15"/>
      <c r="D177" s="15"/>
      <c r="E177" s="17"/>
      <c r="F177" s="48"/>
      <c r="G177" s="170"/>
      <c r="H177" s="171"/>
      <c r="I177" s="172"/>
      <c r="J177" s="175"/>
      <c r="K177" s="189">
        <f t="shared" si="3"/>
        <v>0</v>
      </c>
      <c r="L177" s="174"/>
    </row>
    <row r="178" spans="1:12" x14ac:dyDescent="0.2">
      <c r="A178" s="168"/>
      <c r="B178" s="15"/>
      <c r="C178" s="15"/>
      <c r="D178" s="15"/>
      <c r="E178" s="17"/>
      <c r="F178" s="48"/>
      <c r="G178" s="170"/>
      <c r="H178" s="171"/>
      <c r="I178" s="172"/>
      <c r="J178" s="175"/>
      <c r="K178" s="189">
        <f t="shared" si="3"/>
        <v>0</v>
      </c>
      <c r="L178" s="174"/>
    </row>
    <row r="179" spans="1:12" x14ac:dyDescent="0.2">
      <c r="A179" s="168"/>
      <c r="B179" s="15"/>
      <c r="C179" s="15"/>
      <c r="D179" s="15"/>
      <c r="E179" s="17"/>
      <c r="F179" s="48"/>
      <c r="G179" s="170"/>
      <c r="H179" s="171"/>
      <c r="I179" s="172"/>
      <c r="J179" s="175"/>
      <c r="K179" s="189">
        <f t="shared" si="3"/>
        <v>0</v>
      </c>
      <c r="L179" s="174"/>
    </row>
    <row r="180" spans="1:12" x14ac:dyDescent="0.2">
      <c r="A180" s="168"/>
      <c r="B180" s="15"/>
      <c r="C180" s="15"/>
      <c r="D180" s="15"/>
      <c r="E180" s="17"/>
      <c r="F180" s="48"/>
      <c r="G180" s="170"/>
      <c r="H180" s="171"/>
      <c r="I180" s="172"/>
      <c r="J180" s="175"/>
      <c r="K180" s="189">
        <f t="shared" si="3"/>
        <v>0</v>
      </c>
      <c r="L180" s="174"/>
    </row>
    <row r="181" spans="1:12" x14ac:dyDescent="0.2">
      <c r="A181" s="168"/>
      <c r="B181" s="15"/>
      <c r="C181" s="15"/>
      <c r="D181" s="15"/>
      <c r="E181" s="17"/>
      <c r="F181" s="48"/>
      <c r="G181" s="170"/>
      <c r="H181" s="171"/>
      <c r="I181" s="172"/>
      <c r="J181" s="175"/>
      <c r="K181" s="189">
        <f t="shared" si="3"/>
        <v>0</v>
      </c>
      <c r="L181" s="174"/>
    </row>
    <row r="182" spans="1:12" x14ac:dyDescent="0.2">
      <c r="A182" s="168"/>
      <c r="B182" s="15"/>
      <c r="C182" s="15"/>
      <c r="D182" s="15"/>
      <c r="E182" s="17"/>
      <c r="F182" s="48"/>
      <c r="G182" s="170"/>
      <c r="H182" s="171"/>
      <c r="I182" s="172"/>
      <c r="J182" s="175"/>
      <c r="K182" s="189">
        <f t="shared" si="3"/>
        <v>0</v>
      </c>
      <c r="L182" s="174"/>
    </row>
    <row r="183" spans="1:12" x14ac:dyDescent="0.2">
      <c r="A183" s="168"/>
      <c r="B183" s="15"/>
      <c r="C183" s="15"/>
      <c r="D183" s="15"/>
      <c r="E183" s="17"/>
      <c r="F183" s="48"/>
      <c r="G183" s="170"/>
      <c r="H183" s="171"/>
      <c r="I183" s="172"/>
      <c r="J183" s="175"/>
      <c r="K183" s="189">
        <f t="shared" si="3"/>
        <v>0</v>
      </c>
      <c r="L183" s="174"/>
    </row>
    <row r="184" spans="1:12" x14ac:dyDescent="0.2">
      <c r="A184" s="168"/>
      <c r="B184" s="15"/>
      <c r="C184" s="15"/>
      <c r="D184" s="15"/>
      <c r="E184" s="17"/>
      <c r="F184" s="48"/>
      <c r="G184" s="170"/>
      <c r="H184" s="171"/>
      <c r="I184" s="172"/>
      <c r="J184" s="175"/>
      <c r="K184" s="189">
        <f t="shared" si="3"/>
        <v>0</v>
      </c>
      <c r="L184" s="174"/>
    </row>
    <row r="185" spans="1:12" x14ac:dyDescent="0.2">
      <c r="A185" s="168"/>
      <c r="B185" s="15"/>
      <c r="C185" s="15"/>
      <c r="D185" s="15"/>
      <c r="E185" s="17"/>
      <c r="F185" s="48"/>
      <c r="G185" s="170"/>
      <c r="H185" s="171"/>
      <c r="I185" s="172"/>
      <c r="J185" s="175"/>
      <c r="K185" s="189">
        <f t="shared" si="3"/>
        <v>0</v>
      </c>
      <c r="L185" s="174"/>
    </row>
    <row r="186" spans="1:12" x14ac:dyDescent="0.2">
      <c r="A186" s="168"/>
      <c r="B186" s="15"/>
      <c r="C186" s="15"/>
      <c r="D186" s="15"/>
      <c r="E186" s="17"/>
      <c r="F186" s="48"/>
      <c r="G186" s="170"/>
      <c r="H186" s="171"/>
      <c r="I186" s="172"/>
      <c r="J186" s="175"/>
      <c r="K186" s="189">
        <f t="shared" si="3"/>
        <v>0</v>
      </c>
      <c r="L186" s="174"/>
    </row>
    <row r="187" spans="1:12" x14ac:dyDescent="0.2">
      <c r="A187" s="168"/>
      <c r="B187" s="15"/>
      <c r="C187" s="15"/>
      <c r="D187" s="15"/>
      <c r="E187" s="17"/>
      <c r="F187" s="48"/>
      <c r="G187" s="170"/>
      <c r="H187" s="171"/>
      <c r="I187" s="172"/>
      <c r="J187" s="175"/>
      <c r="K187" s="189">
        <f t="shared" si="3"/>
        <v>0</v>
      </c>
      <c r="L187" s="174"/>
    </row>
    <row r="188" spans="1:12" x14ac:dyDescent="0.2">
      <c r="A188" s="168"/>
      <c r="B188" s="15"/>
      <c r="C188" s="15"/>
      <c r="D188" s="15"/>
      <c r="E188" s="17"/>
      <c r="F188" s="48"/>
      <c r="G188" s="170"/>
      <c r="H188" s="171"/>
      <c r="I188" s="172"/>
      <c r="J188" s="175"/>
      <c r="K188" s="189">
        <f t="shared" si="3"/>
        <v>0</v>
      </c>
      <c r="L188" s="174"/>
    </row>
    <row r="189" spans="1:12" x14ac:dyDescent="0.2">
      <c r="A189" s="168"/>
      <c r="B189" s="15"/>
      <c r="C189" s="15"/>
      <c r="D189" s="15"/>
      <c r="E189" s="17"/>
      <c r="F189" s="48"/>
      <c r="G189" s="170"/>
      <c r="H189" s="171"/>
      <c r="I189" s="172"/>
      <c r="J189" s="175"/>
      <c r="K189" s="189">
        <f t="shared" si="3"/>
        <v>0</v>
      </c>
      <c r="L189" s="174"/>
    </row>
    <row r="190" spans="1:12" x14ac:dyDescent="0.2">
      <c r="A190" s="168"/>
      <c r="B190" s="15"/>
      <c r="C190" s="15"/>
      <c r="D190" s="15"/>
      <c r="E190" s="17"/>
      <c r="F190" s="48"/>
      <c r="G190" s="170"/>
      <c r="H190" s="171"/>
      <c r="I190" s="172"/>
      <c r="J190" s="175"/>
      <c r="K190" s="189">
        <f t="shared" si="3"/>
        <v>0</v>
      </c>
      <c r="L190" s="174"/>
    </row>
    <row r="191" spans="1:12" x14ac:dyDescent="0.2">
      <c r="A191" s="168"/>
      <c r="B191" s="15"/>
      <c r="C191" s="15"/>
      <c r="D191" s="15"/>
      <c r="E191" s="17"/>
      <c r="F191" s="48"/>
      <c r="G191" s="170"/>
      <c r="H191" s="171"/>
      <c r="I191" s="172"/>
      <c r="J191" s="175"/>
      <c r="K191" s="189">
        <f t="shared" si="3"/>
        <v>0</v>
      </c>
      <c r="L191" s="174"/>
    </row>
    <row r="192" spans="1:12" x14ac:dyDescent="0.2">
      <c r="A192" s="168"/>
      <c r="B192" s="15"/>
      <c r="C192" s="15"/>
      <c r="D192" s="15"/>
      <c r="E192" s="17"/>
      <c r="F192" s="48"/>
      <c r="G192" s="170"/>
      <c r="H192" s="171"/>
      <c r="I192" s="172"/>
      <c r="J192" s="175"/>
      <c r="K192" s="189">
        <f t="shared" si="3"/>
        <v>0</v>
      </c>
      <c r="L192" s="174"/>
    </row>
    <row r="193" spans="1:12" x14ac:dyDescent="0.2">
      <c r="A193" s="168"/>
      <c r="B193" s="15"/>
      <c r="C193" s="15"/>
      <c r="D193" s="15"/>
      <c r="E193" s="17"/>
      <c r="F193" s="48"/>
      <c r="G193" s="170"/>
      <c r="H193" s="171"/>
      <c r="I193" s="172"/>
      <c r="J193" s="175"/>
      <c r="K193" s="189">
        <f t="shared" si="3"/>
        <v>0</v>
      </c>
      <c r="L193" s="174"/>
    </row>
    <row r="194" spans="1:12" x14ac:dyDescent="0.2">
      <c r="A194" s="168"/>
      <c r="B194" s="15"/>
      <c r="C194" s="15"/>
      <c r="D194" s="15"/>
      <c r="E194" s="17"/>
      <c r="F194" s="48"/>
      <c r="G194" s="170"/>
      <c r="H194" s="171"/>
      <c r="I194" s="172"/>
      <c r="J194" s="175"/>
      <c r="K194" s="189">
        <f t="shared" si="3"/>
        <v>0</v>
      </c>
      <c r="L194" s="174"/>
    </row>
    <row r="195" spans="1:12" x14ac:dyDescent="0.2">
      <c r="A195" s="168"/>
      <c r="B195" s="15"/>
      <c r="C195" s="15"/>
      <c r="D195" s="15"/>
      <c r="E195" s="17"/>
      <c r="F195" s="48"/>
      <c r="G195" s="170"/>
      <c r="H195" s="171"/>
      <c r="I195" s="172"/>
      <c r="J195" s="175"/>
      <c r="K195" s="189">
        <f t="shared" si="3"/>
        <v>0</v>
      </c>
      <c r="L195" s="174"/>
    </row>
    <row r="196" spans="1:12" x14ac:dyDescent="0.2">
      <c r="A196" s="168"/>
      <c r="B196" s="15"/>
      <c r="C196" s="15"/>
      <c r="D196" s="15"/>
      <c r="E196" s="17"/>
      <c r="F196" s="48"/>
      <c r="G196" s="170"/>
      <c r="H196" s="171"/>
      <c r="I196" s="172"/>
      <c r="J196" s="175"/>
      <c r="K196" s="189">
        <f t="shared" si="3"/>
        <v>0</v>
      </c>
      <c r="L196" s="174"/>
    </row>
    <row r="197" spans="1:12" x14ac:dyDescent="0.2">
      <c r="A197" s="168"/>
      <c r="B197" s="15"/>
      <c r="C197" s="15"/>
      <c r="D197" s="15"/>
      <c r="E197" s="17"/>
      <c r="F197" s="48"/>
      <c r="G197" s="170"/>
      <c r="H197" s="171"/>
      <c r="I197" s="172"/>
      <c r="J197" s="175"/>
      <c r="K197" s="189">
        <f t="shared" si="3"/>
        <v>0</v>
      </c>
      <c r="L197" s="174"/>
    </row>
    <row r="198" spans="1:12" x14ac:dyDescent="0.2">
      <c r="A198" s="168"/>
      <c r="B198" s="15"/>
      <c r="C198" s="15"/>
      <c r="D198" s="15"/>
      <c r="E198" s="17"/>
      <c r="F198" s="48"/>
      <c r="G198" s="170"/>
      <c r="H198" s="171"/>
      <c r="I198" s="172"/>
      <c r="J198" s="175"/>
      <c r="K198" s="189">
        <f t="shared" si="3"/>
        <v>0</v>
      </c>
      <c r="L198" s="174"/>
    </row>
    <row r="199" spans="1:12" x14ac:dyDescent="0.2">
      <c r="A199" s="168"/>
      <c r="B199" s="15"/>
      <c r="C199" s="15"/>
      <c r="D199" s="15"/>
      <c r="E199" s="17"/>
      <c r="F199" s="48"/>
      <c r="G199" s="170"/>
      <c r="H199" s="171"/>
      <c r="I199" s="172"/>
      <c r="J199" s="175"/>
      <c r="K199" s="189">
        <f t="shared" si="3"/>
        <v>0</v>
      </c>
      <c r="L199" s="174"/>
    </row>
    <row r="200" spans="1:12" x14ac:dyDescent="0.2">
      <c r="A200" s="168"/>
      <c r="B200" s="15"/>
      <c r="C200" s="15"/>
      <c r="D200" s="15"/>
      <c r="E200" s="17"/>
      <c r="F200" s="48"/>
      <c r="G200" s="170"/>
      <c r="H200" s="171"/>
      <c r="I200" s="172"/>
      <c r="J200" s="175"/>
      <c r="K200" s="189">
        <f t="shared" si="3"/>
        <v>0</v>
      </c>
      <c r="L200" s="174"/>
    </row>
    <row r="201" spans="1:12" x14ac:dyDescent="0.2">
      <c r="A201" s="168"/>
      <c r="B201" s="15"/>
      <c r="C201" s="15"/>
      <c r="D201" s="15"/>
      <c r="E201" s="17"/>
      <c r="F201" s="48"/>
      <c r="G201" s="170"/>
      <c r="H201" s="171"/>
      <c r="I201" s="172"/>
      <c r="J201" s="175"/>
      <c r="K201" s="189">
        <f t="shared" si="3"/>
        <v>0</v>
      </c>
      <c r="L201" s="174"/>
    </row>
    <row r="202" spans="1:12" x14ac:dyDescent="0.2">
      <c r="A202" s="168"/>
      <c r="B202" s="15"/>
      <c r="C202" s="15"/>
      <c r="D202" s="15"/>
      <c r="E202" s="17"/>
      <c r="F202" s="48"/>
      <c r="G202" s="170"/>
      <c r="H202" s="171"/>
      <c r="I202" s="172"/>
      <c r="J202" s="175"/>
      <c r="K202" s="189">
        <f t="shared" si="3"/>
        <v>0</v>
      </c>
      <c r="L202" s="174"/>
    </row>
    <row r="203" spans="1:12" x14ac:dyDescent="0.2">
      <c r="A203" s="168"/>
      <c r="B203" s="15"/>
      <c r="C203" s="15"/>
      <c r="D203" s="15"/>
      <c r="E203" s="17"/>
      <c r="F203" s="48"/>
      <c r="G203" s="170"/>
      <c r="H203" s="171"/>
      <c r="I203" s="172"/>
      <c r="J203" s="175"/>
      <c r="K203" s="189">
        <f t="shared" si="3"/>
        <v>0</v>
      </c>
      <c r="L203" s="174"/>
    </row>
    <row r="204" spans="1:12" x14ac:dyDescent="0.2">
      <c r="A204" s="168"/>
      <c r="B204" s="15"/>
      <c r="C204" s="15"/>
      <c r="D204" s="15"/>
      <c r="E204" s="17"/>
      <c r="F204" s="48"/>
      <c r="G204" s="170"/>
      <c r="H204" s="171"/>
      <c r="I204" s="172"/>
      <c r="J204" s="175"/>
      <c r="K204" s="189">
        <f t="shared" si="3"/>
        <v>0</v>
      </c>
      <c r="L204" s="174"/>
    </row>
    <row r="205" spans="1:12" x14ac:dyDescent="0.2">
      <c r="A205" s="168"/>
      <c r="B205" s="15"/>
      <c r="C205" s="15"/>
      <c r="D205" s="15"/>
      <c r="E205" s="17"/>
      <c r="F205" s="48"/>
      <c r="G205" s="170"/>
      <c r="H205" s="171"/>
      <c r="I205" s="172"/>
      <c r="J205" s="175"/>
      <c r="K205" s="189">
        <f t="shared" si="3"/>
        <v>0</v>
      </c>
      <c r="L205" s="174"/>
    </row>
    <row r="206" spans="1:12" x14ac:dyDescent="0.2">
      <c r="A206" s="168"/>
      <c r="B206" s="15"/>
      <c r="C206" s="15"/>
      <c r="D206" s="15"/>
      <c r="E206" s="17"/>
      <c r="F206" s="48"/>
      <c r="G206" s="170"/>
      <c r="H206" s="171"/>
      <c r="I206" s="172"/>
      <c r="J206" s="175"/>
      <c r="K206" s="189">
        <f t="shared" si="3"/>
        <v>0</v>
      </c>
      <c r="L206" s="174"/>
    </row>
    <row r="207" spans="1:12" x14ac:dyDescent="0.2">
      <c r="A207" s="168"/>
      <c r="B207" s="15"/>
      <c r="C207" s="15"/>
      <c r="D207" s="15"/>
      <c r="E207" s="17"/>
      <c r="F207" s="48"/>
      <c r="G207" s="170"/>
      <c r="H207" s="171"/>
      <c r="I207" s="172"/>
      <c r="J207" s="175"/>
      <c r="K207" s="189">
        <f t="shared" si="3"/>
        <v>0</v>
      </c>
      <c r="L207" s="174"/>
    </row>
    <row r="208" spans="1:12" x14ac:dyDescent="0.2">
      <c r="A208" s="168"/>
      <c r="B208" s="15"/>
      <c r="C208" s="15"/>
      <c r="D208" s="15"/>
      <c r="E208" s="17"/>
      <c r="F208" s="48"/>
      <c r="G208" s="170"/>
      <c r="H208" s="171"/>
      <c r="I208" s="172"/>
      <c r="J208" s="175"/>
      <c r="K208" s="189">
        <f t="shared" si="3"/>
        <v>0</v>
      </c>
      <c r="L208" s="174"/>
    </row>
    <row r="209" spans="1:12" ht="16" thickBot="1" x14ac:dyDescent="0.25">
      <c r="A209" s="176"/>
      <c r="B209" s="177"/>
      <c r="C209" s="177"/>
      <c r="D209" s="177"/>
      <c r="E209" s="18"/>
      <c r="F209" s="178"/>
      <c r="G209" s="179"/>
      <c r="H209" s="180"/>
      <c r="I209" s="181"/>
      <c r="J209" s="182"/>
      <c r="K209" s="190">
        <f t="shared" si="3"/>
        <v>0</v>
      </c>
      <c r="L209" s="183"/>
    </row>
  </sheetData>
  <sheetProtection algorithmName="SHA-512" hashValue="qRJnXvG2PtZQqvHu1V2TeUoGtxLg+7J72IDFaqogWg+nXLa0kjBCUpR193hndB6KUMe52pVJRVljInSI4gGvFw==" saltValue="lKVPnxElYSAbj8xXW1iCoA==" spinCount="100000" sheet="1" selectLockedCells="1"/>
  <mergeCells count="1">
    <mergeCell ref="A1:L1"/>
  </mergeCells>
  <dataValidations count="2">
    <dataValidation type="list" allowBlank="1" showInputMessage="1" showErrorMessage="1" promptTitle="Ressources type" prompt="Make your choice" sqref="E3:E209" xr:uid="{00000000-0002-0000-1000-000000000000}">
      <formula1>" Equipment,Infrastructures,Other assets"</formula1>
    </dataValidation>
    <dataValidation type="date" allowBlank="1" showInputMessage="1" showErrorMessage="1" sqref="G3" xr:uid="{00000000-0002-0000-1000-000001000000}">
      <formula1>1</formula1>
      <formula2>73415</formula2>
    </dataValidation>
  </dataValidations>
  <pageMargins left="0.25" right="0.25" top="0.75" bottom="0.75" header="0.3" footer="0.3"/>
  <pageSetup paperSize="9" scale="60" fitToHeight="0" orientation="landscape"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CCFF66"/>
    <pageSetUpPr fitToPage="1"/>
  </sheetPr>
  <dimension ref="A1:K111"/>
  <sheetViews>
    <sheetView workbookViewId="0">
      <pane ySplit="2" topLeftCell="A9" activePane="bottomLeft" state="frozenSplit"/>
      <selection sqref="A1:B1"/>
      <selection pane="bottomLeft" activeCell="B15" sqref="B15"/>
    </sheetView>
  </sheetViews>
  <sheetFormatPr baseColWidth="10" defaultColWidth="8.83203125" defaultRowHeight="15" x14ac:dyDescent="0.2"/>
  <cols>
    <col min="1" max="1" width="7.6640625" style="95" customWidth="1"/>
    <col min="2" max="3" width="14.6640625" style="95" customWidth="1"/>
    <col min="4" max="4" width="75.6640625" style="95" customWidth="1"/>
  </cols>
  <sheetData>
    <row r="1" spans="1:11" s="97" customFormat="1" ht="21" x14ac:dyDescent="0.25">
      <c r="A1" s="294" t="s">
        <v>143</v>
      </c>
      <c r="B1" s="295"/>
      <c r="C1" s="295"/>
      <c r="D1" s="296"/>
      <c r="E1" s="96"/>
      <c r="F1" s="96"/>
      <c r="G1" s="96"/>
      <c r="H1" s="96"/>
      <c r="I1" s="96"/>
      <c r="J1" s="96"/>
      <c r="K1" s="96"/>
    </row>
    <row r="2" spans="1:11" ht="16" thickBot="1" x14ac:dyDescent="0.25">
      <c r="A2" s="191" t="s">
        <v>144</v>
      </c>
      <c r="B2" s="192" t="s">
        <v>145</v>
      </c>
      <c r="C2" s="192" t="s">
        <v>146</v>
      </c>
      <c r="D2" s="193" t="s">
        <v>147</v>
      </c>
    </row>
    <row r="3" spans="1:11" ht="32" x14ac:dyDescent="0.2">
      <c r="A3" s="194">
        <v>1</v>
      </c>
      <c r="B3" s="195" t="s">
        <v>604</v>
      </c>
      <c r="C3" s="195">
        <v>1</v>
      </c>
      <c r="D3" s="195" t="s">
        <v>589</v>
      </c>
    </row>
    <row r="4" spans="1:11" ht="32" x14ac:dyDescent="0.2">
      <c r="A4" s="196">
        <v>2</v>
      </c>
      <c r="B4" s="197" t="s">
        <v>604</v>
      </c>
      <c r="C4" s="197">
        <v>2</v>
      </c>
      <c r="D4" s="197" t="s">
        <v>590</v>
      </c>
    </row>
    <row r="5" spans="1:11" ht="32" x14ac:dyDescent="0.2">
      <c r="A5" s="196">
        <v>3</v>
      </c>
      <c r="B5" s="197" t="s">
        <v>604</v>
      </c>
      <c r="C5" s="197">
        <v>3</v>
      </c>
      <c r="D5" s="197" t="s">
        <v>602</v>
      </c>
    </row>
    <row r="6" spans="1:11" ht="32" x14ac:dyDescent="0.2">
      <c r="A6" s="196">
        <v>4</v>
      </c>
      <c r="B6" s="197" t="s">
        <v>605</v>
      </c>
      <c r="C6" s="197">
        <v>4</v>
      </c>
      <c r="D6" s="197" t="s">
        <v>593</v>
      </c>
    </row>
    <row r="7" spans="1:11" ht="32" x14ac:dyDescent="0.2">
      <c r="A7" s="196">
        <v>5</v>
      </c>
      <c r="B7" s="197" t="s">
        <v>606</v>
      </c>
      <c r="C7" s="197">
        <v>18</v>
      </c>
      <c r="D7" s="197" t="s">
        <v>591</v>
      </c>
    </row>
    <row r="8" spans="1:11" ht="32" x14ac:dyDescent="0.2">
      <c r="A8" s="196">
        <v>6</v>
      </c>
      <c r="B8" s="197" t="s">
        <v>603</v>
      </c>
      <c r="C8" s="197">
        <v>18</v>
      </c>
      <c r="D8" s="197" t="s">
        <v>592</v>
      </c>
    </row>
    <row r="9" spans="1:11" ht="16" x14ac:dyDescent="0.2">
      <c r="A9" s="196">
        <v>7</v>
      </c>
      <c r="B9" s="197" t="s">
        <v>464</v>
      </c>
      <c r="C9" s="197">
        <v>9</v>
      </c>
      <c r="D9" s="197" t="s">
        <v>594</v>
      </c>
    </row>
    <row r="10" spans="1:11" x14ac:dyDescent="0.2">
      <c r="A10" s="196">
        <v>8</v>
      </c>
      <c r="B10" s="239" t="s">
        <v>607</v>
      </c>
      <c r="C10" s="239">
        <v>14</v>
      </c>
      <c r="D10" s="239" t="s">
        <v>595</v>
      </c>
    </row>
    <row r="11" spans="1:11" ht="32" x14ac:dyDescent="0.2">
      <c r="A11" s="196">
        <v>9</v>
      </c>
      <c r="B11" s="197" t="s">
        <v>608</v>
      </c>
      <c r="C11" s="197">
        <v>14</v>
      </c>
      <c r="D11" s="197" t="s">
        <v>596</v>
      </c>
    </row>
    <row r="12" spans="1:11" ht="48" x14ac:dyDescent="0.2">
      <c r="A12" s="196">
        <v>10</v>
      </c>
      <c r="B12" s="197" t="s">
        <v>464</v>
      </c>
      <c r="C12" s="197">
        <v>8</v>
      </c>
      <c r="D12" s="197" t="s">
        <v>597</v>
      </c>
    </row>
    <row r="13" spans="1:11" ht="32" x14ac:dyDescent="0.2">
      <c r="A13" s="196">
        <v>11</v>
      </c>
      <c r="B13" s="197" t="s">
        <v>464</v>
      </c>
      <c r="C13" s="197">
        <v>9</v>
      </c>
      <c r="D13" s="197" t="s">
        <v>598</v>
      </c>
    </row>
    <row r="14" spans="1:11" ht="32" x14ac:dyDescent="0.2">
      <c r="A14" s="196">
        <v>12</v>
      </c>
      <c r="B14" s="197" t="s">
        <v>611</v>
      </c>
      <c r="C14" s="197">
        <v>9</v>
      </c>
      <c r="D14" s="197" t="s">
        <v>599</v>
      </c>
    </row>
    <row r="15" spans="1:11" ht="32" x14ac:dyDescent="0.2">
      <c r="A15" s="196">
        <v>13</v>
      </c>
      <c r="B15" s="197" t="s">
        <v>611</v>
      </c>
      <c r="C15" s="197">
        <v>10</v>
      </c>
      <c r="D15" s="197" t="s">
        <v>600</v>
      </c>
    </row>
    <row r="16" spans="1:11" ht="64" x14ac:dyDescent="0.2">
      <c r="A16" s="196">
        <v>14</v>
      </c>
      <c r="B16" s="197" t="s">
        <v>449</v>
      </c>
      <c r="C16" s="197">
        <v>14</v>
      </c>
      <c r="D16" s="197" t="s">
        <v>601</v>
      </c>
    </row>
    <row r="17" spans="1:4" ht="48" x14ac:dyDescent="0.2">
      <c r="A17" s="196">
        <v>15</v>
      </c>
      <c r="B17" s="197" t="s">
        <v>469</v>
      </c>
      <c r="C17" s="197">
        <v>8</v>
      </c>
      <c r="D17" s="197" t="s">
        <v>609</v>
      </c>
    </row>
    <row r="18" spans="1:4" ht="32" x14ac:dyDescent="0.2">
      <c r="A18" s="196"/>
      <c r="B18" s="197" t="s">
        <v>469</v>
      </c>
      <c r="C18" s="197">
        <v>9</v>
      </c>
      <c r="D18" s="197" t="s">
        <v>610</v>
      </c>
    </row>
    <row r="19" spans="1:4" x14ac:dyDescent="0.2">
      <c r="A19" s="196"/>
      <c r="B19" s="197"/>
      <c r="C19" s="197"/>
      <c r="D19" s="197"/>
    </row>
    <row r="20" spans="1:4" x14ac:dyDescent="0.2">
      <c r="A20" s="196"/>
      <c r="B20" s="197"/>
      <c r="C20" s="197"/>
      <c r="D20" s="197"/>
    </row>
    <row r="21" spans="1:4" x14ac:dyDescent="0.2">
      <c r="A21" s="196"/>
      <c r="B21" s="197"/>
      <c r="C21" s="197"/>
      <c r="D21" s="197"/>
    </row>
    <row r="22" spans="1:4" x14ac:dyDescent="0.2">
      <c r="A22" s="196"/>
      <c r="B22" s="197"/>
      <c r="C22" s="197"/>
      <c r="D22" s="197"/>
    </row>
    <row r="23" spans="1:4" x14ac:dyDescent="0.2">
      <c r="A23" s="196"/>
      <c r="B23" s="197"/>
      <c r="C23" s="197"/>
      <c r="D23" s="197"/>
    </row>
    <row r="24" spans="1:4" x14ac:dyDescent="0.2">
      <c r="A24" s="196"/>
      <c r="B24" s="197"/>
      <c r="C24" s="197"/>
      <c r="D24" s="197"/>
    </row>
    <row r="25" spans="1:4" x14ac:dyDescent="0.2">
      <c r="A25" s="196"/>
      <c r="B25" s="197"/>
      <c r="C25" s="197"/>
      <c r="D25" s="197"/>
    </row>
    <row r="26" spans="1:4" x14ac:dyDescent="0.2">
      <c r="A26" s="196"/>
      <c r="B26" s="197"/>
      <c r="C26" s="197"/>
      <c r="D26" s="197"/>
    </row>
    <row r="27" spans="1:4" x14ac:dyDescent="0.2">
      <c r="A27" s="196"/>
      <c r="B27" s="197"/>
      <c r="C27" s="197"/>
      <c r="D27" s="197"/>
    </row>
    <row r="28" spans="1:4" x14ac:dyDescent="0.2">
      <c r="A28" s="196"/>
      <c r="B28" s="197"/>
      <c r="C28" s="197"/>
      <c r="D28" s="197"/>
    </row>
    <row r="29" spans="1:4" x14ac:dyDescent="0.2">
      <c r="A29" s="196"/>
      <c r="B29" s="197"/>
      <c r="C29" s="197"/>
      <c r="D29" s="197"/>
    </row>
    <row r="30" spans="1:4" x14ac:dyDescent="0.2">
      <c r="A30" s="196"/>
      <c r="B30" s="197"/>
      <c r="C30" s="197"/>
      <c r="D30" s="197"/>
    </row>
    <row r="31" spans="1:4" x14ac:dyDescent="0.2">
      <c r="A31" s="196"/>
      <c r="B31" s="197"/>
      <c r="C31" s="197"/>
      <c r="D31" s="197"/>
    </row>
    <row r="32" spans="1:4" x14ac:dyDescent="0.2">
      <c r="A32" s="196"/>
      <c r="B32" s="197"/>
      <c r="C32" s="197"/>
      <c r="D32" s="197"/>
    </row>
    <row r="33" spans="1:4" x14ac:dyDescent="0.2">
      <c r="A33" s="196"/>
      <c r="B33" s="197"/>
      <c r="C33" s="197"/>
      <c r="D33" s="197"/>
    </row>
    <row r="34" spans="1:4" x14ac:dyDescent="0.2">
      <c r="A34" s="196"/>
      <c r="B34" s="197"/>
      <c r="C34" s="197"/>
      <c r="D34" s="197"/>
    </row>
    <row r="35" spans="1:4" x14ac:dyDescent="0.2">
      <c r="A35" s="196"/>
      <c r="B35" s="197"/>
      <c r="C35" s="197"/>
      <c r="D35" s="197"/>
    </row>
    <row r="36" spans="1:4" x14ac:dyDescent="0.2">
      <c r="A36" s="196"/>
      <c r="B36" s="197"/>
      <c r="C36" s="197"/>
      <c r="D36" s="197"/>
    </row>
    <row r="37" spans="1:4" x14ac:dyDescent="0.2">
      <c r="A37" s="196"/>
      <c r="B37" s="197"/>
      <c r="C37" s="197"/>
      <c r="D37" s="197"/>
    </row>
    <row r="38" spans="1:4" x14ac:dyDescent="0.2">
      <c r="A38" s="196"/>
      <c r="B38" s="197"/>
      <c r="C38" s="197"/>
      <c r="D38" s="197"/>
    </row>
    <row r="39" spans="1:4" x14ac:dyDescent="0.2">
      <c r="A39" s="196"/>
      <c r="B39" s="197"/>
      <c r="C39" s="197"/>
      <c r="D39" s="197"/>
    </row>
    <row r="40" spans="1:4" x14ac:dyDescent="0.2">
      <c r="A40" s="196"/>
      <c r="B40" s="197"/>
      <c r="C40" s="197"/>
      <c r="D40" s="197"/>
    </row>
    <row r="41" spans="1:4" x14ac:dyDescent="0.2">
      <c r="A41" s="196"/>
      <c r="B41" s="197"/>
      <c r="C41" s="197"/>
      <c r="D41" s="197"/>
    </row>
    <row r="42" spans="1:4" x14ac:dyDescent="0.2">
      <c r="A42" s="196"/>
      <c r="B42" s="197"/>
      <c r="C42" s="197"/>
      <c r="D42" s="197"/>
    </row>
    <row r="43" spans="1:4" x14ac:dyDescent="0.2">
      <c r="A43" s="196"/>
      <c r="B43" s="197"/>
      <c r="C43" s="197"/>
      <c r="D43" s="197"/>
    </row>
    <row r="44" spans="1:4" x14ac:dyDescent="0.2">
      <c r="A44" s="196"/>
      <c r="B44" s="197"/>
      <c r="C44" s="197"/>
      <c r="D44" s="197"/>
    </row>
    <row r="45" spans="1:4" x14ac:dyDescent="0.2">
      <c r="A45" s="196"/>
      <c r="B45" s="197"/>
      <c r="C45" s="197"/>
      <c r="D45" s="197"/>
    </row>
    <row r="46" spans="1:4" x14ac:dyDescent="0.2">
      <c r="A46" s="196"/>
      <c r="B46" s="197"/>
      <c r="C46" s="197"/>
      <c r="D46" s="197"/>
    </row>
    <row r="47" spans="1:4" x14ac:dyDescent="0.2">
      <c r="A47" s="196"/>
      <c r="B47" s="197"/>
      <c r="C47" s="197"/>
      <c r="D47" s="197"/>
    </row>
    <row r="48" spans="1:4" x14ac:dyDescent="0.2">
      <c r="A48" s="196"/>
      <c r="B48" s="197"/>
      <c r="C48" s="197"/>
      <c r="D48" s="197"/>
    </row>
    <row r="49" spans="1:4" x14ac:dyDescent="0.2">
      <c r="A49" s="196"/>
      <c r="B49" s="197"/>
      <c r="C49" s="197"/>
      <c r="D49" s="197"/>
    </row>
    <row r="50" spans="1:4" x14ac:dyDescent="0.2">
      <c r="A50" s="196"/>
      <c r="B50" s="197"/>
      <c r="C50" s="197"/>
      <c r="D50" s="197"/>
    </row>
    <row r="51" spans="1:4" x14ac:dyDescent="0.2">
      <c r="A51" s="196"/>
      <c r="B51" s="197"/>
      <c r="C51" s="197"/>
      <c r="D51" s="197"/>
    </row>
    <row r="52" spans="1:4" x14ac:dyDescent="0.2">
      <c r="A52" s="196"/>
      <c r="B52" s="197"/>
      <c r="C52" s="197"/>
      <c r="D52" s="197"/>
    </row>
    <row r="53" spans="1:4" x14ac:dyDescent="0.2">
      <c r="A53" s="196"/>
      <c r="B53" s="197"/>
      <c r="C53" s="197"/>
      <c r="D53" s="197"/>
    </row>
    <row r="54" spans="1:4" x14ac:dyDescent="0.2">
      <c r="A54" s="196"/>
      <c r="B54" s="197"/>
      <c r="C54" s="197"/>
      <c r="D54" s="197"/>
    </row>
    <row r="55" spans="1:4" x14ac:dyDescent="0.2">
      <c r="A55" s="196"/>
      <c r="B55" s="197"/>
      <c r="C55" s="197"/>
      <c r="D55" s="197"/>
    </row>
    <row r="56" spans="1:4" x14ac:dyDescent="0.2">
      <c r="A56" s="196"/>
      <c r="B56" s="197"/>
      <c r="C56" s="197"/>
      <c r="D56" s="197"/>
    </row>
    <row r="57" spans="1:4" x14ac:dyDescent="0.2">
      <c r="A57" s="196"/>
      <c r="B57" s="197"/>
      <c r="C57" s="197"/>
      <c r="D57" s="197"/>
    </row>
    <row r="58" spans="1:4" x14ac:dyDescent="0.2">
      <c r="A58" s="196"/>
      <c r="B58" s="197"/>
      <c r="C58" s="197"/>
      <c r="D58" s="197"/>
    </row>
    <row r="59" spans="1:4" x14ac:dyDescent="0.2">
      <c r="A59" s="196"/>
      <c r="B59" s="197"/>
      <c r="C59" s="197"/>
      <c r="D59" s="197"/>
    </row>
    <row r="60" spans="1:4" x14ac:dyDescent="0.2">
      <c r="A60" s="196"/>
      <c r="B60" s="197"/>
      <c r="C60" s="197"/>
      <c r="D60" s="197"/>
    </row>
    <row r="61" spans="1:4" x14ac:dyDescent="0.2">
      <c r="A61" s="196"/>
      <c r="B61" s="197"/>
      <c r="C61" s="197"/>
      <c r="D61" s="197"/>
    </row>
    <row r="62" spans="1:4" x14ac:dyDescent="0.2">
      <c r="A62" s="196"/>
      <c r="B62" s="197"/>
      <c r="C62" s="197"/>
      <c r="D62" s="197"/>
    </row>
    <row r="63" spans="1:4" x14ac:dyDescent="0.2">
      <c r="A63" s="196"/>
      <c r="B63" s="197"/>
      <c r="C63" s="197"/>
      <c r="D63" s="197"/>
    </row>
    <row r="64" spans="1:4" x14ac:dyDescent="0.2">
      <c r="A64" s="196"/>
      <c r="B64" s="197"/>
      <c r="C64" s="197"/>
      <c r="D64" s="197"/>
    </row>
    <row r="65" spans="1:4" x14ac:dyDescent="0.2">
      <c r="A65" s="196"/>
      <c r="B65" s="197"/>
      <c r="C65" s="197"/>
      <c r="D65" s="197"/>
    </row>
    <row r="66" spans="1:4" x14ac:dyDescent="0.2">
      <c r="A66" s="196"/>
      <c r="B66" s="197"/>
      <c r="C66" s="197"/>
      <c r="D66" s="197"/>
    </row>
    <row r="67" spans="1:4" x14ac:dyDescent="0.2">
      <c r="A67" s="196"/>
      <c r="B67" s="197"/>
      <c r="C67" s="197"/>
      <c r="D67" s="197"/>
    </row>
    <row r="68" spans="1:4" x14ac:dyDescent="0.2">
      <c r="A68" s="196"/>
      <c r="B68" s="197"/>
      <c r="C68" s="197"/>
      <c r="D68" s="197"/>
    </row>
    <row r="69" spans="1:4" x14ac:dyDescent="0.2">
      <c r="A69" s="196"/>
      <c r="B69" s="197"/>
      <c r="C69" s="197"/>
      <c r="D69" s="197"/>
    </row>
    <row r="70" spans="1:4" x14ac:dyDescent="0.2">
      <c r="A70" s="196"/>
      <c r="B70" s="197"/>
      <c r="C70" s="197"/>
      <c r="D70" s="197"/>
    </row>
    <row r="71" spans="1:4" x14ac:dyDescent="0.2">
      <c r="A71" s="196"/>
      <c r="B71" s="197"/>
      <c r="C71" s="197"/>
      <c r="D71" s="197"/>
    </row>
    <row r="72" spans="1:4" x14ac:dyDescent="0.2">
      <c r="A72" s="196"/>
      <c r="B72" s="197"/>
      <c r="C72" s="197"/>
      <c r="D72" s="197"/>
    </row>
    <row r="73" spans="1:4" x14ac:dyDescent="0.2">
      <c r="A73" s="196"/>
      <c r="B73" s="197"/>
      <c r="C73" s="197"/>
      <c r="D73" s="197"/>
    </row>
    <row r="74" spans="1:4" x14ac:dyDescent="0.2">
      <c r="A74" s="196"/>
      <c r="B74" s="197"/>
      <c r="C74" s="197"/>
      <c r="D74" s="197"/>
    </row>
    <row r="75" spans="1:4" x14ac:dyDescent="0.2">
      <c r="A75" s="196"/>
      <c r="B75" s="197"/>
      <c r="C75" s="197"/>
      <c r="D75" s="197"/>
    </row>
    <row r="76" spans="1:4" x14ac:dyDescent="0.2">
      <c r="A76" s="196"/>
      <c r="B76" s="197"/>
      <c r="C76" s="197"/>
      <c r="D76" s="197"/>
    </row>
    <row r="77" spans="1:4" x14ac:dyDescent="0.2">
      <c r="A77" s="196"/>
      <c r="B77" s="197"/>
      <c r="C77" s="197"/>
      <c r="D77" s="197"/>
    </row>
    <row r="78" spans="1:4" x14ac:dyDescent="0.2">
      <c r="A78" s="196"/>
      <c r="B78" s="197"/>
      <c r="C78" s="197"/>
      <c r="D78" s="197"/>
    </row>
    <row r="79" spans="1:4" x14ac:dyDescent="0.2">
      <c r="A79" s="196"/>
      <c r="B79" s="197"/>
      <c r="C79" s="197"/>
      <c r="D79" s="197"/>
    </row>
    <row r="80" spans="1:4" x14ac:dyDescent="0.2">
      <c r="A80" s="196"/>
      <c r="B80" s="197"/>
      <c r="C80" s="197"/>
      <c r="D80" s="197"/>
    </row>
    <row r="81" spans="1:4" x14ac:dyDescent="0.2">
      <c r="A81" s="196"/>
      <c r="B81" s="197"/>
      <c r="C81" s="197"/>
      <c r="D81" s="197"/>
    </row>
    <row r="82" spans="1:4" x14ac:dyDescent="0.2">
      <c r="A82" s="196"/>
      <c r="B82" s="197"/>
      <c r="C82" s="197"/>
      <c r="D82" s="197"/>
    </row>
    <row r="83" spans="1:4" x14ac:dyDescent="0.2">
      <c r="A83" s="196"/>
      <c r="B83" s="197"/>
      <c r="C83" s="197"/>
      <c r="D83" s="197"/>
    </row>
    <row r="84" spans="1:4" x14ac:dyDescent="0.2">
      <c r="A84" s="196"/>
      <c r="B84" s="197"/>
      <c r="C84" s="197"/>
      <c r="D84" s="197"/>
    </row>
    <row r="85" spans="1:4" x14ac:dyDescent="0.2">
      <c r="A85" s="196"/>
      <c r="B85" s="197"/>
      <c r="C85" s="197"/>
      <c r="D85" s="197"/>
    </row>
    <row r="86" spans="1:4" x14ac:dyDescent="0.2">
      <c r="A86" s="196"/>
      <c r="B86" s="197"/>
      <c r="C86" s="197"/>
      <c r="D86" s="197"/>
    </row>
    <row r="87" spans="1:4" x14ac:dyDescent="0.2">
      <c r="A87" s="196"/>
      <c r="B87" s="197"/>
      <c r="C87" s="197"/>
      <c r="D87" s="197"/>
    </row>
    <row r="88" spans="1:4" x14ac:dyDescent="0.2">
      <c r="A88" s="196"/>
      <c r="B88" s="197"/>
      <c r="C88" s="197"/>
      <c r="D88" s="197"/>
    </row>
    <row r="89" spans="1:4" x14ac:dyDescent="0.2">
      <c r="A89" s="196"/>
      <c r="B89" s="197"/>
      <c r="C89" s="197"/>
      <c r="D89" s="197"/>
    </row>
    <row r="90" spans="1:4" x14ac:dyDescent="0.2">
      <c r="A90" s="196"/>
      <c r="B90" s="197"/>
      <c r="C90" s="197"/>
      <c r="D90" s="197"/>
    </row>
    <row r="91" spans="1:4" x14ac:dyDescent="0.2">
      <c r="A91" s="196"/>
      <c r="B91" s="197"/>
      <c r="C91" s="197"/>
      <c r="D91" s="197"/>
    </row>
    <row r="92" spans="1:4" x14ac:dyDescent="0.2">
      <c r="A92" s="196"/>
      <c r="B92" s="197"/>
      <c r="C92" s="197"/>
      <c r="D92" s="197"/>
    </row>
    <row r="93" spans="1:4" x14ac:dyDescent="0.2">
      <c r="A93" s="196"/>
      <c r="B93" s="197"/>
      <c r="C93" s="197"/>
      <c r="D93" s="197"/>
    </row>
    <row r="94" spans="1:4" x14ac:dyDescent="0.2">
      <c r="A94" s="196"/>
      <c r="B94" s="197"/>
      <c r="C94" s="197"/>
      <c r="D94" s="197"/>
    </row>
    <row r="95" spans="1:4" x14ac:dyDescent="0.2">
      <c r="A95" s="196"/>
      <c r="B95" s="197"/>
      <c r="C95" s="197"/>
      <c r="D95" s="197"/>
    </row>
    <row r="96" spans="1:4" x14ac:dyDescent="0.2">
      <c r="A96" s="196"/>
      <c r="B96" s="197"/>
      <c r="C96" s="197"/>
      <c r="D96" s="197"/>
    </row>
    <row r="97" spans="1:4" x14ac:dyDescent="0.2">
      <c r="A97" s="196"/>
      <c r="B97" s="197"/>
      <c r="C97" s="197"/>
      <c r="D97" s="197"/>
    </row>
    <row r="98" spans="1:4" x14ac:dyDescent="0.2">
      <c r="A98" s="196"/>
      <c r="B98" s="197"/>
      <c r="C98" s="197"/>
      <c r="D98" s="197"/>
    </row>
    <row r="99" spans="1:4" x14ac:dyDescent="0.2">
      <c r="A99" s="196"/>
      <c r="B99" s="197"/>
      <c r="C99" s="197"/>
      <c r="D99" s="197"/>
    </row>
    <row r="100" spans="1:4" x14ac:dyDescent="0.2">
      <c r="A100" s="196"/>
      <c r="B100" s="197"/>
      <c r="C100" s="197"/>
      <c r="D100" s="197"/>
    </row>
    <row r="101" spans="1:4" x14ac:dyDescent="0.2">
      <c r="A101" s="196"/>
      <c r="B101" s="197"/>
      <c r="C101" s="197"/>
      <c r="D101" s="197"/>
    </row>
    <row r="102" spans="1:4" x14ac:dyDescent="0.2">
      <c r="A102" s="196"/>
      <c r="B102" s="197"/>
      <c r="C102" s="197"/>
      <c r="D102" s="197"/>
    </row>
    <row r="103" spans="1:4" x14ac:dyDescent="0.2">
      <c r="A103" s="196"/>
      <c r="B103" s="197"/>
      <c r="C103" s="197"/>
      <c r="D103" s="197"/>
    </row>
    <row r="104" spans="1:4" x14ac:dyDescent="0.2">
      <c r="A104" s="196"/>
      <c r="B104" s="197"/>
      <c r="C104" s="197"/>
      <c r="D104" s="197"/>
    </row>
    <row r="105" spans="1:4" x14ac:dyDescent="0.2">
      <c r="A105" s="196"/>
      <c r="B105" s="197"/>
      <c r="C105" s="197"/>
      <c r="D105" s="197"/>
    </row>
    <row r="106" spans="1:4" x14ac:dyDescent="0.2">
      <c r="A106" s="196"/>
      <c r="B106" s="197"/>
      <c r="C106" s="197"/>
      <c r="D106" s="197"/>
    </row>
    <row r="107" spans="1:4" x14ac:dyDescent="0.2">
      <c r="A107" s="196"/>
      <c r="B107" s="197"/>
      <c r="C107" s="197"/>
      <c r="D107" s="197"/>
    </row>
    <row r="108" spans="1:4" x14ac:dyDescent="0.2">
      <c r="A108" s="196"/>
      <c r="B108" s="197"/>
      <c r="C108" s="197"/>
      <c r="D108" s="197"/>
    </row>
    <row r="109" spans="1:4" x14ac:dyDescent="0.2">
      <c r="A109" s="196"/>
      <c r="B109" s="197"/>
      <c r="C109" s="197"/>
      <c r="D109" s="197"/>
    </row>
    <row r="110" spans="1:4" x14ac:dyDescent="0.2">
      <c r="A110" s="196"/>
      <c r="B110" s="197"/>
      <c r="C110" s="197"/>
      <c r="D110" s="197"/>
    </row>
    <row r="111" spans="1:4" x14ac:dyDescent="0.2">
      <c r="A111" s="196"/>
      <c r="B111" s="197"/>
      <c r="C111" s="197"/>
      <c r="D111" s="197"/>
    </row>
  </sheetData>
  <sheetProtection algorithmName="SHA-512" hashValue="r9tQt93D4/DZFYmVME4UUqnC32yVUGwczksiCAXO5UkBnNsQGpuLkgH4dDK7zSM0/ctfxEroPW/6/mFwk+8x5w==" saltValue="UxwQHXuL4ZZbiEWjNuE1oA==" spinCount="100000" sheet="1" objects="1" scenarios="1" selectLockedCells="1"/>
  <mergeCells count="1">
    <mergeCell ref="A1:D1"/>
  </mergeCells>
  <phoneticPr fontId="44" type="noConversion"/>
  <pageMargins left="0.25" right="0.25" top="0.75" bottom="0.75" header="0.3" footer="0.3"/>
  <pageSetup paperSize="9" fitToHeight="0"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B164"/>
  <sheetViews>
    <sheetView workbookViewId="0"/>
  </sheetViews>
  <sheetFormatPr baseColWidth="10" defaultColWidth="8.83203125" defaultRowHeight="15" x14ac:dyDescent="0.2"/>
  <sheetData>
    <row r="1" spans="1:2" x14ac:dyDescent="0.2">
      <c r="A1" t="s">
        <v>16</v>
      </c>
      <c r="B1" t="s">
        <v>148</v>
      </c>
    </row>
    <row r="2" spans="1:2" x14ac:dyDescent="0.2">
      <c r="A2" t="s">
        <v>149</v>
      </c>
      <c r="B2">
        <v>0.94</v>
      </c>
    </row>
    <row r="3" spans="1:2" x14ac:dyDescent="0.2">
      <c r="A3" t="s">
        <v>150</v>
      </c>
      <c r="B3">
        <v>0.59</v>
      </c>
    </row>
    <row r="4" spans="1:2" x14ac:dyDescent="0.2">
      <c r="A4" t="s">
        <v>151</v>
      </c>
      <c r="B4">
        <v>0.77700000000000002</v>
      </c>
    </row>
    <row r="5" spans="1:2" x14ac:dyDescent="0.2">
      <c r="A5" t="s">
        <v>152</v>
      </c>
      <c r="B5">
        <v>1.3</v>
      </c>
    </row>
    <row r="6" spans="1:2" x14ac:dyDescent="0.2">
      <c r="A6" t="s">
        <v>153</v>
      </c>
      <c r="B6">
        <v>0.625</v>
      </c>
    </row>
    <row r="7" spans="1:2" x14ac:dyDescent="0.2">
      <c r="A7" t="s">
        <v>154</v>
      </c>
      <c r="B7">
        <v>1.0629999999999999</v>
      </c>
    </row>
    <row r="8" spans="1:2" x14ac:dyDescent="0.2">
      <c r="A8" t="s">
        <v>155</v>
      </c>
      <c r="B8">
        <v>1.0089999999999999</v>
      </c>
    </row>
    <row r="9" spans="1:2" x14ac:dyDescent="0.2">
      <c r="A9" t="s">
        <v>156</v>
      </c>
      <c r="B9">
        <v>0.82099999999999995</v>
      </c>
    </row>
    <row r="10" spans="1:2" x14ac:dyDescent="0.2">
      <c r="A10" t="s">
        <v>157</v>
      </c>
      <c r="B10">
        <v>0.63900000000000001</v>
      </c>
    </row>
    <row r="11" spans="1:2" x14ac:dyDescent="0.2">
      <c r="A11" t="s">
        <v>158</v>
      </c>
      <c r="B11">
        <v>1.1279999999999999</v>
      </c>
    </row>
    <row r="12" spans="1:2" x14ac:dyDescent="0.2">
      <c r="A12" t="s">
        <v>159</v>
      </c>
      <c r="B12">
        <v>0.81200000000000006</v>
      </c>
    </row>
    <row r="13" spans="1:2" x14ac:dyDescent="0.2">
      <c r="A13" t="s">
        <v>20</v>
      </c>
      <c r="B13">
        <v>1</v>
      </c>
    </row>
    <row r="14" spans="1:2" x14ac:dyDescent="0.2">
      <c r="A14" t="s">
        <v>160</v>
      </c>
      <c r="B14">
        <v>0.95</v>
      </c>
    </row>
    <row r="15" spans="1:2" x14ac:dyDescent="0.2">
      <c r="A15" t="s">
        <v>161</v>
      </c>
      <c r="B15">
        <v>0.54800000000000004</v>
      </c>
    </row>
    <row r="16" spans="1:2" x14ac:dyDescent="0.2">
      <c r="A16" t="s">
        <v>162</v>
      </c>
      <c r="B16">
        <v>0.81299999999999994</v>
      </c>
    </row>
    <row r="17" spans="1:2" x14ac:dyDescent="0.2">
      <c r="A17" t="s">
        <v>163</v>
      </c>
      <c r="B17">
        <v>0.91900000000000004</v>
      </c>
    </row>
    <row r="18" spans="1:2" x14ac:dyDescent="0.2">
      <c r="A18" t="s">
        <v>164</v>
      </c>
      <c r="B18">
        <v>0.83899999999999997</v>
      </c>
    </row>
    <row r="19" spans="1:2" x14ac:dyDescent="0.2">
      <c r="A19" t="s">
        <v>165</v>
      </c>
      <c r="B19">
        <v>0.84699999999999998</v>
      </c>
    </row>
    <row r="20" spans="1:2" x14ac:dyDescent="0.2">
      <c r="A20" t="s">
        <v>166</v>
      </c>
      <c r="B20">
        <v>0.629</v>
      </c>
    </row>
    <row r="21" spans="1:2" x14ac:dyDescent="0.2">
      <c r="A21" t="s">
        <v>167</v>
      </c>
      <c r="B21">
        <v>0.66800000000000004</v>
      </c>
    </row>
    <row r="22" spans="1:2" x14ac:dyDescent="0.2">
      <c r="A22" t="s">
        <v>168</v>
      </c>
      <c r="B22">
        <v>0.79900000000000004</v>
      </c>
    </row>
    <row r="23" spans="1:2" x14ac:dyDescent="0.2">
      <c r="A23" t="s">
        <v>169</v>
      </c>
      <c r="B23">
        <v>0.95199999999999996</v>
      </c>
    </row>
    <row r="24" spans="1:2" x14ac:dyDescent="0.2">
      <c r="A24" t="s">
        <v>170</v>
      </c>
      <c r="B24">
        <v>1.5189999999999999</v>
      </c>
    </row>
    <row r="25" spans="1:2" x14ac:dyDescent="0.2">
      <c r="A25" t="s">
        <v>171</v>
      </c>
      <c r="B25">
        <v>1.093</v>
      </c>
    </row>
    <row r="26" spans="1:2" x14ac:dyDescent="0.2">
      <c r="A26" t="s">
        <v>172</v>
      </c>
      <c r="B26">
        <v>1.173</v>
      </c>
    </row>
    <row r="27" spans="1:2" x14ac:dyDescent="0.2">
      <c r="A27" t="s">
        <v>173</v>
      </c>
      <c r="B27">
        <v>1.286</v>
      </c>
    </row>
    <row r="28" spans="1:2" x14ac:dyDescent="0.2">
      <c r="A28" t="s">
        <v>174</v>
      </c>
      <c r="B28">
        <v>0.94599999999999995</v>
      </c>
    </row>
    <row r="29" spans="1:2" x14ac:dyDescent="0.2">
      <c r="A29" t="s">
        <v>175</v>
      </c>
      <c r="B29">
        <v>0.69499999999999995</v>
      </c>
    </row>
    <row r="30" spans="1:2" x14ac:dyDescent="0.2">
      <c r="A30" t="s">
        <v>176</v>
      </c>
      <c r="B30">
        <v>0.878</v>
      </c>
    </row>
    <row r="31" spans="1:2" x14ac:dyDescent="0.2">
      <c r="A31" t="s">
        <v>177</v>
      </c>
      <c r="B31">
        <v>0.9</v>
      </c>
    </row>
    <row r="32" spans="1:2" x14ac:dyDescent="0.2">
      <c r="A32" t="s">
        <v>178</v>
      </c>
      <c r="B32">
        <v>0.67600000000000005</v>
      </c>
    </row>
    <row r="33" spans="1:2" x14ac:dyDescent="0.2">
      <c r="A33" t="s">
        <v>179</v>
      </c>
      <c r="B33">
        <v>0.77600000000000002</v>
      </c>
    </row>
    <row r="34" spans="1:2" x14ac:dyDescent="0.2">
      <c r="A34" t="s">
        <v>180</v>
      </c>
      <c r="B34">
        <v>0.82499999999999996</v>
      </c>
    </row>
    <row r="35" spans="1:2" x14ac:dyDescent="0.2">
      <c r="A35" t="s">
        <v>181</v>
      </c>
      <c r="B35">
        <v>0.69599999999999995</v>
      </c>
    </row>
    <row r="36" spans="1:2" x14ac:dyDescent="0.2">
      <c r="A36" t="s">
        <v>182</v>
      </c>
      <c r="B36">
        <v>0.77500000000000002</v>
      </c>
    </row>
    <row r="37" spans="1:2" x14ac:dyDescent="0.2">
      <c r="A37" t="s">
        <v>183</v>
      </c>
      <c r="B37">
        <v>0.79100000000000004</v>
      </c>
    </row>
    <row r="38" spans="1:2" x14ac:dyDescent="0.2">
      <c r="A38" t="s">
        <v>184</v>
      </c>
      <c r="B38">
        <v>0.98299999999999998</v>
      </c>
    </row>
    <row r="39" spans="1:2" x14ac:dyDescent="0.2">
      <c r="A39" t="s">
        <v>185</v>
      </c>
      <c r="B39">
        <v>0.872</v>
      </c>
    </row>
    <row r="40" spans="1:2" x14ac:dyDescent="0.2">
      <c r="A40" t="s">
        <v>186</v>
      </c>
      <c r="B40">
        <v>1.32</v>
      </c>
    </row>
    <row r="41" spans="1:2" x14ac:dyDescent="0.2">
      <c r="A41" t="s">
        <v>187</v>
      </c>
      <c r="B41">
        <v>0.61399999999999999</v>
      </c>
    </row>
    <row r="42" spans="1:2" x14ac:dyDescent="0.2">
      <c r="A42" t="s">
        <v>188</v>
      </c>
      <c r="B42">
        <v>0.67900000000000005</v>
      </c>
    </row>
    <row r="43" spans="1:2" x14ac:dyDescent="0.2">
      <c r="A43" t="s">
        <v>189</v>
      </c>
      <c r="B43">
        <v>0.79400000000000004</v>
      </c>
    </row>
    <row r="44" spans="1:2" x14ac:dyDescent="0.2">
      <c r="A44" t="s">
        <v>190</v>
      </c>
      <c r="B44">
        <v>0.80300000000000005</v>
      </c>
    </row>
    <row r="45" spans="1:2" x14ac:dyDescent="0.2">
      <c r="A45" t="s">
        <v>191</v>
      </c>
      <c r="B45">
        <v>0.67400000000000004</v>
      </c>
    </row>
    <row r="46" spans="1:2" x14ac:dyDescent="0.2">
      <c r="A46" t="s">
        <v>192</v>
      </c>
      <c r="B46">
        <v>0.81599999999999995</v>
      </c>
    </row>
    <row r="47" spans="1:2" x14ac:dyDescent="0.2">
      <c r="A47" t="s">
        <v>193</v>
      </c>
      <c r="B47">
        <v>1.204</v>
      </c>
    </row>
    <row r="48" spans="1:2" x14ac:dyDescent="0.2">
      <c r="A48" t="s">
        <v>194</v>
      </c>
      <c r="B48">
        <v>0.91300000000000003</v>
      </c>
    </row>
    <row r="49" spans="1:2" x14ac:dyDescent="0.2">
      <c r="A49" t="s">
        <v>195</v>
      </c>
      <c r="B49">
        <v>0.81899999999999995</v>
      </c>
    </row>
    <row r="50" spans="1:2" x14ac:dyDescent="0.2">
      <c r="A50" t="s">
        <v>196</v>
      </c>
      <c r="B50">
        <v>1.1950000000000001</v>
      </c>
    </row>
    <row r="51" spans="1:2" x14ac:dyDescent="0.2">
      <c r="A51" t="s">
        <v>197</v>
      </c>
      <c r="B51">
        <v>0.73499999999999999</v>
      </c>
    </row>
    <row r="52" spans="1:2" x14ac:dyDescent="0.2">
      <c r="A52" t="s">
        <v>198</v>
      </c>
      <c r="B52">
        <v>1.32</v>
      </c>
    </row>
    <row r="53" spans="1:2" x14ac:dyDescent="0.2">
      <c r="A53" t="s">
        <v>199</v>
      </c>
      <c r="B53">
        <v>1.1639999999999999</v>
      </c>
    </row>
    <row r="54" spans="1:2" x14ac:dyDescent="0.2">
      <c r="A54" t="s">
        <v>200</v>
      </c>
      <c r="B54">
        <v>1.079</v>
      </c>
    </row>
    <row r="55" spans="1:2" x14ac:dyDescent="0.2">
      <c r="A55" t="s">
        <v>201</v>
      </c>
      <c r="B55">
        <v>0.622</v>
      </c>
    </row>
    <row r="56" spans="1:2" x14ac:dyDescent="0.2">
      <c r="A56" t="s">
        <v>202</v>
      </c>
      <c r="B56">
        <v>0.73899999999999999</v>
      </c>
    </row>
    <row r="57" spans="1:2" x14ac:dyDescent="0.2">
      <c r="A57" t="s">
        <v>203</v>
      </c>
      <c r="B57">
        <v>0.68799999999999994</v>
      </c>
    </row>
    <row r="58" spans="1:2" x14ac:dyDescent="0.2">
      <c r="A58" t="s">
        <v>204</v>
      </c>
      <c r="B58">
        <v>0.84199999999999997</v>
      </c>
    </row>
    <row r="59" spans="1:2" x14ac:dyDescent="0.2">
      <c r="A59" t="s">
        <v>205</v>
      </c>
      <c r="B59">
        <v>0.873</v>
      </c>
    </row>
    <row r="60" spans="1:2" x14ac:dyDescent="0.2">
      <c r="A60" t="s">
        <v>206</v>
      </c>
      <c r="B60">
        <v>0.81899999999999995</v>
      </c>
    </row>
    <row r="61" spans="1:2" x14ac:dyDescent="0.2">
      <c r="A61" t="s">
        <v>207</v>
      </c>
      <c r="B61">
        <v>0.71699999999999997</v>
      </c>
    </row>
    <row r="62" spans="1:2" x14ac:dyDescent="0.2">
      <c r="A62" t="s">
        <v>208</v>
      </c>
      <c r="B62">
        <v>1.1539999999999999</v>
      </c>
    </row>
    <row r="63" spans="1:2" x14ac:dyDescent="0.2">
      <c r="A63" t="s">
        <v>209</v>
      </c>
      <c r="B63">
        <v>0.77400000000000002</v>
      </c>
    </row>
    <row r="64" spans="1:2" x14ac:dyDescent="0.2">
      <c r="A64" t="s">
        <v>210</v>
      </c>
      <c r="B64">
        <v>0.755</v>
      </c>
    </row>
    <row r="65" spans="1:2" x14ac:dyDescent="0.2">
      <c r="A65" t="s">
        <v>211</v>
      </c>
      <c r="B65">
        <v>0.85</v>
      </c>
    </row>
    <row r="66" spans="1:2" x14ac:dyDescent="0.2">
      <c r="A66" t="s">
        <v>212</v>
      </c>
      <c r="B66">
        <v>0.72</v>
      </c>
    </row>
    <row r="67" spans="1:2" x14ac:dyDescent="0.2">
      <c r="A67" t="s">
        <v>213</v>
      </c>
      <c r="B67">
        <v>0.73</v>
      </c>
    </row>
    <row r="68" spans="1:2" x14ac:dyDescent="0.2">
      <c r="A68" t="s">
        <v>214</v>
      </c>
      <c r="B68">
        <v>1.1950000000000001</v>
      </c>
    </row>
    <row r="69" spans="1:2" x14ac:dyDescent="0.2">
      <c r="A69" t="s">
        <v>215</v>
      </c>
      <c r="B69">
        <v>1.0720000000000001</v>
      </c>
    </row>
    <row r="70" spans="1:2" x14ac:dyDescent="0.2">
      <c r="A70" t="s">
        <v>216</v>
      </c>
      <c r="B70">
        <v>0.73799999999999999</v>
      </c>
    </row>
    <row r="71" spans="1:2" x14ac:dyDescent="0.2">
      <c r="A71" t="s">
        <v>217</v>
      </c>
      <c r="B71">
        <v>1.3049999999999999</v>
      </c>
    </row>
    <row r="72" spans="1:2" x14ac:dyDescent="0.2">
      <c r="A72" t="s">
        <v>218</v>
      </c>
      <c r="B72">
        <v>0.97399999999999998</v>
      </c>
    </row>
    <row r="73" spans="1:2" x14ac:dyDescent="0.2">
      <c r="A73" t="s">
        <v>219</v>
      </c>
      <c r="B73">
        <v>0.84399999999999997</v>
      </c>
    </row>
    <row r="74" spans="1:2" x14ac:dyDescent="0.2">
      <c r="A74" t="s">
        <v>220</v>
      </c>
      <c r="B74">
        <v>0.98799999999999999</v>
      </c>
    </row>
    <row r="75" spans="1:2" x14ac:dyDescent="0.2">
      <c r="A75" t="s">
        <v>221</v>
      </c>
      <c r="B75">
        <v>1.0329999999999999</v>
      </c>
    </row>
    <row r="76" spans="1:2" x14ac:dyDescent="0.2">
      <c r="A76" t="s">
        <v>222</v>
      </c>
      <c r="B76">
        <v>0.85599999999999998</v>
      </c>
    </row>
    <row r="77" spans="1:2" x14ac:dyDescent="0.2">
      <c r="A77" t="s">
        <v>223</v>
      </c>
      <c r="B77">
        <v>0.73699999999999999</v>
      </c>
    </row>
    <row r="78" spans="1:2" x14ac:dyDescent="0.2">
      <c r="A78" t="s">
        <v>224</v>
      </c>
      <c r="B78">
        <v>0.78600000000000003</v>
      </c>
    </row>
    <row r="79" spans="1:2" x14ac:dyDescent="0.2">
      <c r="A79" t="s">
        <v>225</v>
      </c>
      <c r="B79">
        <v>0.75700000000000001</v>
      </c>
    </row>
    <row r="80" spans="1:2" x14ac:dyDescent="0.2">
      <c r="A80" t="s">
        <v>226</v>
      </c>
      <c r="B80">
        <v>0.95499999999999996</v>
      </c>
    </row>
    <row r="81" spans="1:2" x14ac:dyDescent="0.2">
      <c r="A81" t="s">
        <v>227</v>
      </c>
      <c r="B81">
        <v>0.71899999999999997</v>
      </c>
    </row>
    <row r="82" spans="1:2" x14ac:dyDescent="0.2">
      <c r="A82" t="s">
        <v>228</v>
      </c>
      <c r="B82">
        <v>0.89800000000000002</v>
      </c>
    </row>
    <row r="83" spans="1:2" x14ac:dyDescent="0.2">
      <c r="A83" t="s">
        <v>229</v>
      </c>
      <c r="B83">
        <v>1.1619999999999999</v>
      </c>
    </row>
    <row r="84" spans="1:2" x14ac:dyDescent="0.2">
      <c r="A84" t="s">
        <v>230</v>
      </c>
      <c r="B84">
        <v>1.286</v>
      </c>
    </row>
    <row r="85" spans="1:2" x14ac:dyDescent="0.2">
      <c r="A85" t="s">
        <v>231</v>
      </c>
      <c r="B85">
        <v>0.77400000000000002</v>
      </c>
    </row>
    <row r="86" spans="1:2" x14ac:dyDescent="0.2">
      <c r="A86" t="s">
        <v>232</v>
      </c>
      <c r="B86">
        <v>1.496</v>
      </c>
    </row>
    <row r="87" spans="1:2" x14ac:dyDescent="0.2">
      <c r="A87" t="s">
        <v>233</v>
      </c>
      <c r="B87">
        <v>0.56200000000000006</v>
      </c>
    </row>
    <row r="88" spans="1:2" x14ac:dyDescent="0.2">
      <c r="A88" t="s">
        <v>234</v>
      </c>
      <c r="B88">
        <v>0.72799999999999998</v>
      </c>
    </row>
    <row r="89" spans="1:2" x14ac:dyDescent="0.2">
      <c r="A89" t="s">
        <v>235</v>
      </c>
      <c r="B89">
        <v>1</v>
      </c>
    </row>
    <row r="90" spans="1:2" x14ac:dyDescent="0.2">
      <c r="A90" t="s">
        <v>236</v>
      </c>
      <c r="B90">
        <v>0.76</v>
      </c>
    </row>
    <row r="91" spans="1:2" x14ac:dyDescent="0.2">
      <c r="A91" t="s">
        <v>237</v>
      </c>
      <c r="B91">
        <v>0.72599999999999998</v>
      </c>
    </row>
    <row r="92" spans="1:2" x14ac:dyDescent="0.2">
      <c r="A92" t="s">
        <v>238</v>
      </c>
      <c r="B92">
        <v>0.63200000000000001</v>
      </c>
    </row>
    <row r="93" spans="1:2" x14ac:dyDescent="0.2">
      <c r="A93" t="s">
        <v>239</v>
      </c>
      <c r="B93">
        <v>0.61599999999999999</v>
      </c>
    </row>
    <row r="94" spans="1:2" x14ac:dyDescent="0.2">
      <c r="A94" t="s">
        <v>240</v>
      </c>
      <c r="B94">
        <v>0.85599999999999998</v>
      </c>
    </row>
    <row r="95" spans="1:2" x14ac:dyDescent="0.2">
      <c r="A95" t="s">
        <v>241</v>
      </c>
      <c r="B95">
        <v>0.50700000000000001</v>
      </c>
    </row>
    <row r="96" spans="1:2" x14ac:dyDescent="0.2">
      <c r="A96" t="s">
        <v>242</v>
      </c>
      <c r="B96">
        <v>0.9</v>
      </c>
    </row>
    <row r="97" spans="1:2" x14ac:dyDescent="0.2">
      <c r="A97" t="s">
        <v>243</v>
      </c>
      <c r="B97">
        <v>0.67</v>
      </c>
    </row>
    <row r="98" spans="1:2" x14ac:dyDescent="0.2">
      <c r="A98" t="s">
        <v>244</v>
      </c>
      <c r="B98">
        <v>0.68100000000000005</v>
      </c>
    </row>
    <row r="99" spans="1:2" x14ac:dyDescent="0.2">
      <c r="A99" t="s">
        <v>245</v>
      </c>
      <c r="B99">
        <v>0.88100000000000001</v>
      </c>
    </row>
    <row r="100" spans="1:2" x14ac:dyDescent="0.2">
      <c r="A100" t="s">
        <v>246</v>
      </c>
      <c r="B100">
        <v>0.73299999999999998</v>
      </c>
    </row>
    <row r="101" spans="1:2" x14ac:dyDescent="0.2">
      <c r="A101" t="s">
        <v>247</v>
      </c>
      <c r="B101">
        <v>0.60899999999999999</v>
      </c>
    </row>
    <row r="102" spans="1:2" x14ac:dyDescent="0.2">
      <c r="A102" t="s">
        <v>248</v>
      </c>
      <c r="B102">
        <v>0.60299999999999998</v>
      </c>
    </row>
    <row r="103" spans="1:2" x14ac:dyDescent="0.2">
      <c r="A103" t="s">
        <v>249</v>
      </c>
      <c r="B103">
        <v>0.67200000000000004</v>
      </c>
    </row>
    <row r="104" spans="1:2" x14ac:dyDescent="0.2">
      <c r="A104" t="s">
        <v>250</v>
      </c>
      <c r="B104">
        <v>0.71699999999999997</v>
      </c>
    </row>
    <row r="105" spans="1:2" x14ac:dyDescent="0.2">
      <c r="A105" t="s">
        <v>251</v>
      </c>
      <c r="B105">
        <v>0.66900000000000004</v>
      </c>
    </row>
    <row r="106" spans="1:2" x14ac:dyDescent="0.2">
      <c r="A106" t="s">
        <v>252</v>
      </c>
      <c r="B106">
        <v>1.0740000000000001</v>
      </c>
    </row>
    <row r="107" spans="1:2" x14ac:dyDescent="0.2">
      <c r="A107" t="s">
        <v>253</v>
      </c>
      <c r="B107">
        <v>0.8</v>
      </c>
    </row>
    <row r="108" spans="1:2" x14ac:dyDescent="0.2">
      <c r="A108" t="s">
        <v>254</v>
      </c>
      <c r="B108">
        <v>0.85199999999999998</v>
      </c>
    </row>
    <row r="109" spans="1:2" x14ac:dyDescent="0.2">
      <c r="A109" t="s">
        <v>255</v>
      </c>
      <c r="B109">
        <v>0.67300000000000004</v>
      </c>
    </row>
    <row r="110" spans="1:2" x14ac:dyDescent="0.2">
      <c r="A110" t="s">
        <v>256</v>
      </c>
      <c r="B110">
        <v>1.0960000000000001</v>
      </c>
    </row>
    <row r="111" spans="1:2" x14ac:dyDescent="0.2">
      <c r="A111" t="s">
        <v>257</v>
      </c>
      <c r="B111">
        <v>1.2869999999999999</v>
      </c>
    </row>
    <row r="112" spans="1:2" x14ac:dyDescent="0.2">
      <c r="A112" t="s">
        <v>258</v>
      </c>
      <c r="B112">
        <v>0.878</v>
      </c>
    </row>
    <row r="113" spans="1:2" x14ac:dyDescent="0.2">
      <c r="A113" t="s">
        <v>259</v>
      </c>
      <c r="B113">
        <v>0.98899999999999999</v>
      </c>
    </row>
    <row r="114" spans="1:2" x14ac:dyDescent="0.2">
      <c r="A114" t="s">
        <v>260</v>
      </c>
      <c r="B114">
        <v>0.76800000000000002</v>
      </c>
    </row>
    <row r="115" spans="1:2" x14ac:dyDescent="0.2">
      <c r="A115" t="s">
        <v>261</v>
      </c>
      <c r="B115">
        <v>0.88</v>
      </c>
    </row>
    <row r="116" spans="1:2" x14ac:dyDescent="0.2">
      <c r="A116" t="s">
        <v>262</v>
      </c>
      <c r="B116">
        <v>0.998</v>
      </c>
    </row>
    <row r="117" spans="1:2" x14ac:dyDescent="0.2">
      <c r="A117" t="s">
        <v>263</v>
      </c>
      <c r="B117">
        <v>0.81299999999999994</v>
      </c>
    </row>
    <row r="118" spans="1:2" x14ac:dyDescent="0.2">
      <c r="A118" t="s">
        <v>264</v>
      </c>
      <c r="B118">
        <v>0.54800000000000004</v>
      </c>
    </row>
    <row r="119" spans="1:2" x14ac:dyDescent="0.2">
      <c r="A119" t="s">
        <v>265</v>
      </c>
      <c r="B119">
        <v>0.70499999999999996</v>
      </c>
    </row>
    <row r="120" spans="1:2" x14ac:dyDescent="0.2">
      <c r="A120" t="s">
        <v>266</v>
      </c>
      <c r="B120">
        <v>1.125</v>
      </c>
    </row>
    <row r="121" spans="1:2" x14ac:dyDescent="0.2">
      <c r="A121" t="s">
        <v>267</v>
      </c>
      <c r="B121">
        <v>0.84299999999999997</v>
      </c>
    </row>
    <row r="122" spans="1:2" x14ac:dyDescent="0.2">
      <c r="A122" t="s">
        <v>268</v>
      </c>
      <c r="B122">
        <v>0.63</v>
      </c>
    </row>
    <row r="123" spans="1:2" x14ac:dyDescent="0.2">
      <c r="A123" t="s">
        <v>269</v>
      </c>
      <c r="B123">
        <v>0.65400000000000003</v>
      </c>
    </row>
    <row r="124" spans="1:2" x14ac:dyDescent="0.2">
      <c r="A124" t="s">
        <v>270</v>
      </c>
      <c r="B124">
        <v>0.57699999999999996</v>
      </c>
    </row>
    <row r="125" spans="1:2" x14ac:dyDescent="0.2">
      <c r="A125" t="s">
        <v>271</v>
      </c>
      <c r="B125">
        <v>0.97299999999999998</v>
      </c>
    </row>
    <row r="126" spans="1:2" x14ac:dyDescent="0.2">
      <c r="A126" t="s">
        <v>272</v>
      </c>
      <c r="B126">
        <v>0.81599999999999995</v>
      </c>
    </row>
    <row r="127" spans="1:2" x14ac:dyDescent="0.2">
      <c r="A127" t="s">
        <v>273</v>
      </c>
      <c r="B127">
        <v>0.83399999999999996</v>
      </c>
    </row>
    <row r="128" spans="1:2" x14ac:dyDescent="0.2">
      <c r="A128" t="s">
        <v>274</v>
      </c>
      <c r="B128">
        <v>1.127</v>
      </c>
    </row>
    <row r="129" spans="1:2" x14ac:dyDescent="0.2">
      <c r="A129" t="s">
        <v>275</v>
      </c>
      <c r="B129">
        <v>1.0780000000000001</v>
      </c>
    </row>
    <row r="130" spans="1:2" x14ac:dyDescent="0.2">
      <c r="A130" t="s">
        <v>276</v>
      </c>
      <c r="B130">
        <v>1.254</v>
      </c>
    </row>
    <row r="131" spans="1:2" x14ac:dyDescent="0.2">
      <c r="A131" t="s">
        <v>277</v>
      </c>
      <c r="B131">
        <v>1.244</v>
      </c>
    </row>
    <row r="132" spans="1:2" x14ac:dyDescent="0.2">
      <c r="A132" t="s">
        <v>278</v>
      </c>
      <c r="B132">
        <v>0.83299999999999996</v>
      </c>
    </row>
    <row r="133" spans="1:2" x14ac:dyDescent="0.2">
      <c r="A133" t="s">
        <v>279</v>
      </c>
      <c r="B133">
        <v>0.78100000000000003</v>
      </c>
    </row>
    <row r="134" spans="1:2" x14ac:dyDescent="0.2">
      <c r="A134" t="s">
        <v>280</v>
      </c>
      <c r="B134">
        <v>1.071</v>
      </c>
    </row>
    <row r="135" spans="1:2" x14ac:dyDescent="0.2">
      <c r="A135" t="s">
        <v>281</v>
      </c>
      <c r="B135">
        <v>0.98399999999999999</v>
      </c>
    </row>
    <row r="136" spans="1:2" x14ac:dyDescent="0.2">
      <c r="A136" t="s">
        <v>282</v>
      </c>
      <c r="B136">
        <v>0.69099999999999995</v>
      </c>
    </row>
    <row r="137" spans="1:2" x14ac:dyDescent="0.2">
      <c r="A137" t="s">
        <v>283</v>
      </c>
      <c r="B137">
        <v>0.72199999999999998</v>
      </c>
    </row>
    <row r="138" spans="1:2" x14ac:dyDescent="0.2">
      <c r="A138" t="s">
        <v>284</v>
      </c>
      <c r="B138">
        <v>0.61299999999999999</v>
      </c>
    </row>
    <row r="139" spans="1:2" x14ac:dyDescent="0.2">
      <c r="A139" t="s">
        <v>285</v>
      </c>
      <c r="B139">
        <v>1.0009999999999999</v>
      </c>
    </row>
    <row r="140" spans="1:2" x14ac:dyDescent="0.2">
      <c r="A140" t="s">
        <v>286</v>
      </c>
      <c r="B140">
        <v>0.82799999999999996</v>
      </c>
    </row>
    <row r="141" spans="1:2" x14ac:dyDescent="0.2">
      <c r="A141" t="s">
        <v>287</v>
      </c>
      <c r="B141">
        <v>0.78800000000000003</v>
      </c>
    </row>
    <row r="142" spans="1:2" x14ac:dyDescent="0.2">
      <c r="A142" t="s">
        <v>288</v>
      </c>
      <c r="B142">
        <v>0.58399999999999996</v>
      </c>
    </row>
    <row r="143" spans="1:2" x14ac:dyDescent="0.2">
      <c r="A143" t="s">
        <v>289</v>
      </c>
      <c r="B143">
        <v>0.88700000000000001</v>
      </c>
    </row>
    <row r="144" spans="1:2" x14ac:dyDescent="0.2">
      <c r="A144" t="s">
        <v>290</v>
      </c>
      <c r="B144">
        <v>0.82899999999999996</v>
      </c>
    </row>
    <row r="145" spans="1:2" x14ac:dyDescent="0.2">
      <c r="A145" t="s">
        <v>291</v>
      </c>
      <c r="B145">
        <v>0.67400000000000004</v>
      </c>
    </row>
    <row r="146" spans="1:2" x14ac:dyDescent="0.2">
      <c r="A146" t="s">
        <v>292</v>
      </c>
      <c r="B146">
        <v>0.64500000000000002</v>
      </c>
    </row>
    <row r="147" spans="1:2" x14ac:dyDescent="0.2">
      <c r="A147" t="s">
        <v>293</v>
      </c>
      <c r="B147">
        <v>0.81799999999999995</v>
      </c>
    </row>
    <row r="148" spans="1:2" x14ac:dyDescent="0.2">
      <c r="A148" t="s">
        <v>294</v>
      </c>
      <c r="B148">
        <v>0.84699999999999998</v>
      </c>
    </row>
    <row r="149" spans="1:2" x14ac:dyDescent="0.2">
      <c r="A149" t="s">
        <v>295</v>
      </c>
      <c r="B149">
        <v>0.67900000000000005</v>
      </c>
    </row>
    <row r="150" spans="1:2" x14ac:dyDescent="0.2">
      <c r="A150" t="s">
        <v>296</v>
      </c>
      <c r="B150">
        <v>0.68500000000000005</v>
      </c>
    </row>
    <row r="151" spans="1:2" x14ac:dyDescent="0.2">
      <c r="A151" t="s">
        <v>297</v>
      </c>
      <c r="B151">
        <v>0.67200000000000004</v>
      </c>
    </row>
    <row r="152" spans="1:2" x14ac:dyDescent="0.2">
      <c r="A152" t="s">
        <v>298</v>
      </c>
      <c r="B152">
        <v>1.369</v>
      </c>
    </row>
    <row r="153" spans="1:2" x14ac:dyDescent="0.2">
      <c r="A153" t="s">
        <v>299</v>
      </c>
      <c r="B153">
        <v>1.0229999999999999</v>
      </c>
    </row>
    <row r="154" spans="1:2" x14ac:dyDescent="0.2">
      <c r="A154" t="s">
        <v>300</v>
      </c>
      <c r="B154">
        <v>0.89700000000000002</v>
      </c>
    </row>
    <row r="155" spans="1:2" x14ac:dyDescent="0.2">
      <c r="A155" t="s">
        <v>301</v>
      </c>
      <c r="B155">
        <v>0.68</v>
      </c>
    </row>
    <row r="156" spans="1:2" x14ac:dyDescent="0.2">
      <c r="A156" t="s">
        <v>302</v>
      </c>
      <c r="B156">
        <v>1.3919999999999999</v>
      </c>
    </row>
    <row r="157" spans="1:2" x14ac:dyDescent="0.2">
      <c r="A157" t="s">
        <v>303</v>
      </c>
      <c r="B157">
        <v>0.61299999999999999</v>
      </c>
    </row>
    <row r="158" spans="1:2" x14ac:dyDescent="0.2">
      <c r="A158" t="s">
        <v>304</v>
      </c>
      <c r="B158">
        <v>1.048</v>
      </c>
    </row>
    <row r="159" spans="1:2" x14ac:dyDescent="0.2">
      <c r="A159" t="s">
        <v>305</v>
      </c>
      <c r="B159">
        <v>0.82199999999999995</v>
      </c>
    </row>
    <row r="160" spans="1:2" x14ac:dyDescent="0.2">
      <c r="A160" t="s">
        <v>306</v>
      </c>
      <c r="B160">
        <v>0.70199999999999996</v>
      </c>
    </row>
    <row r="161" spans="1:2" x14ac:dyDescent="0.2">
      <c r="A161" t="s">
        <v>307</v>
      </c>
      <c r="B161">
        <v>1.044</v>
      </c>
    </row>
    <row r="162" spans="1:2" x14ac:dyDescent="0.2">
      <c r="A162" t="s">
        <v>308</v>
      </c>
      <c r="B162">
        <v>0.55300000000000005</v>
      </c>
    </row>
    <row r="163" spans="1:2" x14ac:dyDescent="0.2">
      <c r="A163" t="s">
        <v>309</v>
      </c>
      <c r="B163">
        <v>0.748</v>
      </c>
    </row>
    <row r="164" spans="1:2" x14ac:dyDescent="0.2">
      <c r="A164" t="s">
        <v>310</v>
      </c>
      <c r="B164">
        <v>0.98299999999999998</v>
      </c>
    </row>
  </sheetData>
  <sheetProtection algorithmName="SHA-512" hashValue="X/NtlXHvKpVEVywupvUBpOq8JA6sX2om7Twf/XfALSQPMoZ5fTBuHQAyAiuEkwyDxPeyosqY9AEFw3SmjiiDvw==" saltValue="UXTSMXGAcWlHkbukZEBUMw==" spinCount="100000" sheet="1" objects="1" scenarios="1"/>
  <sortState xmlns:xlrd2="http://schemas.microsoft.com/office/spreadsheetml/2017/richdata2" ref="A2:B168">
    <sortCondition ref="A2:A168"/>
  </sortState>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958254B770B41429CB6100216251628" ma:contentTypeVersion="2" ma:contentTypeDescription="Create a new document." ma:contentTypeScope="" ma:versionID="5c8c54034896fa5df3e023146171770a">
  <xsd:schema xmlns:xsd="http://www.w3.org/2001/XMLSchema" xmlns:xs="http://www.w3.org/2001/XMLSchema" xmlns:p="http://schemas.microsoft.com/office/2006/metadata/properties" xmlns:ns2="b8324d96-5fdc-475a-9eb2-05e4ff8560ce" targetNamespace="http://schemas.microsoft.com/office/2006/metadata/properties" ma:root="true" ma:fieldsID="2e714392b951d495f05c8eebef600038" ns2:_="">
    <xsd:import namespace="b8324d96-5fdc-475a-9eb2-05e4ff8560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324d96-5fdc-475a-9eb2-05e4ff8560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4B3C243-6750-48F2-8033-B243AAF8B7FE}">
  <ds:schemaRefs>
    <ds:schemaRef ds:uri="http://schemas.microsoft.com/sharepoint/v3/contenttype/forms"/>
  </ds:schemaRefs>
</ds:datastoreItem>
</file>

<file path=customXml/itemProps2.xml><?xml version="1.0" encoding="utf-8"?>
<ds:datastoreItem xmlns:ds="http://schemas.openxmlformats.org/officeDocument/2006/customXml" ds:itemID="{5FB2AB75-6922-4431-BF9A-137D3778AF3F}">
  <ds:schemaRefs>
    <ds:schemaRef ds:uri="http://purl.org/dc/elements/1.1/"/>
    <ds:schemaRef ds:uri="http://schemas.openxmlformats.org/package/2006/metadata/core-properties"/>
    <ds:schemaRef ds:uri="http://schemas.microsoft.com/office/2006/documentManagement/types"/>
    <ds:schemaRef ds:uri="b8324d96-5fdc-475a-9eb2-05e4ff8560ce"/>
    <ds:schemaRef ds:uri="http://www.w3.org/XML/1998/namespace"/>
    <ds:schemaRef ds:uri="http://purl.org/dc/terms/"/>
    <ds:schemaRef ds:uri="http://schemas.microsoft.com/office/2006/metadata/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D6D9C44D-EF96-4735-82D5-09902E7A8B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324d96-5fdc-475a-9eb2-05e4ff8560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Instructions</vt:lpstr>
      <vt:lpstr>BE list</vt:lpstr>
      <vt:lpstr>WP list</vt:lpstr>
      <vt:lpstr>BE-WP Tmpl</vt:lpstr>
      <vt:lpstr>Lump sum breakdown</vt:lpstr>
      <vt:lpstr>Budget for proposal</vt:lpstr>
      <vt:lpstr>Budget for proposal tmpl</vt:lpstr>
      <vt:lpstr>Proposal BudgetIA Tmpl</vt:lpstr>
      <vt:lpstr>Proposal Budget (RIA-CSA)</vt:lpstr>
      <vt:lpstr>Proposal Budget (IA)</vt:lpstr>
      <vt:lpstr>Person-months overview tpl</vt:lpstr>
      <vt:lpstr>Person-months overview</vt:lpstr>
      <vt:lpstr>Summary per WP</vt:lpstr>
      <vt:lpstr>Summary per WP tmpl</vt:lpstr>
      <vt:lpstr>BE Template</vt:lpstr>
      <vt:lpstr>BE1</vt:lpstr>
      <vt:lpstr>BE2</vt:lpstr>
      <vt:lpstr>BE3</vt:lpstr>
      <vt:lpstr>BE4</vt:lpstr>
      <vt:lpstr>BE5</vt:lpstr>
      <vt:lpstr>BE6</vt:lpstr>
      <vt:lpstr>BE7</vt:lpstr>
      <vt:lpstr>BE8</vt:lpstr>
      <vt:lpstr>BE9</vt:lpstr>
      <vt:lpstr>BE10</vt:lpstr>
      <vt:lpstr>BE11</vt:lpstr>
      <vt:lpstr>BE12</vt:lpstr>
      <vt:lpstr>BE13</vt:lpstr>
      <vt:lpstr>BE14</vt:lpstr>
      <vt:lpstr>BE15</vt:lpstr>
      <vt:lpstr>BE16</vt:lpstr>
      <vt:lpstr>BE17</vt:lpstr>
      <vt:lpstr>BE18</vt:lpstr>
      <vt:lpstr>BE19</vt:lpstr>
      <vt:lpstr>BE20</vt:lpstr>
      <vt:lpstr>Depreciation costs</vt:lpstr>
      <vt:lpstr>Any comments</vt:lpstr>
      <vt:lpstr>CountryList</vt:lpstr>
      <vt:lpstr>equipment</vt:lpstr>
      <vt:lpstr>'BE Template'!Print_Area</vt:lpstr>
      <vt:lpstr>'Person-months overview tpl'!Print_Area</vt:lpstr>
      <vt:lpstr>WPS</vt:lpstr>
    </vt:vector>
  </TitlesOfParts>
  <Manager/>
  <Company>European Commission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 COCK Marc (RTD)</dc:creator>
  <cp:keywords/>
  <dc:description/>
  <cp:lastModifiedBy>Michael Sperber</cp:lastModifiedBy>
  <cp:revision/>
  <dcterms:created xsi:type="dcterms:W3CDTF">2017-06-28T07:17:07Z</dcterms:created>
  <dcterms:modified xsi:type="dcterms:W3CDTF">2024-03-18T13:51:59Z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0x010100F958254B770B41429CB6100216251628</vt:lpwstr>
  </property>
  <property fmtid="{D5CDD505-2E9C-101B-9397-08002B2CF9AE}" pid="3" name="MSIP_Label_f4cdc456-5864-460f-beda-883d23b78bbb_Enabled">
    <vt:lpwstr>true</vt:lpwstr>
  </property>
  <property fmtid="{D5CDD505-2E9C-101B-9397-08002B2CF9AE}" pid="4" name="MSIP_Label_f4cdc456-5864-460f-beda-883d23b78bbb_SetDate">
    <vt:lpwstr>2022-06-21T08:46:21Z</vt:lpwstr>
  </property>
  <property fmtid="{D5CDD505-2E9C-101B-9397-08002B2CF9AE}" pid="5" name="MSIP_Label_f4cdc456-5864-460f-beda-883d23b78bbb_Method">
    <vt:lpwstr>Privileged</vt:lpwstr>
  </property>
  <property fmtid="{D5CDD505-2E9C-101B-9397-08002B2CF9AE}" pid="6" name="MSIP_Label_f4cdc456-5864-460f-beda-883d23b78bbb_Name">
    <vt:lpwstr>Publicly Available</vt:lpwstr>
  </property>
  <property fmtid="{D5CDD505-2E9C-101B-9397-08002B2CF9AE}" pid="7" name="MSIP_Label_f4cdc456-5864-460f-beda-883d23b78bbb_SiteId">
    <vt:lpwstr>b24c8b06-522c-46fe-9080-70926f8dddb1</vt:lpwstr>
  </property>
  <property fmtid="{D5CDD505-2E9C-101B-9397-08002B2CF9AE}" pid="8" name="MSIP_Label_f4cdc456-5864-460f-beda-883d23b78bbb_ActionId">
    <vt:lpwstr>1730cc51-9f69-4c18-a686-525affb4354a</vt:lpwstr>
  </property>
  <property fmtid="{D5CDD505-2E9C-101B-9397-08002B2CF9AE}" pid="9" name="MSIP_Label_f4cdc456-5864-460f-beda-883d23b78bbb_ContentBits">
    <vt:lpwstr>0</vt:lpwstr>
  </property>
</Properties>
</file>