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Radulovich\Documents\GitHub\Propulsion\bin\"/>
    </mc:Choice>
  </mc:AlternateContent>
  <xr:revisionPtr revIDLastSave="0" documentId="13_ncr:1_{A93B0B0A-A719-4F65-945C-95BE29E2B560}" xr6:coauthVersionLast="47" xr6:coauthVersionMax="47" xr10:uidLastSave="{00000000-0000-0000-0000-000000000000}"/>
  <bookViews>
    <workbookView xWindow="-110" yWindow="-110" windowWidth="19420" windowHeight="11020" xr2:uid="{9CE2551A-9DD1-46F0-9C2C-17506AA4A12B}"/>
  </bookViews>
  <sheets>
    <sheet name="Matlab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  <c r="F8" i="2"/>
  <c r="F7" i="2"/>
  <c r="F6" i="2"/>
  <c r="F5" i="2"/>
  <c r="F4" i="2"/>
  <c r="F3" i="2"/>
  <c r="F2" i="2"/>
  <c r="D21" i="1"/>
  <c r="E21" i="1"/>
  <c r="C21" i="1"/>
  <c r="B21" i="1"/>
  <c r="D25" i="1"/>
  <c r="E25" i="1"/>
  <c r="C25" i="1"/>
  <c r="D23" i="1"/>
  <c r="E23" i="1"/>
  <c r="C23" i="1"/>
  <c r="D24" i="1"/>
  <c r="E24" i="1"/>
  <c r="C24" i="1"/>
  <c r="E22" i="1"/>
  <c r="D22" i="1"/>
  <c r="C22" i="1"/>
  <c r="G28" i="1"/>
  <c r="G19" i="1"/>
  <c r="G27" i="1"/>
  <c r="G26" i="1"/>
  <c r="G25" i="1"/>
  <c r="G24" i="1"/>
  <c r="G23" i="1"/>
  <c r="G22" i="1"/>
  <c r="G21" i="1"/>
  <c r="G20" i="1"/>
  <c r="H19" i="1"/>
  <c r="G18" i="1"/>
  <c r="G1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3" i="1"/>
</calcChain>
</file>

<file path=xl/sharedStrings.xml><?xml version="1.0" encoding="utf-8"?>
<sst xmlns="http://schemas.openxmlformats.org/spreadsheetml/2006/main" count="19" uniqueCount="16">
  <si>
    <t>Temperature [F]</t>
  </si>
  <si>
    <t>Ulimate Tensile Strength [ksi]</t>
  </si>
  <si>
    <t>Yield Strength [ksi]</t>
  </si>
  <si>
    <t>Elongation [%]</t>
  </si>
  <si>
    <t>Modulus [Msi]</t>
  </si>
  <si>
    <t>Average</t>
  </si>
  <si>
    <t>Elementum</t>
  </si>
  <si>
    <t>NASA L-PBF</t>
  </si>
  <si>
    <t>Temperature [K]</t>
  </si>
  <si>
    <t>Combined</t>
  </si>
  <si>
    <t>Temp (K)</t>
  </si>
  <si>
    <t>Yield Strength (MPa)</t>
  </si>
  <si>
    <t>Young's Modulus</t>
  </si>
  <si>
    <t>Ultimate Tensile (MPa)</t>
  </si>
  <si>
    <t>Elongation</t>
  </si>
  <si>
    <t>Tangent Modulus 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</si>
</sst>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 wrapText="1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" fontId="0" fillId="0" borderId="12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Ultimate Tensile</a:t>
            </a:r>
            <a:r>
              <a:rPr lang="en-US" baseline="0"/>
              <a:t> Strength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Elementum 3D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data!$B$3:$B$10</c:f>
              <c:numCache>
                <c:formatCode>0</c:formatCode>
                <c:ptCount val="8"/>
                <c:pt idx="0">
                  <c:v>-251</c:v>
                </c:pt>
                <c:pt idx="1">
                  <c:v>-148</c:v>
                </c:pt>
                <c:pt idx="2">
                  <c:v>-58</c:v>
                </c:pt>
                <c:pt idx="3">
                  <c:v>73</c:v>
                </c:pt>
                <c:pt idx="4">
                  <c:v>212</c:v>
                </c:pt>
                <c:pt idx="5">
                  <c:v>302</c:v>
                </c:pt>
                <c:pt idx="6">
                  <c:v>392</c:v>
                </c:pt>
                <c:pt idx="7">
                  <c:v>482</c:v>
                </c:pt>
              </c:numCache>
            </c:numRef>
          </c:xVal>
          <c:yVal>
            <c:numRef>
              <c:f>data!$C$3:$C$10</c:f>
              <c:numCache>
                <c:formatCode>0.0</c:formatCode>
                <c:ptCount val="8"/>
                <c:pt idx="0">
                  <c:v>60.7</c:v>
                </c:pt>
                <c:pt idx="1">
                  <c:v>56.5</c:v>
                </c:pt>
                <c:pt idx="2">
                  <c:v>53.2</c:v>
                </c:pt>
                <c:pt idx="3">
                  <c:v>49</c:v>
                </c:pt>
                <c:pt idx="4">
                  <c:v>48</c:v>
                </c:pt>
                <c:pt idx="5">
                  <c:v>41.6</c:v>
                </c:pt>
                <c:pt idx="6">
                  <c:v>31.3</c:v>
                </c:pt>
                <c:pt idx="7">
                  <c:v>18.7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18-40AC-92F1-24DF329302CF}"/>
            </c:ext>
          </c:extLst>
        </c:ser>
        <c:ser>
          <c:idx val="1"/>
          <c:order val="1"/>
          <c:tx>
            <c:v>NASA L-PBF 6061-RAM2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data!$B$11:$B$16</c:f>
              <c:numCache>
                <c:formatCode>0</c:formatCode>
                <c:ptCount val="6"/>
                <c:pt idx="0">
                  <c:v>-320</c:v>
                </c:pt>
                <c:pt idx="1">
                  <c:v>70</c:v>
                </c:pt>
                <c:pt idx="2">
                  <c:v>212</c:v>
                </c:pt>
                <c:pt idx="3">
                  <c:v>392</c:v>
                </c:pt>
                <c:pt idx="4">
                  <c:v>572</c:v>
                </c:pt>
                <c:pt idx="5">
                  <c:v>752</c:v>
                </c:pt>
              </c:numCache>
            </c:numRef>
          </c:xVal>
          <c:yVal>
            <c:numRef>
              <c:f>data!$C$11:$C$16</c:f>
              <c:numCache>
                <c:formatCode>0.0</c:formatCode>
                <c:ptCount val="6"/>
                <c:pt idx="0">
                  <c:v>63.825000000000003</c:v>
                </c:pt>
                <c:pt idx="1">
                  <c:v>49.875</c:v>
                </c:pt>
                <c:pt idx="2">
                  <c:v>45.375</c:v>
                </c:pt>
                <c:pt idx="3">
                  <c:v>29.200000000000003</c:v>
                </c:pt>
                <c:pt idx="4">
                  <c:v>7.8</c:v>
                </c:pt>
                <c:pt idx="5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18-40AC-92F1-24DF329302CF}"/>
            </c:ext>
          </c:extLst>
        </c:ser>
        <c:ser>
          <c:idx val="2"/>
          <c:order val="2"/>
          <c:tx>
            <c:v>Combined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data!$B$17:$B$27</c:f>
              <c:numCache>
                <c:formatCode>0</c:formatCode>
                <c:ptCount val="11"/>
                <c:pt idx="0">
                  <c:v>-320</c:v>
                </c:pt>
                <c:pt idx="1">
                  <c:v>-251</c:v>
                </c:pt>
                <c:pt idx="2">
                  <c:v>-148</c:v>
                </c:pt>
                <c:pt idx="3">
                  <c:v>-58</c:v>
                </c:pt>
                <c:pt idx="4">
                  <c:v>71.5</c:v>
                </c:pt>
                <c:pt idx="5">
                  <c:v>212</c:v>
                </c:pt>
                <c:pt idx="6">
                  <c:v>302</c:v>
                </c:pt>
                <c:pt idx="7">
                  <c:v>392</c:v>
                </c:pt>
                <c:pt idx="8">
                  <c:v>482</c:v>
                </c:pt>
                <c:pt idx="9">
                  <c:v>572</c:v>
                </c:pt>
                <c:pt idx="10">
                  <c:v>752</c:v>
                </c:pt>
              </c:numCache>
            </c:numRef>
          </c:xVal>
          <c:yVal>
            <c:numRef>
              <c:f>data!$C$17:$C$27</c:f>
              <c:numCache>
                <c:formatCode>0.0</c:formatCode>
                <c:ptCount val="11"/>
                <c:pt idx="0">
                  <c:v>63.825000000000003</c:v>
                </c:pt>
                <c:pt idx="1">
                  <c:v>60.7</c:v>
                </c:pt>
                <c:pt idx="2">
                  <c:v>56.5</c:v>
                </c:pt>
                <c:pt idx="3">
                  <c:v>53.2</c:v>
                </c:pt>
                <c:pt idx="4">
                  <c:v>49.4375</c:v>
                </c:pt>
                <c:pt idx="5" formatCode="General">
                  <c:v>46.6875</c:v>
                </c:pt>
                <c:pt idx="6">
                  <c:v>39.443750000000001</c:v>
                </c:pt>
                <c:pt idx="7" formatCode="General">
                  <c:v>30.25</c:v>
                </c:pt>
                <c:pt idx="8">
                  <c:v>18.600000000000001</c:v>
                </c:pt>
                <c:pt idx="9">
                  <c:v>7.8</c:v>
                </c:pt>
                <c:pt idx="10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D7-4820-BA43-A03EE0264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115743"/>
        <c:axId val="1613120319"/>
      </c:scatterChart>
      <c:valAx>
        <c:axId val="161311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[F]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120319"/>
        <c:crosses val="autoZero"/>
        <c:crossBetween val="midCat"/>
      </c:valAx>
      <c:valAx>
        <c:axId val="161312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Ultimate</a:t>
                </a:r>
                <a:r>
                  <a:rPr lang="en-US" baseline="0"/>
                  <a:t> Strength [ksi]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11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Yield Tensile</a:t>
            </a:r>
            <a:r>
              <a:rPr lang="en-US" baseline="0"/>
              <a:t> Strength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Elementum 3D</c:v>
          </c:tx>
          <c:spPr>
            <a:ln>
              <a:solidFill>
                <a:schemeClr val="accent6"/>
              </a:solidFill>
            </a:ln>
          </c:spPr>
          <c:marker>
            <c:symbol val="diamond"/>
            <c:size val="6"/>
            <c:spPr>
              <a:solidFill>
                <a:schemeClr val="accent6"/>
              </a:solidFill>
            </c:spPr>
          </c:marker>
          <c:xVal>
            <c:numRef>
              <c:f>data!$B$3:$B$10</c:f>
              <c:numCache>
                <c:formatCode>0</c:formatCode>
                <c:ptCount val="8"/>
                <c:pt idx="0">
                  <c:v>-251</c:v>
                </c:pt>
                <c:pt idx="1">
                  <c:v>-148</c:v>
                </c:pt>
                <c:pt idx="2">
                  <c:v>-58</c:v>
                </c:pt>
                <c:pt idx="3">
                  <c:v>73</c:v>
                </c:pt>
                <c:pt idx="4">
                  <c:v>212</c:v>
                </c:pt>
                <c:pt idx="5">
                  <c:v>302</c:v>
                </c:pt>
                <c:pt idx="6">
                  <c:v>392</c:v>
                </c:pt>
                <c:pt idx="7">
                  <c:v>482</c:v>
                </c:pt>
              </c:numCache>
            </c:numRef>
          </c:xVal>
          <c:yVal>
            <c:numRef>
              <c:f>data!$D$3:$D$10</c:f>
              <c:numCache>
                <c:formatCode>0.0</c:formatCode>
                <c:ptCount val="8"/>
                <c:pt idx="0">
                  <c:v>54.8</c:v>
                </c:pt>
                <c:pt idx="1">
                  <c:v>52.2</c:v>
                </c:pt>
                <c:pt idx="2">
                  <c:v>49.5</c:v>
                </c:pt>
                <c:pt idx="3">
                  <c:v>45</c:v>
                </c:pt>
                <c:pt idx="4">
                  <c:v>46.5</c:v>
                </c:pt>
                <c:pt idx="5">
                  <c:v>41.4</c:v>
                </c:pt>
                <c:pt idx="6">
                  <c:v>31</c:v>
                </c:pt>
                <c:pt idx="7">
                  <c:v>17.399999999999999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CD-44F8-A551-2A6E3F70A296}"/>
            </c:ext>
          </c:extLst>
        </c:ser>
        <c:ser>
          <c:idx val="3"/>
          <c:order val="1"/>
          <c:tx>
            <c:v>NASA L-PBF 6061-RAM2</c:v>
          </c:tx>
          <c:spPr>
            <a:ln>
              <a:solidFill>
                <a:srgbClr val="00B0F0"/>
              </a:solidFill>
            </a:ln>
          </c:spPr>
          <c:marker>
            <c:symbol val="triangle"/>
            <c:size val="6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data!$B$11:$B$16</c:f>
              <c:numCache>
                <c:formatCode>0</c:formatCode>
                <c:ptCount val="6"/>
                <c:pt idx="0">
                  <c:v>-320</c:v>
                </c:pt>
                <c:pt idx="1">
                  <c:v>70</c:v>
                </c:pt>
                <c:pt idx="2">
                  <c:v>212</c:v>
                </c:pt>
                <c:pt idx="3">
                  <c:v>392</c:v>
                </c:pt>
                <c:pt idx="4">
                  <c:v>572</c:v>
                </c:pt>
                <c:pt idx="5">
                  <c:v>752</c:v>
                </c:pt>
              </c:numCache>
            </c:numRef>
          </c:xVal>
          <c:yVal>
            <c:numRef>
              <c:f>data!$D$11:$D$16</c:f>
              <c:numCache>
                <c:formatCode>0.0</c:formatCode>
                <c:ptCount val="6"/>
                <c:pt idx="0">
                  <c:v>52.050000000000004</c:v>
                </c:pt>
                <c:pt idx="1">
                  <c:v>44.699999999999996</c:v>
                </c:pt>
                <c:pt idx="2">
                  <c:v>42.85</c:v>
                </c:pt>
                <c:pt idx="3">
                  <c:v>29.125</c:v>
                </c:pt>
                <c:pt idx="4">
                  <c:v>7.2250000000000005</c:v>
                </c:pt>
                <c:pt idx="5">
                  <c:v>2.3666666666666667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CCD-44F8-A551-2A6E3F70A296}"/>
            </c:ext>
          </c:extLst>
        </c:ser>
        <c:ser>
          <c:idx val="0"/>
          <c:order val="2"/>
          <c:tx>
            <c:v>Combined</c:v>
          </c:tx>
          <c:xVal>
            <c:numRef>
              <c:f>data!$B$17:$B$27</c:f>
              <c:numCache>
                <c:formatCode>0</c:formatCode>
                <c:ptCount val="11"/>
                <c:pt idx="0">
                  <c:v>-320</c:v>
                </c:pt>
                <c:pt idx="1">
                  <c:v>-251</c:v>
                </c:pt>
                <c:pt idx="2">
                  <c:v>-148</c:v>
                </c:pt>
                <c:pt idx="3">
                  <c:v>-58</c:v>
                </c:pt>
                <c:pt idx="4">
                  <c:v>71.5</c:v>
                </c:pt>
                <c:pt idx="5">
                  <c:v>212</c:v>
                </c:pt>
                <c:pt idx="6">
                  <c:v>302</c:v>
                </c:pt>
                <c:pt idx="7">
                  <c:v>392</c:v>
                </c:pt>
                <c:pt idx="8">
                  <c:v>482</c:v>
                </c:pt>
                <c:pt idx="9">
                  <c:v>572</c:v>
                </c:pt>
                <c:pt idx="10">
                  <c:v>752</c:v>
                </c:pt>
              </c:numCache>
            </c:numRef>
          </c:xVal>
          <c:yVal>
            <c:numRef>
              <c:f>data!$D$17:$D$27</c:f>
              <c:numCache>
                <c:formatCode>0.0</c:formatCode>
                <c:ptCount val="11"/>
                <c:pt idx="0">
                  <c:v>52.050000000000004</c:v>
                </c:pt>
                <c:pt idx="1">
                  <c:v>54.8</c:v>
                </c:pt>
                <c:pt idx="2">
                  <c:v>52.2</c:v>
                </c:pt>
                <c:pt idx="3">
                  <c:v>49.5</c:v>
                </c:pt>
                <c:pt idx="4">
                  <c:v>44.849999999999994</c:v>
                </c:pt>
                <c:pt idx="5" formatCode="General">
                  <c:v>44.674999999999997</c:v>
                </c:pt>
                <c:pt idx="6">
                  <c:v>38.693749999999994</c:v>
                </c:pt>
                <c:pt idx="7" formatCode="General">
                  <c:v>30.0625</c:v>
                </c:pt>
                <c:pt idx="8">
                  <c:v>17.787500000000001</c:v>
                </c:pt>
                <c:pt idx="9">
                  <c:v>7.2250000000000005</c:v>
                </c:pt>
                <c:pt idx="10">
                  <c:v>2.3666666666666667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28-4E0B-92AE-95B3E9180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115743"/>
        <c:axId val="1613120319"/>
      </c:scatterChart>
      <c:valAx>
        <c:axId val="161311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[F]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120319"/>
        <c:crosses val="autoZero"/>
        <c:crossBetween val="midCat"/>
      </c:valAx>
      <c:valAx>
        <c:axId val="161312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Yield</a:t>
                </a:r>
                <a:r>
                  <a:rPr lang="en-US" baseline="0"/>
                  <a:t> Strength [ksi]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11574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Elongation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Elementum 3D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data!$B$3:$B$10</c:f>
              <c:numCache>
                <c:formatCode>0</c:formatCode>
                <c:ptCount val="8"/>
                <c:pt idx="0">
                  <c:v>-251</c:v>
                </c:pt>
                <c:pt idx="1">
                  <c:v>-148</c:v>
                </c:pt>
                <c:pt idx="2">
                  <c:v>-58</c:v>
                </c:pt>
                <c:pt idx="3">
                  <c:v>73</c:v>
                </c:pt>
                <c:pt idx="4">
                  <c:v>212</c:v>
                </c:pt>
                <c:pt idx="5">
                  <c:v>302</c:v>
                </c:pt>
                <c:pt idx="6">
                  <c:v>392</c:v>
                </c:pt>
                <c:pt idx="7">
                  <c:v>482</c:v>
                </c:pt>
              </c:numCache>
            </c:numRef>
          </c:xVal>
          <c:yVal>
            <c:numRef>
              <c:f>data!$E$3:$E$10</c:f>
              <c:numCache>
                <c:formatCode>0.0</c:formatCode>
                <c:ptCount val="8"/>
                <c:pt idx="0">
                  <c:v>15.1</c:v>
                </c:pt>
                <c:pt idx="1">
                  <c:v>13</c:v>
                </c:pt>
                <c:pt idx="2">
                  <c:v>13.1</c:v>
                </c:pt>
                <c:pt idx="3">
                  <c:v>12.9</c:v>
                </c:pt>
                <c:pt idx="4">
                  <c:v>14.5</c:v>
                </c:pt>
                <c:pt idx="5">
                  <c:v>18.399999999999999</c:v>
                </c:pt>
                <c:pt idx="6">
                  <c:v>22</c:v>
                </c:pt>
                <c:pt idx="7">
                  <c:v>29.6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9A-4DF4-8449-556EAE0FE416}"/>
            </c:ext>
          </c:extLst>
        </c:ser>
        <c:ser>
          <c:idx val="1"/>
          <c:order val="1"/>
          <c:tx>
            <c:v>NASA L-PBF 6061-RAM2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data!$B$11:$B$16</c:f>
              <c:numCache>
                <c:formatCode>0</c:formatCode>
                <c:ptCount val="6"/>
                <c:pt idx="0">
                  <c:v>-320</c:v>
                </c:pt>
                <c:pt idx="1">
                  <c:v>70</c:v>
                </c:pt>
                <c:pt idx="2">
                  <c:v>212</c:v>
                </c:pt>
                <c:pt idx="3">
                  <c:v>392</c:v>
                </c:pt>
                <c:pt idx="4">
                  <c:v>572</c:v>
                </c:pt>
                <c:pt idx="5">
                  <c:v>752</c:v>
                </c:pt>
              </c:numCache>
            </c:numRef>
          </c:xVal>
          <c:yVal>
            <c:numRef>
              <c:f>data!$E$11:$E$16</c:f>
              <c:numCache>
                <c:formatCode>0.0</c:formatCode>
                <c:ptCount val="6"/>
                <c:pt idx="0">
                  <c:v>18</c:v>
                </c:pt>
                <c:pt idx="1">
                  <c:v>15.25</c:v>
                </c:pt>
                <c:pt idx="2">
                  <c:v>18.25</c:v>
                </c:pt>
                <c:pt idx="3">
                  <c:v>34.5</c:v>
                </c:pt>
                <c:pt idx="4">
                  <c:v>73.75</c:v>
                </c:pt>
                <c:pt idx="5">
                  <c:v>72.666666666666671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9A-4DF4-8449-556EAE0FE416}"/>
            </c:ext>
          </c:extLst>
        </c:ser>
        <c:ser>
          <c:idx val="2"/>
          <c:order val="2"/>
          <c:tx>
            <c:v>Combined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data!$B$17:$B$27</c:f>
              <c:numCache>
                <c:formatCode>0</c:formatCode>
                <c:ptCount val="11"/>
                <c:pt idx="0">
                  <c:v>-320</c:v>
                </c:pt>
                <c:pt idx="1">
                  <c:v>-251</c:v>
                </c:pt>
                <c:pt idx="2">
                  <c:v>-148</c:v>
                </c:pt>
                <c:pt idx="3">
                  <c:v>-58</c:v>
                </c:pt>
                <c:pt idx="4">
                  <c:v>71.5</c:v>
                </c:pt>
                <c:pt idx="5">
                  <c:v>212</c:v>
                </c:pt>
                <c:pt idx="6">
                  <c:v>302</c:v>
                </c:pt>
                <c:pt idx="7">
                  <c:v>392</c:v>
                </c:pt>
                <c:pt idx="8">
                  <c:v>482</c:v>
                </c:pt>
                <c:pt idx="9">
                  <c:v>572</c:v>
                </c:pt>
                <c:pt idx="10">
                  <c:v>752</c:v>
                </c:pt>
              </c:numCache>
            </c:numRef>
          </c:xVal>
          <c:yVal>
            <c:numRef>
              <c:f>data!$E$17:$E$27</c:f>
              <c:numCache>
                <c:formatCode>0.0</c:formatCode>
                <c:ptCount val="11"/>
                <c:pt idx="0">
                  <c:v>18</c:v>
                </c:pt>
                <c:pt idx="1">
                  <c:v>15.1</c:v>
                </c:pt>
                <c:pt idx="2">
                  <c:v>13</c:v>
                </c:pt>
                <c:pt idx="3">
                  <c:v>13.1</c:v>
                </c:pt>
                <c:pt idx="4">
                  <c:v>14.074999999999999</c:v>
                </c:pt>
                <c:pt idx="5" formatCode="General">
                  <c:v>16.375</c:v>
                </c:pt>
                <c:pt idx="6">
                  <c:v>22.387499999999999</c:v>
                </c:pt>
                <c:pt idx="7" formatCode="General">
                  <c:v>28.25</c:v>
                </c:pt>
                <c:pt idx="8">
                  <c:v>41.862499999999997</c:v>
                </c:pt>
                <c:pt idx="9">
                  <c:v>73.75</c:v>
                </c:pt>
                <c:pt idx="10">
                  <c:v>72.666666666666671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F1-4D23-A0F2-0D4F347F8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115743"/>
        <c:axId val="1613120319"/>
      </c:scatterChart>
      <c:valAx>
        <c:axId val="161311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[F]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120319"/>
        <c:crosses val="autoZero"/>
        <c:crossBetween val="midCat"/>
      </c:valAx>
      <c:valAx>
        <c:axId val="161312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Elongation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11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Modulus of Elasticity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Elementum 3D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data!$B$3:$B$10</c:f>
              <c:numCache>
                <c:formatCode>0</c:formatCode>
                <c:ptCount val="8"/>
                <c:pt idx="0">
                  <c:v>-251</c:v>
                </c:pt>
                <c:pt idx="1">
                  <c:v>-148</c:v>
                </c:pt>
                <c:pt idx="2">
                  <c:v>-58</c:v>
                </c:pt>
                <c:pt idx="3">
                  <c:v>73</c:v>
                </c:pt>
                <c:pt idx="4">
                  <c:v>212</c:v>
                </c:pt>
                <c:pt idx="5">
                  <c:v>302</c:v>
                </c:pt>
                <c:pt idx="6">
                  <c:v>392</c:v>
                </c:pt>
                <c:pt idx="7">
                  <c:v>482</c:v>
                </c:pt>
              </c:numCache>
            </c:numRef>
          </c:xVal>
          <c:yVal>
            <c:numRef>
              <c:f>data!$F$3:$F$10</c:f>
              <c:numCache>
                <c:formatCode>0.0</c:formatCode>
                <c:ptCount val="8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06-4647-B153-00619FBCB745}"/>
            </c:ext>
          </c:extLst>
        </c:ser>
        <c:ser>
          <c:idx val="1"/>
          <c:order val="1"/>
          <c:tx>
            <c:v>NASA L-PBF 6061-RAM2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data!$B$11:$B$16</c:f>
              <c:numCache>
                <c:formatCode>0</c:formatCode>
                <c:ptCount val="6"/>
                <c:pt idx="0">
                  <c:v>-320</c:v>
                </c:pt>
                <c:pt idx="1">
                  <c:v>70</c:v>
                </c:pt>
                <c:pt idx="2">
                  <c:v>212</c:v>
                </c:pt>
                <c:pt idx="3">
                  <c:v>392</c:v>
                </c:pt>
                <c:pt idx="4">
                  <c:v>572</c:v>
                </c:pt>
                <c:pt idx="5">
                  <c:v>752</c:v>
                </c:pt>
              </c:numCache>
            </c:numRef>
          </c:xVal>
          <c:yVal>
            <c:numRef>
              <c:f>data!$F$11:$F$16</c:f>
              <c:numCache>
                <c:formatCode>0.0</c:formatCode>
                <c:ptCount val="6"/>
                <c:pt idx="0">
                  <c:v>11.525</c:v>
                </c:pt>
                <c:pt idx="1">
                  <c:v>10.425000000000001</c:v>
                </c:pt>
                <c:pt idx="2">
                  <c:v>10.324999999999999</c:v>
                </c:pt>
                <c:pt idx="3">
                  <c:v>8.5500000000000007</c:v>
                </c:pt>
                <c:pt idx="4">
                  <c:v>5.4749999999999996</c:v>
                </c:pt>
                <c:pt idx="5">
                  <c:v>2.8333333333333335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06-4647-B153-00619FBCB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115743"/>
        <c:axId val="1613120319"/>
      </c:scatterChart>
      <c:valAx>
        <c:axId val="161311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[F]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120319"/>
        <c:crosses val="autoZero"/>
        <c:crossBetween val="midCat"/>
      </c:valAx>
      <c:valAx>
        <c:axId val="161312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Modulus of Elasticity</a:t>
                </a:r>
                <a:r>
                  <a:rPr lang="en-US" baseline="0"/>
                  <a:t> [Msi]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11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269875</xdr:colOff>
      <xdr:row>0</xdr:row>
      <xdr:rowOff>295275</xdr:rowOff>
    </xdr:from>
    <xdr:to>
      <xdr:col>17</xdr:col>
      <xdr:colOff>193675</xdr:colOff>
      <xdr:row>14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8A9B31-665A-8A57-D6C0-BBB614A23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117475</xdr:colOff>
      <xdr:row>14</xdr:row>
      <xdr:rowOff>111125</xdr:rowOff>
    </xdr:from>
    <xdr:to>
      <xdr:col>16</xdr:col>
      <xdr:colOff>41275</xdr:colOff>
      <xdr:row>28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0CDB1C-4A82-40D5-9DB4-8F0DA4A44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400975</xdr:colOff>
      <xdr:row>30</xdr:row>
      <xdr:rowOff>17400</xdr:rowOff>
    </xdr:from>
    <xdr:to>
      <xdr:col>16</xdr:col>
      <xdr:colOff>324775</xdr:colOff>
      <xdr:row>44</xdr:row>
      <xdr:rowOff>88100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6D8A44-E1A6-429D-BA64-72425FA3B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180975</xdr:colOff>
      <xdr:row>46</xdr:row>
      <xdr:rowOff>9525</xdr:rowOff>
    </xdr:from>
    <xdr:to>
      <xdr:col>17</xdr:col>
      <xdr:colOff>104775</xdr:colOff>
      <xdr:row>60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E4ED64-74A2-40D3-BD58-FB523AED0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6DAC1-EA8B-42F3-AF3A-D8F9341480AA}">
  <dimension ref="A1:F9"/>
  <sheetViews>
    <sheetView tabSelected="1" workbookViewId="0">
      <selection activeCell="A2" sqref="A2"/>
    </sheetView>
  </sheetViews>
  <sheetFormatPr defaultRowHeight="14.5" x14ac:dyDescent="0.35"/>
  <sheetData>
    <row r="1" spans="1:6" ht="43.5" x14ac:dyDescent="0.35">
      <c r="A1" s="26" t="s">
        <v>10</v>
      </c>
      <c r="B1" s="26" t="s">
        <v>11</v>
      </c>
      <c r="C1" s="26" t="s">
        <v>12</v>
      </c>
      <c r="D1" s="26" t="s">
        <v>13</v>
      </c>
      <c r="E1" s="26" t="s">
        <v>14</v>
      </c>
      <c r="F1" s="26" t="s">
        <v>15</v>
      </c>
    </row>
    <row r="2" spans="1:6" x14ac:dyDescent="0.35">
      <c r="B2">
        <v>378</v>
      </c>
      <c r="D2">
        <v>419</v>
      </c>
      <c r="E2">
        <v>0.15</v>
      </c>
      <c r="F2">
        <f>D2/E2</f>
        <v>2793.3333333333335</v>
      </c>
    </row>
    <row r="3" spans="1:6" x14ac:dyDescent="0.35">
      <c r="B3">
        <v>360</v>
      </c>
      <c r="D3">
        <v>390</v>
      </c>
      <c r="E3">
        <v>0.13</v>
      </c>
      <c r="F3">
        <f t="shared" ref="F3:F9" si="0">D3/E3</f>
        <v>3000</v>
      </c>
    </row>
    <row r="4" spans="1:6" x14ac:dyDescent="0.35">
      <c r="B4">
        <v>342</v>
      </c>
      <c r="D4">
        <v>367</v>
      </c>
      <c r="E4">
        <v>0.13100000000000001</v>
      </c>
      <c r="F4">
        <f t="shared" si="0"/>
        <v>2801.5267175572517</v>
      </c>
    </row>
    <row r="5" spans="1:6" x14ac:dyDescent="0.35">
      <c r="B5">
        <v>311</v>
      </c>
      <c r="D5">
        <v>338</v>
      </c>
      <c r="E5">
        <v>0.129</v>
      </c>
      <c r="F5">
        <f t="shared" si="0"/>
        <v>2620.1550387596899</v>
      </c>
    </row>
    <row r="6" spans="1:6" x14ac:dyDescent="0.35">
      <c r="B6">
        <v>320</v>
      </c>
      <c r="D6">
        <v>331</v>
      </c>
      <c r="E6">
        <v>0.14499999999999999</v>
      </c>
      <c r="F6">
        <f t="shared" si="0"/>
        <v>2282.7586206896553</v>
      </c>
    </row>
    <row r="7" spans="1:6" x14ac:dyDescent="0.35">
      <c r="B7">
        <v>286</v>
      </c>
      <c r="D7">
        <v>287</v>
      </c>
      <c r="E7">
        <v>0.184</v>
      </c>
      <c r="F7">
        <f t="shared" si="0"/>
        <v>1559.7826086956522</v>
      </c>
    </row>
    <row r="8" spans="1:6" x14ac:dyDescent="0.35">
      <c r="B8">
        <v>214</v>
      </c>
      <c r="D8">
        <v>215</v>
      </c>
      <c r="E8">
        <v>0.22</v>
      </c>
      <c r="F8">
        <f t="shared" si="0"/>
        <v>977.27272727272725</v>
      </c>
    </row>
    <row r="9" spans="1:6" x14ac:dyDescent="0.35">
      <c r="B9">
        <v>120</v>
      </c>
      <c r="D9">
        <v>129</v>
      </c>
      <c r="E9">
        <v>0.29599999999999999</v>
      </c>
      <c r="F9">
        <f t="shared" si="0"/>
        <v>435.81081081081084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B8974-0DAF-4C11-B997-BB6CE3D61B03}">
  <dimension ref="A1:H28"/>
  <sheetViews>
    <sheetView topLeftCell="A15" zoomScale="64" zoomScaleNormal="100" workbookViewId="0">
      <selection activeCell="F19" sqref="F19"/>
    </sheetView>
  </sheetViews>
  <sheetFormatPr defaultRowHeight="14.5" x14ac:dyDescent="0.35"/>
  <cols>
    <col min="1" max="1" width="11.26953125" bestFit="1" customWidth="1"/>
    <col min="2" max="2" width="15.54296875" bestFit="1" customWidth="1"/>
    <col min="3" max="3" width="15.26953125" customWidth="1"/>
    <col min="4" max="4" width="13.1796875" customWidth="1"/>
    <col min="5" max="5" width="12.7265625" customWidth="1"/>
    <col min="6" max="6" width="11.26953125" customWidth="1"/>
  </cols>
  <sheetData>
    <row r="1" spans="1:7" s="1" customFormat="1" ht="29" x14ac:dyDescent="0.35">
      <c r="A1" s="11"/>
      <c r="B1" s="20" t="s">
        <v>0</v>
      </c>
      <c r="C1" s="13" t="s">
        <v>1</v>
      </c>
      <c r="D1" s="13" t="s">
        <v>2</v>
      </c>
      <c r="E1" s="13" t="s">
        <v>3</v>
      </c>
      <c r="F1" s="14" t="s">
        <v>4</v>
      </c>
      <c r="G1" s="1" t="s">
        <v>8</v>
      </c>
    </row>
    <row r="2" spans="1:7" ht="15" thickBot="1" x14ac:dyDescent="0.4">
      <c r="A2" s="12"/>
      <c r="B2" s="21"/>
      <c r="C2" s="15" t="s">
        <v>5</v>
      </c>
      <c r="D2" s="15" t="s">
        <v>5</v>
      </c>
      <c r="E2" s="15" t="s">
        <v>5</v>
      </c>
      <c r="F2" s="16" t="s">
        <v>5</v>
      </c>
    </row>
    <row r="3" spans="1:7" x14ac:dyDescent="0.35">
      <c r="A3" s="17" t="s">
        <v>6</v>
      </c>
      <c r="B3" s="4">
        <v>-251</v>
      </c>
      <c r="C3" s="5">
        <v>60.7</v>
      </c>
      <c r="D3" s="5">
        <v>54.8</v>
      </c>
      <c r="E3" s="5">
        <v>15.1</v>
      </c>
      <c r="F3" s="6">
        <v>11</v>
      </c>
      <c r="G3">
        <f>(B3+459.67) * (5/9)</f>
        <v>115.92777777777779</v>
      </c>
    </row>
    <row r="4" spans="1:7" x14ac:dyDescent="0.35">
      <c r="A4" s="18"/>
      <c r="B4" s="2">
        <v>-148</v>
      </c>
      <c r="C4" s="3">
        <v>56.5</v>
      </c>
      <c r="D4" s="3">
        <v>52.2</v>
      </c>
      <c r="E4" s="3">
        <v>13</v>
      </c>
      <c r="F4" s="7">
        <v>11</v>
      </c>
      <c r="G4">
        <f t="shared" ref="G4:H21" si="0">(B4+459.67) * (5/9)</f>
        <v>173.15</v>
      </c>
    </row>
    <row r="5" spans="1:7" x14ac:dyDescent="0.35">
      <c r="A5" s="18"/>
      <c r="B5" s="2">
        <v>-58</v>
      </c>
      <c r="C5" s="3">
        <v>53.2</v>
      </c>
      <c r="D5" s="3">
        <v>49.5</v>
      </c>
      <c r="E5" s="3">
        <v>13.1</v>
      </c>
      <c r="F5" s="7">
        <v>11</v>
      </c>
      <c r="G5">
        <f t="shared" si="0"/>
        <v>223.15</v>
      </c>
    </row>
    <row r="6" spans="1:7" x14ac:dyDescent="0.35">
      <c r="A6" s="18"/>
      <c r="B6" s="2">
        <v>73</v>
      </c>
      <c r="C6" s="3">
        <v>49</v>
      </c>
      <c r="D6" s="3">
        <v>45</v>
      </c>
      <c r="E6" s="3">
        <v>12.9</v>
      </c>
      <c r="F6" s="7">
        <v>11</v>
      </c>
      <c r="G6">
        <f t="shared" si="0"/>
        <v>295.92777777777781</v>
      </c>
    </row>
    <row r="7" spans="1:7" x14ac:dyDescent="0.35">
      <c r="A7" s="18"/>
      <c r="B7" s="2">
        <v>212</v>
      </c>
      <c r="C7" s="3">
        <v>48</v>
      </c>
      <c r="D7" s="3">
        <v>46.5</v>
      </c>
      <c r="E7" s="3">
        <v>14.5</v>
      </c>
      <c r="F7" s="7">
        <v>11</v>
      </c>
      <c r="G7">
        <f t="shared" si="0"/>
        <v>373.15000000000003</v>
      </c>
    </row>
    <row r="8" spans="1:7" x14ac:dyDescent="0.35">
      <c r="A8" s="18"/>
      <c r="B8" s="2">
        <v>302</v>
      </c>
      <c r="C8" s="3">
        <v>41.6</v>
      </c>
      <c r="D8" s="3">
        <v>41.4</v>
      </c>
      <c r="E8" s="3">
        <v>18.399999999999999</v>
      </c>
      <c r="F8" s="7">
        <v>11</v>
      </c>
      <c r="G8">
        <f t="shared" si="0"/>
        <v>423.15000000000003</v>
      </c>
    </row>
    <row r="9" spans="1:7" x14ac:dyDescent="0.35">
      <c r="A9" s="18"/>
      <c r="B9" s="2">
        <v>392</v>
      </c>
      <c r="C9" s="3">
        <v>31.3</v>
      </c>
      <c r="D9" s="3">
        <v>31</v>
      </c>
      <c r="E9" s="3">
        <v>22</v>
      </c>
      <c r="F9" s="7">
        <v>11</v>
      </c>
      <c r="G9">
        <f t="shared" si="0"/>
        <v>473.15000000000003</v>
      </c>
    </row>
    <row r="10" spans="1:7" ht="15" thickBot="1" x14ac:dyDescent="0.4">
      <c r="A10" s="19"/>
      <c r="B10" s="8">
        <v>482</v>
      </c>
      <c r="C10" s="9">
        <v>18.7</v>
      </c>
      <c r="D10" s="9">
        <v>17.399999999999999</v>
      </c>
      <c r="E10" s="9">
        <v>29.6</v>
      </c>
      <c r="F10" s="10">
        <v>11</v>
      </c>
      <c r="G10">
        <f t="shared" si="0"/>
        <v>523.15000000000009</v>
      </c>
    </row>
    <row r="11" spans="1:7" x14ac:dyDescent="0.35">
      <c r="A11" s="17" t="s">
        <v>7</v>
      </c>
      <c r="B11" s="4">
        <v>-320</v>
      </c>
      <c r="C11" s="5">
        <v>63.825000000000003</v>
      </c>
      <c r="D11" s="5">
        <v>52.050000000000004</v>
      </c>
      <c r="E11" s="5">
        <v>18</v>
      </c>
      <c r="F11" s="6">
        <v>11.525</v>
      </c>
      <c r="G11">
        <f t="shared" si="0"/>
        <v>77.594444444444463</v>
      </c>
    </row>
    <row r="12" spans="1:7" x14ac:dyDescent="0.35">
      <c r="A12" s="18"/>
      <c r="B12" s="2">
        <v>70</v>
      </c>
      <c r="C12" s="3">
        <v>49.875</v>
      </c>
      <c r="D12" s="3">
        <v>44.699999999999996</v>
      </c>
      <c r="E12" s="3">
        <v>15.25</v>
      </c>
      <c r="F12" s="7">
        <v>10.425000000000001</v>
      </c>
      <c r="G12">
        <f t="shared" si="0"/>
        <v>294.26111111111118</v>
      </c>
    </row>
    <row r="13" spans="1:7" x14ac:dyDescent="0.35">
      <c r="A13" s="18"/>
      <c r="B13" s="2">
        <v>212</v>
      </c>
      <c r="C13" s="3">
        <v>45.375</v>
      </c>
      <c r="D13" s="3">
        <v>42.85</v>
      </c>
      <c r="E13" s="3">
        <v>18.25</v>
      </c>
      <c r="F13" s="7">
        <v>10.324999999999999</v>
      </c>
      <c r="G13">
        <f t="shared" si="0"/>
        <v>373.15000000000003</v>
      </c>
    </row>
    <row r="14" spans="1:7" x14ac:dyDescent="0.35">
      <c r="A14" s="18"/>
      <c r="B14" s="2">
        <v>392</v>
      </c>
      <c r="C14" s="3">
        <v>29.200000000000003</v>
      </c>
      <c r="D14" s="3">
        <v>29.125</v>
      </c>
      <c r="E14" s="3">
        <v>34.5</v>
      </c>
      <c r="F14" s="7">
        <v>8.5500000000000007</v>
      </c>
      <c r="G14">
        <f t="shared" si="0"/>
        <v>473.15000000000003</v>
      </c>
    </row>
    <row r="15" spans="1:7" x14ac:dyDescent="0.35">
      <c r="A15" s="18"/>
      <c r="B15" s="2">
        <v>572</v>
      </c>
      <c r="C15" s="3">
        <v>7.8</v>
      </c>
      <c r="D15" s="3">
        <v>7.2250000000000005</v>
      </c>
      <c r="E15" s="3">
        <v>73.75</v>
      </c>
      <c r="F15" s="7">
        <v>5.4749999999999996</v>
      </c>
      <c r="G15">
        <f t="shared" si="0"/>
        <v>573.15000000000009</v>
      </c>
    </row>
    <row r="16" spans="1:7" ht="15" thickBot="1" x14ac:dyDescent="0.4">
      <c r="A16" s="19"/>
      <c r="B16" s="8">
        <v>752</v>
      </c>
      <c r="C16" s="9">
        <v>2.6</v>
      </c>
      <c r="D16" s="9">
        <v>2.3666666666666667</v>
      </c>
      <c r="E16" s="9">
        <v>72.666666666666671</v>
      </c>
      <c r="F16" s="10">
        <v>2.8333333333333335</v>
      </c>
      <c r="G16">
        <f t="shared" si="0"/>
        <v>673.15000000000009</v>
      </c>
    </row>
    <row r="17" spans="1:8" ht="15" thickBot="1" x14ac:dyDescent="0.4">
      <c r="A17" s="24" t="s">
        <v>9</v>
      </c>
      <c r="B17" s="22">
        <v>-320</v>
      </c>
      <c r="C17" s="5">
        <v>63.825000000000003</v>
      </c>
      <c r="D17" s="5">
        <v>52.050000000000004</v>
      </c>
      <c r="E17" s="5">
        <v>18</v>
      </c>
      <c r="F17" s="6">
        <v>11.525</v>
      </c>
      <c r="G17">
        <f t="shared" si="0"/>
        <v>77.594444444444463</v>
      </c>
    </row>
    <row r="18" spans="1:8" x14ac:dyDescent="0.35">
      <c r="A18" s="25"/>
      <c r="B18" s="22">
        <v>-251</v>
      </c>
      <c r="C18" s="5">
        <v>60.7</v>
      </c>
      <c r="D18" s="5">
        <v>54.8</v>
      </c>
      <c r="E18" s="5">
        <v>15.1</v>
      </c>
      <c r="G18" s="23">
        <f t="shared" si="0"/>
        <v>115.92777777777779</v>
      </c>
    </row>
    <row r="19" spans="1:8" x14ac:dyDescent="0.35">
      <c r="A19" s="25"/>
      <c r="B19" s="22">
        <v>-148</v>
      </c>
      <c r="C19" s="3">
        <v>56.5</v>
      </c>
      <c r="D19" s="3">
        <v>52.2</v>
      </c>
      <c r="E19" s="3">
        <v>13</v>
      </c>
      <c r="G19" s="23">
        <f t="shared" si="0"/>
        <v>173.15</v>
      </c>
      <c r="H19" s="23">
        <f t="shared" si="0"/>
        <v>286.76111111111118</v>
      </c>
    </row>
    <row r="20" spans="1:8" x14ac:dyDescent="0.35">
      <c r="A20" s="25"/>
      <c r="B20" s="22">
        <v>-58</v>
      </c>
      <c r="C20" s="3">
        <v>53.2</v>
      </c>
      <c r="D20" s="3">
        <v>49.5</v>
      </c>
      <c r="E20" s="3">
        <v>13.1</v>
      </c>
      <c r="G20" s="23">
        <f t="shared" si="0"/>
        <v>223.15</v>
      </c>
    </row>
    <row r="21" spans="1:8" x14ac:dyDescent="0.35">
      <c r="A21" s="25"/>
      <c r="B21" s="22">
        <f>(B12+B6)/2</f>
        <v>71.5</v>
      </c>
      <c r="C21" s="3">
        <f>(C$12+C$6)/2</f>
        <v>49.4375</v>
      </c>
      <c r="D21" s="3">
        <f t="shared" ref="D21:E21" si="1">(D$12+D$6)/2</f>
        <v>44.849999999999994</v>
      </c>
      <c r="E21" s="3">
        <f t="shared" si="1"/>
        <v>14.074999999999999</v>
      </c>
      <c r="F21" s="7">
        <v>10.425000000000001</v>
      </c>
      <c r="G21" s="23">
        <f t="shared" si="0"/>
        <v>295.09444444444449</v>
      </c>
    </row>
    <row r="22" spans="1:8" x14ac:dyDescent="0.35">
      <c r="A22" s="25"/>
      <c r="B22" s="22">
        <v>212</v>
      </c>
      <c r="C22">
        <f>(C7+C13)/2</f>
        <v>46.6875</v>
      </c>
      <c r="D22">
        <f>(D7+D13)/2</f>
        <v>44.674999999999997</v>
      </c>
      <c r="E22">
        <f>(E7+E13)/2</f>
        <v>16.375</v>
      </c>
      <c r="F22">
        <v>10.3</v>
      </c>
      <c r="G22" s="23" t="e">
        <f>(#REF!+459.67) * (5/9)</f>
        <v>#REF!</v>
      </c>
    </row>
    <row r="23" spans="1:8" x14ac:dyDescent="0.35">
      <c r="A23" s="25"/>
      <c r="B23" s="22">
        <v>302</v>
      </c>
      <c r="C23" s="3">
        <f xml:space="preserve"> (C$8 + ((((C$14-C$13)/($B$14-$B$13))*($B$8-$B$13))+C$13))/2</f>
        <v>39.443750000000001</v>
      </c>
      <c r="D23" s="3">
        <f t="shared" ref="D23:E23" si="2" xml:space="preserve"> (D$8 + ((((D$14-D$13)/($B$14-$B$13))*($B$8-$B$13))+D$13))/2</f>
        <v>38.693749999999994</v>
      </c>
      <c r="E23" s="3">
        <f t="shared" si="2"/>
        <v>22.387499999999999</v>
      </c>
      <c r="G23" s="23">
        <f>(B22+459.67) * (5/9)</f>
        <v>373.15000000000003</v>
      </c>
    </row>
    <row r="24" spans="1:8" x14ac:dyDescent="0.35">
      <c r="A24" s="25"/>
      <c r="B24" s="22">
        <v>392</v>
      </c>
      <c r="C24">
        <f>(C9+C14)/2</f>
        <v>30.25</v>
      </c>
      <c r="D24">
        <f>(D9+D14)/2</f>
        <v>30.0625</v>
      </c>
      <c r="E24">
        <f>(E9+E14)/2</f>
        <v>28.25</v>
      </c>
      <c r="F24">
        <v>8.6</v>
      </c>
      <c r="G24" s="23">
        <f>(B23+459.67) * (5/9)</f>
        <v>423.15000000000003</v>
      </c>
    </row>
    <row r="25" spans="1:8" ht="15" thickBot="1" x14ac:dyDescent="0.4">
      <c r="A25" s="25"/>
      <c r="B25" s="22">
        <v>482</v>
      </c>
      <c r="C25" s="9">
        <f xml:space="preserve"> (C$10 + ((((C$15-C$14)/($B$15-$B$14))*($B$10-$B$14))+C$14))/2</f>
        <v>18.600000000000001</v>
      </c>
      <c r="D25" s="9">
        <f t="shared" ref="D25:E25" si="3" xml:space="preserve"> (D$10 + ((((D$15-D$14)/($B$15-$B$14))*($B$10-$B$14))+D$14))/2</f>
        <v>17.787500000000001</v>
      </c>
      <c r="E25" s="9">
        <f t="shared" si="3"/>
        <v>41.862499999999997</v>
      </c>
      <c r="G25" s="23">
        <f>(B24+459.67) * (5/9)</f>
        <v>473.15000000000003</v>
      </c>
    </row>
    <row r="26" spans="1:8" x14ac:dyDescent="0.35">
      <c r="A26" s="25"/>
      <c r="B26" s="22">
        <v>572</v>
      </c>
      <c r="C26" s="3">
        <v>7.8</v>
      </c>
      <c r="D26" s="3">
        <v>7.2250000000000005</v>
      </c>
      <c r="E26" s="3">
        <v>73.75</v>
      </c>
      <c r="F26" s="7">
        <v>5.4749999999999996</v>
      </c>
      <c r="G26" s="23">
        <f>(B25+459.67) * (5/9)</f>
        <v>523.15000000000009</v>
      </c>
    </row>
    <row r="27" spans="1:8" ht="15" thickBot="1" x14ac:dyDescent="0.4">
      <c r="A27" s="25"/>
      <c r="B27" s="22">
        <v>752</v>
      </c>
      <c r="C27" s="9">
        <v>2.6</v>
      </c>
      <c r="D27" s="9">
        <v>2.3666666666666667</v>
      </c>
      <c r="E27" s="9">
        <v>72.666666666666671</v>
      </c>
      <c r="F27" s="10">
        <v>2.8333333333333335</v>
      </c>
      <c r="G27" s="23">
        <f>(B26+459.67) * (5/9)</f>
        <v>573.15000000000009</v>
      </c>
    </row>
    <row r="28" spans="1:8" x14ac:dyDescent="0.35">
      <c r="A28" s="25"/>
      <c r="G28" s="23">
        <f>(B27+459.67) * (5/9)</f>
        <v>673.15000000000009</v>
      </c>
    </row>
  </sheetData>
  <mergeCells count="4">
    <mergeCell ref="A3:A10"/>
    <mergeCell ref="A11:A16"/>
    <mergeCell ref="B1:B2"/>
    <mergeCell ref="A17:A28"/>
  </mergeCells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7005d458-45be-48ae-8140-d43da96dd17b}" enabled="0" method="" siteId="{7005d458-45be-48ae-8140-d43da96dd17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Matlab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Fedotowsky, Tessa M. (MSFC-ER41)</dc:creator>
  <cp:lastModifiedBy>andrew radulovich</cp:lastModifiedBy>
  <dcterms:created xsi:type="dcterms:W3CDTF">2023-10-13T20:56:24Z</dcterms:created>
  <dcterms:modified xsi:type="dcterms:W3CDTF">2025-01-24T03:20:08Z</dcterms:modified>
</cp:coreProperties>
</file>