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dg\OneDrive - purdue.edu\Documents\GitHub\Propulsion\bin\"/>
    </mc:Choice>
  </mc:AlternateContent>
  <xr:revisionPtr revIDLastSave="0" documentId="13_ncr:1_{E194FFCE-6F67-4E6B-92F3-84C174F6931B}" xr6:coauthVersionLast="47" xr6:coauthVersionMax="47" xr10:uidLastSave="{00000000-0000-0000-0000-000000000000}"/>
  <bookViews>
    <workbookView xWindow="-110" yWindow="-110" windowWidth="19420" windowHeight="10420" xr2:uid="{34498A9F-2ECF-4F9C-8A04-22EC23868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  <c r="I7" i="1"/>
  <c r="I6" i="1"/>
  <c r="I5" i="1"/>
  <c r="I4" i="1"/>
  <c r="I3" i="1"/>
  <c r="I2" i="1"/>
  <c r="C8" i="1"/>
  <c r="C7" i="1"/>
  <c r="C6" i="1"/>
  <c r="C5" i="1"/>
  <c r="C4" i="1"/>
  <c r="C3" i="1"/>
  <c r="C2" i="1"/>
  <c r="F3" i="1"/>
  <c r="F4" i="1"/>
  <c r="F5" i="1"/>
  <c r="F6" i="1"/>
  <c r="F7" i="1"/>
  <c r="F8" i="1"/>
  <c r="F2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<sst xmlns="http://schemas.openxmlformats.org/spreadsheetml/2006/main" count="14" uniqueCount="12">
  <si>
    <t>Temp (K)</t>
  </si>
  <si>
    <t>CTE (ppm)</t>
  </si>
  <si>
    <t>Thermal Conductivity (W/m*k)</t>
  </si>
  <si>
    <t>Ultimate Tensile (MPa)</t>
  </si>
  <si>
    <t>Elongation</t>
  </si>
  <si>
    <t>NASA</t>
  </si>
  <si>
    <t>Yield Strength (MPa)</t>
  </si>
  <si>
    <t>Tangent Modulus (Mpa) (=D/E)</t>
  </si>
  <si>
    <t>https://www.hightempmetals.com/techdata/hitempInconel718data.php</t>
  </si>
  <si>
    <t>All Values (except thermal conductivity) Taken From:</t>
  </si>
  <si>
    <t>Source: https://iopscience.iop.org/article/10.1088/1742-6596/1382/1/012175/pdf</t>
  </si>
  <si>
    <t>Young's Modulus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</si>
</sst>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4" xfId="0" applyNumberFormat="1" applyBorder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opscience.iop.org/article/10.1088/1742-6596/1382/1/012175/pdf" TargetMode="External"/><Relationship Id="rId1" Type="http://schemas.openxmlformats.org/officeDocument/2006/relationships/hyperlink" Target="https://www.hightempmetals.com/techdata/hitempInconel718dat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6AC5-B53F-4C28-BBC3-0059A439BC1A}">
  <dimension ref="A1:L23"/>
  <sheetViews>
    <sheetView tabSelected="1" topLeftCell="D1" workbookViewId="0">
      <selection activeCell="K8" sqref="K8"/>
    </sheetView>
  </sheetViews>
  <sheetFormatPr defaultRowHeight="14.5" x14ac:dyDescent="0.35"/>
  <cols>
    <col min="1" max="1" width="9.08984375" customWidth="1"/>
    <col min="2" max="2" width="14.08984375" customWidth="1"/>
    <col min="3" max="3" width="11.81640625" customWidth="1"/>
    <col min="4" max="4" width="21.08984375" customWidth="1"/>
    <col min="5" max="5" width="14.90625" customWidth="1"/>
    <col min="6" max="6" width="15" customWidth="1"/>
    <col min="9" max="9" width="12.453125" customWidth="1"/>
    <col min="10" max="10" width="17.08984375" customWidth="1"/>
    <col min="11" max="12" width="11.7265625" bestFit="1" customWidth="1"/>
  </cols>
  <sheetData>
    <row r="1" spans="1:12" s="1" customFormat="1" ht="29.65" customHeight="1" x14ac:dyDescent="0.35">
      <c r="A1" s="1" t="s">
        <v>0</v>
      </c>
      <c r="B1" s="1" t="s">
        <v>6</v>
      </c>
      <c r="C1" s="1" t="s">
        <v>1</v>
      </c>
      <c r="D1" s="1" t="s">
        <v>3</v>
      </c>
      <c r="E1" s="1" t="s">
        <v>4</v>
      </c>
      <c r="F1" s="1" t="s">
        <v>7</v>
      </c>
      <c r="H1" s="2" t="s">
        <v>5</v>
      </c>
      <c r="I1" s="3" t="s">
        <v>0</v>
      </c>
      <c r="J1" s="4" t="s">
        <v>11</v>
      </c>
    </row>
    <row r="2" spans="1:12" x14ac:dyDescent="0.35">
      <c r="A2">
        <f>93+273.15</f>
        <v>366.15</v>
      </c>
      <c r="B2">
        <v>1172</v>
      </c>
      <c r="C2">
        <f>12.8*10^(-6)</f>
        <v>1.2799999999999999E-5</v>
      </c>
      <c r="D2">
        <v>1407</v>
      </c>
      <c r="E2">
        <v>0.21</v>
      </c>
      <c r="F2">
        <f>D2/E2</f>
        <v>6700</v>
      </c>
      <c r="H2" s="5"/>
      <c r="I2">
        <f>21+273.15</f>
        <v>294.14999999999998</v>
      </c>
      <c r="J2">
        <f>208*10^9</f>
        <v>208000000000</v>
      </c>
      <c r="K2" s="8"/>
      <c r="L2" t="s">
        <v>9</v>
      </c>
    </row>
    <row r="3" spans="1:12" x14ac:dyDescent="0.35">
      <c r="A3">
        <f>204+273.15</f>
        <v>477.15</v>
      </c>
      <c r="B3">
        <v>1124</v>
      </c>
      <c r="C3">
        <f>13.5*10^(-6)</f>
        <v>1.3499999999999999E-5</v>
      </c>
      <c r="D3">
        <v>1365</v>
      </c>
      <c r="E3">
        <v>0.2</v>
      </c>
      <c r="F3">
        <f t="shared" ref="F3:F8" si="0">D3/E3</f>
        <v>6825</v>
      </c>
      <c r="H3" s="5"/>
      <c r="I3">
        <f>93+273.15</f>
        <v>366.15</v>
      </c>
      <c r="J3">
        <f>205*10^9</f>
        <v>205000000000</v>
      </c>
      <c r="K3" s="8"/>
      <c r="L3" s="9" t="s">
        <v>8</v>
      </c>
    </row>
    <row r="4" spans="1:12" x14ac:dyDescent="0.35">
      <c r="A4">
        <f>316+273.15</f>
        <v>589.15</v>
      </c>
      <c r="B4">
        <v>1096</v>
      </c>
      <c r="C4">
        <f>13.9*10^(-6)</f>
        <v>1.3899999999999999E-5</v>
      </c>
      <c r="D4">
        <v>1344</v>
      </c>
      <c r="E4">
        <v>0.2</v>
      </c>
      <c r="F4">
        <f t="shared" si="0"/>
        <v>6720</v>
      </c>
      <c r="H4" s="5"/>
      <c r="I4">
        <f>204+273.15</f>
        <v>477.15</v>
      </c>
      <c r="J4">
        <f>202*10^9</f>
        <v>202000000000</v>
      </c>
      <c r="K4" s="8"/>
    </row>
    <row r="5" spans="1:12" x14ac:dyDescent="0.35">
      <c r="A5">
        <f>427+273.15</f>
        <v>700.15</v>
      </c>
      <c r="B5">
        <v>1076</v>
      </c>
      <c r="C5">
        <f>14.2*10^(-6)</f>
        <v>1.4199999999999998E-5</v>
      </c>
      <c r="D5">
        <v>1317</v>
      </c>
      <c r="E5">
        <v>0.19</v>
      </c>
      <c r="F5">
        <f t="shared" si="0"/>
        <v>6931.5789473684208</v>
      </c>
      <c r="H5" s="5"/>
      <c r="I5">
        <f>316+273.15</f>
        <v>589.15</v>
      </c>
      <c r="J5">
        <f>194*10^9</f>
        <v>194000000000</v>
      </c>
      <c r="K5" s="8"/>
    </row>
    <row r="6" spans="1:12" x14ac:dyDescent="0.35">
      <c r="A6">
        <f>538+273.15</f>
        <v>811.15</v>
      </c>
      <c r="B6">
        <v>1069</v>
      </c>
      <c r="C6">
        <f>14.4*10^(-6)</f>
        <v>1.4399999999999999E-5</v>
      </c>
      <c r="D6">
        <v>1276</v>
      </c>
      <c r="E6">
        <v>0.18</v>
      </c>
      <c r="F6">
        <f t="shared" si="0"/>
        <v>7088.8888888888896</v>
      </c>
      <c r="H6" s="5"/>
      <c r="I6">
        <f>427+273.15</f>
        <v>700.15</v>
      </c>
      <c r="J6">
        <f>186*10^9</f>
        <v>186000000000</v>
      </c>
      <c r="K6" s="8"/>
    </row>
    <row r="7" spans="1:12" x14ac:dyDescent="0.35">
      <c r="A7">
        <f>649+273.15</f>
        <v>922.15</v>
      </c>
      <c r="B7">
        <v>1027</v>
      </c>
      <c r="C7">
        <f>15.1*10^(-6)</f>
        <v>1.5099999999999999E-5</v>
      </c>
      <c r="D7">
        <v>1158</v>
      </c>
      <c r="E7">
        <v>0.19</v>
      </c>
      <c r="F7">
        <f t="shared" si="0"/>
        <v>6094.7368421052633</v>
      </c>
      <c r="H7" s="6"/>
      <c r="I7" s="7">
        <f>538+273.15</f>
        <v>811.15</v>
      </c>
      <c r="J7" s="7">
        <f>179*10^9</f>
        <v>179000000000</v>
      </c>
      <c r="K7" s="8"/>
    </row>
    <row r="8" spans="1:12" x14ac:dyDescent="0.35">
      <c r="A8">
        <f>760+273.15</f>
        <v>1033.1500000000001</v>
      </c>
      <c r="B8">
        <v>758</v>
      </c>
      <c r="C8">
        <f>16*10^(-6)</f>
        <v>1.5999999999999999E-5</v>
      </c>
      <c r="D8">
        <v>758</v>
      </c>
      <c r="E8">
        <v>0.27</v>
      </c>
      <c r="F8">
        <f t="shared" si="0"/>
        <v>2807.4074074074074</v>
      </c>
    </row>
    <row r="13" spans="1:12" ht="43.5" x14ac:dyDescent="0.35">
      <c r="A13" s="1" t="s">
        <v>0</v>
      </c>
      <c r="B13" s="1" t="s">
        <v>2</v>
      </c>
    </row>
    <row r="14" spans="1:12" x14ac:dyDescent="0.35">
      <c r="A14">
        <v>298</v>
      </c>
      <c r="B14">
        <v>9.94</v>
      </c>
      <c r="C14" s="9" t="s">
        <v>10</v>
      </c>
    </row>
    <row r="15" spans="1:12" x14ac:dyDescent="0.35">
      <c r="A15">
        <v>400</v>
      </c>
      <c r="B15">
        <v>11.59</v>
      </c>
    </row>
    <row r="16" spans="1:12" x14ac:dyDescent="0.35">
      <c r="A16">
        <v>500</v>
      </c>
      <c r="B16">
        <v>13.24</v>
      </c>
    </row>
    <row r="17" spans="1:2" x14ac:dyDescent="0.35">
      <c r="A17">
        <v>600</v>
      </c>
      <c r="B17">
        <v>14.91</v>
      </c>
    </row>
    <row r="18" spans="1:2" x14ac:dyDescent="0.35">
      <c r="A18">
        <v>700</v>
      </c>
      <c r="B18">
        <v>16.61</v>
      </c>
    </row>
    <row r="19" spans="1:2" x14ac:dyDescent="0.35">
      <c r="A19">
        <v>800</v>
      </c>
      <c r="B19">
        <v>18.34</v>
      </c>
    </row>
    <row r="20" spans="1:2" x14ac:dyDescent="0.35">
      <c r="A20">
        <v>1100</v>
      </c>
      <c r="B20">
        <v>22.72</v>
      </c>
    </row>
    <row r="21" spans="1:2" x14ac:dyDescent="0.35">
      <c r="A21">
        <v>1200</v>
      </c>
      <c r="B21">
        <v>23.61</v>
      </c>
    </row>
    <row r="22" spans="1:2" x14ac:dyDescent="0.35">
      <c r="A22">
        <v>1300</v>
      </c>
      <c r="B22">
        <v>24.47</v>
      </c>
    </row>
    <row r="23" spans="1:2" x14ac:dyDescent="0.35">
      <c r="A23">
        <v>1400</v>
      </c>
      <c r="B23">
        <v>25.32</v>
      </c>
    </row>
  </sheetData>
  <hyperlinks>
    <hyperlink ref="L3" r:id="rId1" xr:uid="{C20B9038-1274-4682-AFB1-A775F0E659E8}"/>
    <hyperlink ref="C14" r:id="rId2" display="https://iopscience.iop.org/article/10.1088/1742-6596/1382/1/012175/pdf" xr:uid="{D897F2E9-29B2-4440-BFE3-EF6C2C4DC8C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Suppiah</dc:creator>
  <cp:lastModifiedBy>Hodgdon, Zachary Steven</cp:lastModifiedBy>
  <dcterms:created xsi:type="dcterms:W3CDTF">2023-10-13T19:11:22Z</dcterms:created>
  <dcterms:modified xsi:type="dcterms:W3CDTF">2024-10-22T23:00:59Z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2023-10-13T19:11:30Z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c640ed88-49ea-4b41-9cdb-aca2ba0003f6</vt:lpwstr>
  </property>
  <property fmtid="{D5CDD505-2E9C-101B-9397-08002B2CF9AE}" pid="8" name="MSIP_Label_4044bd30-2ed7-4c9d-9d12-46200872a97b_ContentBits">
    <vt:lpwstr>0</vt:lpwstr>
  </property>
</Properties>
</file>