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fileSharing userName="Sam Arnon" algorithmName="SHA-512" hashValue="7KHrDFAt9aIi6NoUqfyW+VuR3sOocVelwFz0G6CHqgsN+8eaalfY2o/rCDI5uhfMhjugkuTQyRUyxac5bpNk9g==" saltValue="b0fmC/a7Aw/WIK60N19ToQ==" spinCount="10000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5c722944feb19c/Desktop/"/>
    </mc:Choice>
  </mc:AlternateContent>
  <xr:revisionPtr revIDLastSave="0" documentId="10_ncr:10000_{054315C4-7C12-4752-A061-67DEE03E299B}" xr6:coauthVersionLast="47" xr6:coauthVersionMax="47" xr10:uidLastSave="{00000000-0000-0000-0000-000000000000}"/>
  <bookViews>
    <workbookView xWindow="-108" yWindow="-108" windowWidth="23256" windowHeight="13896" activeTab="1" xr2:uid="{26D4546B-D2A1-4444-8EAF-A6228F96F0C1}"/>
  </bookViews>
  <sheets>
    <sheet name="Data" sheetId="1" r:id="rId1"/>
    <sheet name="Dashboard" sheetId="2" r:id="rId2"/>
    <sheet name="Calc" sheetId="3" r:id="rId3"/>
  </sheets>
  <definedNames>
    <definedName name="_xlcn.WorksheetConnection_telugudashboardblank.xlsxchoc1" hidden="1">choc[]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telugu-dashboard-blank.xlsx!cho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7" i="2"/>
  <c r="E27" i="2"/>
  <c r="I27" i="2"/>
  <c r="G27" i="2"/>
  <c r="E28" i="2"/>
  <c r="I28" i="2"/>
  <c r="G28" i="2"/>
  <c r="E29" i="2"/>
  <c r="I29" i="2"/>
  <c r="G29" i="2"/>
  <c r="E30" i="2"/>
  <c r="I30" i="2"/>
  <c r="G30" i="2"/>
  <c r="E31" i="2"/>
  <c r="I31" i="2"/>
  <c r="G31" i="2"/>
  <c r="E32" i="2"/>
  <c r="I32" i="2"/>
  <c r="G32" i="2"/>
  <c r="E33" i="2"/>
  <c r="I33" i="2"/>
  <c r="G33" i="2"/>
  <c r="E34" i="2"/>
  <c r="I34" i="2"/>
  <c r="G34" i="2"/>
  <c r="E35" i="2"/>
  <c r="I35" i="2"/>
  <c r="G35" i="2"/>
  <c r="E36" i="2"/>
  <c r="I36" i="2"/>
  <c r="G36" i="2"/>
  <c r="E37" i="2"/>
  <c r="I37" i="2"/>
  <c r="G37" i="2"/>
  <c r="E38" i="2"/>
  <c r="I38" i="2"/>
  <c r="G38" i="2"/>
  <c r="E39" i="2"/>
  <c r="I39" i="2"/>
  <c r="G39" i="2"/>
  <c r="E40" i="2"/>
  <c r="I40" i="2"/>
  <c r="G40" i="2"/>
  <c r="E41" i="2"/>
  <c r="I41" i="2"/>
  <c r="G41" i="2"/>
  <c r="E42" i="2"/>
  <c r="I42" i="2"/>
  <c r="G42" i="2"/>
  <c r="E43" i="2"/>
  <c r="I43" i="2"/>
  <c r="G43" i="2"/>
  <c r="E44" i="2"/>
  <c r="I44" i="2"/>
  <c r="G44" i="2"/>
  <c r="E45" i="2"/>
  <c r="I45" i="2"/>
  <c r="G45" i="2"/>
  <c r="E46" i="2"/>
  <c r="I46" i="2"/>
  <c r="G46" i="2"/>
  <c r="E47" i="2"/>
  <c r="I47" i="2"/>
  <c r="G47" i="2"/>
  <c r="E48" i="2"/>
  <c r="I48" i="2"/>
  <c r="G48" i="2"/>
  <c r="E49" i="2"/>
  <c r="I49" i="2"/>
  <c r="G49" i="2"/>
  <c r="E50" i="2"/>
  <c r="I50" i="2"/>
  <c r="G50" i="2"/>
  <c r="E51" i="2"/>
  <c r="I51" i="2"/>
  <c r="G51" i="2"/>
  <c r="C4" i="2"/>
  <c r="I4" i="2"/>
  <c r="G4" i="2"/>
  <c r="E4" i="2"/>
  <c r="D38" i="2" l="1"/>
  <c r="D44" i="2"/>
  <c r="D40" i="2"/>
  <c r="D32" i="2"/>
  <c r="D28" i="2"/>
  <c r="D51" i="2"/>
  <c r="D47" i="2"/>
  <c r="D43" i="2"/>
  <c r="D39" i="2"/>
  <c r="D35" i="2"/>
  <c r="D31" i="2"/>
  <c r="D27" i="2"/>
  <c r="D50" i="2"/>
  <c r="D49" i="2"/>
  <c r="D37" i="2"/>
  <c r="D41" i="2"/>
  <c r="D29" i="2"/>
  <c r="D48" i="2"/>
  <c r="D36" i="2"/>
  <c r="D46" i="2"/>
  <c r="D34" i="2"/>
  <c r="D45" i="2"/>
  <c r="D33" i="2"/>
  <c r="D42" i="2"/>
  <c r="D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4523A5-AA07-4BBC-83DB-9DA06784FA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B03490-E1CC-4E8E-8171-2EDC707BF4B8}" name="WorksheetConnection_telugu-dashboard-blank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telugudashboardblank.xlsxchoc1"/>
        </x15:connection>
      </ext>
    </extLst>
  </connection>
</connections>
</file>

<file path=xl/sharedStrings.xml><?xml version="1.0" encoding="utf-8"?>
<sst xmlns="http://schemas.openxmlformats.org/spreadsheetml/2006/main" count="7265" uniqueCount="76">
  <si>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</si>
  <si>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</si>
  <si>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</si>
  <si>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</si>
  <si>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</si>
  <si>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</si>
  <si>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</si>
  <si>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</si>
  <si>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</si>
  <si>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</si>
  <si>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</si>
  <si>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</si>
  <si>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</si>
  <si>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</si>
  <si>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</si>
  <si>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</si>
  <si>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</si>
  <si>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</si>
  <si>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</si>
  <si>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</si>
  <si>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</si>
  <si>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</si>
  <si>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</si>
  <si>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</si>
  <si>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</si>
  <si>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</si>
  <si>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</si>
  <si>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</si>
  <si>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</si>
  <si>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</si>
  <si>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</si>
  <si>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</si>
  <si>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</si>
  <si>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</si>
  <si>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</si>
  <si>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</si>
  <si>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</si>
  <si>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</si>
  <si>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</si>
  <si>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</si>
  <si>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</si>
  <si>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</si>
  <si>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</si>
  <si>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</si>
  <si>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</si>
  <si>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</si>
  <si>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</si>
  <si>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</si>
  <si>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</si>
  <si>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</si>
  <si>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</si>
  <si>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</si>
  <si>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</si>
  <si>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</si>
  <si>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</si>
  <si>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</si>
  <si>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</si>
  <si>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</si>
  <si>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</si>
  <si>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</si>
  <si>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</si>
  <si>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</si>
  <si>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</si>
  <si>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</si>
  <si>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</si>
  <si>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</si>
  <si>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Average Amount Per Person</t>
  </si>
  <si>
    <t>Total Shipments</t>
  </si>
  <si>
    <t>Total Boxes</t>
  </si>
  <si>
    <t>Row Labels</t>
  </si>
  <si>
    <t>Grand Total</t>
  </si>
  <si>
    <t xml:space="preserve"> </t>
  </si>
  <si>
    <t>Count of Product</t>
  </si>
  <si>
    <t>Sales</t>
  </si>
  <si>
    <t>Shipments</t>
  </si>
  <si>
    <t>Sales Dashboard - Choco Delight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</si>
</sst>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₹&quot;\ #,##0;&quot;₹&quot;\ \-#,##0"/>
    <numFmt numFmtId="164" formatCode="[$₹-44A]#,##0"/>
    <numFmt numFmtId="165" formatCode="[$₹-44A]#,##0.00"/>
    <numFmt numFmtId="166" formatCode="&quot;₹&quot;\ #,##0.00"/>
    <numFmt numFmtId="167" formatCode="&quot;₹&quot;\ #,##0"/>
    <numFmt numFmtId="168" formatCode="&quot;₹&quot;\ #,##0;#,##0\ \-&quot;₹&quot;;&quot;₹&quot;\ #,##0"/>
    <numFmt numFmtId="169" formatCode="General\ &quot;Units&quot;"/>
    <numFmt numFmtId="170" formatCode="[&gt;=10000000]\ #\.#,,&quot;Cr&quot;;[&gt;=100000]\ #\,\,&quot;L&quot;;#,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2"/>
      <color theme="2" tint="-0.749992370372631"/>
      <name val="Aptos Display"/>
      <family val="2"/>
    </font>
    <font>
      <b/>
      <sz val="14"/>
      <color theme="1"/>
      <name val="Bookman Old Style"/>
      <family val="1"/>
    </font>
    <font>
      <sz val="10"/>
      <color theme="1"/>
      <name val="Aptos Display"/>
      <family val="2"/>
    </font>
    <font>
      <b/>
      <sz val="14"/>
      <color theme="1"/>
      <name val="Aptos Display"/>
      <family val="2"/>
    </font>
    <font>
      <sz val="36"/>
      <color theme="1" tint="0.249977111117893"/>
      <name val="Britannic Bold"/>
      <family val="2"/>
    </font>
    <font>
      <sz val="36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theme="2" tint="-0.499984740745262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2" tint="-0.49998474074526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166" fontId="0" fillId="0" borderId="0" xfId="0" applyNumberFormat="1"/>
    <xf numFmtId="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70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6" borderId="0" xfId="0" applyFont="1" applyFill="1" applyAlignment="1">
      <alignment horizontal="center" vertical="center"/>
    </xf>
    <xf numFmtId="166" fontId="3" fillId="5" borderId="2" xfId="0" applyNumberFormat="1" applyFont="1" applyFill="1" applyBorder="1" applyAlignment="1">
      <alignment horizontal="center" vertical="center"/>
    </xf>
    <xf numFmtId="167" fontId="4" fillId="8" borderId="3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numFmt numFmtId="167" formatCode="&quot;₹&quot;\ #,##0"/>
    </dxf>
    <dxf>
      <numFmt numFmtId="167" formatCode="&quot;₹&quot;\ #,##0"/>
    </dxf>
    <dxf>
      <numFmt numFmtId="9" formatCode="&quot;₹&quot;\ #,##0;&quot;₹&quot;\ \-#,##0"/>
    </dxf>
    <dxf>
      <numFmt numFmtId="166" formatCode="&quot;₹&quot;\ #,##0.00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[project.xlsx]Calc!PivotTable2</c:name>
    <c:fmtId val="23"/>
  </c:pivotSource>
  <c:chart>
    <c:title>
      <c:tx>
        <c:rich>
          <a:bodyPr rot="0" spcFirstLastPara="1" vertOverflow="ellipsis" vert="horz" wrap="square" anchor="b" anchorCtr="1"/>
          <a:lstStyle/>
          <a:p>
            <a:pPr algn="l">
              <a:defRPr sz="1600" b="1" i="0" u="none" strike="noStrike" kern="1200" spc="100" baseline="0">
                <a:solidFill>
                  <a:schemeClr val="bg2">
                    <a:lumMod val="2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>
                <a:solidFill>
                  <a:schemeClr val="bg2">
                    <a:lumMod val="25000"/>
                  </a:schemeClr>
                </a:solidFill>
              </a:rPr>
              <a:t>Sales</a:t>
            </a:r>
            <a:r>
              <a:rPr lang="en-IN" sz="2400" baseline="0">
                <a:solidFill>
                  <a:schemeClr val="bg2">
                    <a:lumMod val="25000"/>
                  </a:schemeClr>
                </a:solidFill>
              </a:rPr>
              <a:t> by Country</a:t>
            </a:r>
            <a:endParaRPr lang="en-IN" sz="24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1.0543601835866787E-2"/>
          <c:y val="2.2201078338090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 algn="l">
            <a:defRPr sz="1600" b="1" i="0" u="none" strike="noStrike" kern="1200" spc="100" baseline="0">
              <a:solidFill>
                <a:schemeClr val="bg2">
                  <a:lumMod val="2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4">
                  <a:lumMod val="0"/>
                  <a:lumOff val="100000"/>
                </a:schemeClr>
              </a:gs>
              <a:gs pos="99000">
                <a:srgbClr val="FFE080"/>
              </a:gs>
              <a:gs pos="25000">
                <a:schemeClr val="accent4">
                  <a:lumMod val="100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4">
                  <a:lumMod val="0"/>
                  <a:lumOff val="100000"/>
                </a:schemeClr>
              </a:gs>
              <a:gs pos="99000">
                <a:srgbClr val="FFE080"/>
              </a:gs>
              <a:gs pos="25000">
                <a:schemeClr val="accent4">
                  <a:lumMod val="100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</c:pivotFmt>
      <c:pivotFmt>
        <c:idx val="2"/>
        <c:spPr>
          <a:gradFill flip="none" rotWithShape="1">
            <a:gsLst>
              <a:gs pos="100000">
                <a:schemeClr val="accent4">
                  <a:lumMod val="0"/>
                  <a:lumOff val="100000"/>
                </a:schemeClr>
              </a:gs>
              <a:gs pos="99000">
                <a:srgbClr val="FFE080"/>
              </a:gs>
              <a:gs pos="25000">
                <a:schemeClr val="accent4">
                  <a:lumMod val="100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00000">
                <a:schemeClr val="accent4">
                  <a:lumMod val="0"/>
                  <a:lumOff val="100000"/>
                </a:schemeClr>
              </a:gs>
              <a:gs pos="99000">
                <a:srgbClr val="FFE080"/>
              </a:gs>
              <a:gs pos="25000">
                <a:schemeClr val="accent4">
                  <a:lumMod val="100000"/>
                </a:scheme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Calc!$D$11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lumMod val="0"/>
                    <a:lumOff val="100000"/>
                  </a:schemeClr>
                </a:gs>
                <a:gs pos="99000">
                  <a:srgbClr val="FFE080"/>
                </a:gs>
                <a:gs pos="25000">
                  <a:schemeClr val="accent4">
                    <a:lumMod val="100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  <a:effectLst>
              <a:glow rad="50800"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>
                <a:glow rad="1905000">
                  <a:schemeClr val="accent5">
                    <a:satMod val="175000"/>
                    <a:alpha val="66000"/>
                  </a:schemeClr>
                </a:glow>
                <a:outerShdw blurRad="38100" dist="50800" dir="5400000" algn="ctr" rotWithShape="0">
                  <a:srgbClr val="000000">
                    <a:alpha val="43137"/>
                  </a:srgbClr>
                </a:outerShdw>
                <a:softEdge rad="127000"/>
              </a:effectLst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  <a:alpha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Calc!$C$12:$C$18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Calc!$D$12:$D$18</c:f>
              <c:numCache>
                <c:formatCode>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3-46EF-8886-3D6BA75F1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30"/>
        <c:axId val="814015104"/>
        <c:axId val="814015584"/>
      </c:barChart>
      <c:catAx>
        <c:axId val="81401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>
              <a:lumMod val="95000"/>
            </a:schemeClr>
          </a:solidFill>
          <a:ln w="47625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glow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15584"/>
        <c:crosses val="autoZero"/>
        <c:auto val="1"/>
        <c:lblAlgn val="ctr"/>
        <c:lblOffset val="100"/>
        <c:noMultiLvlLbl val="0"/>
      </c:catAx>
      <c:valAx>
        <c:axId val="814015584"/>
        <c:scaling>
          <c:orientation val="minMax"/>
        </c:scaling>
        <c:delete val="1"/>
        <c:axPos val="b"/>
        <c:numFmt formatCode="&quot;₹&quot;\ #,##0" sourceLinked="1"/>
        <c:majorTickMark val="out"/>
        <c:minorTickMark val="none"/>
        <c:tickLblPos val="nextTo"/>
        <c:crossAx val="814015104"/>
        <c:crosses val="max"/>
        <c:crossBetween val="between"/>
      </c:valAx>
      <c:spPr>
        <a:noFill/>
        <a:ln>
          <a:noFill/>
        </a:ln>
        <a:effectLst>
          <a:glow rad="12700">
            <a:schemeClr val="accent1">
              <a:alpha val="41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Sales by</a:t>
            </a:r>
            <a:r>
              <a:rPr lang="en-US" sz="2400" baseline="0"/>
              <a:t> </a:t>
            </a:r>
            <a:r>
              <a:rPr lang="en-US" sz="2400"/>
              <a:t>Category</a:t>
            </a:r>
          </a:p>
        </c:rich>
      </c:tx>
      <c:layout>
        <c:manualLayout>
          <c:xMode val="edge"/>
          <c:yMode val="edge"/>
          <c:x val="2.3255944938213195E-2"/>
          <c:y val="2.0677975914775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</c:pivotFmt>
      <c:pivotFmt>
        <c:idx val="2"/>
        <c:spPr>
          <a:solidFill>
            <a:srgbClr val="FFC000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dLbl>
          <c:idx val="0"/>
          <c:layout>
            <c:manualLayout>
              <c:x val="-0.16278500071212029"/>
              <c:y val="-0.155419734695325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dLbl>
          <c:idx val="0"/>
          <c:layout>
            <c:manualLayout>
              <c:x val="-0.16278500071212029"/>
              <c:y val="-0.155419734695325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</c:pivotFmt>
      <c:pivotFmt>
        <c:idx val="7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dLbl>
          <c:idx val="0"/>
          <c:layout>
            <c:manualLayout>
              <c:x val="-0.17288801273212773"/>
              <c:y val="-0.20691324430034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  <c:dLbl>
          <c:idx val="0"/>
          <c:layout>
            <c:manualLayout>
              <c:x val="0.18341822684610154"/>
              <c:y val="2.21810508980495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152400" dir="3600000" sx="75000" sy="75000" algn="ctr" rotWithShape="0">
              <a:prstClr val="black">
                <a:alpha val="11000"/>
              </a:prstClr>
            </a:outerShdw>
          </a:effectLst>
          <a:scene3d>
            <a:camera prst="orthographicFront"/>
            <a:lightRig rig="threePt" dir="t"/>
          </a:scene3d>
          <a:sp3d prstMaterial="softEdge">
            <a:bevelT prst="angle"/>
            <a:bevelB/>
          </a:sp3d>
        </c:spPr>
      </c:pivotFmt>
    </c:pivotFmts>
    <c:view3D>
      <c:rotX val="50"/>
      <c:rotY val="4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933939323760997"/>
          <c:w val="0.9258598554341344"/>
          <c:h val="0.82066060676238994"/>
        </c:manualLayout>
      </c:layout>
      <c:pie3DChart>
        <c:varyColors val="1"/>
        <c:ser>
          <c:idx val="0"/>
          <c:order val="0"/>
          <c:tx>
            <c:strRef>
              <c:f>Calc!$D$30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152400" dir="3600000" sx="75000" sy="75000" algn="ctr" rotWithShape="0">
                <a:prstClr val="black">
                  <a:alpha val="11000"/>
                </a:prstClr>
              </a:outerShdw>
            </a:effectLst>
            <a:scene3d>
              <a:camera prst="orthographicFront"/>
              <a:lightRig rig="threePt" dir="t"/>
            </a:scene3d>
            <a:sp3d prstMaterial="softEdge">
              <a:bevelT prst="angle"/>
              <a:bevelB/>
            </a:sp3d>
          </c:spPr>
          <c:explosion val="6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152400" dir="3600000" sx="75000" sy="75000" algn="ctr" rotWithShape="0">
                  <a:prstClr val="black">
                    <a:alpha val="11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softEdge">
                <a:bevelT prst="angle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F8C4-4B0D-9A16-C5458B1F6D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152400" dir="3600000" sx="75000" sy="75000" algn="ctr" rotWithShape="0">
                  <a:prstClr val="black">
                    <a:alpha val="11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softEdge">
                <a:bevelT prst="angle"/>
                <a:bevelB/>
              </a:sp3d>
            </c:spPr>
            <c:extLst>
              <c:ext xmlns:c16="http://schemas.microsoft.com/office/drawing/2014/chart" uri="{C3380CC4-5D6E-409C-BE32-E72D297353CC}">
                <c16:uniqueId val="{00000003-F8C4-4B0D-9A16-C5458B1F6D86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152400" dir="3600000" sx="75000" sy="75000" algn="ctr" rotWithShape="0">
                  <a:prstClr val="black">
                    <a:alpha val="11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softEdge">
                <a:bevelT prst="angle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F8C4-4B0D-9A16-C5458B1F6D86}"/>
              </c:ext>
            </c:extLst>
          </c:dPt>
          <c:dLbls>
            <c:dLbl>
              <c:idx val="0"/>
              <c:layout>
                <c:manualLayout>
                  <c:x val="-0.17288801273212773"/>
                  <c:y val="-0.20691324430034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C4-4B0D-9A16-C5458B1F6D86}"/>
                </c:ext>
              </c:extLst>
            </c:dLbl>
            <c:dLbl>
              <c:idx val="1"/>
              <c:layout>
                <c:manualLayout>
                  <c:x val="0.18341822684610154"/>
                  <c:y val="2.21810508980495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C4-4B0D-9A16-C5458B1F6D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Calc!$C$31:$C$33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Calc!$D$31:$D$33</c:f>
              <c:numCache>
                <c:formatCode>General\ "Units"</c:formatCode>
                <c:ptCount val="3"/>
                <c:pt idx="0">
                  <c:v>892</c:v>
                </c:pt>
                <c:pt idx="1">
                  <c:v>570</c:v>
                </c:pt>
                <c:pt idx="2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C4-4B0D-9A16-C5458B1F6D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overlay val="0"/>
      <c:spPr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[project.xlsx]Calc!PivotTable2</c:name>
    <c:fmtId val="10"/>
  </c:pivotSource>
  <c:chart>
    <c:title>
      <c:tx>
        <c:rich>
          <a:bodyPr rot="0" spcFirstLastPara="1" vertOverflow="ellipsis" vert="horz" wrap="square" anchor="b" anchorCtr="1"/>
          <a:lstStyle/>
          <a:p>
            <a:pPr algn="l"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>
                <a:solidFill>
                  <a:schemeClr val="tx1"/>
                </a:solidFill>
              </a:rPr>
              <a:t>Sales</a:t>
            </a:r>
            <a:r>
              <a:rPr lang="en-IN" sz="2400" baseline="0">
                <a:solidFill>
                  <a:schemeClr val="tx1"/>
                </a:solidFill>
              </a:rPr>
              <a:t> by Country</a:t>
            </a:r>
            <a:endParaRPr lang="en-IN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0543601835866787E-2"/>
          <c:y val="2.220107833809070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lumMod val="67000"/>
                </a:schemeClr>
              </a:gs>
              <a:gs pos="24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0" scaled="1"/>
            <a:tileRect/>
          </a:gradFill>
          <a:ln>
            <a:solidFill>
              <a:schemeClr val="bg1">
                <a:lumMod val="95000"/>
                <a:alpha val="0"/>
              </a:schemeClr>
            </a:solidFill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Calc!$D$11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24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solidFill>
                <a:schemeClr val="bg1">
                  <a:lumMod val="95000"/>
                  <a:alpha val="0"/>
                </a:schemeClr>
              </a:solidFill>
            </a:ln>
            <a:effectLst>
              <a:glow rad="50800"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>
                <a:glow rad="1905000">
                  <a:schemeClr val="accent5">
                    <a:satMod val="175000"/>
                    <a:alpha val="66000"/>
                  </a:schemeClr>
                </a:glow>
                <a:outerShdw blurRad="38100" dist="50800" dir="5400000" algn="ctr" rotWithShape="0">
                  <a:srgbClr val="000000">
                    <a:alpha val="43137"/>
                  </a:srgbClr>
                </a:outerShdw>
                <a:softEdge rad="1270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  <a:alpha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Calc!$C$12:$C$18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Calc!$D$12:$D$18</c:f>
              <c:numCache>
                <c:formatCode>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A-40ED-A607-F5A752A040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30"/>
        <c:axId val="814015104"/>
        <c:axId val="814015584"/>
      </c:barChart>
      <c:catAx>
        <c:axId val="81401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>
              <a:lumMod val="95000"/>
            </a:schemeClr>
          </a:solidFill>
          <a:ln w="47625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glow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15584"/>
        <c:crosses val="autoZero"/>
        <c:auto val="1"/>
        <c:lblAlgn val="ctr"/>
        <c:lblOffset val="100"/>
        <c:noMultiLvlLbl val="0"/>
      </c:catAx>
      <c:valAx>
        <c:axId val="814015584"/>
        <c:scaling>
          <c:orientation val="minMax"/>
        </c:scaling>
        <c:delete val="1"/>
        <c:axPos val="b"/>
        <c:numFmt formatCode="&quot;₹&quot;\ #,##0" sourceLinked="1"/>
        <c:majorTickMark val="out"/>
        <c:minorTickMark val="none"/>
        <c:tickLblPos val="nextTo"/>
        <c:crossAx val="814015104"/>
        <c:crosses val="max"/>
        <c:crossBetween val="between"/>
      </c:valAx>
      <c:spPr>
        <a:noFill/>
        <a:ln>
          <a:noFill/>
        </a:ln>
        <a:effectLst>
          <a:glow rad="12700">
            <a:schemeClr val="accent1">
              <a:alpha val="41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[project.xlsx]Calc!PivotTable2</c:name>
    <c:fmtId val="26"/>
  </c:pivotSource>
  <c:chart>
    <c:title>
      <c:tx>
        <c:rich>
          <a:bodyPr rot="0" spcFirstLastPara="1" vertOverflow="ellipsis" vert="horz" wrap="square" anchor="b" anchorCtr="1"/>
          <a:lstStyle/>
          <a:p>
            <a:pPr algn="l"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>
                <a:solidFill>
                  <a:schemeClr val="tx1"/>
                </a:solidFill>
              </a:rPr>
              <a:t>Sales</a:t>
            </a:r>
            <a:r>
              <a:rPr lang="en-IN" sz="2400" baseline="0">
                <a:solidFill>
                  <a:schemeClr val="tx1"/>
                </a:solidFill>
              </a:rPr>
              <a:t> by Geography</a:t>
            </a:r>
            <a:endParaRPr lang="en-IN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0543601835866787E-2"/>
          <c:y val="2.2201078338090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 algn="l"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lumMod val="75000"/>
                </a:schemeClr>
              </a:gs>
              <a:gs pos="100000">
                <a:srgbClr val="FFFF61">
                  <a:lumMod val="71000"/>
                  <a:lumOff val="29000"/>
                </a:srgbClr>
              </a:gs>
              <a:gs pos="46000">
                <a:srgbClr val="FFFF00"/>
              </a:gs>
              <a:gs pos="100000">
                <a:schemeClr val="bg1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75000"/>
                </a:schemeClr>
              </a:gs>
              <a:gs pos="100000">
                <a:srgbClr val="FFFF61">
                  <a:lumMod val="71000"/>
                  <a:lumOff val="29000"/>
                </a:srgbClr>
              </a:gs>
              <a:gs pos="46000">
                <a:srgbClr val="FFFF00"/>
              </a:gs>
              <a:gs pos="100000">
                <a:schemeClr val="bg1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75000"/>
                </a:schemeClr>
              </a:gs>
              <a:gs pos="100000">
                <a:srgbClr val="FFFF61">
                  <a:lumMod val="71000"/>
                  <a:lumOff val="29000"/>
                </a:srgbClr>
              </a:gs>
              <a:gs pos="46000">
                <a:srgbClr val="FFFF00"/>
              </a:gs>
              <a:gs pos="100000">
                <a:schemeClr val="bg1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4">
                  <a:lumMod val="75000"/>
                </a:schemeClr>
              </a:gs>
              <a:gs pos="100000">
                <a:srgbClr val="FFFF61">
                  <a:lumMod val="71000"/>
                  <a:lumOff val="29000"/>
                </a:srgbClr>
              </a:gs>
              <a:gs pos="46000">
                <a:srgbClr val="FFFF00"/>
              </a:gs>
              <a:gs pos="100000">
                <a:schemeClr val="bg1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4">
                  <a:lumMod val="75000"/>
                </a:schemeClr>
              </a:gs>
              <a:gs pos="100000">
                <a:srgbClr val="FFFF61">
                  <a:lumMod val="71000"/>
                  <a:lumOff val="29000"/>
                </a:srgbClr>
              </a:gs>
              <a:gs pos="46000">
                <a:srgbClr val="FFFF00"/>
              </a:gs>
              <a:gs pos="100000">
                <a:schemeClr val="bg1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glow rad="50800">
              <a:schemeClr val="accent1">
                <a:alpha val="40000"/>
              </a:schemeClr>
            </a:glo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1905000">
                <a:schemeClr val="accent5">
                  <a:satMod val="175000"/>
                  <a:alpha val="66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127000"/>
            </a:effectLst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  <a:alpha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Calc!$D$11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75000"/>
                  </a:schemeClr>
                </a:gs>
                <a:gs pos="100000">
                  <a:srgbClr val="FFFF61">
                    <a:lumMod val="71000"/>
                    <a:lumOff val="29000"/>
                  </a:srgbClr>
                </a:gs>
                <a:gs pos="46000">
                  <a:srgbClr val="FFFF00"/>
                </a:gs>
                <a:gs pos="100000">
                  <a:schemeClr val="bg1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>
              <a:glow rad="50800"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>
                <a:glow rad="1905000">
                  <a:schemeClr val="accent5">
                    <a:satMod val="175000"/>
                    <a:alpha val="66000"/>
                  </a:schemeClr>
                </a:glow>
                <a:outerShdw blurRad="38100" dist="50800" dir="5400000" algn="ctr" rotWithShape="0">
                  <a:srgbClr val="000000">
                    <a:alpha val="43137"/>
                  </a:srgbClr>
                </a:outerShdw>
                <a:softEdge rad="127000"/>
              </a:effectLst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  <a:alpha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Calc!$C$12:$C$18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Calc!$D$12:$D$18</c:f>
              <c:numCache>
                <c:formatCode>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179-9DDC-7C4BA331F7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60"/>
        <c:axId val="814015104"/>
        <c:axId val="814015584"/>
      </c:barChart>
      <c:catAx>
        <c:axId val="81401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>
              <a:lumMod val="95000"/>
            </a:schemeClr>
          </a:solidFill>
          <a:ln w="47625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glow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15584"/>
        <c:crosses val="autoZero"/>
        <c:auto val="1"/>
        <c:lblAlgn val="ctr"/>
        <c:lblOffset val="100"/>
        <c:noMultiLvlLbl val="0"/>
      </c:catAx>
      <c:valAx>
        <c:axId val="814015584"/>
        <c:scaling>
          <c:orientation val="minMax"/>
        </c:scaling>
        <c:delete val="1"/>
        <c:axPos val="b"/>
        <c:numFmt formatCode="&quot;₹&quot;\ #,##0" sourceLinked="1"/>
        <c:majorTickMark val="out"/>
        <c:minorTickMark val="none"/>
        <c:tickLblPos val="nextTo"/>
        <c:crossAx val="814015104"/>
        <c:crosses val="max"/>
        <c:crossBetween val="between"/>
      </c:valAx>
      <c:spPr>
        <a:noFill/>
        <a:ln>
          <a:noFill/>
        </a:ln>
        <a:effectLst>
          <a:glow rad="12700">
            <a:schemeClr val="accent1">
              <a:alpha val="41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Category </a:t>
            </a:r>
            <a:r>
              <a:rPr lang="en-US" sz="2400" b="1" baseline="0"/>
              <a:t>Division</a:t>
            </a:r>
            <a:endParaRPr lang="en-US" sz="2400" b="1"/>
          </a:p>
        </c:rich>
      </c:tx>
      <c:layout>
        <c:manualLayout>
          <c:xMode val="edge"/>
          <c:yMode val="edge"/>
          <c:x val="2.6868263807449604E-2"/>
          <c:y val="4.4824775876120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25400">
            <a:noFill/>
          </a:ln>
          <a:effectLst/>
          <a:sp3d/>
        </c:spPr>
      </c:pivotFmt>
      <c:pivotFmt>
        <c:idx val="2"/>
        <c:spPr>
          <a:solidFill>
            <a:srgbClr val="FFC000"/>
          </a:solidFill>
          <a:ln w="25400"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 w="25400"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 w="25400">
            <a:noFill/>
          </a:ln>
          <a:effectLst/>
          <a:sp3d/>
        </c:spPr>
      </c:pivotFmt>
      <c:pivotFmt>
        <c:idx val="6"/>
        <c:spPr>
          <a:solidFill>
            <a:srgbClr val="0070C0"/>
          </a:solidFill>
          <a:ln w="25400">
            <a:noFill/>
          </a:ln>
          <a:effectLst/>
          <a:sp3d/>
        </c:spPr>
      </c:pivotFmt>
      <c:pivotFmt>
        <c:idx val="7"/>
        <c:spPr>
          <a:solidFill>
            <a:srgbClr val="FF0000"/>
          </a:solidFill>
          <a:ln w="25400"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 w="25400">
            <a:noFill/>
          </a:ln>
          <a:effectLst/>
          <a:sp3d/>
        </c:spPr>
      </c:pivotFmt>
      <c:pivotFmt>
        <c:idx val="10"/>
        <c:spPr>
          <a:solidFill>
            <a:srgbClr val="0070C0"/>
          </a:solidFill>
          <a:ln w="25400">
            <a:noFill/>
          </a:ln>
          <a:effectLst/>
          <a:sp3d/>
        </c:spPr>
      </c:pivotFmt>
      <c:pivotFmt>
        <c:idx val="11"/>
        <c:spPr>
          <a:solidFill>
            <a:srgbClr val="FF0000"/>
          </a:solidFill>
          <a:ln w="25400"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 w="25400">
            <a:noFill/>
          </a:ln>
          <a:effectLst/>
          <a:sp3d/>
        </c:spPr>
      </c:pivotFmt>
      <c:pivotFmt>
        <c:idx val="14"/>
        <c:spPr>
          <a:solidFill>
            <a:srgbClr val="0070C0"/>
          </a:solidFill>
          <a:ln w="25400">
            <a:noFill/>
          </a:ln>
          <a:effectLst/>
          <a:sp3d/>
        </c:spPr>
      </c:pivotFmt>
      <c:pivotFmt>
        <c:idx val="15"/>
        <c:spPr>
          <a:solidFill>
            <a:srgbClr val="FF0000"/>
          </a:solidFill>
          <a:ln w="25400"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 w="25400">
            <a:noFill/>
          </a:ln>
          <a:effectLst/>
          <a:sp3d/>
        </c:spPr>
      </c:pivotFmt>
      <c:pivotFmt>
        <c:idx val="18"/>
        <c:spPr>
          <a:solidFill>
            <a:srgbClr val="0070C0"/>
          </a:solidFill>
          <a:ln w="25400">
            <a:noFill/>
          </a:ln>
          <a:effectLst/>
          <a:sp3d/>
        </c:spPr>
      </c:pivotFmt>
      <c:pivotFmt>
        <c:idx val="19"/>
        <c:spPr>
          <a:solidFill>
            <a:srgbClr val="FF0000"/>
          </a:solidFill>
          <a:ln w="25400">
            <a:noFill/>
          </a:ln>
          <a:effectLst/>
          <a:sp3d/>
        </c:spPr>
      </c:pivotFmt>
    </c:pivotFmts>
    <c:view3D>
      <c:rotX val="30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007092198581561E-2"/>
          <c:y val="0.20902624030186936"/>
          <c:w val="0.76875328083989503"/>
          <c:h val="0.75429894307221379"/>
        </c:manualLayout>
      </c:layout>
      <c:pie3DChart>
        <c:varyColors val="1"/>
        <c:ser>
          <c:idx val="0"/>
          <c:order val="0"/>
          <c:tx>
            <c:strRef>
              <c:f>Calc!$D$30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4"/>
          <c:dPt>
            <c:idx val="0"/>
            <c:bubble3D val="0"/>
            <c:spPr>
              <a:solidFill>
                <a:srgbClr val="FFC0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D20-410E-8761-1C03C696688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D20-410E-8761-1C03C696688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D20-410E-8761-1C03C6966887}"/>
              </c:ext>
            </c:extLst>
          </c:dPt>
          <c:cat>
            <c:strRef>
              <c:f>Calc!$C$31:$C$33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Calc!$D$31:$D$33</c:f>
              <c:numCache>
                <c:formatCode>General\ "Units"</c:formatCode>
                <c:ptCount val="3"/>
                <c:pt idx="0">
                  <c:v>892</c:v>
                </c:pt>
                <c:pt idx="1">
                  <c:v>570</c:v>
                </c:pt>
                <c:pt idx="2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20-410E-8761-1C03C696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160020</xdr:rowOff>
    </xdr:from>
    <xdr:to>
      <xdr:col>5</xdr:col>
      <xdr:colOff>30480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18024-7179-422B-80AC-6D3BEBFC9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6</xdr:row>
      <xdr:rowOff>7620</xdr:rowOff>
    </xdr:from>
    <xdr:to>
      <xdr:col>9</xdr:col>
      <xdr:colOff>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2B91D-1747-43AF-ABC7-EE933AD39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0.06738</cdr:x>
      <cdr:y>0.06565</cdr:y>
    </cdr:from>
    <cdr:to>
      <cdr:x>0.19572</cdr:x>
      <cdr:y>0.29401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073C7F-57F3-4830-2B45-07BBAF05998C}"/>
            </a:ext>
          </a:extLst>
        </cdr:cNvPr>
        <cdr:cNvSpPr txBox="1"/>
      </cdr:nvSpPr>
      <cdr:spPr>
        <a:xfrm xmlns:a="http://schemas.openxmlformats.org/drawingml/2006/main">
          <a:off x="480060" y="2628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6</xdr:row>
      <xdr:rowOff>171450</xdr:rowOff>
    </xdr:from>
    <xdr:to>
      <xdr:col>14</xdr:col>
      <xdr:colOff>434340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335C6-11E7-CC0E-DB53-6E885CFA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25</xdr:col>
      <xdr:colOff>403860</xdr:colOff>
      <xdr:row>27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CD34B-7D46-44D5-BAC6-E8842C67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533400</xdr:colOff>
      <xdr:row>48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5BAB0-D241-48AB-82F3-0CA400EE6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0.06738</cdr:x>
      <cdr:y>0.06565</cdr:y>
    </cdr:from>
    <cdr:to>
      <cdr:x>0.19572</cdr:x>
      <cdr:y>0.29401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073C7F-57F3-4830-2B45-07BBAF05998C}"/>
            </a:ext>
          </a:extLst>
        </cdr:cNvPr>
        <cdr:cNvSpPr txBox="1"/>
      </cdr:nvSpPr>
      <cdr:spPr>
        <a:xfrm xmlns:a="http://schemas.openxmlformats.org/drawingml/2006/main">
          <a:off x="480060" y="2628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0.06738</cdr:x>
      <cdr:y>0.06565</cdr:y>
    </cdr:from>
    <cdr:to>
      <cdr:x>0.19572</cdr:x>
      <cdr:y>0.29401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073C7F-57F3-4830-2B45-07BBAF05998C}"/>
            </a:ext>
          </a:extLst>
        </cdr:cNvPr>
        <cdr:cNvSpPr txBox="1"/>
      </cdr:nvSpPr>
      <cdr:spPr>
        <a:xfrm xmlns:a="http://schemas.openxmlformats.org/drawingml/2006/main">
          <a:off x="480060" y="2628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 Arnon" refreshedDate="45737.751722337962" backgroundQuery="1" createdVersion="8" refreshedVersion="8" minRefreshableVersion="3" recordCount="0" supportSubquery="1" supportAdvancedDrill="1" xr:uid="{95844B43-AAED-432A-9D5B-7E81D00902D2}">
  <cacheSource type="external" connectionId="1"/>
  <cacheFields count="4">
    <cacheField name="[Measures].[Sum of Amount]" caption="Sum of Amount" numFmtId="0" hierarchy="12" level="32767"/>
    <cacheField name="[Measures].[Sum of Boxes]" caption="Sum of Boxes" numFmtId="0" hierarchy="13" level="32767"/>
    <cacheField name="[Measures].[Average Amount Per Person]" caption="Average Amount Per Person" numFmtId="0" hierarchy="7" level="32767"/>
    <cacheField name="[Measures].[Count of Product]" caption="Count of Product" numFmtId="0" hierarchy="17" level="32767"/>
  </cacheFields>
  <cacheHierarchies count="18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Average Amount Per Person]" caption="Average Amount Per Person" measure="1" displayFolder="" measureGroup="choc" count="0" oneField="1">
      <fieldsUsage count="1">
        <fieldUsage x="2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untry]" caption="Distinct 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choc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oxes]" caption="Distinct Count of Boxes" measure="1" displayFolder="" measureGroup="cho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 Arnon" refreshedDate="45737.779765856481" backgroundQuery="1" createdVersion="8" refreshedVersion="8" minRefreshableVersion="3" recordCount="0" supportSubquery="1" supportAdvancedDrill="1" xr:uid="{202F4630-827E-4143-820A-627445FDFD5B}">
  <cacheSource type="external" connectionId="1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12" level="32767"/>
  </cacheFields>
  <cacheHierarchies count="18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Average Amount Per Person]" caption="Average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untry]" caption="Distinct 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cho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oxes]" caption="Distinct Count of Boxes" measure="1" displayFolder="" measureGroup="cho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 Arnon" refreshedDate="45738.476412962962" backgroundQuery="1" createdVersion="8" refreshedVersion="8" minRefreshableVersion="3" recordCount="0" supportSubquery="1" supportAdvancedDrill="1" xr:uid="{3EAE9545-DE0C-4777-82B9-E759A30616CF}">
  <cacheSource type="external" connectionId="1"/>
  <cacheFields count="2">
    <cacheField name="[choc].[Category].[Category]" caption="Category" numFmtId="0" hierarchy="6" level="1">
      <sharedItems count="3">
        <s v="Bars"/>
        <s v="Bites"/>
        <s v="Other"/>
      </sharedItems>
    </cacheField>
    <cacheField name="[Measures].[Count of Product]" caption="Count of Product" numFmtId="0" hierarchy="17" level="32767"/>
  </cacheFields>
  <cacheHierarchies count="18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2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>
      <fieldsUsage count="2">
        <fieldUsage x="-1"/>
        <fieldUsage x="0"/>
      </fieldsUsage>
    </cacheHierarchy>
    <cacheHierarchy uniqueName="[Measures].[Average Amount Per Person]" caption="Average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untry]" caption="Distinct 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cho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oxes]" caption="Distinct Count of Boxes" measure="1" displayFolder="" measureGroup="cho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 Arnon" refreshedDate="45738.899848726855" backgroundQuery="1" createdVersion="8" refreshedVersion="8" minRefreshableVersion="3" recordCount="0" supportSubquery="1" supportAdvancedDrill="1" xr:uid="{9F8E083A-F1A2-400F-A6C1-D0C337B5567F}">
  <cacheSource type="external" connectionId="1"/>
  <cacheFields count="4"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13" level="32767"/>
    <cacheField name="[Measures].[Count of Product]" caption="Count of Product" numFmtId="0" hierarchy="17" level="32767"/>
    <cacheField name="[Measures].[Sum of Amount]" caption="Sum of Amount" numFmtId="0" hierarchy="12" level="32767"/>
  </cacheFields>
  <cacheHierarchies count="18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0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Average Amount Per Person]" caption="Average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untry]" caption="Distinct Count of Country" measure="1" displayFolder="" measureGroup="cho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mount]" caption="Sum of Amount" measure="1" displayFolder="" measureGroup="choc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oxes]" caption="Distinct Count of Boxes" measure="1" displayFolder="" measureGroup="cho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274C7-7FF3-4DD4-91CF-0FC924E3762D}" name="PivotTable4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D60:G85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3" baseField="0" baseItem="2" numFmtId="170"/>
    <dataField name="Sum of Boxes" fld="1" baseField="0" baseItem="0"/>
    <dataField name="Count of Product" fld="2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6B63D-19D0-4F60-80AF-D74A17F6B322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6">
  <location ref="C11:D18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7"/>
  </dataFields>
  <formats count="2"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64609-59E7-44BB-BBE3-6D208237158D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4:F5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" fld="0" baseField="0" baseItem="0" numFmtId="5"/>
    <dataField name="Sum of Boxes" fld="1" baseField="0" baseItem="0"/>
    <dataField fld="2" subtotal="count" baseField="0" baseItem="0"/>
    <dataField name="Total Shipments" fld="3" subtotal="count" baseField="0" baseItem="3"/>
  </dataFields>
  <formats count="2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Shipments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FE58B-8F2A-4558-92F1-8464A432CC46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27">
  <location ref="C30:D3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Product" fld="1" subtotal="count" baseField="0" baseItem="0" numFmtId="169"/>
  </dataFields>
  <chartFormats count="2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C0F95-486E-499E-984E-8D1B7983DE44}" name="choc" displayName="choc" ref="C4:I1804" totalsRowShown="0" headerRowDxfId="14" headerRowBorderDxfId="13">
  <tableColumns count="7">
    <tableColumn id="1" xr3:uid="{A7A516BF-7CAE-4AB1-8E97-0F7364223E9F}" name="Country"/>
    <tableColumn id="2" xr3:uid="{4F568EFA-E3D8-416B-8CBF-CBF72D84617D}" name="Product"/>
    <tableColumn id="3" xr3:uid="{FED17A76-07B0-4414-9822-7B4B325E02B3}" name="Sales Person"/>
    <tableColumn id="4" xr3:uid="{262B2B0D-0AE2-46BB-8173-A6E3685F5576}" name="Date" dataDxfId="12"/>
    <tableColumn id="5" xr3:uid="{C03CB219-3D20-41D3-ACAA-419CA25F4D4A}" name="Amount" dataDxfId="11"/>
    <tableColumn id="6" xr3:uid="{65514069-B0EB-46B8-A3BD-6C27C1FDA070}" name="Boxes" dataDxfId="10"/>
    <tableColumn id="7" xr3:uid="{BBD9DF9D-02F6-4E8E-BFB5-74AD72A17044}" name="Category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19" workbookViewId="0">
      <selection activeCell="E1" sqref="E1"/>
    </sheetView>
  </sheetViews>
  <sheetFormatPr defaultRowHeight="14.4" x14ac:dyDescent="0.3"/>
  <cols>
    <col min="1" max="1" width="1.6640625" customWidth="1"/>
    <col min="2" max="2" width="3.6640625" customWidth="1"/>
    <col min="3" max="3" width="13.5546875" bestFit="1" customWidth="1"/>
    <col min="4" max="4" width="21.88671875" bestFit="1" customWidth="1"/>
    <col min="5" max="5" width="25.109375" bestFit="1" customWidth="1"/>
    <col min="6" max="6" width="10.109375" bestFit="1" customWidth="1"/>
    <col min="7" max="7" width="18.44140625" customWidth="1"/>
    <col min="8" max="8" width="7.77734375" customWidth="1"/>
    <col min="9" max="9" width="10.44140625" customWidth="1"/>
  </cols>
  <sheetData>
    <row r="1" spans="1:9" s="1" customFormat="1" ht="52.5" customHeight="1" x14ac:dyDescent="0.3">
      <c r="A1" s="3"/>
      <c r="C1" s="2" t="s">
        <v>63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4162-6ED7-4796-B3B0-32FC9B08FAC7}">
  <sheetPr>
    <tabColor rgb="FFFFFF00"/>
  </sheetPr>
  <dimension ref="B1:I51"/>
  <sheetViews>
    <sheetView showGridLines="0" tabSelected="1" workbookViewId="0">
      <selection activeCell="G3" sqref="G3"/>
    </sheetView>
  </sheetViews>
  <sheetFormatPr defaultRowHeight="14.4" x14ac:dyDescent="0.3"/>
  <cols>
    <col min="1" max="2" width="2.33203125" customWidth="1"/>
    <col min="3" max="3" width="35.33203125" customWidth="1"/>
    <col min="4" max="4" width="6" customWidth="1"/>
    <col min="5" max="5" width="35.33203125" customWidth="1"/>
    <col min="6" max="6" width="6" customWidth="1"/>
    <col min="7" max="7" width="35.33203125" customWidth="1"/>
    <col min="8" max="8" width="6" customWidth="1"/>
    <col min="9" max="9" width="35.33203125" customWidth="1"/>
  </cols>
  <sheetData>
    <row r="1" spans="2:9" ht="51" customHeight="1" x14ac:dyDescent="0.3">
      <c r="B1" s="3"/>
      <c r="C1" s="28" t="s">
        <v>75</v>
      </c>
      <c r="D1" s="29"/>
      <c r="E1" s="29"/>
      <c r="F1" s="29"/>
      <c r="G1" s="29"/>
      <c r="H1" s="29"/>
      <c r="I1" s="29"/>
    </row>
    <row r="2" spans="2:9" ht="54" customHeight="1" x14ac:dyDescent="0.3"/>
    <row r="3" spans="2:9" ht="32.4" customHeight="1" x14ac:dyDescent="0.3">
      <c r="C3" s="25" t="s">
        <v>64</v>
      </c>
      <c r="E3" s="25" t="s">
        <v>68</v>
      </c>
      <c r="G3" s="25" t="s">
        <v>66</v>
      </c>
      <c r="I3" s="25" t="s">
        <v>67</v>
      </c>
    </row>
    <row r="4" spans="2:9" ht="49.2" customHeight="1" x14ac:dyDescent="0.3">
      <c r="C4" s="26">
        <f>GETPIVOTDATA("[Measures].[Sum of Amount]",Calc!$C$4)</f>
        <v>750177492.04999995</v>
      </c>
      <c r="E4" s="27">
        <f>GETPIVOTDATA("[Measures].[Sum of Boxes]",Calc!$C$4)</f>
        <v>669020</v>
      </c>
      <c r="G4" s="26">
        <f>GETPIVOTDATA("[Measures].[Average Amount Per Person]",Calc!$C$4)</f>
        <v>30007099.681999996</v>
      </c>
      <c r="I4" s="27">
        <f>GETPIVOTDATA("[Measures].[Count of Product]",Calc!$C$4)</f>
        <v>1800</v>
      </c>
    </row>
    <row r="26" spans="3:9" ht="37.799999999999997" customHeight="1" x14ac:dyDescent="0.3">
      <c r="C26" s="24" t="s">
        <v>55</v>
      </c>
      <c r="D26" s="24"/>
      <c r="E26" s="24" t="s">
        <v>73</v>
      </c>
      <c r="F26" s="24"/>
      <c r="G26" s="24" t="s">
        <v>74</v>
      </c>
      <c r="H26" s="24"/>
      <c r="I26" s="24" t="s">
        <v>58</v>
      </c>
    </row>
    <row r="27" spans="3:9" x14ac:dyDescent="0.3">
      <c r="C27" s="18" t="str">
        <f>LEFT(Calc!D61,SEARCH(" ",Calc!D61)-1) &amp; " " &amp; LEFT(RIGHT(Calc!D61,LEN(Calc!D61)-SEARCH(" ",Calc!D61)),1) &amp; "."</f>
        <v>Devrat D.</v>
      </c>
      <c r="D27" s="22">
        <f>IF(_xlfn.RANK.AVG(E27,$E$27:$E$51,0)&lt;=10,1,0)</f>
        <v>1</v>
      </c>
      <c r="E27" s="20">
        <f>Calc!E61</f>
        <v>33361933.710000001</v>
      </c>
      <c r="F27" s="21"/>
      <c r="G27" s="23">
        <f>Calc!G61</f>
        <v>77</v>
      </c>
      <c r="H27" s="21"/>
      <c r="I27" s="21">
        <f>Calc!F61</f>
        <v>30608</v>
      </c>
    </row>
    <row r="28" spans="3:9" x14ac:dyDescent="0.3">
      <c r="C28" s="18" t="str">
        <f>LEFT(Calc!D62,SEARCH(" ",Calc!D62)-1) &amp; " " &amp; LEFT(RIGHT(Calc!D62,LEN(Calc!D62)-SEARCH(" ",Calc!D62)),1) &amp; "."</f>
        <v>Devsena V.</v>
      </c>
      <c r="D28" s="19">
        <f t="shared" ref="D28:D51" si="0">IF(_xlfn.RANK.AVG(E28,$E$27:$E$51,0)&lt;=10,1,0)</f>
        <v>1</v>
      </c>
      <c r="E28" s="20">
        <f>Calc!E62</f>
        <v>34520948.560000002</v>
      </c>
      <c r="F28" s="21"/>
      <c r="G28" s="21">
        <f>Calc!G62</f>
        <v>76</v>
      </c>
      <c r="H28" s="21"/>
      <c r="I28" s="21">
        <f>Calc!F62</f>
        <v>33282</v>
      </c>
    </row>
    <row r="29" spans="3:9" x14ac:dyDescent="0.3">
      <c r="C29" s="18" t="str">
        <f>LEFT(Calc!D63,SEARCH(" ",Calc!D63)-1) &amp; " " &amp; LEFT(RIGHT(Calc!D63,LEN(Calc!D63)-SEARCH(" ",Calc!D63)),1) &amp; "."</f>
        <v>Dinanath S.</v>
      </c>
      <c r="D29" s="19">
        <f t="shared" si="0"/>
        <v>1</v>
      </c>
      <c r="E29" s="20">
        <f>Calc!E63</f>
        <v>37033915.729999997</v>
      </c>
      <c r="F29" s="21"/>
      <c r="G29" s="21">
        <f>Calc!G63</f>
        <v>81</v>
      </c>
      <c r="H29" s="21"/>
      <c r="I29" s="21">
        <f>Calc!F63</f>
        <v>30805</v>
      </c>
    </row>
    <row r="30" spans="3:9" x14ac:dyDescent="0.3">
      <c r="C30" s="18" t="str">
        <f>LEFT(Calc!D64,SEARCH(" ",Calc!D64)-1) &amp; " " &amp; LEFT(RIGHT(Calc!D64,LEN(Calc!D64)-SEARCH(" ",Calc!D64)),1) &amp; "."</f>
        <v>Duran A.</v>
      </c>
      <c r="D30" s="19">
        <f t="shared" si="0"/>
        <v>0</v>
      </c>
      <c r="E30" s="20">
        <f>Calc!E64</f>
        <v>26761926.66</v>
      </c>
      <c r="F30" s="21"/>
      <c r="G30" s="21">
        <f>Calc!G64</f>
        <v>71</v>
      </c>
      <c r="H30" s="21"/>
      <c r="I30" s="21">
        <f>Calc!F64</f>
        <v>24550</v>
      </c>
    </row>
    <row r="31" spans="3:9" x14ac:dyDescent="0.3">
      <c r="C31" s="18" t="str">
        <f>LEFT(Calc!D65,SEARCH(" ",Calc!D65)-1) &amp; " " &amp; LEFT(RIGHT(Calc!D65,LEN(Calc!D65)-SEARCH(" ",Calc!D65)),1) &amp; "."</f>
        <v>Gopal V.</v>
      </c>
      <c r="D31" s="19">
        <f t="shared" si="0"/>
        <v>0</v>
      </c>
      <c r="E31" s="20">
        <f>Calc!E65</f>
        <v>27533038.050000001</v>
      </c>
      <c r="F31" s="21"/>
      <c r="G31" s="21">
        <f>Calc!G65</f>
        <v>70</v>
      </c>
      <c r="H31" s="21"/>
      <c r="I31" s="21">
        <f>Calc!F65</f>
        <v>23645</v>
      </c>
    </row>
    <row r="32" spans="3:9" x14ac:dyDescent="0.3">
      <c r="C32" s="18" t="str">
        <f>LEFT(Calc!D66,SEARCH(" ",Calc!D66)-1) &amp; " " &amp; LEFT(RIGHT(Calc!D66,LEN(Calc!D66)-SEARCH(" ",Calc!D66)),1) &amp; "."</f>
        <v>Gowri S.</v>
      </c>
      <c r="D32" s="19">
        <f t="shared" si="0"/>
        <v>1</v>
      </c>
      <c r="E32" s="20">
        <f>Calc!E66</f>
        <v>34079381.979999997</v>
      </c>
      <c r="F32" s="21"/>
      <c r="G32" s="21">
        <f>Calc!G66</f>
        <v>80</v>
      </c>
      <c r="H32" s="21"/>
      <c r="I32" s="21">
        <f>Calc!F66</f>
        <v>30966</v>
      </c>
    </row>
    <row r="33" spans="3:9" x14ac:dyDescent="0.3">
      <c r="C33" s="18" t="str">
        <f>LEFT(Calc!D67,SEARCH(" ",Calc!D67)-1) &amp; " " &amp; LEFT(RIGHT(Calc!D67,LEN(Calc!D67)-SEARCH(" ",Calc!D67)),1) &amp; "."</f>
        <v>Jaipal P.</v>
      </c>
      <c r="D33" s="19">
        <f t="shared" si="0"/>
        <v>0</v>
      </c>
      <c r="E33" s="20">
        <f>Calc!E67</f>
        <v>28619175.760000002</v>
      </c>
      <c r="F33" s="21"/>
      <c r="G33" s="21">
        <f>Calc!G67</f>
        <v>65</v>
      </c>
      <c r="H33" s="21"/>
      <c r="I33" s="21">
        <f>Calc!F67</f>
        <v>25820</v>
      </c>
    </row>
    <row r="34" spans="3:9" x14ac:dyDescent="0.3">
      <c r="C34" s="18" t="str">
        <f>LEFT(Calc!D68,SEARCH(" ",Calc!D68)-1) &amp; " " &amp; LEFT(RIGHT(Calc!D68,LEN(Calc!D68)-SEARCH(" ",Calc!D68)),1) &amp; "."</f>
        <v>John J.</v>
      </c>
      <c r="D34" s="19">
        <f t="shared" si="0"/>
        <v>0</v>
      </c>
      <c r="E34" s="20">
        <f>Calc!E68</f>
        <v>21653834.16</v>
      </c>
      <c r="F34" s="21"/>
      <c r="G34" s="21">
        <f>Calc!G68</f>
        <v>62</v>
      </c>
      <c r="H34" s="21"/>
      <c r="I34" s="21">
        <f>Calc!F68</f>
        <v>19025</v>
      </c>
    </row>
    <row r="35" spans="3:9" x14ac:dyDescent="0.3">
      <c r="C35" s="18" t="str">
        <f>LEFT(Calc!D69,SEARCH(" ",Calc!D69)-1) &amp; " " &amp; LEFT(RIGHT(Calc!D69,LEN(Calc!D69)-SEARCH(" ",Calc!D69)),1) &amp; "."</f>
        <v>Lalitchandra V.</v>
      </c>
      <c r="D35" s="19">
        <f t="shared" si="0"/>
        <v>1</v>
      </c>
      <c r="E35" s="20">
        <f>Calc!E69</f>
        <v>32413454.289999999</v>
      </c>
      <c r="F35" s="21"/>
      <c r="G35" s="21">
        <f>Calc!G69</f>
        <v>78</v>
      </c>
      <c r="H35" s="21"/>
      <c r="I35" s="21">
        <f>Calc!F69</f>
        <v>28964</v>
      </c>
    </row>
    <row r="36" spans="3:9" x14ac:dyDescent="0.3">
      <c r="C36" s="18" t="str">
        <f>LEFT(Calc!D70,SEARCH(" ",Calc!D70)-1) &amp; " " &amp; LEFT(RIGHT(Calc!D70,LEN(Calc!D70)-SEARCH(" ",Calc!D70)),1) &amp; "."</f>
        <v>Mayur K.</v>
      </c>
      <c r="D36" s="19">
        <f t="shared" si="0"/>
        <v>0</v>
      </c>
      <c r="E36" s="20">
        <f>Calc!E70</f>
        <v>30142629.16</v>
      </c>
      <c r="F36" s="21"/>
      <c r="G36" s="21">
        <f>Calc!G70</f>
        <v>70</v>
      </c>
      <c r="H36" s="21"/>
      <c r="I36" s="21">
        <f>Calc!F70</f>
        <v>26993</v>
      </c>
    </row>
    <row r="37" spans="3:9" x14ac:dyDescent="0.3">
      <c r="C37" s="18" t="str">
        <f>LEFT(Calc!D71,SEARCH(" ",Calc!D71)-1) &amp; " " &amp; LEFT(RIGHT(Calc!D71,LEN(Calc!D71)-SEARCH(" ",Calc!D71)),1) &amp; "."</f>
        <v>Nazeer B.</v>
      </c>
      <c r="D37" s="19">
        <f t="shared" si="0"/>
        <v>0</v>
      </c>
      <c r="E37" s="20">
        <f>Calc!E71</f>
        <v>24271402.609999999</v>
      </c>
      <c r="F37" s="21"/>
      <c r="G37" s="21">
        <f>Calc!G71</f>
        <v>70</v>
      </c>
      <c r="H37" s="21"/>
      <c r="I37" s="21">
        <f>Calc!F71</f>
        <v>20573</v>
      </c>
    </row>
    <row r="38" spans="3:9" x14ac:dyDescent="0.3">
      <c r="C38" s="18" t="str">
        <f>LEFT(Calc!D72,SEARCH(" ",Calc!D72)-1) &amp; " " &amp; LEFT(RIGHT(Calc!D72,LEN(Calc!D72)-SEARCH(" ",Calc!D72)),1) &amp; "."</f>
        <v>Oorjit N.</v>
      </c>
      <c r="D38" s="19">
        <f t="shared" si="0"/>
        <v>0</v>
      </c>
      <c r="E38" s="20">
        <f>Calc!E72</f>
        <v>30175070.66</v>
      </c>
      <c r="F38" s="21"/>
      <c r="G38" s="21">
        <f>Calc!G72</f>
        <v>77</v>
      </c>
      <c r="H38" s="21"/>
      <c r="I38" s="21">
        <f>Calc!F72</f>
        <v>28141</v>
      </c>
    </row>
    <row r="39" spans="3:9" x14ac:dyDescent="0.3">
      <c r="C39" s="18" t="str">
        <f>LEFT(Calc!D73,SEARCH(" ",Calc!D73)-1) &amp; " " &amp; LEFT(RIGHT(Calc!D73,LEN(Calc!D73)-SEARCH(" ",Calc!D73)),1) &amp; "."</f>
        <v>Parasuramudu J.</v>
      </c>
      <c r="D39" s="19">
        <f t="shared" si="0"/>
        <v>0</v>
      </c>
      <c r="E39" s="20">
        <f>Calc!E73</f>
        <v>30316625.920000002</v>
      </c>
      <c r="F39" s="21"/>
      <c r="G39" s="21">
        <f>Calc!G73</f>
        <v>70</v>
      </c>
      <c r="H39" s="21"/>
      <c r="I39" s="21">
        <f>Calc!F73</f>
        <v>26096</v>
      </c>
    </row>
    <row r="40" spans="3:9" x14ac:dyDescent="0.3">
      <c r="C40" s="18" t="str">
        <f>LEFT(Calc!D74,SEARCH(" ",Calc!D74)-1) &amp; " " &amp; LEFT(RIGHT(Calc!D74,LEN(Calc!D74)-SEARCH(" ",Calc!D74)),1) &amp; "."</f>
        <v>Ponnan D.</v>
      </c>
      <c r="D40" s="19">
        <f t="shared" si="0"/>
        <v>1</v>
      </c>
      <c r="E40" s="20">
        <f>Calc!E74</f>
        <v>32136174</v>
      </c>
      <c r="F40" s="21"/>
      <c r="G40" s="21">
        <f>Calc!G74</f>
        <v>72</v>
      </c>
      <c r="H40" s="21"/>
      <c r="I40" s="21">
        <f>Calc!F74</f>
        <v>29960</v>
      </c>
    </row>
    <row r="41" spans="3:9" x14ac:dyDescent="0.3">
      <c r="C41" s="18" t="str">
        <f>LEFT(Calc!D75,SEARCH(" ",Calc!D75)-1) &amp; " " &amp; LEFT(RIGHT(Calc!D75,LEN(Calc!D75)-SEARCH(" ",Calc!D75)),1) &amp; "."</f>
        <v>Prasanna L.</v>
      </c>
      <c r="D41" s="19">
        <f t="shared" si="0"/>
        <v>0</v>
      </c>
      <c r="E41" s="20">
        <f>Calc!E75</f>
        <v>20275842.579999998</v>
      </c>
      <c r="F41" s="21"/>
      <c r="G41" s="21">
        <f>Calc!G75</f>
        <v>58</v>
      </c>
      <c r="H41" s="21"/>
      <c r="I41" s="21">
        <f>Calc!F75</f>
        <v>16987</v>
      </c>
    </row>
    <row r="42" spans="3:9" x14ac:dyDescent="0.3">
      <c r="C42" s="18" t="str">
        <f>LEFT(Calc!D76,SEARCH(" ",Calc!D76)-1) &amp; " " &amp; LEFT(RIGHT(Calc!D76,LEN(Calc!D76)-SEARCH(" ",Calc!D76)),1) &amp; "."</f>
        <v>Raghuveer Y.</v>
      </c>
      <c r="D42" s="19">
        <f t="shared" si="0"/>
        <v>0</v>
      </c>
      <c r="E42" s="20">
        <f>Calc!E76</f>
        <v>30798384.190000001</v>
      </c>
      <c r="F42" s="21"/>
      <c r="G42" s="21">
        <f>Calc!G76</f>
        <v>69</v>
      </c>
      <c r="H42" s="21"/>
      <c r="I42" s="21">
        <f>Calc!F76</f>
        <v>27224</v>
      </c>
    </row>
    <row r="43" spans="3:9" x14ac:dyDescent="0.3">
      <c r="C43" s="18" t="str">
        <f>LEFT(Calc!D77,SEARCH(" ",Calc!D77)-1) &amp; " " &amp; LEFT(RIGHT(Calc!D77,LEN(Calc!D77)-SEARCH(" ",Calc!D77)),1) &amp; "."</f>
        <v>Ramalingam K.</v>
      </c>
      <c r="D43" s="19">
        <f t="shared" si="0"/>
        <v>1</v>
      </c>
      <c r="E43" s="20">
        <f>Calc!E77</f>
        <v>35396605.649999999</v>
      </c>
      <c r="F43" s="21"/>
      <c r="G43" s="21">
        <f>Calc!G77</f>
        <v>76</v>
      </c>
      <c r="H43" s="21"/>
      <c r="I43" s="21">
        <f>Calc!F77</f>
        <v>31134</v>
      </c>
    </row>
    <row r="44" spans="3:9" x14ac:dyDescent="0.3">
      <c r="C44" s="18" t="str">
        <f>LEFT(Calc!D78,SEARCH(" ",Calc!D78)-1) &amp; " " &amp; LEFT(RIGHT(Calc!D78,LEN(Calc!D78)-SEARCH(" ",Calc!D78)),1) &amp; "."</f>
        <v>Sahaj J.</v>
      </c>
      <c r="D44" s="19">
        <f t="shared" si="0"/>
        <v>0</v>
      </c>
      <c r="E44" s="20">
        <f>Calc!E78</f>
        <v>27270945.73</v>
      </c>
      <c r="F44" s="21"/>
      <c r="G44" s="21">
        <f>Calc!G78</f>
        <v>69</v>
      </c>
      <c r="H44" s="21"/>
      <c r="I44" s="21">
        <f>Calc!F78</f>
        <v>24579</v>
      </c>
    </row>
    <row r="45" spans="3:9" x14ac:dyDescent="0.3">
      <c r="C45" s="18" t="str">
        <f>LEFT(Calc!D79,SEARCH(" ",Calc!D79)-1) &amp; " " &amp; LEFT(RIGHT(Calc!D79,LEN(Calc!D79)-SEARCH(" ",Calc!D79)),1) &amp; "."</f>
        <v>Sravanthi C.</v>
      </c>
      <c r="D45" s="19">
        <f t="shared" si="0"/>
        <v>0</v>
      </c>
      <c r="E45" s="20">
        <f>Calc!E79</f>
        <v>31225256.09</v>
      </c>
      <c r="F45" s="21"/>
      <c r="G45" s="21">
        <f>Calc!G79</f>
        <v>73</v>
      </c>
      <c r="H45" s="21"/>
      <c r="I45" s="21">
        <f>Calc!F79</f>
        <v>28865</v>
      </c>
    </row>
    <row r="46" spans="3:9" x14ac:dyDescent="0.3">
      <c r="C46" s="18" t="str">
        <f>LEFT(Calc!D80,SEARCH(" ",Calc!D80)-1) &amp; " " &amp; LEFT(RIGHT(Calc!D80,LEN(Calc!D80)-SEARCH(" ",Calc!D80)),1) &amp; "."</f>
        <v>Sreenivasa N.</v>
      </c>
      <c r="D46" s="19">
        <f t="shared" si="0"/>
        <v>0</v>
      </c>
      <c r="E46" s="20">
        <f>Calc!E80</f>
        <v>24605974.260000002</v>
      </c>
      <c r="F46" s="21"/>
      <c r="G46" s="21">
        <f>Calc!G80</f>
        <v>67</v>
      </c>
      <c r="H46" s="21"/>
      <c r="I46" s="21">
        <f>Calc!F80</f>
        <v>24078</v>
      </c>
    </row>
    <row r="47" spans="3:9" x14ac:dyDescent="0.3">
      <c r="C47" s="18" t="str">
        <f>LEFT(Calc!D81,SEARCH(" ",Calc!D81)-1) &amp; " " &amp; LEFT(RIGHT(Calc!D81,LEN(Calc!D81)-SEARCH(" ",Calc!D81)),1) &amp; "."</f>
        <v>Subbarao M.</v>
      </c>
      <c r="D47" s="19">
        <f t="shared" si="0"/>
        <v>0</v>
      </c>
      <c r="E47" s="20">
        <f>Calc!E81</f>
        <v>29119972.559999999</v>
      </c>
      <c r="F47" s="21"/>
      <c r="G47" s="21">
        <f>Calc!G81</f>
        <v>74</v>
      </c>
      <c r="H47" s="21"/>
      <c r="I47" s="21">
        <f>Calc!F81</f>
        <v>26013</v>
      </c>
    </row>
    <row r="48" spans="3:9" x14ac:dyDescent="0.3">
      <c r="C48" s="18" t="str">
        <f>LEFT(Calc!D82,SEARCH(" ",Calc!D82)-1) &amp; " " &amp; LEFT(RIGHT(Calc!D82,LEN(Calc!D82)-SEARCH(" ",Calc!D82)),1) &amp; "."</f>
        <v>Suman K.</v>
      </c>
      <c r="D48" s="19">
        <f t="shared" si="0"/>
        <v>1</v>
      </c>
      <c r="E48" s="20">
        <f>Calc!E82</f>
        <v>36239182.490000002</v>
      </c>
      <c r="F48" s="21"/>
      <c r="G48" s="21">
        <f>Calc!G82</f>
        <v>72</v>
      </c>
      <c r="H48" s="21"/>
      <c r="I48" s="21">
        <f>Calc!F82</f>
        <v>33156</v>
      </c>
    </row>
    <row r="49" spans="3:9" x14ac:dyDescent="0.3">
      <c r="C49" s="18" t="str">
        <f>LEFT(Calc!D83,SEARCH(" ",Calc!D83)-1) &amp; " " &amp; LEFT(RIGHT(Calc!D83,LEN(Calc!D83)-SEARCH(" ",Calc!D83)),1) &amp; "."</f>
        <v>Vasavi V.</v>
      </c>
      <c r="D49" s="19">
        <f t="shared" si="0"/>
        <v>1</v>
      </c>
      <c r="E49" s="20">
        <f>Calc!E83</f>
        <v>32328491.579999998</v>
      </c>
      <c r="F49" s="21"/>
      <c r="G49" s="21">
        <f>Calc!G83</f>
        <v>82</v>
      </c>
      <c r="H49" s="21"/>
      <c r="I49" s="21">
        <f>Calc!F83</f>
        <v>26614</v>
      </c>
    </row>
    <row r="50" spans="3:9" x14ac:dyDescent="0.3">
      <c r="C50" s="18" t="str">
        <f>LEFT(Calc!D84,SEARCH(" ",Calc!D84)-1) &amp; " " &amp; LEFT(RIGHT(Calc!D84,LEN(Calc!D84)-SEARCH(" ",Calc!D84)),1) &amp; "."</f>
        <v>Venkat K.</v>
      </c>
      <c r="D50" s="19">
        <f t="shared" si="0"/>
        <v>1</v>
      </c>
      <c r="E50" s="20">
        <f>Calc!E84</f>
        <v>35962054.170000002</v>
      </c>
      <c r="F50" s="21"/>
      <c r="G50" s="21">
        <f>Calc!G84</f>
        <v>73</v>
      </c>
      <c r="H50" s="21"/>
      <c r="I50" s="21">
        <f>Calc!F84</f>
        <v>30553</v>
      </c>
    </row>
    <row r="51" spans="3:9" x14ac:dyDescent="0.3">
      <c r="C51" s="18" t="str">
        <f>LEFT(Calc!D85,SEARCH(" ",Calc!D85)-1) &amp; " " &amp; LEFT(RIGHT(Calc!D85,LEN(Calc!D85)-SEARCH(" ",Calc!D85)),1) &amp; "."</f>
        <v>Yedukondalu P.</v>
      </c>
      <c r="D51" s="19">
        <f t="shared" si="0"/>
        <v>0</v>
      </c>
      <c r="E51" s="20">
        <f>Calc!E85</f>
        <v>23935271.5</v>
      </c>
      <c r="F51" s="21"/>
      <c r="G51" s="21">
        <f>Calc!G85</f>
        <v>68</v>
      </c>
      <c r="H51" s="21"/>
      <c r="I51" s="21">
        <f>Calc!F85</f>
        <v>20389</v>
      </c>
    </row>
  </sheetData>
  <mergeCells count="1">
    <mergeCell ref="C1:I1"/>
  </mergeCells>
  <conditionalFormatting sqref="C27:I51">
    <cfRule type="expression" dxfId="4" priority="1">
      <formula>MOD(ROW(),2)=0</formula>
    </cfRule>
    <cfRule type="expression" dxfId="3" priority="2">
      <formula>MOD(ROW(),2)=0</formula>
    </cfRule>
    <cfRule type="expression" dxfId="2" priority="3">
      <formula>"isodd(row+$C$27))"</formula>
    </cfRule>
    <cfRule type="expression" dxfId="1" priority="5">
      <formula>"isodd(row+$C$27)"</formula>
    </cfRule>
    <cfRule type="expression" dxfId="0" priority="6">
      <formula>ISODD(row+$C$27)</formula>
    </cfRule>
  </conditionalFormatting>
  <conditionalFormatting sqref="E27:E51">
    <cfRule type="dataBar" priority="10">
      <dataBar>
        <cfvo type="num" val="0"/>
        <cfvo type="num" val="50000000"/>
        <color rgb="FFFFB628"/>
      </dataBar>
      <extLst>
        <ext xmlns:x14="http://schemas.microsoft.com/office/spreadsheetml/2009/9/main" uri="{B025F937-C7B1-47D3-B67F-A62EFF666E3E}">
          <x14:id>{D0CF138A-3DE8-42C6-B275-94B5651C963F}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2BF9FA4-0959-48C5-B834-E8077848BF4F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D27:D51</xm:sqref>
        </x14:conditionalFormatting>
        <x14:conditionalFormatting xmlns:xm="http://schemas.microsoft.com/office/excel/2006/main">
          <x14:cfRule type="dataBar" id="{D0CF138A-3DE8-42C6-B275-94B5651C963F}">
            <x14:dataBar minLength="0" maxLength="100" gradient="0">
              <x14:cfvo type="num">
                <xm:f>0</xm:f>
              </x14:cfvo>
              <x14:cfvo type="num">
                <xm:f>50000000</xm:f>
              </x14:cfvo>
              <x14:negativeFillColor rgb="FFFF0000"/>
              <x14:axisColor rgb="FF000000"/>
            </x14:dataBar>
          </x14:cfRule>
          <xm:sqref>E27:E51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0BA7-E5B5-49F9-A288-C528D86B581B}">
  <sheetPr>
    <tabColor rgb="FFFFFF00"/>
  </sheetPr>
  <dimension ref="B4:H85"/>
  <sheetViews>
    <sheetView topLeftCell="B25" workbookViewId="0">
      <selection activeCell="K7" sqref="K7"/>
    </sheetView>
  </sheetViews>
  <sheetFormatPr defaultRowHeight="14.4" x14ac:dyDescent="0.3"/>
  <cols>
    <col min="3" max="3" width="12.5546875" bestFit="1" customWidth="1"/>
    <col min="4" max="4" width="23.44140625" bestFit="1" customWidth="1"/>
    <col min="5" max="5" width="14.44140625" bestFit="1" customWidth="1"/>
    <col min="6" max="6" width="12.33203125" bestFit="1" customWidth="1"/>
    <col min="7" max="7" width="15.5546875" bestFit="1" customWidth="1"/>
  </cols>
  <sheetData>
    <row r="4" spans="2:6" x14ac:dyDescent="0.3">
      <c r="C4" s="9" t="s">
        <v>64</v>
      </c>
      <c r="D4" t="s">
        <v>65</v>
      </c>
      <c r="E4" t="s">
        <v>66</v>
      </c>
      <c r="F4" t="s">
        <v>67</v>
      </c>
    </row>
    <row r="5" spans="2:6" x14ac:dyDescent="0.3">
      <c r="C5" s="10">
        <v>750177492.04999995</v>
      </c>
      <c r="D5">
        <v>669020</v>
      </c>
      <c r="E5" s="13">
        <v>30007099.681999996</v>
      </c>
      <c r="F5">
        <v>1800</v>
      </c>
    </row>
    <row r="11" spans="2:6" x14ac:dyDescent="0.3">
      <c r="B11" t="s">
        <v>71</v>
      </c>
      <c r="C11" s="11" t="s">
        <v>69</v>
      </c>
      <c r="D11" s="14" t="s">
        <v>64</v>
      </c>
    </row>
    <row r="12" spans="2:6" x14ac:dyDescent="0.3">
      <c r="C12" s="12" t="s">
        <v>7</v>
      </c>
      <c r="D12" s="14">
        <v>132235004.37</v>
      </c>
    </row>
    <row r="13" spans="2:6" x14ac:dyDescent="0.3">
      <c r="C13" s="12" t="s">
        <v>0</v>
      </c>
      <c r="D13" s="14">
        <v>130269343.19</v>
      </c>
    </row>
    <row r="14" spans="2:6" x14ac:dyDescent="0.3">
      <c r="C14" s="12" t="s">
        <v>10</v>
      </c>
      <c r="D14" s="14">
        <v>127773644.39</v>
      </c>
    </row>
    <row r="15" spans="2:6" x14ac:dyDescent="0.3">
      <c r="C15" s="12" t="s">
        <v>5</v>
      </c>
      <c r="D15" s="14">
        <v>121750291.45999999</v>
      </c>
    </row>
    <row r="16" spans="2:6" x14ac:dyDescent="0.3">
      <c r="C16" s="12" t="s">
        <v>16</v>
      </c>
      <c r="D16" s="14">
        <v>120383424.56</v>
      </c>
    </row>
    <row r="17" spans="3:4" x14ac:dyDescent="0.3">
      <c r="C17" s="12" t="s">
        <v>23</v>
      </c>
      <c r="D17" s="14">
        <v>117765784.08</v>
      </c>
    </row>
    <row r="18" spans="3:4" x14ac:dyDescent="0.3">
      <c r="C18" s="12" t="s">
        <v>70</v>
      </c>
      <c r="D18" s="14">
        <v>750177492.04999995</v>
      </c>
    </row>
    <row r="30" spans="3:4" x14ac:dyDescent="0.3">
      <c r="C30" s="11" t="s">
        <v>69</v>
      </c>
      <c r="D30" t="s">
        <v>72</v>
      </c>
    </row>
    <row r="31" spans="3:4" x14ac:dyDescent="0.3">
      <c r="C31" s="12" t="s">
        <v>60</v>
      </c>
      <c r="D31" s="15">
        <v>892</v>
      </c>
    </row>
    <row r="32" spans="3:4" x14ac:dyDescent="0.3">
      <c r="C32" s="12" t="s">
        <v>61</v>
      </c>
      <c r="D32" s="15">
        <v>570</v>
      </c>
    </row>
    <row r="33" spans="3:4" x14ac:dyDescent="0.3">
      <c r="C33" s="12" t="s">
        <v>62</v>
      </c>
      <c r="D33" s="15">
        <v>338</v>
      </c>
    </row>
    <row r="60" spans="4:8" x14ac:dyDescent="0.3">
      <c r="D60" s="11" t="s">
        <v>69</v>
      </c>
      <c r="E60" t="s">
        <v>64</v>
      </c>
      <c r="F60" t="s">
        <v>65</v>
      </c>
      <c r="G60" t="s">
        <v>72</v>
      </c>
    </row>
    <row r="61" spans="4:8" x14ac:dyDescent="0.3">
      <c r="D61" s="12" t="s">
        <v>42</v>
      </c>
      <c r="E61" s="17">
        <v>33361933.710000001</v>
      </c>
      <c r="F61">
        <v>30608</v>
      </c>
      <c r="G61">
        <v>77</v>
      </c>
      <c r="H61" s="16"/>
    </row>
    <row r="62" spans="4:8" x14ac:dyDescent="0.3">
      <c r="D62" s="12" t="s">
        <v>4</v>
      </c>
      <c r="E62" s="17">
        <v>34520948.560000002</v>
      </c>
      <c r="F62">
        <v>33282</v>
      </c>
      <c r="G62">
        <v>76</v>
      </c>
      <c r="H62" s="16"/>
    </row>
    <row r="63" spans="4:8" x14ac:dyDescent="0.3">
      <c r="D63" s="12" t="s">
        <v>45</v>
      </c>
      <c r="E63" s="17">
        <v>37033915.729999997</v>
      </c>
      <c r="F63">
        <v>30805</v>
      </c>
      <c r="G63">
        <v>81</v>
      </c>
      <c r="H63" s="16"/>
    </row>
    <row r="64" spans="4:8" x14ac:dyDescent="0.3">
      <c r="D64" s="12" t="s">
        <v>20</v>
      </c>
      <c r="E64" s="17">
        <v>26761926.66</v>
      </c>
      <c r="F64">
        <v>24550</v>
      </c>
      <c r="G64">
        <v>71</v>
      </c>
      <c r="H64" s="16"/>
    </row>
    <row r="65" spans="4:8" x14ac:dyDescent="0.3">
      <c r="D65" s="12" t="s">
        <v>34</v>
      </c>
      <c r="E65" s="17">
        <v>27533038.050000001</v>
      </c>
      <c r="F65">
        <v>23645</v>
      </c>
      <c r="G65">
        <v>70</v>
      </c>
      <c r="H65" s="16"/>
    </row>
    <row r="66" spans="4:8" x14ac:dyDescent="0.3">
      <c r="D66" s="12" t="s">
        <v>37</v>
      </c>
      <c r="E66" s="17">
        <v>34079381.979999997</v>
      </c>
      <c r="F66">
        <v>30966</v>
      </c>
      <c r="G66">
        <v>80</v>
      </c>
      <c r="H66" s="16"/>
    </row>
    <row r="67" spans="4:8" x14ac:dyDescent="0.3">
      <c r="D67" s="12" t="s">
        <v>40</v>
      </c>
      <c r="E67" s="17">
        <v>28619175.760000002</v>
      </c>
      <c r="F67">
        <v>25820</v>
      </c>
      <c r="G67">
        <v>65</v>
      </c>
      <c r="H67" s="16"/>
    </row>
    <row r="68" spans="4:8" x14ac:dyDescent="0.3">
      <c r="D68" s="12" t="s">
        <v>21</v>
      </c>
      <c r="E68" s="17">
        <v>21653834.16</v>
      </c>
      <c r="F68">
        <v>19025</v>
      </c>
      <c r="G68">
        <v>62</v>
      </c>
      <c r="H68" s="16"/>
    </row>
    <row r="69" spans="4:8" x14ac:dyDescent="0.3">
      <c r="D69" s="12" t="s">
        <v>25</v>
      </c>
      <c r="E69" s="17">
        <v>32413454.289999999</v>
      </c>
      <c r="F69">
        <v>28964</v>
      </c>
      <c r="G69">
        <v>78</v>
      </c>
      <c r="H69" s="16"/>
    </row>
    <row r="70" spans="4:8" x14ac:dyDescent="0.3">
      <c r="D70" s="12" t="s">
        <v>49</v>
      </c>
      <c r="E70" s="17">
        <v>30142629.16</v>
      </c>
      <c r="F70">
        <v>26993</v>
      </c>
      <c r="G70">
        <v>70</v>
      </c>
      <c r="H70" s="16"/>
    </row>
    <row r="71" spans="4:8" x14ac:dyDescent="0.3">
      <c r="D71" s="12" t="s">
        <v>14</v>
      </c>
      <c r="E71" s="17">
        <v>24271402.609999999</v>
      </c>
      <c r="F71">
        <v>20573</v>
      </c>
      <c r="G71">
        <v>70</v>
      </c>
      <c r="H71" s="16"/>
    </row>
    <row r="72" spans="4:8" x14ac:dyDescent="0.3">
      <c r="D72" s="12" t="s">
        <v>46</v>
      </c>
      <c r="E72" s="17">
        <v>30175070.66</v>
      </c>
      <c r="F72">
        <v>28141</v>
      </c>
      <c r="G72">
        <v>77</v>
      </c>
      <c r="H72" s="16"/>
    </row>
    <row r="73" spans="4:8" x14ac:dyDescent="0.3">
      <c r="D73" s="12" t="s">
        <v>9</v>
      </c>
      <c r="E73" s="17">
        <v>30316625.920000002</v>
      </c>
      <c r="F73">
        <v>26096</v>
      </c>
      <c r="G73">
        <v>70</v>
      </c>
      <c r="H73" s="16"/>
    </row>
    <row r="74" spans="4:8" x14ac:dyDescent="0.3">
      <c r="D74" s="12" t="s">
        <v>44</v>
      </c>
      <c r="E74" s="17">
        <v>32136174</v>
      </c>
      <c r="F74">
        <v>29960</v>
      </c>
      <c r="G74">
        <v>72</v>
      </c>
      <c r="H74" s="16"/>
    </row>
    <row r="75" spans="4:8" x14ac:dyDescent="0.3">
      <c r="D75" s="12" t="s">
        <v>52</v>
      </c>
      <c r="E75" s="17">
        <v>20275842.579999998</v>
      </c>
      <c r="F75">
        <v>16987</v>
      </c>
      <c r="G75">
        <v>58</v>
      </c>
      <c r="H75" s="16"/>
    </row>
    <row r="76" spans="4:8" x14ac:dyDescent="0.3">
      <c r="D76" s="12" t="s">
        <v>51</v>
      </c>
      <c r="E76" s="17">
        <v>30798384.190000001</v>
      </c>
      <c r="F76">
        <v>27224</v>
      </c>
      <c r="G76">
        <v>69</v>
      </c>
      <c r="H76" s="16"/>
    </row>
    <row r="77" spans="4:8" x14ac:dyDescent="0.3">
      <c r="D77" s="12" t="s">
        <v>2</v>
      </c>
      <c r="E77" s="17">
        <v>35396605.649999999</v>
      </c>
      <c r="F77">
        <v>31134</v>
      </c>
      <c r="G77">
        <v>76</v>
      </c>
      <c r="H77" s="16"/>
    </row>
    <row r="78" spans="4:8" x14ac:dyDescent="0.3">
      <c r="D78" s="12" t="s">
        <v>39</v>
      </c>
      <c r="E78" s="17">
        <v>27270945.73</v>
      </c>
      <c r="F78">
        <v>24579</v>
      </c>
      <c r="G78">
        <v>69</v>
      </c>
      <c r="H78" s="16"/>
    </row>
    <row r="79" spans="4:8" x14ac:dyDescent="0.3">
      <c r="D79" s="12" t="s">
        <v>15</v>
      </c>
      <c r="E79" s="17">
        <v>31225256.09</v>
      </c>
      <c r="F79">
        <v>28865</v>
      </c>
      <c r="G79">
        <v>73</v>
      </c>
      <c r="H79" s="16"/>
    </row>
    <row r="80" spans="4:8" x14ac:dyDescent="0.3">
      <c r="D80" s="12" t="s">
        <v>12</v>
      </c>
      <c r="E80" s="17">
        <v>24605974.260000002</v>
      </c>
      <c r="F80">
        <v>24078</v>
      </c>
      <c r="G80">
        <v>67</v>
      </c>
      <c r="H80" s="16"/>
    </row>
    <row r="81" spans="4:8" x14ac:dyDescent="0.3">
      <c r="D81" s="12" t="s">
        <v>27</v>
      </c>
      <c r="E81" s="17">
        <v>29119972.559999999</v>
      </c>
      <c r="F81">
        <v>26013</v>
      </c>
      <c r="G81">
        <v>74</v>
      </c>
      <c r="H81" s="16"/>
    </row>
    <row r="82" spans="4:8" x14ac:dyDescent="0.3">
      <c r="D82" s="12" t="s">
        <v>30</v>
      </c>
      <c r="E82" s="17">
        <v>36239182.490000002</v>
      </c>
      <c r="F82">
        <v>33156</v>
      </c>
      <c r="G82">
        <v>72</v>
      </c>
      <c r="H82" s="16"/>
    </row>
    <row r="83" spans="4:8" x14ac:dyDescent="0.3">
      <c r="D83" s="12" t="s">
        <v>31</v>
      </c>
      <c r="E83" s="17">
        <v>32328491.579999998</v>
      </c>
      <c r="F83">
        <v>26614</v>
      </c>
      <c r="G83">
        <v>82</v>
      </c>
      <c r="H83" s="16"/>
    </row>
    <row r="84" spans="4:8" x14ac:dyDescent="0.3">
      <c r="D84" s="12" t="s">
        <v>28</v>
      </c>
      <c r="E84" s="17">
        <v>35962054.170000002</v>
      </c>
      <c r="F84">
        <v>30553</v>
      </c>
      <c r="G84">
        <v>73</v>
      </c>
      <c r="H84" s="16"/>
    </row>
    <row r="85" spans="4:8" x14ac:dyDescent="0.3">
      <c r="D85" s="12" t="s">
        <v>18</v>
      </c>
      <c r="E85" s="17">
        <v>23935271.5</v>
      </c>
      <c r="F85">
        <v>20389</v>
      </c>
      <c r="G85">
        <v>68</v>
      </c>
      <c r="H85" s="16"/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Sam Arnon</cp:lastModifiedBy>
  <dcterms:created xsi:type="dcterms:W3CDTF">2021-03-14T20:21:32Z</dcterms:created>
  <dcterms:modified xsi:type="dcterms:W3CDTF">2025-03-23T14:00:45Z</dcterms:modified>
</cp:coreProperties>
</file>